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DF til publisering\"/>
    </mc:Choice>
  </mc:AlternateContent>
  <bookViews>
    <workbookView xWindow="0" yWindow="0" windowWidth="23040" windowHeight="9216" tabRatio="880" activeTab="6"/>
  </bookViews>
  <sheets>
    <sheet name="Intro" sheetId="24" r:id="rId1"/>
    <sheet name="1. Prosjektide" sheetId="15" r:id="rId2"/>
    <sheet name="2. Interessentliste" sheetId="25" r:id="rId3"/>
    <sheet name="3. Endringsanalyse" sheetId="1" r:id="rId4"/>
    <sheet name="4. Gevinstanalyse" sheetId="7" r:id="rId5"/>
    <sheet name="5. Gevinstreal.plan" sheetId="10" r:id="rId6"/>
    <sheet name="6. Resultatoppfølging" sheetId="13" r:id="rId7"/>
    <sheet name="støtteark" sheetId="9" state="hidden" r:id="rId8"/>
  </sheets>
  <externalReferences>
    <externalReference r:id="rId9"/>
  </externalReferences>
  <definedNames>
    <definedName name="Ansvarlig1" localSheetId="2">'[1]PLANLEGGE - Gevinstreal.plan'!$G$5</definedName>
    <definedName name="Ansvarlig1">'5. Gevinstreal.plan'!$G$5</definedName>
    <definedName name="Ansvarlig10" localSheetId="2">'[1]PLANLEGGE - Gevinstreal.plan'!$G$21</definedName>
    <definedName name="Ansvarlig10">'5. Gevinstreal.plan'!$G$15</definedName>
    <definedName name="Ansvarlig11" localSheetId="2">'[1]PLANLEGGE - Gevinstreal.plan'!$G$23</definedName>
    <definedName name="Ansvarlig11">'5. Gevinstreal.plan'!#REF!</definedName>
    <definedName name="Ansvarlig12" localSheetId="2">'[1]PLANLEGGE - Gevinstreal.plan'!$G$25</definedName>
    <definedName name="Ansvarlig12">'5. Gevinstreal.plan'!#REF!</definedName>
    <definedName name="Ansvarlig13" localSheetId="2">'[1]PLANLEGGE - Gevinstreal.plan'!$G$27</definedName>
    <definedName name="Ansvarlig13">'5. Gevinstreal.plan'!#REF!</definedName>
    <definedName name="Ansvarlig14" localSheetId="2">'[1]PLANLEGGE - Gevinstreal.plan'!$G$29</definedName>
    <definedName name="Ansvarlig14">'5. Gevinstreal.plan'!#REF!</definedName>
    <definedName name="Ansvarlig2" localSheetId="2">'[1]PLANLEGGE - Gevinstreal.plan'!$G$7</definedName>
    <definedName name="Ansvarlig2">'5. Gevinstreal.plan'!$G$7</definedName>
    <definedName name="Ansvarlig3" localSheetId="2">'[1]PLANLEGGE - Gevinstreal.plan'!#REF!</definedName>
    <definedName name="Ansvarlig3">'5. Gevinstreal.plan'!$G$8</definedName>
    <definedName name="Ansvarlig4" localSheetId="2">'[1]PLANLEGGE - Gevinstreal.plan'!$G$9</definedName>
    <definedName name="Ansvarlig4">'5. Gevinstreal.plan'!$G$9</definedName>
    <definedName name="Ansvarlig5" localSheetId="2">'[1]PLANLEGGE - Gevinstreal.plan'!$G$11</definedName>
    <definedName name="Ansvarlig5">'5. Gevinstreal.plan'!$G$10</definedName>
    <definedName name="Ansvarlig6" localSheetId="2">'[1]PLANLEGGE - Gevinstreal.plan'!$G$13</definedName>
    <definedName name="Ansvarlig6">'5. Gevinstreal.plan'!$G$11</definedName>
    <definedName name="Ansvarlig7" localSheetId="2">'[1]PLANLEGGE - Gevinstreal.plan'!$G$15</definedName>
    <definedName name="Ansvarlig7">'5. Gevinstreal.plan'!$G$12</definedName>
    <definedName name="Ansvarlig8" localSheetId="2">'[1]PLANLEGGE - Gevinstreal.plan'!$G$17</definedName>
    <definedName name="Ansvarlig8">'5. Gevinstreal.plan'!$G$13</definedName>
    <definedName name="Ansvarlig9" localSheetId="2">'[1]PLANLEGGE - Gevinstreal.plan'!$G$19</definedName>
    <definedName name="Ansvarlig9">'5. Gevinstreal.plan'!$G$14</definedName>
    <definedName name="Måleindikator1" localSheetId="2">'[1]PLANLEGGE - Gevinstreal.plan'!$E$5</definedName>
    <definedName name="Måleindikator1">'5. Gevinstreal.plan'!$E$5</definedName>
    <definedName name="Måleindikator10" localSheetId="2">'[1]PLANLEGGE - Gevinstreal.plan'!$E$21</definedName>
    <definedName name="Måleindikator10">'5. Gevinstreal.plan'!$E$15</definedName>
    <definedName name="Måleindikator11" localSheetId="2">'[1]PLANLEGGE - Gevinstreal.plan'!$E$23</definedName>
    <definedName name="Måleindikator11">'5. Gevinstreal.plan'!#REF!</definedName>
    <definedName name="Måleindikator12" localSheetId="2">'[1]PLANLEGGE - Gevinstreal.plan'!$E$25</definedName>
    <definedName name="Måleindikator12">'5. Gevinstreal.plan'!#REF!</definedName>
    <definedName name="Måleindikator13" localSheetId="2">'[1]PLANLEGGE - Gevinstreal.plan'!$E$27</definedName>
    <definedName name="Måleindikator13">'5. Gevinstreal.plan'!#REF!</definedName>
    <definedName name="Måleindikator14" localSheetId="2">'[1]PLANLEGGE - Gevinstreal.plan'!$E$29</definedName>
    <definedName name="Måleindikator14">'5. Gevinstreal.plan'!#REF!</definedName>
    <definedName name="Måleindikator2" localSheetId="2">'[1]PLANLEGGE - Gevinstreal.plan'!$E$7</definedName>
    <definedName name="Måleindikator2">'5. Gevinstreal.plan'!$E$7</definedName>
    <definedName name="Måleindikator3" localSheetId="2">'[1]PLANLEGGE - Gevinstreal.plan'!#REF!</definedName>
    <definedName name="Måleindikator3">'5. Gevinstreal.plan'!$E$8</definedName>
    <definedName name="Måleindikator4" localSheetId="2">'[1]PLANLEGGE - Gevinstreal.plan'!$E$9</definedName>
    <definedName name="Måleindikator4">'5. Gevinstreal.plan'!$E$9</definedName>
    <definedName name="Måleindikator5" localSheetId="2">'[1]PLANLEGGE - Gevinstreal.plan'!$E$11</definedName>
    <definedName name="Måleindikator5">'5. Gevinstreal.plan'!$E$10</definedName>
    <definedName name="Måleindikator6" localSheetId="2">'[1]PLANLEGGE - Gevinstreal.plan'!$E$13</definedName>
    <definedName name="Måleindikator6">'5. Gevinstreal.plan'!$E$11</definedName>
    <definedName name="Måleindikator7" localSheetId="2">'[1]PLANLEGGE - Gevinstreal.plan'!$E$15</definedName>
    <definedName name="Måleindikator7">'5. Gevinstreal.plan'!$E$12</definedName>
    <definedName name="Måleindikator8" localSheetId="2">'[1]PLANLEGGE - Gevinstreal.plan'!$E$17</definedName>
    <definedName name="Måleindikator8">'5. Gevinstreal.plan'!$E$13</definedName>
    <definedName name="Måleindikator9" localSheetId="2">'[1]PLANLEGGE - Gevinstreal.plan'!$E$19</definedName>
    <definedName name="Måleindikator9">'5. Gevinstreal.plan'!$E$14</definedName>
  </definedNames>
  <calcPr calcId="162913"/>
</workbook>
</file>

<file path=xl/calcChain.xml><?xml version="1.0" encoding="utf-8"?>
<calcChain xmlns="http://schemas.openxmlformats.org/spreadsheetml/2006/main">
  <c r="B23" i="13" l="1"/>
  <c r="A12" i="10"/>
  <c r="A13" i="10"/>
  <c r="A14" i="10"/>
  <c r="A15" i="10"/>
  <c r="E44" i="7"/>
  <c r="E45" i="7"/>
  <c r="E46" i="7"/>
  <c r="E37" i="7"/>
  <c r="E38" i="7"/>
  <c r="E39" i="7"/>
  <c r="E40" i="7"/>
  <c r="B13" i="7"/>
  <c r="B20" i="13" s="1"/>
  <c r="B14" i="7"/>
  <c r="B21" i="13" s="1"/>
  <c r="B15" i="7"/>
  <c r="B22" i="13" s="1"/>
  <c r="B16" i="7"/>
  <c r="E43" i="7" l="1"/>
  <c r="A11" i="10" l="1"/>
  <c r="A1" i="25" l="1"/>
  <c r="B12" i="7" l="1"/>
  <c r="E23" i="13" l="1"/>
  <c r="E22" i="13"/>
  <c r="E21" i="13"/>
  <c r="E20" i="13"/>
  <c r="C23" i="13" l="1"/>
  <c r="C22" i="13"/>
  <c r="C21" i="13"/>
  <c r="C20" i="13"/>
  <c r="C19" i="13"/>
  <c r="H23" i="13"/>
  <c r="H22" i="13"/>
  <c r="H21" i="13"/>
  <c r="H20" i="13"/>
  <c r="H19" i="13"/>
  <c r="H14" i="13" l="1"/>
  <c r="C34" i="7"/>
  <c r="C40" i="7"/>
  <c r="B8" i="7" l="1"/>
  <c r="B15" i="13" s="1"/>
  <c r="B28" i="13" s="1"/>
  <c r="B9" i="7"/>
  <c r="B16" i="13" s="1"/>
  <c r="B29" i="13" s="1"/>
  <c r="B10" i="7"/>
  <c r="B17" i="13" s="1"/>
  <c r="B30" i="13" s="1"/>
  <c r="B11" i="7"/>
  <c r="B18" i="13" s="1"/>
  <c r="B31" i="13" s="1"/>
  <c r="B19" i="13"/>
  <c r="B32" i="13" s="1"/>
  <c r="B33" i="13"/>
  <c r="B34" i="13"/>
  <c r="B36" i="13"/>
  <c r="B7" i="7"/>
  <c r="B14" i="13" s="1"/>
  <c r="B27" i="13" s="1"/>
  <c r="E42" i="7"/>
  <c r="E41" i="7" l="1"/>
  <c r="B35" i="13"/>
  <c r="A1" i="13"/>
  <c r="H18" i="13" l="1"/>
  <c r="H17" i="13"/>
  <c r="H16" i="13"/>
  <c r="H15" i="13"/>
  <c r="A1" i="10" l="1"/>
  <c r="C18" i="13" l="1"/>
  <c r="C17" i="13"/>
  <c r="C15" i="13"/>
  <c r="C14" i="13"/>
  <c r="A7" i="10"/>
  <c r="A10" i="10"/>
  <c r="A9" i="10"/>
  <c r="A8" i="10"/>
  <c r="A5" i="10"/>
  <c r="A1" i="7" l="1"/>
  <c r="A1" i="1"/>
  <c r="C4" i="9" l="1"/>
  <c r="C5" i="9" s="1"/>
  <c r="D4" i="9"/>
  <c r="D5" i="9" s="1"/>
  <c r="E4" i="9"/>
  <c r="E5" i="9" s="1"/>
  <c r="B4" i="9"/>
  <c r="B5" i="9" s="1"/>
  <c r="C37" i="7" l="1"/>
</calcChain>
</file>

<file path=xl/sharedStrings.xml><?xml version="1.0" encoding="utf-8"?>
<sst xmlns="http://schemas.openxmlformats.org/spreadsheetml/2006/main" count="174" uniqueCount="142">
  <si>
    <t>Gevinster:</t>
  </si>
  <si>
    <t>GEVINSTER:</t>
  </si>
  <si>
    <t>År:</t>
  </si>
  <si>
    <t>Diskontering:</t>
  </si>
  <si>
    <t>Rente:</t>
  </si>
  <si>
    <t>Signatur</t>
  </si>
  <si>
    <t>Tiltak for å forbedre måloppnåelse</t>
  </si>
  <si>
    <t>Frist for tiltak</t>
  </si>
  <si>
    <t>KOSTNADER:</t>
  </si>
  <si>
    <t>Beskrivelse av kostnader:</t>
  </si>
  <si>
    <t>Diskontert beløp:</t>
  </si>
  <si>
    <t>Planlagt startdato:</t>
  </si>
  <si>
    <t>Planlagt sluttdato:</t>
  </si>
  <si>
    <t>Prosjekteier:</t>
  </si>
  <si>
    <t>Prosjektbudsjett:</t>
  </si>
  <si>
    <r>
      <t xml:space="preserve">Gevinsttype
</t>
    </r>
    <r>
      <rPr>
        <sz val="10"/>
        <color theme="1"/>
        <rFont val="Calibri"/>
        <family val="2"/>
        <scheme val="minor"/>
      </rPr>
      <t>(velg fra listen):</t>
    </r>
  </si>
  <si>
    <r>
      <t xml:space="preserve">Gevinst-betydning
</t>
    </r>
    <r>
      <rPr>
        <sz val="10"/>
        <color theme="1"/>
        <rFont val="Calibri"/>
        <family val="2"/>
        <scheme val="minor"/>
      </rPr>
      <t>(for kvalitative gevinster,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1(lav) - 5 (høy)):</t>
    </r>
  </si>
  <si>
    <t>Status endringsledelse</t>
  </si>
  <si>
    <t>Status endringsledelse:</t>
  </si>
  <si>
    <t>Kommentarer til endringsledelsesstatus:</t>
  </si>
  <si>
    <t>Frist:</t>
  </si>
  <si>
    <t>Ansvarlig:</t>
  </si>
  <si>
    <t>Status gevinstrealisering</t>
  </si>
  <si>
    <t>Status gevinstrealisering:</t>
  </si>
  <si>
    <t>Kommentarer til gevinstrealiseringsstatus:</t>
  </si>
  <si>
    <t>Er endringen lovpålagt? Ja/Nei</t>
  </si>
  <si>
    <t>Forutsetninger for at gevinsten blir realisert</t>
  </si>
  <si>
    <r>
      <t xml:space="preserve">Endring
</t>
    </r>
    <r>
      <rPr>
        <sz val="10"/>
        <color rgb="FF000000"/>
        <rFont val="Calibri"/>
        <family val="2"/>
        <scheme val="minor"/>
      </rPr>
      <t>Hva som skal gjøres på en ny måte?</t>
    </r>
  </si>
  <si>
    <t>Er endringen lovpålagt?</t>
  </si>
  <si>
    <t>Netto økonomisk effekt (nåverdi):</t>
  </si>
  <si>
    <t>Investering:</t>
  </si>
  <si>
    <t>Drifskostnader:</t>
  </si>
  <si>
    <r>
      <t xml:space="preserve">Gevinstbudsjett 
</t>
    </r>
    <r>
      <rPr>
        <sz val="10"/>
        <color theme="1"/>
        <rFont val="Calibri"/>
        <family val="2"/>
        <scheme val="minor"/>
      </rPr>
      <t>(direkte - NOK, indirekte - årsverk, kvalitative - fylles ikke ut)</t>
    </r>
  </si>
  <si>
    <t>Rådmann:</t>
  </si>
  <si>
    <t>Når blir gevinsten realisert?</t>
  </si>
  <si>
    <t>Måleindikator for gevinsten</t>
  </si>
  <si>
    <t>Tiltak for å få gevinster realisert</t>
  </si>
  <si>
    <t>Prosjektleder:</t>
  </si>
  <si>
    <t>Gevinst-   ansvarlig</t>
  </si>
  <si>
    <t>Prosjektroller:</t>
  </si>
  <si>
    <t>Virksomhetsleder:</t>
  </si>
  <si>
    <t>Hvordan skal gevinsten "omsettes"?</t>
  </si>
  <si>
    <t>OPPSUMMERING:</t>
  </si>
  <si>
    <t>Foreløpig navn / prosjektnavn:</t>
  </si>
  <si>
    <t>Idébeskrivelse / prosjektets hensikt:</t>
  </si>
  <si>
    <t>Økonomisk effekt:</t>
  </si>
  <si>
    <t>Frigjort tid:</t>
  </si>
  <si>
    <t>Frigjort tid per år:</t>
  </si>
  <si>
    <t>Status per gevinst</t>
  </si>
  <si>
    <t>Tiltak for å forbedre måloppnåelse:</t>
  </si>
  <si>
    <t>Dagens måling:</t>
  </si>
  <si>
    <t>Status:</t>
  </si>
  <si>
    <t>Brukeropplæring og veiledning; brukerstøtte</t>
  </si>
  <si>
    <t>Overordnet vurdering av leder for gevinstarbeidet:</t>
  </si>
  <si>
    <t>Det anbefales at systemet innføres, da dette medfører betydeliges tidsbesparelser. Denne tiden kan brukes for å tilby bedre tjenester for innbyggerne.</t>
  </si>
  <si>
    <t>Papirforbruk per måned</t>
  </si>
  <si>
    <t>Gevinstrealisering foregår stort sett som planlagt. &lt; Ytterlige detaljer &gt;</t>
  </si>
  <si>
    <t>Tjenesteeier:</t>
  </si>
  <si>
    <t>Hvordan frigjort tid skal utnyttes:</t>
  </si>
  <si>
    <r>
      <t xml:space="preserve">Gevinst
</t>
    </r>
    <r>
      <rPr>
        <sz val="9"/>
        <color theme="0"/>
        <rFont val="Calibri"/>
        <family val="2"/>
        <scheme val="minor"/>
      </rPr>
      <t>(kopieres automatisk)</t>
    </r>
    <r>
      <rPr>
        <b/>
        <sz val="9"/>
        <color theme="0"/>
        <rFont val="Calibri"/>
        <family val="2"/>
        <scheme val="minor"/>
      </rPr>
      <t>:</t>
    </r>
  </si>
  <si>
    <r>
      <t xml:space="preserve">Gevinst-ansvarlig
</t>
    </r>
    <r>
      <rPr>
        <sz val="9"/>
        <color theme="0"/>
        <rFont val="Calibri"/>
        <family val="2"/>
        <scheme val="minor"/>
      </rPr>
      <t>(kopieres automatisk)</t>
    </r>
    <r>
      <rPr>
        <b/>
        <sz val="9"/>
        <color theme="0"/>
        <rFont val="Calibri"/>
        <family val="2"/>
        <scheme val="minor"/>
      </rPr>
      <t>:</t>
    </r>
  </si>
  <si>
    <r>
      <t xml:space="preserve">Måleindikator
</t>
    </r>
    <r>
      <rPr>
        <sz val="9"/>
        <color theme="0"/>
        <rFont val="Calibri"/>
        <family val="2"/>
        <scheme val="minor"/>
      </rPr>
      <t>(kopieres automatisk):</t>
    </r>
  </si>
  <si>
    <r>
      <t xml:space="preserve">Kvalitative gevinster </t>
    </r>
    <r>
      <rPr>
        <sz val="10"/>
        <color theme="1"/>
        <rFont val="Calibri"/>
        <family val="2"/>
        <scheme val="minor"/>
      </rPr>
      <t>(kopieres automatisk, må sjekkes):</t>
    </r>
  </si>
  <si>
    <t>Gevinstrealisering  - verktøy for ledere - Kongsbergregionen</t>
  </si>
  <si>
    <t>Prosjektide</t>
  </si>
  <si>
    <t>RLG</t>
  </si>
  <si>
    <t>Ikke involvere</t>
  </si>
  <si>
    <t>Postbud</t>
  </si>
  <si>
    <t>Leverandør leverer IKT-komponent som kommuniserer med Svar-UT</t>
  </si>
  <si>
    <t>Holde informert</t>
  </si>
  <si>
    <t>Leverandør sak/arkiv-system</t>
  </si>
  <si>
    <t>Rådmann</t>
  </si>
  <si>
    <t>Tilitsvalgte</t>
  </si>
  <si>
    <t>Ledere i kommunene</t>
  </si>
  <si>
    <t>IKT-personell i kommunene</t>
  </si>
  <si>
    <t>Vil få en superbrukerrolle</t>
  </si>
  <si>
    <t>Arvkivpersonell i kommunene (f.eks. post-arkivansatte)</t>
  </si>
  <si>
    <t>Prosjektleder i kommunen</t>
  </si>
  <si>
    <t>Invitere til gevinstworkshop</t>
  </si>
  <si>
    <t>Arkivledere/ansvarlige i kommunene</t>
  </si>
  <si>
    <t>Saksbehandlere i kommunene</t>
  </si>
  <si>
    <t>Involvere senere</t>
  </si>
  <si>
    <t>Innbyggere / næringsliv</t>
  </si>
  <si>
    <t>Kommentarer</t>
  </si>
  <si>
    <r>
      <t xml:space="preserve">Involveres i gevinstarbeidet?
</t>
    </r>
    <r>
      <rPr>
        <sz val="10"/>
        <color theme="1"/>
        <rFont val="Calibri"/>
        <family val="2"/>
        <scheme val="minor"/>
      </rPr>
      <t>(velg fra listen)</t>
    </r>
  </si>
  <si>
    <t>Utsendelse av post digitalt (KS Svar UT)</t>
  </si>
  <si>
    <t xml:space="preserve">Gevinstrealiseringsverktøyet er basert på KS "Gevinstkokebok". Kongsbergregionen har etablert en forkortet versjon for ledere. Arkfanene som er merket med gul bakgrunn inngår i dette lederverktøyet.   Gevinstrealiseringsplan og oppfølingsplan skal være levende dokumenter som oppdateres når du får bedre innsikt i potensielle gevinster og hvordan de kan realiseres. </t>
  </si>
  <si>
    <r>
      <t xml:space="preserve">Gevinst
</t>
    </r>
    <r>
      <rPr>
        <sz val="10"/>
        <color rgb="FF0070C0"/>
        <rFont val="Calibri"/>
        <family val="2"/>
        <scheme val="minor"/>
      </rPr>
      <t>Hvilket positivt resultat vil endringen skape?</t>
    </r>
  </si>
  <si>
    <r>
      <t xml:space="preserve">Gevinst
</t>
    </r>
    <r>
      <rPr>
        <sz val="10"/>
        <color rgb="FF0070C0"/>
        <rFont val="Calibri"/>
        <family val="2"/>
        <scheme val="minor"/>
      </rPr>
      <t>(kopieres automatisk fra endringsanalysen)</t>
    </r>
    <r>
      <rPr>
        <b/>
        <sz val="10"/>
        <color rgb="FF0070C0"/>
        <rFont val="Calibri"/>
        <family val="2"/>
        <scheme val="minor"/>
      </rPr>
      <t>:</t>
    </r>
  </si>
  <si>
    <t>Nei</t>
  </si>
  <si>
    <r>
      <t xml:space="preserve">Gevinst
</t>
    </r>
    <r>
      <rPr>
        <sz val="10"/>
        <color rgb="FF0070C0"/>
        <rFont val="Calibri"/>
        <family val="2"/>
        <scheme val="minor"/>
      </rPr>
      <t>(kopieres automatisk)</t>
    </r>
  </si>
  <si>
    <t xml:space="preserve">Dato: </t>
  </si>
  <si>
    <t>Ekspederer brev elektronisk via      Svar-UT</t>
  </si>
  <si>
    <t>Frigjort tid hos saksbehandler</t>
  </si>
  <si>
    <t>Prosessen bortfaller!</t>
  </si>
  <si>
    <t>Reduserte kostnader til toner og papir</t>
  </si>
  <si>
    <t>Reduserte portokostnader</t>
  </si>
  <si>
    <t>Mottar SMS, logger inn på Altinn og leser brevet</t>
  </si>
  <si>
    <t>Økt sikkerhet (pga kvittering for at rette mottaker har åpnet brevet)</t>
  </si>
  <si>
    <t>Dagens prosess</t>
  </si>
  <si>
    <t>Indirekte (frigjort tid - årsverk)</t>
  </si>
  <si>
    <t>Direkte (økonomiske - NOK)</t>
  </si>
  <si>
    <t>Kvalitative (f.eks. omdømme)</t>
  </si>
  <si>
    <t>Etablering av "KS Svar ut"  for å sende post digitalt til innnbyggere/næringsliv</t>
  </si>
  <si>
    <t>Innbygger henter brevet i postkasse og åpner brevet</t>
  </si>
  <si>
    <t>Saksbehandler printer ut brev og signerer og legger konvoluttene i avdelingens utkurv</t>
  </si>
  <si>
    <t>Saksbehandler legger original i konvolutter til hovedmottaker og kopimottaker</t>
  </si>
  <si>
    <t>Saksbehandler/posttjenesten leverer til postombringing</t>
  </si>
  <si>
    <t xml:space="preserve">Postombringer/arkiv distribuerer posten </t>
  </si>
  <si>
    <t>Frigjort tid hos postombringer/arkiv</t>
  </si>
  <si>
    <t>Anskaffelse av digital løsning og brukeropplæring</t>
  </si>
  <si>
    <t>Redusere budsjett fra 2018</t>
  </si>
  <si>
    <t>Sparte midler skal overføres til nye digitaliseringstiltak</t>
  </si>
  <si>
    <t>Regnskapstall pr. måned på post: xxxx</t>
  </si>
  <si>
    <t>Ingen tiltak  nødvendig (går av seg selv)</t>
  </si>
  <si>
    <t>Opplevd saksbehandlingstid skal reduseres med 2 dager</t>
  </si>
  <si>
    <t>Etablere ny rutine og gjøre denne kjent. Gjennomføre opplæring</t>
  </si>
  <si>
    <t>?</t>
  </si>
  <si>
    <t>Gjennomføre brukerundersøkelser?</t>
  </si>
  <si>
    <t>AA</t>
  </si>
  <si>
    <t>BB</t>
  </si>
  <si>
    <t>CC</t>
  </si>
  <si>
    <t>DD</t>
  </si>
  <si>
    <t>kr. 50.000</t>
  </si>
  <si>
    <t>Hvem er berørte interessenter i prosjektet?</t>
  </si>
  <si>
    <t>Logge hvor mange som åpner elektronisk?</t>
  </si>
  <si>
    <t xml:space="preserve">Oppdatert: </t>
  </si>
  <si>
    <t xml:space="preserve">Gevinstrealisering foregår stort sett som planlagt. </t>
  </si>
  <si>
    <t>Saksbehandlingstid i hele kommunen skal reduseres med x dager.            Antall restanser (ubehandlede saker) skal reduseres med 75 %</t>
  </si>
  <si>
    <t>Målt saksbehandlingstid i saksbehandlingssystemet. Måling av antall restanser ukentlig</t>
  </si>
  <si>
    <t xml:space="preserve">Saksbehandlingstiden skal reduseres </t>
  </si>
  <si>
    <t>21 dager - 50 restanser</t>
  </si>
  <si>
    <t>Ønsket måling</t>
  </si>
  <si>
    <t>15 dager - 20 restanser</t>
  </si>
  <si>
    <t>kr 50.000</t>
  </si>
  <si>
    <t>Regnskapstall pr. måned på post: yyyy</t>
  </si>
  <si>
    <t>kr. 20.000</t>
  </si>
  <si>
    <t>kr. 10.000</t>
  </si>
  <si>
    <t>kr. 30.000</t>
  </si>
  <si>
    <t>2.000 forsendelser pr mnd</t>
  </si>
  <si>
    <t>1.000 forsendelser pr. mnd</t>
  </si>
  <si>
    <t>Opplevd saksbehandlingstid for innbygger blir kortere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</si>
</sst>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14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06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0" xfId="0" applyFill="1"/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0" fillId="0" borderId="1" xfId="0" applyBorder="1"/>
    <xf numFmtId="0" fontId="1" fillId="0" borderId="1" xfId="0" applyFont="1" applyBorder="1"/>
    <xf numFmtId="0" fontId="1" fillId="3" borderId="10" xfId="0" applyFont="1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8" xfId="0" applyFill="1" applyBorder="1"/>
    <xf numFmtId="0" fontId="1" fillId="3" borderId="3" xfId="0" applyFont="1" applyFill="1" applyBorder="1"/>
    <xf numFmtId="0" fontId="0" fillId="3" borderId="0" xfId="0" applyFill="1"/>
    <xf numFmtId="0" fontId="0" fillId="0" borderId="0" xfId="0" applyFill="1" applyAlignment="1">
      <alignment vertical="center"/>
    </xf>
    <xf numFmtId="0" fontId="8" fillId="6" borderId="5" xfId="0" applyFont="1" applyFill="1" applyBorder="1" applyAlignment="1">
      <alignment horizontal="left" indent="3"/>
    </xf>
    <xf numFmtId="0" fontId="9" fillId="6" borderId="2" xfId="0" applyFont="1" applyFill="1" applyBorder="1"/>
    <xf numFmtId="0" fontId="9" fillId="6" borderId="6" xfId="0" applyFont="1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8" xfId="0" applyFill="1" applyBorder="1"/>
    <xf numFmtId="0" fontId="0" fillId="0" borderId="0" xfId="0" applyBorder="1"/>
    <xf numFmtId="0" fontId="0" fillId="2" borderId="0" xfId="0" applyFill="1" applyBorder="1"/>
    <xf numFmtId="0" fontId="0" fillId="0" borderId="0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1" fillId="3" borderId="3" xfId="0" applyFont="1" applyFill="1" applyBorder="1"/>
    <xf numFmtId="0" fontId="11" fillId="3" borderId="8" xfId="0" applyFont="1" applyFill="1" applyBorder="1"/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6" borderId="5" xfId="0" applyFont="1" applyFill="1" applyBorder="1" applyAlignment="1">
      <alignment horizontal="left" indent="3"/>
    </xf>
    <xf numFmtId="0" fontId="14" fillId="6" borderId="2" xfId="0" applyFont="1" applyFill="1" applyBorder="1"/>
    <xf numFmtId="0" fontId="14" fillId="6" borderId="6" xfId="0" applyFont="1" applyFill="1" applyBorder="1"/>
    <xf numFmtId="0" fontId="10" fillId="3" borderId="3" xfId="0" applyFont="1" applyFill="1" applyBorder="1" applyAlignment="1">
      <alignment horizontal="left" indent="13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/>
    <xf numFmtId="0" fontId="11" fillId="6" borderId="7" xfId="0" applyFont="1" applyFill="1" applyBorder="1"/>
    <xf numFmtId="0" fontId="11" fillId="6" borderId="11" xfId="0" applyFont="1" applyFill="1" applyBorder="1"/>
    <xf numFmtId="0" fontId="11" fillId="6" borderId="3" xfId="0" applyFont="1" applyFill="1" applyBorder="1"/>
    <xf numFmtId="0" fontId="11" fillId="6" borderId="0" xfId="0" applyFont="1" applyFill="1" applyBorder="1"/>
    <xf numFmtId="0" fontId="11" fillId="6" borderId="8" xfId="0" applyFont="1" applyFill="1" applyBorder="1"/>
    <xf numFmtId="164" fontId="11" fillId="5" borderId="1" xfId="0" applyNumberFormat="1" applyFont="1" applyFill="1" applyBorder="1" applyAlignment="1">
      <alignment horizontal="center"/>
    </xf>
    <xf numFmtId="2" fontId="11" fillId="5" borderId="1" xfId="0" applyNumberFormat="1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3" borderId="16" xfId="0" applyFont="1" applyFill="1" applyBorder="1"/>
    <xf numFmtId="0" fontId="1" fillId="3" borderId="15" xfId="0" applyFont="1" applyFill="1" applyBorder="1"/>
    <xf numFmtId="0" fontId="0" fillId="3" borderId="15" xfId="0" applyFill="1" applyBorder="1"/>
    <xf numFmtId="0" fontId="3" fillId="0" borderId="1" xfId="0" applyFont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3" borderId="12" xfId="0" applyFill="1" applyBorder="1"/>
    <xf numFmtId="0" fontId="0" fillId="3" borderId="4" xfId="0" applyFill="1" applyBorder="1"/>
    <xf numFmtId="0" fontId="1" fillId="0" borderId="0" xfId="0" applyFont="1" applyFill="1"/>
    <xf numFmtId="0" fontId="1" fillId="3" borderId="7" xfId="0" applyFont="1" applyFill="1" applyBorder="1"/>
    <xf numFmtId="0" fontId="1" fillId="3" borderId="11" xfId="0" applyFont="1" applyFill="1" applyBorder="1"/>
    <xf numFmtId="0" fontId="1" fillId="3" borderId="8" xfId="0" applyFont="1" applyFill="1" applyBorder="1"/>
    <xf numFmtId="0" fontId="0" fillId="3" borderId="4" xfId="0" applyFill="1" applyBorder="1" applyAlignment="1">
      <alignment horizontal="left"/>
    </xf>
    <xf numFmtId="0" fontId="0" fillId="3" borderId="14" xfId="0" applyFill="1" applyBorder="1"/>
    <xf numFmtId="0" fontId="7" fillId="0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9" fontId="0" fillId="0" borderId="1" xfId="1" applyFont="1" applyBorder="1" applyAlignment="1">
      <alignment horizontal="center" vertical="center"/>
    </xf>
    <xf numFmtId="0" fontId="1" fillId="8" borderId="0" xfId="0" applyFont="1" applyFill="1"/>
    <xf numFmtId="0" fontId="0" fillId="8" borderId="0" xfId="0" applyFill="1"/>
    <xf numFmtId="0" fontId="1" fillId="3" borderId="0" xfId="0" applyFont="1" applyFill="1" applyAlignment="1">
      <alignment horizontal="left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top" wrapText="1"/>
    </xf>
    <xf numFmtId="1" fontId="11" fillId="5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0" fillId="0" borderId="0" xfId="0" applyFill="1" applyAlignment="1"/>
    <xf numFmtId="14" fontId="0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top" wrapText="1"/>
    </xf>
    <xf numFmtId="14" fontId="11" fillId="0" borderId="16" xfId="0" applyNumberFormat="1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14" fontId="11" fillId="0" borderId="16" xfId="0" applyNumberFormat="1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19" fillId="0" borderId="1" xfId="0" applyFont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4" fillId="2" borderId="0" xfId="0" applyFont="1" applyFill="1"/>
    <xf numFmtId="0" fontId="20" fillId="0" borderId="0" xfId="0" applyFont="1"/>
    <xf numFmtId="0" fontId="24" fillId="6" borderId="2" xfId="0" applyFont="1" applyFill="1" applyBorder="1" applyAlignment="1">
      <alignment horizontal="left"/>
    </xf>
    <xf numFmtId="0" fontId="22" fillId="0" borderId="5" xfId="0" applyNumberFormat="1" applyFont="1" applyFill="1" applyBorder="1" applyAlignment="1">
      <alignment horizontal="left" vertical="center" wrapText="1"/>
    </xf>
    <xf numFmtId="0" fontId="22" fillId="0" borderId="0" xfId="0" applyFont="1"/>
    <xf numFmtId="0" fontId="21" fillId="6" borderId="2" xfId="0" applyFont="1" applyFill="1" applyBorder="1" applyAlignment="1">
      <alignment horizontal="left"/>
    </xf>
    <xf numFmtId="0" fontId="22" fillId="0" borderId="1" xfId="0" applyFont="1" applyFill="1" applyBorder="1" applyAlignment="1">
      <alignment wrapText="1"/>
    </xf>
    <xf numFmtId="0" fontId="22" fillId="6" borderId="7" xfId="0" applyFont="1" applyFill="1" applyBorder="1"/>
    <xf numFmtId="0" fontId="22" fillId="6" borderId="0" xfId="0" applyFont="1" applyFill="1" applyBorder="1"/>
    <xf numFmtId="0" fontId="21" fillId="2" borderId="5" xfId="0" applyFont="1" applyFill="1" applyBorder="1" applyAlignment="1">
      <alignment horizontal="right"/>
    </xf>
    <xf numFmtId="0" fontId="22" fillId="5" borderId="1" xfId="0" applyFont="1" applyFill="1" applyBorder="1" applyAlignment="1">
      <alignment horizontal="right"/>
    </xf>
    <xf numFmtId="0" fontId="20" fillId="6" borderId="0" xfId="0" applyFont="1" applyFill="1" applyBorder="1"/>
    <xf numFmtId="0" fontId="21" fillId="3" borderId="1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top" wrapText="1"/>
    </xf>
    <xf numFmtId="0" fontId="20" fillId="0" borderId="0" xfId="0" applyFont="1" applyFill="1"/>
    <xf numFmtId="0" fontId="20" fillId="0" borderId="0" xfId="0" applyFont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1" fillId="4" borderId="9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5" fillId="4" borderId="9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0" fillId="3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1" fillId="0" borderId="16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25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Protection="1">
      <protection locked="0"/>
    </xf>
    <xf numFmtId="0" fontId="25" fillId="0" borderId="5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3" borderId="0" xfId="0" applyFont="1" applyFill="1" applyBorder="1"/>
    <xf numFmtId="0" fontId="0" fillId="3" borderId="0" xfId="0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/>
    </xf>
    <xf numFmtId="0" fontId="1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11" fillId="5" borderId="5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left" wrapText="1"/>
    </xf>
    <xf numFmtId="0" fontId="11" fillId="5" borderId="6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left" vertical="top" wrapText="1"/>
    </xf>
    <xf numFmtId="0" fontId="11" fillId="5" borderId="11" xfId="0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left" vertical="top" wrapText="1"/>
    </xf>
    <xf numFmtId="0" fontId="11" fillId="5" borderId="8" xfId="0" applyFont="1" applyFill="1" applyBorder="1" applyAlignment="1">
      <alignment horizontal="left" vertical="top" wrapText="1"/>
    </xf>
    <xf numFmtId="0" fontId="11" fillId="5" borderId="12" xfId="0" applyFont="1" applyFill="1" applyBorder="1" applyAlignment="1">
      <alignment horizontal="left" vertical="top" wrapText="1"/>
    </xf>
    <xf numFmtId="0" fontId="11" fillId="5" borderId="13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top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2" fillId="0" borderId="16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14" fontId="11" fillId="0" borderId="16" xfId="0" applyNumberFormat="1" applyFont="1" applyBorder="1" applyAlignment="1">
      <alignment vertical="top" wrapText="1"/>
    </xf>
    <xf numFmtId="14" fontId="11" fillId="0" borderId="14" xfId="0" applyNumberFormat="1" applyFont="1" applyBorder="1" applyAlignment="1">
      <alignment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14" fontId="11" fillId="0" borderId="16" xfId="0" applyNumberFormat="1" applyFont="1" applyBorder="1" applyAlignment="1">
      <alignment horizontal="center" vertical="top" wrapText="1"/>
    </xf>
    <xf numFmtId="14" fontId="11" fillId="0" borderId="14" xfId="0" applyNumberFormat="1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8" fillId="6" borderId="5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rosent" xfId="1" builtinId="5"/>
  </cellStyles>
  <dxfs count="24">
    <dxf>
      <fill>
        <patternFill>
          <bgColor theme="0" tint="-0.499984740745262"/>
        </patternFill>
      </fill>
      <border>
        <left/>
        <right/>
        <top/>
        <bottom/>
      </border>
    </dxf>
    <dxf>
      <fill>
        <patternFill>
          <bgColor theme="0" tint="-0.499984740745262"/>
        </patternFill>
      </fill>
      <border>
        <left/>
        <right/>
        <top/>
        <bottom/>
      </border>
    </dxf>
    <dxf>
      <fill>
        <patternFill>
          <bgColor theme="0" tint="-0.499984740745262"/>
        </patternFill>
      </fill>
      <border>
        <left/>
        <right/>
        <top/>
        <bottom/>
      </border>
    </dxf>
    <dxf>
      <numFmt numFmtId="164" formatCode="&quot;kr&quot;\ #,##0"/>
    </dxf>
    <dxf>
      <numFmt numFmtId="2" formatCode="0.00"/>
    </dxf>
    <dxf>
      <fill>
        <patternFill>
          <bgColor theme="0" tint="-0.499984740745262"/>
        </patternFill>
      </fill>
      <border>
        <left/>
        <right/>
        <top/>
        <bottom/>
      </border>
    </dxf>
    <dxf>
      <numFmt numFmtId="164" formatCode="&quot;kr&quot;\ #,##0"/>
    </dxf>
    <dxf>
      <numFmt numFmtId="2" formatCode="0.00"/>
    </dxf>
    <dxf>
      <fill>
        <patternFill>
          <bgColor theme="0" tint="-0.499984740745262"/>
        </patternFill>
      </fill>
      <border>
        <left/>
        <right/>
        <top/>
        <bottom/>
      </border>
    </dxf>
    <dxf>
      <numFmt numFmtId="164" formatCode="&quot;kr&quot;\ #,##0"/>
    </dxf>
    <dxf>
      <numFmt numFmtId="2" formatCode="0.00"/>
    </dxf>
    <dxf>
      <fill>
        <patternFill>
          <bgColor theme="0" tint="-0.499984740745262"/>
        </patternFill>
      </fill>
      <border>
        <left/>
        <right/>
        <top/>
        <bottom/>
      </border>
    </dxf>
    <dxf>
      <fill>
        <patternFill>
          <bgColor theme="0" tint="-0.499984740745262"/>
        </patternFill>
      </fill>
      <border>
        <left/>
        <right/>
        <top/>
        <bottom/>
      </border>
    </dxf>
    <dxf>
      <fill>
        <patternFill>
          <bgColor theme="0" tint="-0.499984740745262"/>
        </patternFill>
      </fill>
      <border>
        <left/>
        <right/>
        <top/>
        <bottom/>
      </border>
    </dxf>
    <dxf>
      <numFmt numFmtId="164" formatCode="&quot;kr&quot;\ #,##0"/>
    </dxf>
    <dxf>
      <numFmt numFmtId="2" formatCode="0.00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0" tint="-0.499984740745262"/>
        </patternFill>
      </fill>
      <border>
        <left/>
        <right/>
        <top/>
        <bottom/>
      </border>
    </dxf>
    <dxf>
      <numFmt numFmtId="164" formatCode="&quot;kr&quot;\ #,##0"/>
    </dxf>
    <dxf>
      <numFmt numFmtId="2" formatCode="0.00"/>
    </dxf>
    <dxf>
      <fill>
        <patternFill>
          <bgColor theme="0" tint="-0.499984740745262"/>
        </patternFill>
      </fill>
      <border>
        <left/>
        <right/>
        <top/>
        <bottom/>
      </border>
    </dxf>
    <dxf>
      <numFmt numFmtId="164" formatCode="&quot;kr&quot;\ #,##0"/>
    </dxf>
    <dxf>
      <numFmt numFmtId="2" formatCode="0.0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437033</xdr:colOff>
      <xdr:row>5</xdr:row>
      <xdr:rowOff>108053</xdr:rowOff>
    </xdr:from>
    <xdr:to>
      <xdr:col>1</xdr:col>
      <xdr:colOff>3518651</xdr:colOff>
      <xdr:row>15</xdr:row>
      <xdr:rowOff>108857</xdr:rowOff>
    </xdr:to>
    <xdr:sp macro="" textlink="">
      <xdr:nvSpPr>
        <xdr:cNvPr id="3" name="Rounded Rectangle 2"/>
        <xdr:cNvSpPr/>
      </xdr:nvSpPr>
      <xdr:spPr>
        <a:xfrm>
          <a:off x="3158462" y="1142196"/>
          <a:ext cx="3081618" cy="1851375"/>
        </a:xfrm>
        <a:prstGeom prst="roundRect">
          <a:avLst>
            <a:gd name="adj" fmla="val 5871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>
              <a:solidFill>
                <a:schemeClr val="tx2"/>
              </a:solidFill>
            </a:rPr>
            <a:t>FASE</a:t>
          </a:r>
          <a:r>
            <a:rPr lang="en-US" sz="1600" b="1" baseline="0">
              <a:solidFill>
                <a:schemeClr val="tx2"/>
              </a:solidFill>
            </a:rPr>
            <a:t> 1 - KONSEPT</a:t>
          </a:r>
          <a:endParaRPr lang="en-US" sz="1600" b="1">
            <a:solidFill>
              <a:schemeClr val="tx2"/>
            </a:solidFill>
          </a:endParaRPr>
        </a:p>
        <a:p>
          <a:pPr algn="ctr"/>
          <a:r>
            <a:rPr lang="en-US" sz="1600" b="1">
              <a:solidFill>
                <a:schemeClr val="tx2"/>
              </a:solidFill>
            </a:rPr>
            <a:t>Identifisere</a:t>
          </a:r>
          <a:r>
            <a:rPr lang="en-US" sz="1600" b="1" baseline="0">
              <a:solidFill>
                <a:schemeClr val="tx2"/>
              </a:solidFill>
            </a:rPr>
            <a:t> og vurdere gevinster:</a:t>
          </a:r>
        </a:p>
        <a:p>
          <a:pPr algn="ctr"/>
          <a:endParaRPr lang="en-US" sz="1600" b="1" baseline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604161</xdr:colOff>
      <xdr:row>10</xdr:row>
      <xdr:rowOff>1503</xdr:rowOff>
    </xdr:from>
    <xdr:to>
      <xdr:col>1</xdr:col>
      <xdr:colOff>2385896</xdr:colOff>
      <xdr:row>11</xdr:row>
      <xdr:rowOff>23914</xdr:rowOff>
    </xdr:to>
    <xdr:sp macro="" textlink="">
      <xdr:nvSpPr>
        <xdr:cNvPr id="4" name="TextBox 3"/>
        <xdr:cNvSpPr txBox="1"/>
      </xdr:nvSpPr>
      <xdr:spPr>
        <a:xfrm>
          <a:off x="3210201" y="1944603"/>
          <a:ext cx="1781735" cy="205291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2. Interessentliste</a:t>
          </a:r>
          <a:endParaRPr lang="en-US" sz="1100" b="1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604161</xdr:colOff>
      <xdr:row>10</xdr:row>
      <xdr:rowOff>140712</xdr:rowOff>
    </xdr:from>
    <xdr:to>
      <xdr:col>1</xdr:col>
      <xdr:colOff>2385896</xdr:colOff>
      <xdr:row>11</xdr:row>
      <xdr:rowOff>163125</xdr:rowOff>
    </xdr:to>
    <xdr:sp macro="" textlink="">
      <xdr:nvSpPr>
        <xdr:cNvPr id="5" name="TextBox 4"/>
        <xdr:cNvSpPr txBox="1"/>
      </xdr:nvSpPr>
      <xdr:spPr>
        <a:xfrm>
          <a:off x="3325590" y="2100141"/>
          <a:ext cx="1781735" cy="207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  Prosessanalyse</a:t>
          </a:r>
        </a:p>
        <a:p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585656</xdr:colOff>
      <xdr:row>11</xdr:row>
      <xdr:rowOff>158000</xdr:rowOff>
    </xdr:from>
    <xdr:to>
      <xdr:col>1</xdr:col>
      <xdr:colOff>2367391</xdr:colOff>
      <xdr:row>13</xdr:row>
      <xdr:rowOff>30479</xdr:rowOff>
    </xdr:to>
    <xdr:sp macro="" textlink="">
      <xdr:nvSpPr>
        <xdr:cNvPr id="6" name="TextBox 5"/>
        <xdr:cNvSpPr txBox="1"/>
      </xdr:nvSpPr>
      <xdr:spPr>
        <a:xfrm>
          <a:off x="3191696" y="2283980"/>
          <a:ext cx="1781735" cy="238239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3. Endringsanalyse</a:t>
          </a:r>
          <a:endParaRPr lang="en-US" sz="1100" b="1">
            <a:solidFill>
              <a:srgbClr val="002060"/>
            </a:solidFill>
          </a:endParaRPr>
        </a:p>
      </xdr:txBody>
    </xdr:sp>
    <xdr:clientData/>
  </xdr:twoCellAnchor>
  <xdr:twoCellAnchor>
    <xdr:from>
      <xdr:col>1</xdr:col>
      <xdr:colOff>593276</xdr:colOff>
      <xdr:row>13</xdr:row>
      <xdr:rowOff>6561</xdr:rowOff>
    </xdr:from>
    <xdr:to>
      <xdr:col>1</xdr:col>
      <xdr:colOff>2375011</xdr:colOff>
      <xdr:row>14</xdr:row>
      <xdr:rowOff>28973</xdr:rowOff>
    </xdr:to>
    <xdr:sp macro="" textlink="">
      <xdr:nvSpPr>
        <xdr:cNvPr id="7" name="TextBox 6"/>
        <xdr:cNvSpPr txBox="1"/>
      </xdr:nvSpPr>
      <xdr:spPr>
        <a:xfrm>
          <a:off x="3314705" y="2521161"/>
          <a:ext cx="1781735" cy="20746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  Interessentanalyse</a:t>
          </a:r>
          <a:endParaRPr lang="en-US" sz="1100" b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593275</xdr:colOff>
      <xdr:row>14</xdr:row>
      <xdr:rowOff>28652</xdr:rowOff>
    </xdr:from>
    <xdr:to>
      <xdr:col>1</xdr:col>
      <xdr:colOff>2375010</xdr:colOff>
      <xdr:row>15</xdr:row>
      <xdr:rowOff>51064</xdr:rowOff>
    </xdr:to>
    <xdr:sp macro="" textlink="">
      <xdr:nvSpPr>
        <xdr:cNvPr id="8" name="TextBox 7"/>
        <xdr:cNvSpPr txBox="1"/>
      </xdr:nvSpPr>
      <xdr:spPr>
        <a:xfrm>
          <a:off x="3314704" y="2728309"/>
          <a:ext cx="1781735" cy="207469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 </a:t>
          </a:r>
          <a:r>
            <a:rPr lang="en-US" sz="11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Gevinstanalyse</a:t>
          </a:r>
          <a:endParaRPr lang="en-US" b="1">
            <a:solidFill>
              <a:schemeClr val="tx2"/>
            </a:solidFill>
            <a:effectLst/>
          </a:endParaRPr>
        </a:p>
        <a:p>
          <a:endParaRPr lang="en-US" sz="1100" b="1"/>
        </a:p>
      </xdr:txBody>
    </xdr:sp>
    <xdr:clientData/>
  </xdr:twoCellAnchor>
  <xdr:twoCellAnchor>
    <xdr:from>
      <xdr:col>1</xdr:col>
      <xdr:colOff>3360966</xdr:colOff>
      <xdr:row>16</xdr:row>
      <xdr:rowOff>36010</xdr:rowOff>
    </xdr:from>
    <xdr:to>
      <xdr:col>2</xdr:col>
      <xdr:colOff>2778260</xdr:colOff>
      <xdr:row>22</xdr:row>
      <xdr:rowOff>60825</xdr:rowOff>
    </xdr:to>
    <xdr:sp macro="" textlink="">
      <xdr:nvSpPr>
        <xdr:cNvPr id="9" name="Rounded Rectangle 8"/>
        <xdr:cNvSpPr/>
      </xdr:nvSpPr>
      <xdr:spPr>
        <a:xfrm>
          <a:off x="6083995" y="2960745"/>
          <a:ext cx="3081618" cy="1167815"/>
        </a:xfrm>
        <a:prstGeom prst="roundRect">
          <a:avLst>
            <a:gd name="adj" fmla="val 7408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>
              <a:solidFill>
                <a:schemeClr val="tx2"/>
              </a:solidFill>
            </a:rPr>
            <a:t>FASE 2 - PLANLEGGE</a:t>
          </a:r>
        </a:p>
        <a:p>
          <a:pPr algn="ctr"/>
          <a:r>
            <a:rPr lang="en-US" sz="1600" b="1">
              <a:solidFill>
                <a:schemeClr val="tx2"/>
              </a:solidFill>
            </a:rPr>
            <a:t>Planlegge</a:t>
          </a:r>
          <a:r>
            <a:rPr lang="en-US" sz="1600" b="1" baseline="0">
              <a:solidFill>
                <a:schemeClr val="tx2"/>
              </a:solidFill>
            </a:rPr>
            <a:t> gevinstrealisering:</a:t>
          </a:r>
        </a:p>
      </xdr:txBody>
    </xdr:sp>
    <xdr:clientData/>
  </xdr:twoCellAnchor>
  <xdr:twoCellAnchor>
    <xdr:from>
      <xdr:col>1</xdr:col>
      <xdr:colOff>3450166</xdr:colOff>
      <xdr:row>19</xdr:row>
      <xdr:rowOff>84452</xdr:rowOff>
    </xdr:from>
    <xdr:to>
      <xdr:col>2</xdr:col>
      <xdr:colOff>1775460</xdr:colOff>
      <xdr:row>20</xdr:row>
      <xdr:rowOff>114300</xdr:rowOff>
    </xdr:to>
    <xdr:sp macro="" textlink="">
      <xdr:nvSpPr>
        <xdr:cNvPr id="10" name="TextBox 9"/>
        <xdr:cNvSpPr txBox="1"/>
      </xdr:nvSpPr>
      <xdr:spPr>
        <a:xfrm>
          <a:off x="6056206" y="3673472"/>
          <a:ext cx="1830494" cy="212728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5. Gevinstrealiseringsplan Gevinstrealiseringsplan</a:t>
          </a:r>
          <a:endParaRPr lang="en-US" sz="1100" b="1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3434926</xdr:colOff>
      <xdr:row>20</xdr:row>
      <xdr:rowOff>95210</xdr:rowOff>
    </xdr:from>
    <xdr:to>
      <xdr:col>2</xdr:col>
      <xdr:colOff>1752600</xdr:colOff>
      <xdr:row>21</xdr:row>
      <xdr:rowOff>175260</xdr:rowOff>
    </xdr:to>
    <xdr:sp macro="" textlink="">
      <xdr:nvSpPr>
        <xdr:cNvPr id="11" name="TextBox 10"/>
        <xdr:cNvSpPr txBox="1"/>
      </xdr:nvSpPr>
      <xdr:spPr>
        <a:xfrm>
          <a:off x="6040966" y="3867110"/>
          <a:ext cx="1822874" cy="2629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  Oppfølgingsplan</a:t>
          </a:r>
          <a:endParaRPr lang="en-US" sz="1100" b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2283258</xdr:colOff>
      <xdr:row>24</xdr:row>
      <xdr:rowOff>91078</xdr:rowOff>
    </xdr:from>
    <xdr:to>
      <xdr:col>2</xdr:col>
      <xdr:colOff>1700552</xdr:colOff>
      <xdr:row>30</xdr:row>
      <xdr:rowOff>111659</xdr:rowOff>
    </xdr:to>
    <xdr:sp macro="" textlink="">
      <xdr:nvSpPr>
        <xdr:cNvPr id="12" name="Rounded Rectangle 11"/>
        <xdr:cNvSpPr/>
      </xdr:nvSpPr>
      <xdr:spPr>
        <a:xfrm>
          <a:off x="4890991" y="4942478"/>
          <a:ext cx="2922494" cy="1138181"/>
        </a:xfrm>
        <a:prstGeom prst="roundRect">
          <a:avLst>
            <a:gd name="adj" fmla="val 7408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>
              <a:solidFill>
                <a:schemeClr val="tx2"/>
              </a:solidFill>
            </a:rPr>
            <a:t>FASE 3 - GJENNOMFØRE</a:t>
          </a:r>
        </a:p>
        <a:p>
          <a:pPr algn="ctr"/>
          <a:r>
            <a:rPr lang="en-US" sz="1600" b="1">
              <a:solidFill>
                <a:schemeClr val="tx2"/>
              </a:solidFill>
            </a:rPr>
            <a:t>Styre gevinstrealisering under prosjekt:</a:t>
          </a:r>
          <a:endParaRPr lang="en-US" sz="1600" b="1" baseline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2438791</xdr:colOff>
      <xdr:row>28</xdr:row>
      <xdr:rowOff>146165</xdr:rowOff>
    </xdr:from>
    <xdr:to>
      <xdr:col>2</xdr:col>
      <xdr:colOff>556202</xdr:colOff>
      <xdr:row>29</xdr:row>
      <xdr:rowOff>168578</xdr:rowOff>
    </xdr:to>
    <xdr:sp macro="" textlink="">
      <xdr:nvSpPr>
        <xdr:cNvPr id="13" name="TextBox 12"/>
        <xdr:cNvSpPr txBox="1"/>
      </xdr:nvSpPr>
      <xdr:spPr>
        <a:xfrm>
          <a:off x="5046524" y="5742632"/>
          <a:ext cx="1622611" cy="208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Statusrapport</a:t>
          </a:r>
        </a:p>
        <a:p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189701</xdr:colOff>
      <xdr:row>16</xdr:row>
      <xdr:rowOff>36010</xdr:rowOff>
    </xdr:from>
    <xdr:to>
      <xdr:col>1</xdr:col>
      <xdr:colOff>548290</xdr:colOff>
      <xdr:row>22</xdr:row>
      <xdr:rowOff>60825</xdr:rowOff>
    </xdr:to>
    <xdr:sp macro="" textlink="">
      <xdr:nvSpPr>
        <xdr:cNvPr id="16" name="Rounded Rectangle 15"/>
        <xdr:cNvSpPr/>
      </xdr:nvSpPr>
      <xdr:spPr>
        <a:xfrm>
          <a:off x="189701" y="2960745"/>
          <a:ext cx="3081618" cy="1167815"/>
        </a:xfrm>
        <a:prstGeom prst="roundRect">
          <a:avLst>
            <a:gd name="adj" fmla="val 7408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>
              <a:solidFill>
                <a:schemeClr val="tx2"/>
              </a:solidFill>
            </a:rPr>
            <a:t>FASE 5</a:t>
          </a:r>
          <a:r>
            <a:rPr lang="en-US" sz="1600" b="1" baseline="0">
              <a:solidFill>
                <a:schemeClr val="tx2"/>
              </a:solidFill>
            </a:rPr>
            <a:t> - REALISERE</a:t>
          </a:r>
          <a:endParaRPr lang="en-US" sz="1600" b="1">
            <a:solidFill>
              <a:schemeClr val="tx2"/>
            </a:solidFill>
          </a:endParaRPr>
        </a:p>
        <a:p>
          <a:pPr algn="ctr"/>
          <a:r>
            <a:rPr lang="en-US" sz="1600" b="1">
              <a:solidFill>
                <a:schemeClr val="tx2"/>
              </a:solidFill>
            </a:rPr>
            <a:t>Realisere</a:t>
          </a:r>
          <a:r>
            <a:rPr lang="en-US" sz="1600" b="1" baseline="0">
              <a:solidFill>
                <a:schemeClr val="tx2"/>
              </a:solidFill>
            </a:rPr>
            <a:t> gevinster i drift:</a:t>
          </a:r>
        </a:p>
      </xdr:txBody>
    </xdr:sp>
    <xdr:clientData/>
  </xdr:twoCellAnchor>
  <xdr:twoCellAnchor>
    <xdr:from>
      <xdr:col>0</xdr:col>
      <xdr:colOff>274062</xdr:colOff>
      <xdr:row>19</xdr:row>
      <xdr:rowOff>81155</xdr:rowOff>
    </xdr:from>
    <xdr:to>
      <xdr:col>0</xdr:col>
      <xdr:colOff>2054197</xdr:colOff>
      <xdr:row>20</xdr:row>
      <xdr:rowOff>103567</xdr:rowOff>
    </xdr:to>
    <xdr:sp macro="" textlink="">
      <xdr:nvSpPr>
        <xdr:cNvPr id="17" name="TextBox 16"/>
        <xdr:cNvSpPr txBox="1"/>
      </xdr:nvSpPr>
      <xdr:spPr>
        <a:xfrm>
          <a:off x="274062" y="3577390"/>
          <a:ext cx="1780135" cy="212912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6. Resultatoppfølging</a:t>
          </a:r>
        </a:p>
        <a:p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1245775</xdr:colOff>
      <xdr:row>24</xdr:row>
      <xdr:rowOff>57212</xdr:rowOff>
    </xdr:from>
    <xdr:to>
      <xdr:col>1</xdr:col>
      <xdr:colOff>1604364</xdr:colOff>
      <xdr:row>30</xdr:row>
      <xdr:rowOff>77793</xdr:rowOff>
    </xdr:to>
    <xdr:sp macro="" textlink="">
      <xdr:nvSpPr>
        <xdr:cNvPr id="14" name="Rounded Rectangle 13"/>
        <xdr:cNvSpPr/>
      </xdr:nvSpPr>
      <xdr:spPr>
        <a:xfrm>
          <a:off x="1245775" y="4908612"/>
          <a:ext cx="2966322" cy="1138181"/>
        </a:xfrm>
        <a:prstGeom prst="roundRect">
          <a:avLst>
            <a:gd name="adj" fmla="val 7408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1">
              <a:solidFill>
                <a:schemeClr val="tx2"/>
              </a:solidFill>
            </a:rPr>
            <a:t>FASE 4 - OVERLEVERE</a:t>
          </a:r>
        </a:p>
        <a:p>
          <a:pPr algn="ctr"/>
          <a:r>
            <a:rPr lang="en-US" sz="1600" b="1">
              <a:solidFill>
                <a:schemeClr val="tx2"/>
              </a:solidFill>
            </a:rPr>
            <a:t>Overlevere gevinstrealisering til linjen:</a:t>
          </a:r>
          <a:endParaRPr lang="en-US" sz="1600" b="1" baseline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3518651</xdr:colOff>
      <xdr:row>10</xdr:row>
      <xdr:rowOff>108455</xdr:rowOff>
    </xdr:from>
    <xdr:to>
      <xdr:col>2</xdr:col>
      <xdr:colOff>1240813</xdr:colOff>
      <xdr:row>16</xdr:row>
      <xdr:rowOff>36010</xdr:rowOff>
    </xdr:to>
    <xdr:cxnSp macro="">
      <xdr:nvCxnSpPr>
        <xdr:cNvPr id="19" name="Curved Connector 18"/>
        <xdr:cNvCxnSpPr>
          <a:stCxn id="3" idx="3"/>
          <a:endCxn id="9" idx="0"/>
        </xdr:cNvCxnSpPr>
      </xdr:nvCxnSpPr>
      <xdr:spPr>
        <a:xfrm>
          <a:off x="6240080" y="2067884"/>
          <a:ext cx="1379762" cy="1037897"/>
        </a:xfrm>
        <a:prstGeom prst="curved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821268</xdr:colOff>
      <xdr:row>22</xdr:row>
      <xdr:rowOff>60824</xdr:rowOff>
    </xdr:from>
    <xdr:to>
      <xdr:col>2</xdr:col>
      <xdr:colOff>1317014</xdr:colOff>
      <xdr:row>24</xdr:row>
      <xdr:rowOff>50802</xdr:rowOff>
    </xdr:to>
    <xdr:cxnSp macro="">
      <xdr:nvCxnSpPr>
        <xdr:cNvPr id="21" name="Curved Connector 20"/>
        <xdr:cNvCxnSpPr>
          <a:stCxn id="9" idx="2"/>
        </xdr:cNvCxnSpPr>
      </xdr:nvCxnSpPr>
      <xdr:spPr>
        <a:xfrm rot="5400000">
          <a:off x="7000818" y="4473074"/>
          <a:ext cx="362511" cy="495746"/>
        </a:xfrm>
        <a:prstGeom prst="curved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239306</xdr:colOff>
      <xdr:row>22</xdr:row>
      <xdr:rowOff>127000</xdr:rowOff>
    </xdr:from>
    <xdr:to>
      <xdr:col>2</xdr:col>
      <xdr:colOff>609604</xdr:colOff>
      <xdr:row>24</xdr:row>
      <xdr:rowOff>91078</xdr:rowOff>
    </xdr:to>
    <xdr:cxnSp macro="">
      <xdr:nvCxnSpPr>
        <xdr:cNvPr id="32" name="Curved Connector 31"/>
        <xdr:cNvCxnSpPr>
          <a:stCxn id="12" idx="0"/>
        </xdr:cNvCxnSpPr>
      </xdr:nvCxnSpPr>
      <xdr:spPr>
        <a:xfrm rot="5400000" flipH="1" flipV="1">
          <a:off x="6369082" y="4589024"/>
          <a:ext cx="336611" cy="370298"/>
        </a:xfrm>
        <a:prstGeom prst="curved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1604364</xdr:colOff>
      <xdr:row>27</xdr:row>
      <xdr:rowOff>67503</xdr:rowOff>
    </xdr:from>
    <xdr:to>
      <xdr:col>1</xdr:col>
      <xdr:colOff>2283258</xdr:colOff>
      <xdr:row>27</xdr:row>
      <xdr:rowOff>101369</xdr:rowOff>
    </xdr:to>
    <xdr:cxnSp macro="">
      <xdr:nvCxnSpPr>
        <xdr:cNvPr id="40" name="Curved Connector 39"/>
        <xdr:cNvCxnSpPr>
          <a:stCxn id="12" idx="1"/>
          <a:endCxn id="14" idx="3"/>
        </xdr:cNvCxnSpPr>
      </xdr:nvCxnSpPr>
      <xdr:spPr>
        <a:xfrm rot="10800000">
          <a:off x="4212097" y="5477703"/>
          <a:ext cx="678894" cy="33866"/>
        </a:xfrm>
        <a:prstGeom prst="curvedConnector3">
          <a:avLst>
            <a:gd name="adj1" fmla="val 74942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121203</xdr:colOff>
      <xdr:row>19</xdr:row>
      <xdr:rowOff>48419</xdr:rowOff>
    </xdr:from>
    <xdr:to>
      <xdr:col>1</xdr:col>
      <xdr:colOff>3360966</xdr:colOff>
      <xdr:row>24</xdr:row>
      <xdr:rowOff>57213</xdr:rowOff>
    </xdr:to>
    <xdr:cxnSp macro="">
      <xdr:nvCxnSpPr>
        <xdr:cNvPr id="49" name="Curved Connector 48"/>
        <xdr:cNvCxnSpPr>
          <a:stCxn id="14" idx="0"/>
          <a:endCxn id="9" idx="1"/>
        </xdr:cNvCxnSpPr>
      </xdr:nvCxnSpPr>
      <xdr:spPr>
        <a:xfrm rot="5400000" flipH="1" flipV="1">
          <a:off x="3878754" y="2818668"/>
          <a:ext cx="940127" cy="3239763"/>
        </a:xfrm>
        <a:prstGeom prst="curved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1672863</xdr:colOff>
      <xdr:row>22</xdr:row>
      <xdr:rowOff>60825</xdr:rowOff>
    </xdr:from>
    <xdr:to>
      <xdr:col>0</xdr:col>
      <xdr:colOff>2175934</xdr:colOff>
      <xdr:row>24</xdr:row>
      <xdr:rowOff>0</xdr:rowOff>
    </xdr:to>
    <xdr:cxnSp macro="">
      <xdr:nvCxnSpPr>
        <xdr:cNvPr id="52" name="Curved Connector 51"/>
        <xdr:cNvCxnSpPr>
          <a:endCxn id="16" idx="2"/>
        </xdr:cNvCxnSpPr>
      </xdr:nvCxnSpPr>
      <xdr:spPr>
        <a:xfrm rot="10800000">
          <a:off x="1672863" y="4539692"/>
          <a:ext cx="503071" cy="311708"/>
        </a:xfrm>
        <a:prstGeom prst="curved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1498903</xdr:colOff>
      <xdr:row>28</xdr:row>
      <xdr:rowOff>123759</xdr:rowOff>
    </xdr:from>
    <xdr:to>
      <xdr:col>1</xdr:col>
      <xdr:colOff>568813</xdr:colOff>
      <xdr:row>29</xdr:row>
      <xdr:rowOff>146172</xdr:rowOff>
    </xdr:to>
    <xdr:sp macro="" textlink="">
      <xdr:nvSpPr>
        <xdr:cNvPr id="68" name="TextBox 67"/>
        <xdr:cNvSpPr txBox="1"/>
      </xdr:nvSpPr>
      <xdr:spPr>
        <a:xfrm>
          <a:off x="1498903" y="5720226"/>
          <a:ext cx="1677643" cy="208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Overleveringsrapport</a:t>
          </a:r>
        </a:p>
        <a:p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1</xdr:col>
      <xdr:colOff>604160</xdr:colOff>
      <xdr:row>8</xdr:row>
      <xdr:rowOff>150638</xdr:rowOff>
    </xdr:from>
    <xdr:to>
      <xdr:col>1</xdr:col>
      <xdr:colOff>2385895</xdr:colOff>
      <xdr:row>9</xdr:row>
      <xdr:rowOff>173050</xdr:rowOff>
    </xdr:to>
    <xdr:sp macro="" textlink="">
      <xdr:nvSpPr>
        <xdr:cNvPr id="27" name="TextBox 3"/>
        <xdr:cNvSpPr txBox="1"/>
      </xdr:nvSpPr>
      <xdr:spPr>
        <a:xfrm>
          <a:off x="3325589" y="1739952"/>
          <a:ext cx="1781735" cy="207469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1. Prosjektide</a:t>
          </a:r>
          <a:endParaRPr lang="en-US" sz="1100" b="1">
            <a:solidFill>
              <a:srgbClr val="00206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728383</xdr:colOff>
      <xdr:row>6</xdr:row>
      <xdr:rowOff>686920</xdr:rowOff>
    </xdr:from>
    <xdr:to>
      <xdr:col>1</xdr:col>
      <xdr:colOff>946130</xdr:colOff>
      <xdr:row>6</xdr:row>
      <xdr:rowOff>904315</xdr:rowOff>
    </xdr:to>
    <xdr:grpSp>
      <xdr:nvGrpSpPr>
        <xdr:cNvPr id="194" name="Group 104"/>
        <xdr:cNvGrpSpPr>
          <a:grpSpLocks/>
        </xdr:cNvGrpSpPr>
      </xdr:nvGrpSpPr>
      <xdr:grpSpPr bwMode="auto">
        <a:xfrm>
          <a:off x="827443" y="1525120"/>
          <a:ext cx="217747" cy="217395"/>
          <a:chOff x="3894" y="1910"/>
          <a:chExt cx="142" cy="139"/>
        </a:xfrm>
      </xdr:grpSpPr>
      <xdr:sp macro="" textlink="">
        <xdr:nvSpPr>
          <xdr:cNvPr id="195" name="Oval 105"/>
          <xdr:cNvSpPr>
            <a:spLocks noChangeArrowheads="1"/>
          </xdr:cNvSpPr>
        </xdr:nvSpPr>
        <xdr:spPr bwMode="auto">
          <a:xfrm>
            <a:off x="3894" y="1910"/>
            <a:ext cx="142" cy="139"/>
          </a:xfrm>
          <a:prstGeom prst="ellips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96" name="Arc 106"/>
          <xdr:cNvSpPr>
            <a:spLocks/>
          </xdr:cNvSpPr>
        </xdr:nvSpPr>
        <xdr:spPr bwMode="auto">
          <a:xfrm>
            <a:off x="3929" y="1982"/>
            <a:ext cx="73" cy="36"/>
          </a:xfrm>
          <a:custGeom>
            <a:avLst/>
            <a:gdLst>
              <a:gd name="T0" fmla="*/ 0 w 43186"/>
              <a:gd name="T1" fmla="*/ 0 h 21600"/>
              <a:gd name="T2" fmla="*/ 0 w 43186"/>
              <a:gd name="T3" fmla="*/ 0 h 21600"/>
              <a:gd name="T4" fmla="*/ 0 w 43186"/>
              <a:gd name="T5" fmla="*/ 0 h 21600"/>
              <a:gd name="T6" fmla="*/ 0 60000 65536"/>
              <a:gd name="T7" fmla="*/ 0 60000 65536"/>
              <a:gd name="T8" fmla="*/ 0 60000 65536"/>
              <a:gd name="T9" fmla="*/ 0 w 43186"/>
              <a:gd name="T10" fmla="*/ 0 h 21600"/>
              <a:gd name="T11" fmla="*/ 43186 w 43186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186" h="21600" fill="none" extrusionOk="0">
                <a:moveTo>
                  <a:pt x="-1" y="21052"/>
                </a:moveTo>
                <a:cubicBezTo>
                  <a:pt x="296" y="9340"/>
                  <a:pt x="9876" y="-1"/>
                  <a:pt x="21593" y="0"/>
                </a:cubicBezTo>
                <a:cubicBezTo>
                  <a:pt x="33303" y="0"/>
                  <a:pt x="42881" y="9332"/>
                  <a:pt x="43185" y="21039"/>
                </a:cubicBezTo>
              </a:path>
              <a:path w="43186" h="21600" stroke="0" extrusionOk="0">
                <a:moveTo>
                  <a:pt x="-1" y="21052"/>
                </a:moveTo>
                <a:cubicBezTo>
                  <a:pt x="296" y="9340"/>
                  <a:pt x="9876" y="-1"/>
                  <a:pt x="21593" y="0"/>
                </a:cubicBezTo>
                <a:cubicBezTo>
                  <a:pt x="33303" y="0"/>
                  <a:pt x="42881" y="9332"/>
                  <a:pt x="43185" y="21039"/>
                </a:cubicBezTo>
                <a:lnTo>
                  <a:pt x="21593" y="21600"/>
                </a:lnTo>
                <a:close/>
              </a:path>
            </a:pathLst>
          </a:cu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97" name="Oval 107"/>
          <xdr:cNvSpPr>
            <a:spLocks noChangeArrowheads="1"/>
          </xdr:cNvSpPr>
        </xdr:nvSpPr>
        <xdr:spPr bwMode="auto">
          <a:xfrm>
            <a:off x="3940" y="1944"/>
            <a:ext cx="10" cy="9"/>
          </a:xfrm>
          <a:prstGeom prst="ellipse">
            <a:avLst/>
          </a:prstGeom>
          <a:solidFill>
            <a:srgbClr val="33CC33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98" name="Oval 108"/>
          <xdr:cNvSpPr>
            <a:spLocks noChangeArrowheads="1"/>
          </xdr:cNvSpPr>
        </xdr:nvSpPr>
        <xdr:spPr bwMode="auto">
          <a:xfrm>
            <a:off x="3980" y="1944"/>
            <a:ext cx="10" cy="9"/>
          </a:xfrm>
          <a:prstGeom prst="ellipse">
            <a:avLst/>
          </a:prstGeom>
          <a:solidFill>
            <a:srgbClr val="33CC33"/>
          </a:solidFill>
          <a:ln w="9525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1532193</xdr:colOff>
      <xdr:row>6</xdr:row>
      <xdr:rowOff>675714</xdr:rowOff>
    </xdr:from>
    <xdr:to>
      <xdr:col>2</xdr:col>
      <xdr:colOff>1749940</xdr:colOff>
      <xdr:row>6</xdr:row>
      <xdr:rowOff>893109</xdr:rowOff>
    </xdr:to>
    <xdr:grpSp>
      <xdr:nvGrpSpPr>
        <xdr:cNvPr id="199" name="Group 109"/>
        <xdr:cNvGrpSpPr>
          <a:grpSpLocks/>
        </xdr:cNvGrpSpPr>
      </xdr:nvGrpSpPr>
      <xdr:grpSpPr bwMode="auto">
        <a:xfrm>
          <a:off x="3414333" y="1513914"/>
          <a:ext cx="217747" cy="217395"/>
          <a:chOff x="5652" y="1898"/>
          <a:chExt cx="139" cy="139"/>
        </a:xfrm>
      </xdr:grpSpPr>
      <xdr:sp macro="" textlink="">
        <xdr:nvSpPr>
          <xdr:cNvPr id="200" name="Oval 110"/>
          <xdr:cNvSpPr>
            <a:spLocks noChangeArrowheads="1"/>
          </xdr:cNvSpPr>
        </xdr:nvSpPr>
        <xdr:spPr bwMode="auto">
          <a:xfrm>
            <a:off x="5652" y="1898"/>
            <a:ext cx="139" cy="139"/>
          </a:xfrm>
          <a:prstGeom prst="ellipse">
            <a:avLst/>
          </a:prstGeom>
          <a:noFill/>
          <a:ln w="9525">
            <a:solidFill>
              <a:srgbClr val="009900"/>
            </a:solidFill>
            <a:round/>
            <a:headEnd/>
            <a:tailEnd/>
          </a:ln>
        </xdr:spPr>
      </xdr:sp>
      <xdr:sp macro="" textlink="">
        <xdr:nvSpPr>
          <xdr:cNvPr id="201" name="Arc 111"/>
          <xdr:cNvSpPr>
            <a:spLocks/>
          </xdr:cNvSpPr>
        </xdr:nvSpPr>
        <xdr:spPr bwMode="auto">
          <a:xfrm>
            <a:off x="5685" y="1967"/>
            <a:ext cx="72" cy="36"/>
          </a:xfrm>
          <a:custGeom>
            <a:avLst/>
            <a:gdLst>
              <a:gd name="T0" fmla="*/ 0 w 43200"/>
              <a:gd name="T1" fmla="*/ 0 h 21600"/>
              <a:gd name="T2" fmla="*/ 0 w 43200"/>
              <a:gd name="T3" fmla="*/ 0 h 21600"/>
              <a:gd name="T4" fmla="*/ 0 w 43200"/>
              <a:gd name="T5" fmla="*/ 0 h 21600"/>
              <a:gd name="T6" fmla="*/ 0 60000 65536"/>
              <a:gd name="T7" fmla="*/ 0 60000 65536"/>
              <a:gd name="T8" fmla="*/ 0 60000 65536"/>
              <a:gd name="T9" fmla="*/ 0 w 43200"/>
              <a:gd name="T10" fmla="*/ 0 h 21600"/>
              <a:gd name="T11" fmla="*/ 43200 w 432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200" h="21600" fill="none" extrusionOk="0">
                <a:moveTo>
                  <a:pt x="43200" y="0"/>
                </a:moveTo>
                <a:cubicBezTo>
                  <a:pt x="43200" y="11929"/>
                  <a:pt x="33529" y="21600"/>
                  <a:pt x="21600" y="21600"/>
                </a:cubicBezTo>
                <a:cubicBezTo>
                  <a:pt x="9670" y="21600"/>
                  <a:pt x="0" y="11929"/>
                  <a:pt x="0" y="0"/>
                </a:cubicBezTo>
              </a:path>
              <a:path w="43200" h="21600" stroke="0" extrusionOk="0">
                <a:moveTo>
                  <a:pt x="43200" y="0"/>
                </a:moveTo>
                <a:cubicBezTo>
                  <a:pt x="43200" y="11929"/>
                  <a:pt x="33529" y="21600"/>
                  <a:pt x="21600" y="21600"/>
                </a:cubicBezTo>
                <a:cubicBezTo>
                  <a:pt x="9670" y="21600"/>
                  <a:pt x="0" y="11929"/>
                  <a:pt x="0" y="0"/>
                </a:cubicBezTo>
                <a:lnTo>
                  <a:pt x="21600" y="0"/>
                </a:lnTo>
                <a:close/>
              </a:path>
            </a:pathLst>
          </a:custGeom>
          <a:noFill/>
          <a:ln w="9525">
            <a:solidFill>
              <a:srgbClr val="009900"/>
            </a:solidFill>
            <a:round/>
            <a:headEnd/>
            <a:tailEnd/>
          </a:ln>
        </xdr:spPr>
      </xdr:sp>
      <xdr:sp macro="" textlink="">
        <xdr:nvSpPr>
          <xdr:cNvPr id="202" name="Oval 112"/>
          <xdr:cNvSpPr>
            <a:spLocks noChangeArrowheads="1"/>
          </xdr:cNvSpPr>
        </xdr:nvSpPr>
        <xdr:spPr bwMode="auto">
          <a:xfrm>
            <a:off x="5697" y="1932"/>
            <a:ext cx="10" cy="9"/>
          </a:xfrm>
          <a:prstGeom prst="ellipse">
            <a:avLst/>
          </a:prstGeom>
          <a:solidFill>
            <a:srgbClr val="33CC33"/>
          </a:solidFill>
          <a:ln w="9525">
            <a:solidFill>
              <a:srgbClr val="009900"/>
            </a:solidFill>
            <a:round/>
            <a:headEnd/>
            <a:tailEnd/>
          </a:ln>
        </xdr:spPr>
      </xdr:sp>
      <xdr:sp macro="" textlink="">
        <xdr:nvSpPr>
          <xdr:cNvPr id="203" name="Oval 113"/>
          <xdr:cNvSpPr>
            <a:spLocks noChangeArrowheads="1"/>
          </xdr:cNvSpPr>
        </xdr:nvSpPr>
        <xdr:spPr bwMode="auto">
          <a:xfrm>
            <a:off x="5736" y="1932"/>
            <a:ext cx="10" cy="9"/>
          </a:xfrm>
          <a:prstGeom prst="ellipse">
            <a:avLst/>
          </a:prstGeom>
          <a:solidFill>
            <a:srgbClr val="33CC33"/>
          </a:solidFill>
          <a:ln w="9525">
            <a:solidFill>
              <a:srgbClr val="0099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531861</xdr:colOff>
      <xdr:row>6</xdr:row>
      <xdr:rowOff>172571</xdr:rowOff>
    </xdr:from>
    <xdr:to>
      <xdr:col>2</xdr:col>
      <xdr:colOff>978418</xdr:colOff>
      <xdr:row>6</xdr:row>
      <xdr:rowOff>429186</xdr:rowOff>
    </xdr:to>
    <xdr:sp macro="" textlink="">
      <xdr:nvSpPr>
        <xdr:cNvPr id="204" name="Isosceles Triangle 203"/>
        <xdr:cNvSpPr/>
      </xdr:nvSpPr>
      <xdr:spPr>
        <a:xfrm flipV="1">
          <a:off x="2495132" y="1006289"/>
          <a:ext cx="446557" cy="256615"/>
        </a:xfrm>
        <a:prstGeom prst="triangle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854448</xdr:colOff>
      <xdr:row>6</xdr:row>
      <xdr:rowOff>512109</xdr:rowOff>
    </xdr:from>
    <xdr:to>
      <xdr:col>2</xdr:col>
      <xdr:colOff>1660918</xdr:colOff>
      <xdr:row>6</xdr:row>
      <xdr:rowOff>514490</xdr:rowOff>
    </xdr:to>
    <xdr:grpSp>
      <xdr:nvGrpSpPr>
        <xdr:cNvPr id="205" name="Group 204"/>
        <xdr:cNvGrpSpPr/>
      </xdr:nvGrpSpPr>
      <xdr:grpSpPr>
        <a:xfrm>
          <a:off x="953508" y="1350309"/>
          <a:ext cx="2589550" cy="2381"/>
          <a:chOff x="5113131" y="1143000"/>
          <a:chExt cx="980638" cy="2381"/>
        </a:xfrm>
      </xdr:grpSpPr>
      <xdr:cxnSp macro="">
        <xdr:nvCxnSpPr>
          <xdr:cNvPr id="206" name="Straight Connector 205"/>
          <xdr:cNvCxnSpPr/>
        </xdr:nvCxnSpPr>
        <xdr:spPr>
          <a:xfrm flipH="1">
            <a:off x="5113131" y="1143000"/>
            <a:ext cx="324000" cy="2381"/>
          </a:xfrm>
          <a:prstGeom prst="line">
            <a:avLst/>
          </a:prstGeom>
          <a:ln w="762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7" name="Straight Connector 206"/>
          <xdr:cNvCxnSpPr/>
        </xdr:nvCxnSpPr>
        <xdr:spPr>
          <a:xfrm flipH="1">
            <a:off x="5441157" y="1143000"/>
            <a:ext cx="324000" cy="2381"/>
          </a:xfrm>
          <a:prstGeom prst="line">
            <a:avLst/>
          </a:prstGeom>
          <a:ln w="76200">
            <a:solidFill>
              <a:srgbClr val="FFF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Straight Connector 207"/>
          <xdr:cNvCxnSpPr/>
        </xdr:nvCxnSpPr>
        <xdr:spPr>
          <a:xfrm flipH="1">
            <a:off x="5769769" y="1143000"/>
            <a:ext cx="324000" cy="2381"/>
          </a:xfrm>
          <a:prstGeom prst="line">
            <a:avLst/>
          </a:prstGeom>
          <a:ln w="76200">
            <a:solidFill>
              <a:srgbClr val="00B05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201702</xdr:colOff>
      <xdr:row>9</xdr:row>
      <xdr:rowOff>764801</xdr:rowOff>
    </xdr:from>
    <xdr:to>
      <xdr:col>1</xdr:col>
      <xdr:colOff>1457323</xdr:colOff>
      <xdr:row>11</xdr:row>
      <xdr:rowOff>0</xdr:rowOff>
    </xdr:to>
    <xdr:sp macro="" textlink="">
      <xdr:nvSpPr>
        <xdr:cNvPr id="209" name="TextBox 208"/>
        <xdr:cNvSpPr txBox="1"/>
      </xdr:nvSpPr>
      <xdr:spPr>
        <a:xfrm>
          <a:off x="302555" y="3162860"/>
          <a:ext cx="1255621" cy="344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1"/>
            <a:t>Forankring i linjen</a:t>
          </a:r>
        </a:p>
      </xdr:txBody>
    </xdr:sp>
    <xdr:clientData/>
  </xdr:twoCellAnchor>
  <xdr:twoCellAnchor>
    <xdr:from>
      <xdr:col>1</xdr:col>
      <xdr:colOff>346118</xdr:colOff>
      <xdr:row>9</xdr:row>
      <xdr:rowOff>518831</xdr:rowOff>
    </xdr:from>
    <xdr:to>
      <xdr:col>1</xdr:col>
      <xdr:colOff>563865</xdr:colOff>
      <xdr:row>9</xdr:row>
      <xdr:rowOff>736225</xdr:rowOff>
    </xdr:to>
    <xdr:grpSp>
      <xdr:nvGrpSpPr>
        <xdr:cNvPr id="210" name="Group 104"/>
        <xdr:cNvGrpSpPr>
          <a:grpSpLocks/>
        </xdr:cNvGrpSpPr>
      </xdr:nvGrpSpPr>
      <xdr:grpSpPr bwMode="auto">
        <a:xfrm>
          <a:off x="445178" y="2873411"/>
          <a:ext cx="217747" cy="217394"/>
          <a:chOff x="3894" y="1910"/>
          <a:chExt cx="142" cy="139"/>
        </a:xfrm>
      </xdr:grpSpPr>
      <xdr:sp macro="" textlink="">
        <xdr:nvSpPr>
          <xdr:cNvPr id="211" name="Oval 105"/>
          <xdr:cNvSpPr>
            <a:spLocks noChangeArrowheads="1"/>
          </xdr:cNvSpPr>
        </xdr:nvSpPr>
        <xdr:spPr bwMode="auto">
          <a:xfrm>
            <a:off x="3894" y="1910"/>
            <a:ext cx="142" cy="139"/>
          </a:xfrm>
          <a:prstGeom prst="ellips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12" name="Arc 106"/>
          <xdr:cNvSpPr>
            <a:spLocks/>
          </xdr:cNvSpPr>
        </xdr:nvSpPr>
        <xdr:spPr bwMode="auto">
          <a:xfrm>
            <a:off x="3929" y="1982"/>
            <a:ext cx="73" cy="36"/>
          </a:xfrm>
          <a:custGeom>
            <a:avLst/>
            <a:gdLst>
              <a:gd name="T0" fmla="*/ 0 w 43186"/>
              <a:gd name="T1" fmla="*/ 0 h 21600"/>
              <a:gd name="T2" fmla="*/ 0 w 43186"/>
              <a:gd name="T3" fmla="*/ 0 h 21600"/>
              <a:gd name="T4" fmla="*/ 0 w 43186"/>
              <a:gd name="T5" fmla="*/ 0 h 21600"/>
              <a:gd name="T6" fmla="*/ 0 60000 65536"/>
              <a:gd name="T7" fmla="*/ 0 60000 65536"/>
              <a:gd name="T8" fmla="*/ 0 60000 65536"/>
              <a:gd name="T9" fmla="*/ 0 w 43186"/>
              <a:gd name="T10" fmla="*/ 0 h 21600"/>
              <a:gd name="T11" fmla="*/ 43186 w 43186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186" h="21600" fill="none" extrusionOk="0">
                <a:moveTo>
                  <a:pt x="-1" y="21052"/>
                </a:moveTo>
                <a:cubicBezTo>
                  <a:pt x="296" y="9340"/>
                  <a:pt x="9876" y="-1"/>
                  <a:pt x="21593" y="0"/>
                </a:cubicBezTo>
                <a:cubicBezTo>
                  <a:pt x="33303" y="0"/>
                  <a:pt x="42881" y="9332"/>
                  <a:pt x="43185" y="21039"/>
                </a:cubicBezTo>
              </a:path>
              <a:path w="43186" h="21600" stroke="0" extrusionOk="0">
                <a:moveTo>
                  <a:pt x="-1" y="21052"/>
                </a:moveTo>
                <a:cubicBezTo>
                  <a:pt x="296" y="9340"/>
                  <a:pt x="9876" y="-1"/>
                  <a:pt x="21593" y="0"/>
                </a:cubicBezTo>
                <a:cubicBezTo>
                  <a:pt x="33303" y="0"/>
                  <a:pt x="42881" y="9332"/>
                  <a:pt x="43185" y="21039"/>
                </a:cubicBezTo>
                <a:lnTo>
                  <a:pt x="21593" y="21600"/>
                </a:lnTo>
                <a:close/>
              </a:path>
            </a:pathLst>
          </a:cu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13" name="Oval 107"/>
          <xdr:cNvSpPr>
            <a:spLocks noChangeArrowheads="1"/>
          </xdr:cNvSpPr>
        </xdr:nvSpPr>
        <xdr:spPr bwMode="auto">
          <a:xfrm>
            <a:off x="3940" y="1944"/>
            <a:ext cx="10" cy="9"/>
          </a:xfrm>
          <a:prstGeom prst="ellipse">
            <a:avLst/>
          </a:prstGeom>
          <a:solidFill>
            <a:srgbClr val="33CC33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14" name="Oval 108"/>
          <xdr:cNvSpPr>
            <a:spLocks noChangeArrowheads="1"/>
          </xdr:cNvSpPr>
        </xdr:nvSpPr>
        <xdr:spPr bwMode="auto">
          <a:xfrm>
            <a:off x="3980" y="1944"/>
            <a:ext cx="10" cy="9"/>
          </a:xfrm>
          <a:prstGeom prst="ellipse">
            <a:avLst/>
          </a:prstGeom>
          <a:solidFill>
            <a:srgbClr val="33CC33"/>
          </a:solidFill>
          <a:ln w="9525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1049074</xdr:colOff>
      <xdr:row>9</xdr:row>
      <xdr:rowOff>518831</xdr:rowOff>
    </xdr:from>
    <xdr:to>
      <xdr:col>1</xdr:col>
      <xdr:colOff>1266821</xdr:colOff>
      <xdr:row>9</xdr:row>
      <xdr:rowOff>736225</xdr:rowOff>
    </xdr:to>
    <xdr:grpSp>
      <xdr:nvGrpSpPr>
        <xdr:cNvPr id="215" name="Group 109"/>
        <xdr:cNvGrpSpPr>
          <a:grpSpLocks/>
        </xdr:cNvGrpSpPr>
      </xdr:nvGrpSpPr>
      <xdr:grpSpPr bwMode="auto">
        <a:xfrm>
          <a:off x="1148134" y="2873411"/>
          <a:ext cx="217747" cy="217394"/>
          <a:chOff x="5652" y="1898"/>
          <a:chExt cx="139" cy="139"/>
        </a:xfrm>
      </xdr:grpSpPr>
      <xdr:sp macro="" textlink="">
        <xdr:nvSpPr>
          <xdr:cNvPr id="216" name="Oval 110"/>
          <xdr:cNvSpPr>
            <a:spLocks noChangeArrowheads="1"/>
          </xdr:cNvSpPr>
        </xdr:nvSpPr>
        <xdr:spPr bwMode="auto">
          <a:xfrm>
            <a:off x="5652" y="1898"/>
            <a:ext cx="139" cy="139"/>
          </a:xfrm>
          <a:prstGeom prst="ellipse">
            <a:avLst/>
          </a:prstGeom>
          <a:noFill/>
          <a:ln w="9525">
            <a:solidFill>
              <a:srgbClr val="009900"/>
            </a:solidFill>
            <a:round/>
            <a:headEnd/>
            <a:tailEnd/>
          </a:ln>
        </xdr:spPr>
      </xdr:sp>
      <xdr:sp macro="" textlink="">
        <xdr:nvSpPr>
          <xdr:cNvPr id="217" name="Arc 111"/>
          <xdr:cNvSpPr>
            <a:spLocks/>
          </xdr:cNvSpPr>
        </xdr:nvSpPr>
        <xdr:spPr bwMode="auto">
          <a:xfrm>
            <a:off x="5685" y="1967"/>
            <a:ext cx="72" cy="36"/>
          </a:xfrm>
          <a:custGeom>
            <a:avLst/>
            <a:gdLst>
              <a:gd name="T0" fmla="*/ 0 w 43200"/>
              <a:gd name="T1" fmla="*/ 0 h 21600"/>
              <a:gd name="T2" fmla="*/ 0 w 43200"/>
              <a:gd name="T3" fmla="*/ 0 h 21600"/>
              <a:gd name="T4" fmla="*/ 0 w 43200"/>
              <a:gd name="T5" fmla="*/ 0 h 21600"/>
              <a:gd name="T6" fmla="*/ 0 60000 65536"/>
              <a:gd name="T7" fmla="*/ 0 60000 65536"/>
              <a:gd name="T8" fmla="*/ 0 60000 65536"/>
              <a:gd name="T9" fmla="*/ 0 w 43200"/>
              <a:gd name="T10" fmla="*/ 0 h 21600"/>
              <a:gd name="T11" fmla="*/ 43200 w 432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200" h="21600" fill="none" extrusionOk="0">
                <a:moveTo>
                  <a:pt x="43200" y="0"/>
                </a:moveTo>
                <a:cubicBezTo>
                  <a:pt x="43200" y="11929"/>
                  <a:pt x="33529" y="21600"/>
                  <a:pt x="21600" y="21600"/>
                </a:cubicBezTo>
                <a:cubicBezTo>
                  <a:pt x="9670" y="21600"/>
                  <a:pt x="0" y="11929"/>
                  <a:pt x="0" y="0"/>
                </a:cubicBezTo>
              </a:path>
              <a:path w="43200" h="21600" stroke="0" extrusionOk="0">
                <a:moveTo>
                  <a:pt x="43200" y="0"/>
                </a:moveTo>
                <a:cubicBezTo>
                  <a:pt x="43200" y="11929"/>
                  <a:pt x="33529" y="21600"/>
                  <a:pt x="21600" y="21600"/>
                </a:cubicBezTo>
                <a:cubicBezTo>
                  <a:pt x="9670" y="21600"/>
                  <a:pt x="0" y="11929"/>
                  <a:pt x="0" y="0"/>
                </a:cubicBezTo>
                <a:lnTo>
                  <a:pt x="21600" y="0"/>
                </a:lnTo>
                <a:close/>
              </a:path>
            </a:pathLst>
          </a:custGeom>
          <a:noFill/>
          <a:ln w="9525">
            <a:solidFill>
              <a:srgbClr val="009900"/>
            </a:solidFill>
            <a:round/>
            <a:headEnd/>
            <a:tailEnd/>
          </a:ln>
        </xdr:spPr>
      </xdr:sp>
      <xdr:sp macro="" textlink="">
        <xdr:nvSpPr>
          <xdr:cNvPr id="218" name="Oval 112"/>
          <xdr:cNvSpPr>
            <a:spLocks noChangeArrowheads="1"/>
          </xdr:cNvSpPr>
        </xdr:nvSpPr>
        <xdr:spPr bwMode="auto">
          <a:xfrm>
            <a:off x="5697" y="1932"/>
            <a:ext cx="10" cy="9"/>
          </a:xfrm>
          <a:prstGeom prst="ellipse">
            <a:avLst/>
          </a:prstGeom>
          <a:solidFill>
            <a:srgbClr val="33CC33"/>
          </a:solidFill>
          <a:ln w="9525">
            <a:solidFill>
              <a:srgbClr val="009900"/>
            </a:solidFill>
            <a:round/>
            <a:headEnd/>
            <a:tailEnd/>
          </a:ln>
        </xdr:spPr>
      </xdr:sp>
      <xdr:sp macro="" textlink="">
        <xdr:nvSpPr>
          <xdr:cNvPr id="219" name="Oval 113"/>
          <xdr:cNvSpPr>
            <a:spLocks noChangeArrowheads="1"/>
          </xdr:cNvSpPr>
        </xdr:nvSpPr>
        <xdr:spPr bwMode="auto">
          <a:xfrm>
            <a:off x="5736" y="1932"/>
            <a:ext cx="10" cy="9"/>
          </a:xfrm>
          <a:prstGeom prst="ellipse">
            <a:avLst/>
          </a:prstGeom>
          <a:solidFill>
            <a:srgbClr val="33CC33"/>
          </a:solidFill>
          <a:ln w="9525">
            <a:solidFill>
              <a:srgbClr val="0099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662824</xdr:colOff>
      <xdr:row>9</xdr:row>
      <xdr:rowOff>201707</xdr:rowOff>
    </xdr:from>
    <xdr:to>
      <xdr:col>1</xdr:col>
      <xdr:colOff>967625</xdr:colOff>
      <xdr:row>9</xdr:row>
      <xdr:rowOff>335056</xdr:rowOff>
    </xdr:to>
    <xdr:sp macro="" textlink="">
      <xdr:nvSpPr>
        <xdr:cNvPr id="220" name="Isosceles Triangle 219"/>
        <xdr:cNvSpPr/>
      </xdr:nvSpPr>
      <xdr:spPr>
        <a:xfrm flipV="1">
          <a:off x="763677" y="2599766"/>
          <a:ext cx="304801" cy="133349"/>
        </a:xfrm>
        <a:prstGeom prst="triangle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304096</xdr:colOff>
      <xdr:row>9</xdr:row>
      <xdr:rowOff>411256</xdr:rowOff>
    </xdr:from>
    <xdr:to>
      <xdr:col>1</xdr:col>
      <xdr:colOff>1302691</xdr:colOff>
      <xdr:row>9</xdr:row>
      <xdr:rowOff>413637</xdr:rowOff>
    </xdr:to>
    <xdr:grpSp>
      <xdr:nvGrpSpPr>
        <xdr:cNvPr id="221" name="Group 220"/>
        <xdr:cNvGrpSpPr/>
      </xdr:nvGrpSpPr>
      <xdr:grpSpPr>
        <a:xfrm>
          <a:off x="403156" y="2765836"/>
          <a:ext cx="998595" cy="2381"/>
          <a:chOff x="5103019" y="1143000"/>
          <a:chExt cx="990750" cy="2381"/>
        </a:xfrm>
      </xdr:grpSpPr>
      <xdr:cxnSp macro="">
        <xdr:nvCxnSpPr>
          <xdr:cNvPr id="222" name="Straight Connector 221"/>
          <xdr:cNvCxnSpPr/>
        </xdr:nvCxnSpPr>
        <xdr:spPr>
          <a:xfrm flipH="1">
            <a:off x="5103019" y="1143000"/>
            <a:ext cx="324000" cy="2381"/>
          </a:xfrm>
          <a:prstGeom prst="line">
            <a:avLst/>
          </a:prstGeom>
          <a:ln w="762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3" name="Straight Connector 222"/>
          <xdr:cNvCxnSpPr/>
        </xdr:nvCxnSpPr>
        <xdr:spPr>
          <a:xfrm flipH="1">
            <a:off x="5441157" y="1143000"/>
            <a:ext cx="324000" cy="2381"/>
          </a:xfrm>
          <a:prstGeom prst="line">
            <a:avLst/>
          </a:prstGeom>
          <a:ln w="76200">
            <a:solidFill>
              <a:srgbClr val="FFF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4" name="Straight Connector 223"/>
          <xdr:cNvCxnSpPr/>
        </xdr:nvCxnSpPr>
        <xdr:spPr>
          <a:xfrm flipH="1">
            <a:off x="5769769" y="1143000"/>
            <a:ext cx="324000" cy="2381"/>
          </a:xfrm>
          <a:prstGeom prst="line">
            <a:avLst/>
          </a:prstGeom>
          <a:ln w="76200">
            <a:solidFill>
              <a:srgbClr val="00B05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1622050</xdr:colOff>
      <xdr:row>9</xdr:row>
      <xdr:rowOff>755276</xdr:rowOff>
    </xdr:from>
    <xdr:to>
      <xdr:col>2</xdr:col>
      <xdr:colOff>1006288</xdr:colOff>
      <xdr:row>11</xdr:row>
      <xdr:rowOff>0</xdr:rowOff>
    </xdr:to>
    <xdr:sp macro="" textlink="">
      <xdr:nvSpPr>
        <xdr:cNvPr id="225" name="TextBox 224"/>
        <xdr:cNvSpPr txBox="1"/>
      </xdr:nvSpPr>
      <xdr:spPr>
        <a:xfrm>
          <a:off x="1722903" y="3153335"/>
          <a:ext cx="1255620" cy="354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1"/>
            <a:t>Status</a:t>
          </a:r>
          <a:r>
            <a:rPr lang="en-US" sz="800" b="1" baseline="0"/>
            <a:t> kommunikasjon</a:t>
          </a:r>
          <a:endParaRPr lang="en-US" sz="800" b="1"/>
        </a:p>
      </xdr:txBody>
    </xdr:sp>
    <xdr:clientData/>
  </xdr:twoCellAnchor>
  <xdr:twoCellAnchor>
    <xdr:from>
      <xdr:col>1</xdr:col>
      <xdr:colOff>1729740</xdr:colOff>
      <xdr:row>9</xdr:row>
      <xdr:rowOff>533400</xdr:rowOff>
    </xdr:from>
    <xdr:to>
      <xdr:col>2</xdr:col>
      <xdr:colOff>173791</xdr:colOff>
      <xdr:row>9</xdr:row>
      <xdr:rowOff>774325</xdr:rowOff>
    </xdr:to>
    <xdr:grpSp>
      <xdr:nvGrpSpPr>
        <xdr:cNvPr id="226" name="Group 104"/>
        <xdr:cNvGrpSpPr>
          <a:grpSpLocks/>
        </xdr:cNvGrpSpPr>
      </xdr:nvGrpSpPr>
      <xdr:grpSpPr bwMode="auto">
        <a:xfrm>
          <a:off x="1828800" y="2887980"/>
          <a:ext cx="227131" cy="240925"/>
          <a:chOff x="3894" y="1910"/>
          <a:chExt cx="142" cy="139"/>
        </a:xfrm>
      </xdr:grpSpPr>
      <xdr:sp macro="" textlink="">
        <xdr:nvSpPr>
          <xdr:cNvPr id="227" name="Oval 105"/>
          <xdr:cNvSpPr>
            <a:spLocks noChangeArrowheads="1"/>
          </xdr:cNvSpPr>
        </xdr:nvSpPr>
        <xdr:spPr bwMode="auto">
          <a:xfrm>
            <a:off x="3894" y="1910"/>
            <a:ext cx="142" cy="139"/>
          </a:xfrm>
          <a:prstGeom prst="ellips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28" name="Arc 106"/>
          <xdr:cNvSpPr>
            <a:spLocks/>
          </xdr:cNvSpPr>
        </xdr:nvSpPr>
        <xdr:spPr bwMode="auto">
          <a:xfrm>
            <a:off x="3929" y="1982"/>
            <a:ext cx="73" cy="36"/>
          </a:xfrm>
          <a:custGeom>
            <a:avLst/>
            <a:gdLst>
              <a:gd name="T0" fmla="*/ 0 w 43186"/>
              <a:gd name="T1" fmla="*/ 0 h 21600"/>
              <a:gd name="T2" fmla="*/ 0 w 43186"/>
              <a:gd name="T3" fmla="*/ 0 h 21600"/>
              <a:gd name="T4" fmla="*/ 0 w 43186"/>
              <a:gd name="T5" fmla="*/ 0 h 21600"/>
              <a:gd name="T6" fmla="*/ 0 60000 65536"/>
              <a:gd name="T7" fmla="*/ 0 60000 65536"/>
              <a:gd name="T8" fmla="*/ 0 60000 65536"/>
              <a:gd name="T9" fmla="*/ 0 w 43186"/>
              <a:gd name="T10" fmla="*/ 0 h 21600"/>
              <a:gd name="T11" fmla="*/ 43186 w 43186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186" h="21600" fill="none" extrusionOk="0">
                <a:moveTo>
                  <a:pt x="-1" y="21052"/>
                </a:moveTo>
                <a:cubicBezTo>
                  <a:pt x="296" y="9340"/>
                  <a:pt x="9876" y="-1"/>
                  <a:pt x="21593" y="0"/>
                </a:cubicBezTo>
                <a:cubicBezTo>
                  <a:pt x="33303" y="0"/>
                  <a:pt x="42881" y="9332"/>
                  <a:pt x="43185" y="21039"/>
                </a:cubicBezTo>
              </a:path>
              <a:path w="43186" h="21600" stroke="0" extrusionOk="0">
                <a:moveTo>
                  <a:pt x="-1" y="21052"/>
                </a:moveTo>
                <a:cubicBezTo>
                  <a:pt x="296" y="9340"/>
                  <a:pt x="9876" y="-1"/>
                  <a:pt x="21593" y="0"/>
                </a:cubicBezTo>
                <a:cubicBezTo>
                  <a:pt x="33303" y="0"/>
                  <a:pt x="42881" y="9332"/>
                  <a:pt x="43185" y="21039"/>
                </a:cubicBezTo>
                <a:lnTo>
                  <a:pt x="21593" y="21600"/>
                </a:lnTo>
                <a:close/>
              </a:path>
            </a:pathLst>
          </a:cu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29" name="Oval 107"/>
          <xdr:cNvSpPr>
            <a:spLocks noChangeArrowheads="1"/>
          </xdr:cNvSpPr>
        </xdr:nvSpPr>
        <xdr:spPr bwMode="auto">
          <a:xfrm>
            <a:off x="3940" y="1944"/>
            <a:ext cx="10" cy="9"/>
          </a:xfrm>
          <a:prstGeom prst="ellipse">
            <a:avLst/>
          </a:prstGeom>
          <a:solidFill>
            <a:srgbClr val="33CC33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30" name="Oval 108"/>
          <xdr:cNvSpPr>
            <a:spLocks noChangeArrowheads="1"/>
          </xdr:cNvSpPr>
        </xdr:nvSpPr>
        <xdr:spPr bwMode="auto">
          <a:xfrm>
            <a:off x="3980" y="1944"/>
            <a:ext cx="10" cy="9"/>
          </a:xfrm>
          <a:prstGeom prst="ellipse">
            <a:avLst/>
          </a:prstGeom>
          <a:solidFill>
            <a:srgbClr val="33CC33"/>
          </a:solidFill>
          <a:ln w="9525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598039</xdr:colOff>
      <xdr:row>9</xdr:row>
      <xdr:rowOff>518831</xdr:rowOff>
    </xdr:from>
    <xdr:to>
      <xdr:col>2</xdr:col>
      <xdr:colOff>815786</xdr:colOff>
      <xdr:row>9</xdr:row>
      <xdr:rowOff>736225</xdr:rowOff>
    </xdr:to>
    <xdr:grpSp>
      <xdr:nvGrpSpPr>
        <xdr:cNvPr id="231" name="Group 109"/>
        <xdr:cNvGrpSpPr>
          <a:grpSpLocks/>
        </xdr:cNvGrpSpPr>
      </xdr:nvGrpSpPr>
      <xdr:grpSpPr bwMode="auto">
        <a:xfrm>
          <a:off x="2480179" y="2873411"/>
          <a:ext cx="217747" cy="217394"/>
          <a:chOff x="5652" y="1898"/>
          <a:chExt cx="139" cy="139"/>
        </a:xfrm>
      </xdr:grpSpPr>
      <xdr:sp macro="" textlink="">
        <xdr:nvSpPr>
          <xdr:cNvPr id="232" name="Oval 110"/>
          <xdr:cNvSpPr>
            <a:spLocks noChangeArrowheads="1"/>
          </xdr:cNvSpPr>
        </xdr:nvSpPr>
        <xdr:spPr bwMode="auto">
          <a:xfrm>
            <a:off x="5652" y="1898"/>
            <a:ext cx="139" cy="139"/>
          </a:xfrm>
          <a:prstGeom prst="ellipse">
            <a:avLst/>
          </a:prstGeom>
          <a:noFill/>
          <a:ln w="9525">
            <a:solidFill>
              <a:srgbClr val="009900"/>
            </a:solidFill>
            <a:round/>
            <a:headEnd/>
            <a:tailEnd/>
          </a:ln>
        </xdr:spPr>
      </xdr:sp>
      <xdr:sp macro="" textlink="">
        <xdr:nvSpPr>
          <xdr:cNvPr id="233" name="Arc 111"/>
          <xdr:cNvSpPr>
            <a:spLocks/>
          </xdr:cNvSpPr>
        </xdr:nvSpPr>
        <xdr:spPr bwMode="auto">
          <a:xfrm>
            <a:off x="5685" y="1967"/>
            <a:ext cx="72" cy="36"/>
          </a:xfrm>
          <a:custGeom>
            <a:avLst/>
            <a:gdLst>
              <a:gd name="T0" fmla="*/ 0 w 43200"/>
              <a:gd name="T1" fmla="*/ 0 h 21600"/>
              <a:gd name="T2" fmla="*/ 0 w 43200"/>
              <a:gd name="T3" fmla="*/ 0 h 21600"/>
              <a:gd name="T4" fmla="*/ 0 w 43200"/>
              <a:gd name="T5" fmla="*/ 0 h 21600"/>
              <a:gd name="T6" fmla="*/ 0 60000 65536"/>
              <a:gd name="T7" fmla="*/ 0 60000 65536"/>
              <a:gd name="T8" fmla="*/ 0 60000 65536"/>
              <a:gd name="T9" fmla="*/ 0 w 43200"/>
              <a:gd name="T10" fmla="*/ 0 h 21600"/>
              <a:gd name="T11" fmla="*/ 43200 w 432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200" h="21600" fill="none" extrusionOk="0">
                <a:moveTo>
                  <a:pt x="43200" y="0"/>
                </a:moveTo>
                <a:cubicBezTo>
                  <a:pt x="43200" y="11929"/>
                  <a:pt x="33529" y="21600"/>
                  <a:pt x="21600" y="21600"/>
                </a:cubicBezTo>
                <a:cubicBezTo>
                  <a:pt x="9670" y="21600"/>
                  <a:pt x="0" y="11929"/>
                  <a:pt x="0" y="0"/>
                </a:cubicBezTo>
              </a:path>
              <a:path w="43200" h="21600" stroke="0" extrusionOk="0">
                <a:moveTo>
                  <a:pt x="43200" y="0"/>
                </a:moveTo>
                <a:cubicBezTo>
                  <a:pt x="43200" y="11929"/>
                  <a:pt x="33529" y="21600"/>
                  <a:pt x="21600" y="21600"/>
                </a:cubicBezTo>
                <a:cubicBezTo>
                  <a:pt x="9670" y="21600"/>
                  <a:pt x="0" y="11929"/>
                  <a:pt x="0" y="0"/>
                </a:cubicBezTo>
                <a:lnTo>
                  <a:pt x="21600" y="0"/>
                </a:lnTo>
                <a:close/>
              </a:path>
            </a:pathLst>
          </a:custGeom>
          <a:noFill/>
          <a:ln w="9525">
            <a:solidFill>
              <a:srgbClr val="009900"/>
            </a:solidFill>
            <a:round/>
            <a:headEnd/>
            <a:tailEnd/>
          </a:ln>
        </xdr:spPr>
      </xdr:sp>
      <xdr:sp macro="" textlink="">
        <xdr:nvSpPr>
          <xdr:cNvPr id="234" name="Oval 112"/>
          <xdr:cNvSpPr>
            <a:spLocks noChangeArrowheads="1"/>
          </xdr:cNvSpPr>
        </xdr:nvSpPr>
        <xdr:spPr bwMode="auto">
          <a:xfrm>
            <a:off x="5697" y="1932"/>
            <a:ext cx="10" cy="9"/>
          </a:xfrm>
          <a:prstGeom prst="ellipse">
            <a:avLst/>
          </a:prstGeom>
          <a:solidFill>
            <a:srgbClr val="33CC33"/>
          </a:solidFill>
          <a:ln w="9525">
            <a:solidFill>
              <a:srgbClr val="009900"/>
            </a:solidFill>
            <a:round/>
            <a:headEnd/>
            <a:tailEnd/>
          </a:ln>
        </xdr:spPr>
      </xdr:sp>
      <xdr:sp macro="" textlink="">
        <xdr:nvSpPr>
          <xdr:cNvPr id="235" name="Oval 113"/>
          <xdr:cNvSpPr>
            <a:spLocks noChangeArrowheads="1"/>
          </xdr:cNvSpPr>
        </xdr:nvSpPr>
        <xdr:spPr bwMode="auto">
          <a:xfrm>
            <a:off x="5736" y="1932"/>
            <a:ext cx="10" cy="9"/>
          </a:xfrm>
          <a:prstGeom prst="ellipse">
            <a:avLst/>
          </a:prstGeom>
          <a:solidFill>
            <a:srgbClr val="33CC33"/>
          </a:solidFill>
          <a:ln w="9525">
            <a:solidFill>
              <a:srgbClr val="0099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211790</xdr:colOff>
      <xdr:row>9</xdr:row>
      <xdr:rowOff>201707</xdr:rowOff>
    </xdr:from>
    <xdr:to>
      <xdr:col>2</xdr:col>
      <xdr:colOff>516590</xdr:colOff>
      <xdr:row>9</xdr:row>
      <xdr:rowOff>335056</xdr:rowOff>
    </xdr:to>
    <xdr:sp macro="" textlink="">
      <xdr:nvSpPr>
        <xdr:cNvPr id="236" name="Isosceles Triangle 235"/>
        <xdr:cNvSpPr/>
      </xdr:nvSpPr>
      <xdr:spPr>
        <a:xfrm flipV="1">
          <a:off x="2184025" y="2599766"/>
          <a:ext cx="304800" cy="133349"/>
        </a:xfrm>
        <a:prstGeom prst="triangle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1724444</xdr:colOff>
      <xdr:row>9</xdr:row>
      <xdr:rowOff>411256</xdr:rowOff>
    </xdr:from>
    <xdr:to>
      <xdr:col>2</xdr:col>
      <xdr:colOff>851656</xdr:colOff>
      <xdr:row>9</xdr:row>
      <xdr:rowOff>413637</xdr:rowOff>
    </xdr:to>
    <xdr:grpSp>
      <xdr:nvGrpSpPr>
        <xdr:cNvPr id="237" name="Group 236"/>
        <xdr:cNvGrpSpPr/>
      </xdr:nvGrpSpPr>
      <xdr:grpSpPr>
        <a:xfrm>
          <a:off x="1823504" y="2765836"/>
          <a:ext cx="910292" cy="2381"/>
          <a:chOff x="5103019" y="1143000"/>
          <a:chExt cx="990750" cy="2381"/>
        </a:xfrm>
      </xdr:grpSpPr>
      <xdr:cxnSp macro="">
        <xdr:nvCxnSpPr>
          <xdr:cNvPr id="238" name="Straight Connector 237"/>
          <xdr:cNvCxnSpPr/>
        </xdr:nvCxnSpPr>
        <xdr:spPr>
          <a:xfrm flipH="1">
            <a:off x="5103019" y="1143000"/>
            <a:ext cx="324000" cy="2381"/>
          </a:xfrm>
          <a:prstGeom prst="line">
            <a:avLst/>
          </a:prstGeom>
          <a:ln w="762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9" name="Straight Connector 238"/>
          <xdr:cNvCxnSpPr/>
        </xdr:nvCxnSpPr>
        <xdr:spPr>
          <a:xfrm flipH="1">
            <a:off x="5441157" y="1143000"/>
            <a:ext cx="324000" cy="2381"/>
          </a:xfrm>
          <a:prstGeom prst="line">
            <a:avLst/>
          </a:prstGeom>
          <a:ln w="76200">
            <a:solidFill>
              <a:srgbClr val="FFF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0" name="Straight Connector 239"/>
          <xdr:cNvCxnSpPr/>
        </xdr:nvCxnSpPr>
        <xdr:spPr>
          <a:xfrm flipH="1">
            <a:off x="5769769" y="1143000"/>
            <a:ext cx="324000" cy="2381"/>
          </a:xfrm>
          <a:prstGeom prst="line">
            <a:avLst/>
          </a:prstGeom>
          <a:ln w="76200">
            <a:solidFill>
              <a:srgbClr val="00B05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1182782</xdr:colOff>
      <xdr:row>9</xdr:row>
      <xdr:rowOff>755276</xdr:rowOff>
    </xdr:from>
    <xdr:to>
      <xdr:col>3</xdr:col>
      <xdr:colOff>567019</xdr:colOff>
      <xdr:row>11</xdr:row>
      <xdr:rowOff>0</xdr:rowOff>
    </xdr:to>
    <xdr:sp macro="" textlink="">
      <xdr:nvSpPr>
        <xdr:cNvPr id="241" name="TextBox 240"/>
        <xdr:cNvSpPr txBox="1"/>
      </xdr:nvSpPr>
      <xdr:spPr>
        <a:xfrm>
          <a:off x="3155017" y="3153335"/>
          <a:ext cx="1255620" cy="354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1"/>
            <a:t>Status</a:t>
          </a:r>
          <a:r>
            <a:rPr lang="en-US" sz="800" b="1" baseline="0"/>
            <a:t> opplæring</a:t>
          </a:r>
          <a:endParaRPr lang="en-US" sz="800" b="1"/>
        </a:p>
      </xdr:txBody>
    </xdr:sp>
    <xdr:clientData/>
  </xdr:twoCellAnchor>
  <xdr:twoCellAnchor>
    <xdr:from>
      <xdr:col>2</xdr:col>
      <xdr:colOff>1323276</xdr:colOff>
      <xdr:row>9</xdr:row>
      <xdr:rowOff>518831</xdr:rowOff>
    </xdr:from>
    <xdr:to>
      <xdr:col>2</xdr:col>
      <xdr:colOff>1544945</xdr:colOff>
      <xdr:row>9</xdr:row>
      <xdr:rowOff>736225</xdr:rowOff>
    </xdr:to>
    <xdr:grpSp>
      <xdr:nvGrpSpPr>
        <xdr:cNvPr id="242" name="Group 104"/>
        <xdr:cNvGrpSpPr>
          <a:grpSpLocks/>
        </xdr:cNvGrpSpPr>
      </xdr:nvGrpSpPr>
      <xdr:grpSpPr bwMode="auto">
        <a:xfrm>
          <a:off x="3205416" y="2873411"/>
          <a:ext cx="221669" cy="217394"/>
          <a:chOff x="3894" y="1910"/>
          <a:chExt cx="142" cy="139"/>
        </a:xfrm>
      </xdr:grpSpPr>
      <xdr:sp macro="" textlink="">
        <xdr:nvSpPr>
          <xdr:cNvPr id="243" name="Oval 105"/>
          <xdr:cNvSpPr>
            <a:spLocks noChangeArrowheads="1"/>
          </xdr:cNvSpPr>
        </xdr:nvSpPr>
        <xdr:spPr bwMode="auto">
          <a:xfrm>
            <a:off x="3894" y="1910"/>
            <a:ext cx="142" cy="139"/>
          </a:xfrm>
          <a:prstGeom prst="ellips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4" name="Arc 106"/>
          <xdr:cNvSpPr>
            <a:spLocks/>
          </xdr:cNvSpPr>
        </xdr:nvSpPr>
        <xdr:spPr bwMode="auto">
          <a:xfrm>
            <a:off x="3929" y="1982"/>
            <a:ext cx="73" cy="36"/>
          </a:xfrm>
          <a:custGeom>
            <a:avLst/>
            <a:gdLst>
              <a:gd name="T0" fmla="*/ 0 w 43186"/>
              <a:gd name="T1" fmla="*/ 0 h 21600"/>
              <a:gd name="T2" fmla="*/ 0 w 43186"/>
              <a:gd name="T3" fmla="*/ 0 h 21600"/>
              <a:gd name="T4" fmla="*/ 0 w 43186"/>
              <a:gd name="T5" fmla="*/ 0 h 21600"/>
              <a:gd name="T6" fmla="*/ 0 60000 65536"/>
              <a:gd name="T7" fmla="*/ 0 60000 65536"/>
              <a:gd name="T8" fmla="*/ 0 60000 65536"/>
              <a:gd name="T9" fmla="*/ 0 w 43186"/>
              <a:gd name="T10" fmla="*/ 0 h 21600"/>
              <a:gd name="T11" fmla="*/ 43186 w 43186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186" h="21600" fill="none" extrusionOk="0">
                <a:moveTo>
                  <a:pt x="-1" y="21052"/>
                </a:moveTo>
                <a:cubicBezTo>
                  <a:pt x="296" y="9340"/>
                  <a:pt x="9876" y="-1"/>
                  <a:pt x="21593" y="0"/>
                </a:cubicBezTo>
                <a:cubicBezTo>
                  <a:pt x="33303" y="0"/>
                  <a:pt x="42881" y="9332"/>
                  <a:pt x="43185" y="21039"/>
                </a:cubicBezTo>
              </a:path>
              <a:path w="43186" h="21600" stroke="0" extrusionOk="0">
                <a:moveTo>
                  <a:pt x="-1" y="21052"/>
                </a:moveTo>
                <a:cubicBezTo>
                  <a:pt x="296" y="9340"/>
                  <a:pt x="9876" y="-1"/>
                  <a:pt x="21593" y="0"/>
                </a:cubicBezTo>
                <a:cubicBezTo>
                  <a:pt x="33303" y="0"/>
                  <a:pt x="42881" y="9332"/>
                  <a:pt x="43185" y="21039"/>
                </a:cubicBezTo>
                <a:lnTo>
                  <a:pt x="21593" y="21600"/>
                </a:lnTo>
                <a:close/>
              </a:path>
            </a:pathLst>
          </a:cu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5" name="Oval 107"/>
          <xdr:cNvSpPr>
            <a:spLocks noChangeArrowheads="1"/>
          </xdr:cNvSpPr>
        </xdr:nvSpPr>
        <xdr:spPr bwMode="auto">
          <a:xfrm>
            <a:off x="3940" y="1944"/>
            <a:ext cx="10" cy="9"/>
          </a:xfrm>
          <a:prstGeom prst="ellipse">
            <a:avLst/>
          </a:prstGeom>
          <a:solidFill>
            <a:srgbClr val="33CC33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6" name="Oval 108"/>
          <xdr:cNvSpPr>
            <a:spLocks noChangeArrowheads="1"/>
          </xdr:cNvSpPr>
        </xdr:nvSpPr>
        <xdr:spPr bwMode="auto">
          <a:xfrm>
            <a:off x="3980" y="1944"/>
            <a:ext cx="10" cy="9"/>
          </a:xfrm>
          <a:prstGeom prst="ellipse">
            <a:avLst/>
          </a:prstGeom>
          <a:solidFill>
            <a:srgbClr val="33CC33"/>
          </a:solidFill>
          <a:ln w="9525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154849</xdr:colOff>
      <xdr:row>9</xdr:row>
      <xdr:rowOff>518831</xdr:rowOff>
    </xdr:from>
    <xdr:to>
      <xdr:col>3</xdr:col>
      <xdr:colOff>376518</xdr:colOff>
      <xdr:row>9</xdr:row>
      <xdr:rowOff>736225</xdr:rowOff>
    </xdr:to>
    <xdr:grpSp>
      <xdr:nvGrpSpPr>
        <xdr:cNvPr id="247" name="Group 109"/>
        <xdr:cNvGrpSpPr>
          <a:grpSpLocks/>
        </xdr:cNvGrpSpPr>
      </xdr:nvGrpSpPr>
      <xdr:grpSpPr bwMode="auto">
        <a:xfrm>
          <a:off x="4277269" y="2873411"/>
          <a:ext cx="221669" cy="217394"/>
          <a:chOff x="5652" y="1898"/>
          <a:chExt cx="139" cy="139"/>
        </a:xfrm>
      </xdr:grpSpPr>
      <xdr:sp macro="" textlink="">
        <xdr:nvSpPr>
          <xdr:cNvPr id="248" name="Oval 110"/>
          <xdr:cNvSpPr>
            <a:spLocks noChangeArrowheads="1"/>
          </xdr:cNvSpPr>
        </xdr:nvSpPr>
        <xdr:spPr bwMode="auto">
          <a:xfrm>
            <a:off x="5652" y="1898"/>
            <a:ext cx="139" cy="139"/>
          </a:xfrm>
          <a:prstGeom prst="ellipse">
            <a:avLst/>
          </a:prstGeom>
          <a:noFill/>
          <a:ln w="9525">
            <a:solidFill>
              <a:srgbClr val="009900"/>
            </a:solidFill>
            <a:round/>
            <a:headEnd/>
            <a:tailEnd/>
          </a:ln>
        </xdr:spPr>
      </xdr:sp>
      <xdr:sp macro="" textlink="">
        <xdr:nvSpPr>
          <xdr:cNvPr id="249" name="Arc 111"/>
          <xdr:cNvSpPr>
            <a:spLocks/>
          </xdr:cNvSpPr>
        </xdr:nvSpPr>
        <xdr:spPr bwMode="auto">
          <a:xfrm>
            <a:off x="5685" y="1967"/>
            <a:ext cx="72" cy="36"/>
          </a:xfrm>
          <a:custGeom>
            <a:avLst/>
            <a:gdLst>
              <a:gd name="T0" fmla="*/ 0 w 43200"/>
              <a:gd name="T1" fmla="*/ 0 h 21600"/>
              <a:gd name="T2" fmla="*/ 0 w 43200"/>
              <a:gd name="T3" fmla="*/ 0 h 21600"/>
              <a:gd name="T4" fmla="*/ 0 w 43200"/>
              <a:gd name="T5" fmla="*/ 0 h 21600"/>
              <a:gd name="T6" fmla="*/ 0 60000 65536"/>
              <a:gd name="T7" fmla="*/ 0 60000 65536"/>
              <a:gd name="T8" fmla="*/ 0 60000 65536"/>
              <a:gd name="T9" fmla="*/ 0 w 43200"/>
              <a:gd name="T10" fmla="*/ 0 h 21600"/>
              <a:gd name="T11" fmla="*/ 43200 w 432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43200" h="21600" fill="none" extrusionOk="0">
                <a:moveTo>
                  <a:pt x="43200" y="0"/>
                </a:moveTo>
                <a:cubicBezTo>
                  <a:pt x="43200" y="11929"/>
                  <a:pt x="33529" y="21600"/>
                  <a:pt x="21600" y="21600"/>
                </a:cubicBezTo>
                <a:cubicBezTo>
                  <a:pt x="9670" y="21600"/>
                  <a:pt x="0" y="11929"/>
                  <a:pt x="0" y="0"/>
                </a:cubicBezTo>
              </a:path>
              <a:path w="43200" h="21600" stroke="0" extrusionOk="0">
                <a:moveTo>
                  <a:pt x="43200" y="0"/>
                </a:moveTo>
                <a:cubicBezTo>
                  <a:pt x="43200" y="11929"/>
                  <a:pt x="33529" y="21600"/>
                  <a:pt x="21600" y="21600"/>
                </a:cubicBezTo>
                <a:cubicBezTo>
                  <a:pt x="9670" y="21600"/>
                  <a:pt x="0" y="11929"/>
                  <a:pt x="0" y="0"/>
                </a:cubicBezTo>
                <a:lnTo>
                  <a:pt x="21600" y="0"/>
                </a:lnTo>
                <a:close/>
              </a:path>
            </a:pathLst>
          </a:custGeom>
          <a:noFill/>
          <a:ln w="9525">
            <a:solidFill>
              <a:srgbClr val="009900"/>
            </a:solidFill>
            <a:round/>
            <a:headEnd/>
            <a:tailEnd/>
          </a:ln>
        </xdr:spPr>
      </xdr:sp>
      <xdr:sp macro="" textlink="">
        <xdr:nvSpPr>
          <xdr:cNvPr id="250" name="Oval 112"/>
          <xdr:cNvSpPr>
            <a:spLocks noChangeArrowheads="1"/>
          </xdr:cNvSpPr>
        </xdr:nvSpPr>
        <xdr:spPr bwMode="auto">
          <a:xfrm>
            <a:off x="5697" y="1932"/>
            <a:ext cx="10" cy="9"/>
          </a:xfrm>
          <a:prstGeom prst="ellipse">
            <a:avLst/>
          </a:prstGeom>
          <a:solidFill>
            <a:srgbClr val="33CC33"/>
          </a:solidFill>
          <a:ln w="9525">
            <a:solidFill>
              <a:srgbClr val="009900"/>
            </a:solidFill>
            <a:round/>
            <a:headEnd/>
            <a:tailEnd/>
          </a:ln>
        </xdr:spPr>
      </xdr:sp>
      <xdr:sp macro="" textlink="">
        <xdr:nvSpPr>
          <xdr:cNvPr id="251" name="Oval 113"/>
          <xdr:cNvSpPr>
            <a:spLocks noChangeArrowheads="1"/>
          </xdr:cNvSpPr>
        </xdr:nvSpPr>
        <xdr:spPr bwMode="auto">
          <a:xfrm>
            <a:off x="5736" y="1932"/>
            <a:ext cx="10" cy="9"/>
          </a:xfrm>
          <a:prstGeom prst="ellipse">
            <a:avLst/>
          </a:prstGeom>
          <a:solidFill>
            <a:srgbClr val="33CC33"/>
          </a:solidFill>
          <a:ln w="9525">
            <a:solidFill>
              <a:srgbClr val="0099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1628665</xdr:colOff>
      <xdr:row>9</xdr:row>
      <xdr:rowOff>201707</xdr:rowOff>
    </xdr:from>
    <xdr:to>
      <xdr:col>3</xdr:col>
      <xdr:colOff>62082</xdr:colOff>
      <xdr:row>9</xdr:row>
      <xdr:rowOff>335056</xdr:rowOff>
    </xdr:to>
    <xdr:sp macro="" textlink="">
      <xdr:nvSpPr>
        <xdr:cNvPr id="252" name="Isosceles Triangle 251"/>
        <xdr:cNvSpPr/>
      </xdr:nvSpPr>
      <xdr:spPr>
        <a:xfrm flipV="1">
          <a:off x="3510805" y="2556287"/>
          <a:ext cx="216497" cy="133349"/>
        </a:xfrm>
        <a:prstGeom prst="triangle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1285176</xdr:colOff>
      <xdr:row>9</xdr:row>
      <xdr:rowOff>411256</xdr:rowOff>
    </xdr:from>
    <xdr:to>
      <xdr:col>3</xdr:col>
      <xdr:colOff>412388</xdr:colOff>
      <xdr:row>9</xdr:row>
      <xdr:rowOff>413637</xdr:rowOff>
    </xdr:to>
    <xdr:grpSp>
      <xdr:nvGrpSpPr>
        <xdr:cNvPr id="253" name="Group 252"/>
        <xdr:cNvGrpSpPr/>
      </xdr:nvGrpSpPr>
      <xdr:grpSpPr>
        <a:xfrm>
          <a:off x="3167316" y="2765836"/>
          <a:ext cx="1367492" cy="2381"/>
          <a:chOff x="5103019" y="1143000"/>
          <a:chExt cx="990750" cy="2381"/>
        </a:xfrm>
      </xdr:grpSpPr>
      <xdr:cxnSp macro="">
        <xdr:nvCxnSpPr>
          <xdr:cNvPr id="254" name="Straight Connector 253"/>
          <xdr:cNvCxnSpPr/>
        </xdr:nvCxnSpPr>
        <xdr:spPr>
          <a:xfrm flipH="1">
            <a:off x="5103019" y="1143000"/>
            <a:ext cx="324000" cy="2381"/>
          </a:xfrm>
          <a:prstGeom prst="line">
            <a:avLst/>
          </a:prstGeom>
          <a:ln w="762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5" name="Straight Connector 254"/>
          <xdr:cNvCxnSpPr/>
        </xdr:nvCxnSpPr>
        <xdr:spPr>
          <a:xfrm flipH="1">
            <a:off x="5441157" y="1143000"/>
            <a:ext cx="324000" cy="2381"/>
          </a:xfrm>
          <a:prstGeom prst="line">
            <a:avLst/>
          </a:prstGeom>
          <a:ln w="76200">
            <a:solidFill>
              <a:srgbClr val="FFFF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6" name="Straight Connector 255"/>
          <xdr:cNvCxnSpPr/>
        </xdr:nvCxnSpPr>
        <xdr:spPr>
          <a:xfrm flipH="1">
            <a:off x="5769769" y="1143000"/>
            <a:ext cx="324000" cy="2381"/>
          </a:xfrm>
          <a:prstGeom prst="line">
            <a:avLst/>
          </a:prstGeom>
          <a:ln w="76200">
            <a:solidFill>
              <a:srgbClr val="00B05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angen\AppData\Local\Microsoft\Windows\Temporary%20Internet%20Files\Content.Outlook\HCCDBBCT\Gevinstrealiseringsplaner%20i%20Kbgreg\Svar%20UT\Gevinstrealiseringsplan%20Svar-UT%20i%20Kongsbergregionen%2012.04.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Meny for verktøyet"/>
      <sheetName val="KONSEPT - Interessentliste"/>
      <sheetName val="KONSEPT - Prosessanalyse (1)"/>
      <sheetName val="KONSEPT - Prosessanalyse (2)"/>
      <sheetName val="KONSEPT - Endringsanalyse"/>
      <sheetName val="KONSEPT - Interessentanalyse"/>
      <sheetName val="KONSEPT - Gevinstanalyse"/>
      <sheetName val="PLANLEGGE - Gevinstreal.plan"/>
      <sheetName val="PLANLEGGE - Oppfølgingsplan"/>
      <sheetName val="GJENNOMFØRE - Statusrapport"/>
      <sheetName val="OVERLEVERE - Overleveringsrapp."/>
      <sheetName val="REALISERE - Resultatoppfølging"/>
      <sheetName val="støtte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E5" t="str">
            <v>Måleindikator for frigjort tid hos sb?</v>
          </cell>
          <cell r="G5" t="str">
            <v>AA</v>
          </cell>
        </row>
        <row r="7">
          <cell r="E7" t="str">
            <v>Regnskapstall for toner og papirkostnader</v>
          </cell>
          <cell r="G7" t="str">
            <v>BB</v>
          </cell>
        </row>
        <row r="9">
          <cell r="E9" t="str">
            <v>Regnskapstall for portokostnader</v>
          </cell>
          <cell r="G9" t="str">
            <v>CC</v>
          </cell>
        </row>
        <row r="11">
          <cell r="E11" t="str">
            <v>Måledindikator for frigjort tid hos postombringer?</v>
          </cell>
          <cell r="G11" t="str">
            <v>DD</v>
          </cell>
        </row>
        <row r="13">
          <cell r="E13" t="str">
            <v>Brukerundersøkelser?</v>
          </cell>
          <cell r="G13" t="str">
            <v>EE</v>
          </cell>
        </row>
        <row r="15">
          <cell r="E15" t="str">
            <v>Logge hvor mange som åpner elektronisk?</v>
          </cell>
          <cell r="G15" t="str">
            <v>FF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showRuler="0" showWhiteSpace="0" zoomScale="90" zoomScaleNormal="90" zoomScalePageLayoutView="70" workbookViewId="0">
      <selection activeCell="F12" sqref="F12"/>
    </sheetView>
  </sheetViews>
  <sheetFormatPr baseColWidth="10" defaultColWidth="9.109375" defaultRowHeight="14.4" x14ac:dyDescent="0.3"/>
  <cols>
    <col min="1" max="1" width="38" style="7" customWidth="1"/>
    <col min="2" max="2" width="51.109375" style="7" customWidth="1"/>
    <col min="3" max="3" width="41" style="7" customWidth="1"/>
    <col min="4" max="16384" width="9.109375" style="3"/>
  </cols>
  <sheetData>
    <row r="1" spans="1:3" ht="25.8" x14ac:dyDescent="0.5">
      <c r="A1" s="6" t="s">
        <v>63</v>
      </c>
      <c r="B1"/>
      <c r="C1"/>
    </row>
    <row r="2" spans="1:3" ht="4.5" customHeight="1" x14ac:dyDescent="0.3">
      <c r="A2" s="2"/>
      <c r="B2" s="2"/>
      <c r="C2" s="2"/>
    </row>
    <row r="3" spans="1:3" ht="3" customHeight="1" x14ac:dyDescent="0.3"/>
    <row r="4" spans="1:3" ht="50.4" customHeight="1" x14ac:dyDescent="0.3">
      <c r="A4" s="143" t="s">
        <v>86</v>
      </c>
      <c r="B4" s="143"/>
      <c r="C4" s="143"/>
    </row>
    <row r="5" spans="1:3" s="84" customFormat="1" ht="19.5" customHeight="1" x14ac:dyDescent="0.35">
      <c r="A5" s="141"/>
      <c r="B5" s="142"/>
      <c r="C5" s="142"/>
    </row>
  </sheetData>
  <mergeCells count="2">
    <mergeCell ref="A5:C5"/>
    <mergeCell ref="A4:C4"/>
  </mergeCells>
  <pageMargins left="0.7" right="0.77083333333333337" top="0.75" bottom="0.75" header="0.3" footer="0.3"/>
  <pageSetup paperSize="9" orientation="landscape" r:id="rId1"/>
  <headerFooter>
    <oddHeader>&amp;L&amp;G&amp;C&amp;"-,Fet"GEVINSTREALISERINGSVERKTØY</oddHeader>
    <oddFooter>&amp;C&amp;"-,Italic"&amp;8Utarbeidet av KommIT i samarbeid med kommunene Bærum, Bergen, Lyngdal  og Aust-Agder fylkeskommune samt Universitetet i Agder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0"/>
  <sheetViews>
    <sheetView showGridLines="0" topLeftCell="A2" zoomScale="90" zoomScaleNormal="90" zoomScalePageLayoutView="40" workbookViewId="0">
      <selection activeCell="B18" sqref="B18"/>
    </sheetView>
  </sheetViews>
  <sheetFormatPr baseColWidth="10" defaultColWidth="9.109375" defaultRowHeight="14.4" x14ac:dyDescent="0.3"/>
  <cols>
    <col min="1" max="1" width="38" style="7" customWidth="1"/>
    <col min="2" max="2" width="44.6640625" style="7" customWidth="1"/>
    <col min="3" max="3" width="7.5546875" style="7" customWidth="1"/>
    <col min="4" max="16384" width="9.109375" style="3"/>
  </cols>
  <sheetData>
    <row r="1" spans="1:3" ht="25.8" x14ac:dyDescent="0.5">
      <c r="A1" s="6" t="s">
        <v>64</v>
      </c>
      <c r="B1"/>
      <c r="C1"/>
    </row>
    <row r="2" spans="1:3" ht="4.5" customHeight="1" x14ac:dyDescent="0.3">
      <c r="A2" s="2"/>
      <c r="B2" s="2"/>
      <c r="C2" s="2"/>
    </row>
    <row r="3" spans="1:3" ht="6" customHeight="1" x14ac:dyDescent="0.3">
      <c r="A3" s="15"/>
      <c r="B3" s="15"/>
      <c r="C3" s="15"/>
    </row>
    <row r="4" spans="1:3" x14ac:dyDescent="0.3">
      <c r="A4" s="27" t="s">
        <v>43</v>
      </c>
      <c r="B4" s="26" t="s">
        <v>85</v>
      </c>
      <c r="C4" s="29"/>
    </row>
    <row r="5" spans="1:3" x14ac:dyDescent="0.3">
      <c r="A5" s="28"/>
      <c r="B5" s="32"/>
      <c r="C5" s="29"/>
    </row>
    <row r="6" spans="1:3" ht="85.5" customHeight="1" x14ac:dyDescent="0.3">
      <c r="A6" s="28" t="s">
        <v>44</v>
      </c>
      <c r="B6" s="26" t="s">
        <v>103</v>
      </c>
      <c r="C6" s="30"/>
    </row>
    <row r="7" spans="1:3" x14ac:dyDescent="0.3">
      <c r="A7" s="28"/>
      <c r="B7" s="31"/>
      <c r="C7" s="30"/>
    </row>
    <row r="8" spans="1:3" x14ac:dyDescent="0.3">
      <c r="A8" s="28" t="s">
        <v>25</v>
      </c>
      <c r="B8" s="26" t="s">
        <v>89</v>
      </c>
      <c r="C8" s="30"/>
    </row>
    <row r="9" spans="1:3" x14ac:dyDescent="0.3">
      <c r="A9" s="28"/>
      <c r="B9" s="31"/>
      <c r="C9" s="30"/>
    </row>
    <row r="10" spans="1:3" x14ac:dyDescent="0.3">
      <c r="A10" s="28" t="s">
        <v>11</v>
      </c>
      <c r="B10" s="85">
        <v>42856</v>
      </c>
      <c r="C10" s="30"/>
    </row>
    <row r="11" spans="1:3" x14ac:dyDescent="0.3">
      <c r="A11" s="28" t="s">
        <v>12</v>
      </c>
      <c r="B11" s="85">
        <v>43465</v>
      </c>
      <c r="C11" s="30"/>
    </row>
    <row r="12" spans="1:3" x14ac:dyDescent="0.3">
      <c r="A12" s="28"/>
      <c r="B12" s="31"/>
      <c r="C12" s="30"/>
    </row>
    <row r="13" spans="1:3" x14ac:dyDescent="0.3">
      <c r="A13" s="28" t="s">
        <v>14</v>
      </c>
      <c r="B13" s="26" t="s">
        <v>123</v>
      </c>
      <c r="C13" s="30"/>
    </row>
    <row r="14" spans="1:3" x14ac:dyDescent="0.3">
      <c r="A14" s="28"/>
      <c r="B14" s="30"/>
      <c r="C14" s="30"/>
    </row>
    <row r="15" spans="1:3" x14ac:dyDescent="0.3">
      <c r="A15" s="28" t="s">
        <v>39</v>
      </c>
      <c r="B15" s="76"/>
      <c r="C15" s="30"/>
    </row>
    <row r="16" spans="1:3" x14ac:dyDescent="0.3">
      <c r="A16" s="28" t="s">
        <v>57</v>
      </c>
      <c r="B16" s="26" t="s">
        <v>119</v>
      </c>
      <c r="C16" s="30"/>
    </row>
    <row r="17" spans="1:3" x14ac:dyDescent="0.3">
      <c r="A17" s="28" t="s">
        <v>13</v>
      </c>
      <c r="B17" s="94" t="s">
        <v>65</v>
      </c>
      <c r="C17" s="30"/>
    </row>
    <row r="18" spans="1:3" x14ac:dyDescent="0.3">
      <c r="A18" s="28" t="s">
        <v>37</v>
      </c>
      <c r="B18" s="26" t="s">
        <v>120</v>
      </c>
      <c r="C18" s="30"/>
    </row>
    <row r="19" spans="1:3" x14ac:dyDescent="0.3">
      <c r="A19" s="28" t="s">
        <v>40</v>
      </c>
      <c r="B19" s="26" t="s">
        <v>121</v>
      </c>
      <c r="C19" s="30"/>
    </row>
    <row r="20" spans="1:3" x14ac:dyDescent="0.3">
      <c r="A20" s="30"/>
      <c r="B20" s="30"/>
      <c r="C20" s="30"/>
    </row>
  </sheetData>
  <dataValidations count="1">
    <dataValidation type="list" allowBlank="1" showInputMessage="1" showErrorMessage="1" sqref="B8">
      <formula1>"Ja, Nei"</formula1>
    </dataValidation>
  </dataValidations>
  <pageMargins left="0.70866141732283472" right="0.78740157480314965" top="0.74803149606299213" bottom="0.74803149606299213" header="0.31496062992125984" footer="0.31496062992125984"/>
  <pageSetup paperSize="9" orientation="landscape" r:id="rId1"/>
  <headerFooter>
    <oddHeader>&amp;L&amp;G&amp;C&amp;"-,Bold"GEVINSTREALISERINGSVERKTØY</oddHeader>
    <oddFooter>&amp;C&amp;"-,Kursiv"&amp;8Forkortet versjon av KS Gevinstkokebok - utarbeidet av Kongsbergregionen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9"/>
  <sheetViews>
    <sheetView showGridLines="0" zoomScaleNormal="100" zoomScalePageLayoutView="85" workbookViewId="0">
      <selection activeCell="B5" sqref="B5"/>
    </sheetView>
  </sheetViews>
  <sheetFormatPr baseColWidth="10" defaultColWidth="9.109375" defaultRowHeight="14.4" x14ac:dyDescent="0.3"/>
  <cols>
    <col min="1" max="1" width="43.33203125" style="7" customWidth="1"/>
    <col min="2" max="2" width="24" style="7" customWidth="1"/>
    <col min="3" max="3" width="53.33203125" style="3" customWidth="1"/>
    <col min="4" max="16384" width="9.109375" style="3"/>
  </cols>
  <sheetData>
    <row r="1" spans="1:3" ht="25.8" x14ac:dyDescent="0.5">
      <c r="A1" s="6" t="str">
        <f>"Interessentliste - "&amp; '1. Prosjektide'!B4</f>
        <v>Interessentliste - Utsendelse av post digitalt (KS Svar UT)</v>
      </c>
      <c r="B1" s="6"/>
    </row>
    <row r="2" spans="1:3" ht="4.5" customHeight="1" x14ac:dyDescent="0.3">
      <c r="A2" s="2"/>
      <c r="B2" s="2"/>
      <c r="C2" s="2"/>
    </row>
    <row r="3" spans="1:3" ht="3" customHeight="1" x14ac:dyDescent="0.3">
      <c r="A3" s="93"/>
      <c r="B3"/>
    </row>
    <row r="4" spans="1:3" s="7" customFormat="1" ht="27.6" x14ac:dyDescent="0.3">
      <c r="A4" s="33" t="s">
        <v>124</v>
      </c>
      <c r="B4" s="33" t="s">
        <v>84</v>
      </c>
      <c r="C4" s="33" t="s">
        <v>83</v>
      </c>
    </row>
    <row r="5" spans="1:3" x14ac:dyDescent="0.3">
      <c r="A5" s="92" t="s">
        <v>82</v>
      </c>
      <c r="B5" s="92" t="s">
        <v>81</v>
      </c>
      <c r="C5" s="92"/>
    </row>
    <row r="6" spans="1:3" x14ac:dyDescent="0.3">
      <c r="A6" s="92" t="s">
        <v>80</v>
      </c>
      <c r="B6" s="92" t="s">
        <v>69</v>
      </c>
      <c r="C6" s="92"/>
    </row>
    <row r="7" spans="1:3" x14ac:dyDescent="0.3">
      <c r="A7" s="92" t="s">
        <v>79</v>
      </c>
      <c r="B7" s="92" t="s">
        <v>78</v>
      </c>
      <c r="C7" s="92" t="s">
        <v>77</v>
      </c>
    </row>
    <row r="8" spans="1:3" x14ac:dyDescent="0.3">
      <c r="A8" s="92" t="s">
        <v>76</v>
      </c>
      <c r="B8" s="92" t="s">
        <v>69</v>
      </c>
      <c r="C8" s="92" t="s">
        <v>75</v>
      </c>
    </row>
    <row r="9" spans="1:3" x14ac:dyDescent="0.3">
      <c r="A9" s="92" t="s">
        <v>74</v>
      </c>
      <c r="B9" s="92" t="s">
        <v>69</v>
      </c>
      <c r="C9" s="92"/>
    </row>
    <row r="10" spans="1:3" x14ac:dyDescent="0.3">
      <c r="A10" s="92" t="s">
        <v>73</v>
      </c>
      <c r="B10" s="92" t="s">
        <v>69</v>
      </c>
      <c r="C10" s="92"/>
    </row>
    <row r="11" spans="1:3" x14ac:dyDescent="0.3">
      <c r="A11" s="92" t="s">
        <v>72</v>
      </c>
      <c r="B11" s="92" t="s">
        <v>69</v>
      </c>
      <c r="C11" s="92"/>
    </row>
    <row r="12" spans="1:3" x14ac:dyDescent="0.3">
      <c r="A12" s="92" t="s">
        <v>71</v>
      </c>
      <c r="B12" s="92" t="s">
        <v>69</v>
      </c>
      <c r="C12" s="92"/>
    </row>
    <row r="13" spans="1:3" x14ac:dyDescent="0.3">
      <c r="A13" s="92" t="s">
        <v>70</v>
      </c>
      <c r="B13" s="92" t="s">
        <v>69</v>
      </c>
      <c r="C13" s="92" t="s">
        <v>68</v>
      </c>
    </row>
    <row r="14" spans="1:3" x14ac:dyDescent="0.3">
      <c r="A14" s="92" t="s">
        <v>67</v>
      </c>
      <c r="B14" s="92" t="s">
        <v>66</v>
      </c>
      <c r="C14" s="92"/>
    </row>
    <row r="15" spans="1:3" x14ac:dyDescent="0.3">
      <c r="A15" s="92"/>
      <c r="B15" s="92"/>
      <c r="C15" s="92"/>
    </row>
    <row r="16" spans="1:3" x14ac:dyDescent="0.3">
      <c r="A16" s="92"/>
      <c r="B16" s="92"/>
      <c r="C16" s="92"/>
    </row>
    <row r="17" spans="1:3" x14ac:dyDescent="0.3">
      <c r="A17" s="92"/>
      <c r="B17" s="92"/>
      <c r="C17" s="92"/>
    </row>
    <row r="18" spans="1:3" x14ac:dyDescent="0.3">
      <c r="A18" s="92"/>
      <c r="B18" s="92"/>
      <c r="C18" s="92"/>
    </row>
    <row r="19" spans="1:3" x14ac:dyDescent="0.3">
      <c r="A19" s="92"/>
      <c r="B19" s="92"/>
      <c r="C19" s="92"/>
    </row>
  </sheetData>
  <dataValidations count="1">
    <dataValidation type="list" allowBlank="1" showInputMessage="1" showErrorMessage="1" sqref="B5:B19">
      <formula1>"Intervjue,Invitere til gevinstworkshop,Holde informert,Involvere senere,Ikke involvere"</formula1>
    </dataValidation>
  </dataValidations>
  <pageMargins left="0.70866141732283472" right="0.78740157480314965" top="0.74803149606299213" bottom="0.74803149606299213" header="0.31496062992125984" footer="0.31496062992125984"/>
  <pageSetup paperSize="9" orientation="landscape" r:id="rId1"/>
  <headerFooter>
    <oddHeader>&amp;L&amp;G&amp;C&amp;"-,Bold"GEVINSTREALISERINGSVERKTØY&amp;R&amp;"-,Italic"&amp;K00-041Bør leses av: Tjenesteier, 
Enhetsleder, Prosesseiere</oddHeader>
    <oddFooter>&amp;C&amp;"-,Kursiv"&amp;8Forkortet versjon av KS Gevinstkokebok - utarbeidet av Kongsbergregionen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4"/>
  <sheetViews>
    <sheetView showGridLines="0" zoomScaleNormal="100" zoomScalePageLayoutView="85" workbookViewId="0">
      <selection activeCell="B14" sqref="B14"/>
    </sheetView>
  </sheetViews>
  <sheetFormatPr baseColWidth="10" defaultColWidth="9.109375" defaultRowHeight="14.4" x14ac:dyDescent="0.3"/>
  <cols>
    <col min="1" max="1" width="30.6640625" style="7" customWidth="1"/>
    <col min="2" max="2" width="40.6640625" style="7" customWidth="1"/>
    <col min="3" max="3" width="28.33203125" style="96" customWidth="1"/>
    <col min="4" max="4" width="28.33203125" style="25" customWidth="1"/>
    <col min="5" max="16384" width="9.109375" style="3"/>
  </cols>
  <sheetData>
    <row r="1" spans="1:4" ht="25.8" x14ac:dyDescent="0.5">
      <c r="A1" s="117" t="str">
        <f>" Endringsanalyse - "&amp;'1. Prosjektide'!B4</f>
        <v xml:space="preserve"> Endringsanalyse - Utsendelse av post digitalt (KS Svar UT)</v>
      </c>
      <c r="B1" s="117"/>
      <c r="C1" s="113"/>
      <c r="D1" s="23"/>
    </row>
    <row r="2" spans="1:4" ht="4.5" customHeight="1" x14ac:dyDescent="0.3">
      <c r="A2" s="118"/>
      <c r="B2" s="118"/>
      <c r="C2" s="114"/>
      <c r="D2" s="24"/>
    </row>
    <row r="3" spans="1:4" ht="5.25" customHeight="1" thickBot="1" x14ac:dyDescent="0.35">
      <c r="A3" s="119"/>
      <c r="B3" s="119"/>
      <c r="C3" s="113"/>
      <c r="D3" s="23"/>
    </row>
    <row r="4" spans="1:4" s="5" customFormat="1" ht="49.5" customHeight="1" thickBot="1" x14ac:dyDescent="0.35">
      <c r="A4" s="120" t="s">
        <v>99</v>
      </c>
      <c r="B4" s="120" t="s">
        <v>27</v>
      </c>
      <c r="C4" s="115" t="s">
        <v>87</v>
      </c>
      <c r="D4" s="56" t="s">
        <v>26</v>
      </c>
    </row>
    <row r="5" spans="1:4" ht="41.4" x14ac:dyDescent="0.3">
      <c r="A5" s="121" t="s">
        <v>105</v>
      </c>
      <c r="B5" s="121" t="s">
        <v>92</v>
      </c>
      <c r="C5" s="116" t="s">
        <v>93</v>
      </c>
      <c r="D5" s="35" t="s">
        <v>52</v>
      </c>
    </row>
    <row r="6" spans="1:4" ht="35.4" customHeight="1" x14ac:dyDescent="0.3">
      <c r="A6" s="121" t="s">
        <v>106</v>
      </c>
      <c r="B6" s="121" t="s">
        <v>94</v>
      </c>
      <c r="C6" s="116" t="s">
        <v>95</v>
      </c>
      <c r="D6" s="35" t="s">
        <v>52</v>
      </c>
    </row>
    <row r="7" spans="1:4" ht="27.6" x14ac:dyDescent="0.3">
      <c r="A7" s="121" t="s">
        <v>107</v>
      </c>
      <c r="B7" s="121" t="s">
        <v>94</v>
      </c>
      <c r="C7" s="116" t="s">
        <v>96</v>
      </c>
      <c r="D7" s="35" t="s">
        <v>52</v>
      </c>
    </row>
    <row r="8" spans="1:4" ht="27.6" x14ac:dyDescent="0.3">
      <c r="A8" s="121" t="s">
        <v>108</v>
      </c>
      <c r="B8" s="121" t="s">
        <v>94</v>
      </c>
      <c r="C8" s="116" t="s">
        <v>109</v>
      </c>
      <c r="D8" s="35" t="s">
        <v>52</v>
      </c>
    </row>
    <row r="9" spans="1:4" ht="27.6" x14ac:dyDescent="0.3">
      <c r="A9" s="121" t="s">
        <v>104</v>
      </c>
      <c r="B9" s="121" t="s">
        <v>97</v>
      </c>
      <c r="C9" s="116" t="s">
        <v>141</v>
      </c>
      <c r="D9" s="35" t="s">
        <v>52</v>
      </c>
    </row>
    <row r="10" spans="1:4" ht="27.6" x14ac:dyDescent="0.3">
      <c r="A10" s="121"/>
      <c r="B10" s="121"/>
      <c r="C10" s="116" t="s">
        <v>98</v>
      </c>
      <c r="D10" s="35"/>
    </row>
    <row r="11" spans="1:4" x14ac:dyDescent="0.3">
      <c r="A11" s="34"/>
      <c r="B11" s="34"/>
      <c r="C11" s="95"/>
      <c r="D11" s="35"/>
    </row>
    <row r="12" spans="1:4" x14ac:dyDescent="0.3">
      <c r="A12" s="34"/>
      <c r="B12" s="34"/>
      <c r="C12" s="95"/>
      <c r="D12" s="35"/>
    </row>
    <row r="13" spans="1:4" x14ac:dyDescent="0.3">
      <c r="A13" s="34"/>
      <c r="B13" s="34"/>
      <c r="C13" s="95"/>
      <c r="D13" s="35"/>
    </row>
    <row r="14" spans="1:4" x14ac:dyDescent="0.3">
      <c r="A14" s="34"/>
      <c r="B14" s="34"/>
      <c r="C14" s="95"/>
      <c r="D14" s="35"/>
    </row>
  </sheetData>
  <pageMargins left="0.70866141732283472" right="0.78740157480314965" top="0.74803149606299213" bottom="0.74803149606299213" header="0.31496062992125984" footer="0.31496062992125984"/>
  <pageSetup paperSize="9" orientation="landscape" r:id="rId1"/>
  <headerFooter>
    <oddHeader xml:space="preserve">&amp;L&amp;G
&amp;C&amp;"-,Fet"GEVINSTREALISERINGSVERKTØY&amp;R&amp;"-,Kursiv"&amp;K00-041
</oddHeader>
    <oddFooter>&amp;C&amp;"-,Kursiv"&amp;8Forkortet versjon av KS Gevinstkokebok - utarbeidet av Kongsbergregionen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1"/>
  <sheetViews>
    <sheetView showGridLines="0" zoomScaleNormal="100" zoomScalePageLayoutView="85" workbookViewId="0">
      <selection activeCell="B15" sqref="B15"/>
    </sheetView>
  </sheetViews>
  <sheetFormatPr baseColWidth="10" defaultColWidth="9.109375" defaultRowHeight="14.4" x14ac:dyDescent="0.3"/>
  <cols>
    <col min="1" max="1" width="0.88671875" customWidth="1"/>
    <col min="2" max="2" width="31.5546875" style="99" customWidth="1"/>
    <col min="3" max="3" width="24.6640625" customWidth="1"/>
    <col min="4" max="7" width="13.88671875" customWidth="1"/>
    <col min="8" max="8" width="13.6640625" bestFit="1" customWidth="1"/>
    <col min="9" max="9" width="0.88671875" customWidth="1"/>
    <col min="10" max="16384" width="9.109375" style="3"/>
  </cols>
  <sheetData>
    <row r="1" spans="1:9" ht="25.8" x14ac:dyDescent="0.3">
      <c r="A1" s="4" t="str">
        <f>"Gevinstanalyse - "&amp;'1. Prosjektide'!B4</f>
        <v>Gevinstanalyse - Utsendelse av post digitalt (KS Svar UT)</v>
      </c>
      <c r="B1" s="97"/>
      <c r="G1" s="4"/>
    </row>
    <row r="2" spans="1:9" ht="4.5" customHeight="1" x14ac:dyDescent="0.3">
      <c r="A2" s="1"/>
      <c r="B2" s="98"/>
      <c r="C2" s="2"/>
      <c r="D2" s="2"/>
      <c r="E2" s="2"/>
      <c r="F2" s="2"/>
      <c r="G2" s="1"/>
      <c r="H2" s="2"/>
      <c r="I2" s="2"/>
    </row>
    <row r="3" spans="1:9" ht="3" customHeight="1" x14ac:dyDescent="0.3"/>
    <row r="4" spans="1:9" ht="12.75" customHeight="1" x14ac:dyDescent="0.3">
      <c r="A4" s="17" t="s">
        <v>0</v>
      </c>
      <c r="B4" s="100" t="s">
        <v>1</v>
      </c>
      <c r="C4" s="18"/>
      <c r="D4" s="18"/>
      <c r="E4" s="18"/>
      <c r="F4" s="18"/>
      <c r="G4" s="18"/>
      <c r="H4" s="18"/>
      <c r="I4" s="19"/>
    </row>
    <row r="5" spans="1:9" ht="35.25" customHeight="1" x14ac:dyDescent="0.3">
      <c r="A5" s="37"/>
      <c r="B5" s="170" t="s">
        <v>88</v>
      </c>
      <c r="C5" s="163" t="s">
        <v>15</v>
      </c>
      <c r="D5" s="168" t="s">
        <v>32</v>
      </c>
      <c r="E5" s="168"/>
      <c r="F5" s="168"/>
      <c r="G5" s="169"/>
      <c r="H5" s="163" t="s">
        <v>16</v>
      </c>
      <c r="I5" s="38"/>
    </row>
    <row r="6" spans="1:9" ht="29.25" customHeight="1" x14ac:dyDescent="0.3">
      <c r="A6" s="37"/>
      <c r="B6" s="171"/>
      <c r="C6" s="164"/>
      <c r="D6" s="36">
        <v>2018</v>
      </c>
      <c r="E6" s="36">
        <v>2019</v>
      </c>
      <c r="F6" s="36">
        <v>2020</v>
      </c>
      <c r="G6" s="36">
        <v>2021</v>
      </c>
      <c r="H6" s="164"/>
      <c r="I6" s="38"/>
    </row>
    <row r="7" spans="1:9" ht="22.5" customHeight="1" x14ac:dyDescent="0.3">
      <c r="A7" s="37"/>
      <c r="B7" s="101" t="str">
        <f>IF('3. Endringsanalyse'!C5=0,"",'3. Endringsanalyse'!C5)</f>
        <v>Frigjort tid hos saksbehandler</v>
      </c>
      <c r="C7" s="39" t="s">
        <v>100</v>
      </c>
      <c r="D7" s="40">
        <v>1</v>
      </c>
      <c r="E7" s="40">
        <v>1</v>
      </c>
      <c r="F7" s="40">
        <v>1</v>
      </c>
      <c r="G7" s="40">
        <v>1</v>
      </c>
      <c r="H7" s="41"/>
      <c r="I7" s="38"/>
    </row>
    <row r="8" spans="1:9" ht="22.5" customHeight="1" x14ac:dyDescent="0.3">
      <c r="A8" s="37"/>
      <c r="B8" s="101" t="str">
        <f>IF('3. Endringsanalyse'!C6=0,"",'3. Endringsanalyse'!C6)</f>
        <v>Reduserte kostnader til toner og papir</v>
      </c>
      <c r="C8" s="39" t="s">
        <v>101</v>
      </c>
      <c r="D8" s="40">
        <v>20000</v>
      </c>
      <c r="E8" s="40">
        <v>20000</v>
      </c>
      <c r="F8" s="40">
        <v>20000</v>
      </c>
      <c r="G8" s="40">
        <v>20000</v>
      </c>
      <c r="H8" s="41"/>
      <c r="I8" s="38"/>
    </row>
    <row r="9" spans="1:9" ht="22.5" customHeight="1" x14ac:dyDescent="0.3">
      <c r="A9" s="37"/>
      <c r="B9" s="101" t="str">
        <f>IF('3. Endringsanalyse'!C7=0,"",'3. Endringsanalyse'!C7)</f>
        <v>Reduserte portokostnader</v>
      </c>
      <c r="C9" s="39" t="s">
        <v>101</v>
      </c>
      <c r="D9" s="40">
        <v>50000</v>
      </c>
      <c r="E9" s="40">
        <v>50000</v>
      </c>
      <c r="F9" s="40">
        <v>50000</v>
      </c>
      <c r="G9" s="40">
        <v>50000</v>
      </c>
      <c r="H9" s="41"/>
      <c r="I9" s="38"/>
    </row>
    <row r="10" spans="1:9" ht="22.5" customHeight="1" x14ac:dyDescent="0.3">
      <c r="A10" s="37"/>
      <c r="B10" s="101" t="str">
        <f>IF('3. Endringsanalyse'!C8=0,"",'3. Endringsanalyse'!C8)</f>
        <v>Frigjort tid hos postombringer/arkiv</v>
      </c>
      <c r="C10" s="39" t="s">
        <v>100</v>
      </c>
      <c r="D10" s="40">
        <v>0.1</v>
      </c>
      <c r="E10" s="40">
        <v>0.1</v>
      </c>
      <c r="F10" s="40">
        <v>0.1</v>
      </c>
      <c r="G10" s="40">
        <v>0.1</v>
      </c>
      <c r="H10" s="41"/>
      <c r="I10" s="38"/>
    </row>
    <row r="11" spans="1:9" ht="22.5" customHeight="1" x14ac:dyDescent="0.3">
      <c r="A11" s="37"/>
      <c r="B11" s="101" t="str">
        <f>IF('3. Endringsanalyse'!C9=0,"",'3. Endringsanalyse'!C9)</f>
        <v>Opplevd saksbehandlingstid for innbygger blir kortere</v>
      </c>
      <c r="C11" s="39" t="s">
        <v>102</v>
      </c>
      <c r="D11" s="40"/>
      <c r="E11" s="40"/>
      <c r="F11" s="40"/>
      <c r="G11" s="40"/>
      <c r="H11" s="41">
        <v>4</v>
      </c>
      <c r="I11" s="38"/>
    </row>
    <row r="12" spans="1:9" ht="22.5" customHeight="1" x14ac:dyDescent="0.3">
      <c r="A12" s="37"/>
      <c r="B12" s="101" t="str">
        <f>IF('3. Endringsanalyse'!C10=0,"",'3. Endringsanalyse'!C10)</f>
        <v>Økt sikkerhet (pga kvittering for at rette mottaker har åpnet brevet)</v>
      </c>
      <c r="C12" s="39" t="s">
        <v>102</v>
      </c>
      <c r="D12" s="40"/>
      <c r="E12" s="40"/>
      <c r="F12" s="40"/>
      <c r="G12" s="40"/>
      <c r="H12" s="41">
        <v>2</v>
      </c>
      <c r="I12" s="38"/>
    </row>
    <row r="13" spans="1:9" ht="22.5" customHeight="1" x14ac:dyDescent="0.3">
      <c r="A13" s="37"/>
      <c r="B13" s="101" t="str">
        <f>IF('3. Endringsanalyse'!C11=0,"",'3. Endringsanalyse'!C11)</f>
        <v/>
      </c>
      <c r="C13" s="39" t="s">
        <v>102</v>
      </c>
      <c r="D13" s="40"/>
      <c r="E13" s="40"/>
      <c r="F13" s="40"/>
      <c r="G13" s="40"/>
      <c r="H13" s="41"/>
      <c r="I13" s="38"/>
    </row>
    <row r="14" spans="1:9" ht="22.5" customHeight="1" x14ac:dyDescent="0.3">
      <c r="A14" s="37"/>
      <c r="B14" s="101" t="str">
        <f>IF('3. Endringsanalyse'!C12=0,"",'3. Endringsanalyse'!C12)</f>
        <v/>
      </c>
      <c r="C14" s="39"/>
      <c r="D14" s="40"/>
      <c r="E14" s="40"/>
      <c r="F14" s="40"/>
      <c r="G14" s="40"/>
      <c r="H14" s="41"/>
      <c r="I14" s="38"/>
    </row>
    <row r="15" spans="1:9" ht="22.5" customHeight="1" x14ac:dyDescent="0.3">
      <c r="A15" s="37"/>
      <c r="B15" s="101" t="str">
        <f>IF('3. Endringsanalyse'!C13=0,"",'3. Endringsanalyse'!C13)</f>
        <v/>
      </c>
      <c r="C15" s="39"/>
      <c r="D15" s="40"/>
      <c r="E15" s="40"/>
      <c r="F15" s="40"/>
      <c r="G15" s="40"/>
      <c r="H15" s="41"/>
      <c r="I15" s="38"/>
    </row>
    <row r="16" spans="1:9" ht="22.5" customHeight="1" x14ac:dyDescent="0.3">
      <c r="A16" s="37"/>
      <c r="B16" s="101" t="str">
        <f>IF('3. Endringsanalyse'!C14=0,"",'3. Endringsanalyse'!C14)</f>
        <v/>
      </c>
      <c r="C16" s="39"/>
      <c r="D16" s="40"/>
      <c r="E16" s="40"/>
      <c r="F16" s="40"/>
      <c r="G16" s="40"/>
      <c r="H16" s="41"/>
      <c r="I16" s="38"/>
    </row>
    <row r="17" spans="1:9" ht="5.25" customHeight="1" x14ac:dyDescent="0.3">
      <c r="A17" s="165"/>
      <c r="B17" s="166"/>
      <c r="C17" s="166"/>
      <c r="D17" s="166"/>
      <c r="E17" s="166"/>
      <c r="F17" s="166"/>
      <c r="G17" s="166"/>
      <c r="H17" s="166"/>
      <c r="I17" s="167"/>
    </row>
    <row r="18" spans="1:9" ht="3" customHeight="1" x14ac:dyDescent="0.3">
      <c r="A18" s="42"/>
      <c r="B18" s="102"/>
      <c r="C18" s="42"/>
      <c r="D18" s="42"/>
      <c r="E18" s="42"/>
      <c r="F18" s="42"/>
      <c r="G18" s="42"/>
      <c r="H18" s="42"/>
      <c r="I18" s="42"/>
    </row>
    <row r="19" spans="1:9" ht="12" customHeight="1" x14ac:dyDescent="0.3">
      <c r="A19" s="43" t="s">
        <v>0</v>
      </c>
      <c r="B19" s="103" t="s">
        <v>8</v>
      </c>
      <c r="C19" s="44"/>
      <c r="D19" s="44"/>
      <c r="E19" s="44"/>
      <c r="F19" s="44"/>
      <c r="G19" s="44"/>
      <c r="H19" s="44"/>
      <c r="I19" s="45"/>
    </row>
    <row r="20" spans="1:9" x14ac:dyDescent="0.3">
      <c r="A20" s="46"/>
      <c r="B20" s="170" t="s">
        <v>9</v>
      </c>
      <c r="C20" s="163" t="s">
        <v>30</v>
      </c>
      <c r="D20" s="168" t="s">
        <v>31</v>
      </c>
      <c r="E20" s="168"/>
      <c r="F20" s="168"/>
      <c r="G20" s="169"/>
      <c r="H20" s="172" t="s">
        <v>4</v>
      </c>
      <c r="I20" s="38"/>
    </row>
    <row r="21" spans="1:9" x14ac:dyDescent="0.3">
      <c r="A21" s="46"/>
      <c r="B21" s="171"/>
      <c r="C21" s="164"/>
      <c r="D21" s="36">
        <v>2018</v>
      </c>
      <c r="E21" s="36">
        <v>2019</v>
      </c>
      <c r="F21" s="36">
        <v>2020</v>
      </c>
      <c r="G21" s="36">
        <v>2021</v>
      </c>
      <c r="H21" s="173"/>
      <c r="I21" s="38"/>
    </row>
    <row r="22" spans="1:9" ht="27.6" x14ac:dyDescent="0.3">
      <c r="A22" s="46"/>
      <c r="B22" s="104" t="s">
        <v>110</v>
      </c>
      <c r="C22" s="47">
        <v>50000</v>
      </c>
      <c r="D22" s="47">
        <v>10000</v>
      </c>
      <c r="E22" s="47">
        <v>10000</v>
      </c>
      <c r="F22" s="47">
        <v>10000</v>
      </c>
      <c r="G22" s="47">
        <v>10000</v>
      </c>
      <c r="H22" s="73">
        <v>0.04</v>
      </c>
      <c r="I22" s="38"/>
    </row>
    <row r="23" spans="1:9" ht="20.399999999999999" customHeight="1" x14ac:dyDescent="0.3">
      <c r="A23" s="165"/>
      <c r="B23" s="166"/>
      <c r="C23" s="166"/>
      <c r="D23" s="166"/>
      <c r="E23" s="166"/>
      <c r="F23" s="166"/>
      <c r="G23" s="166"/>
      <c r="H23" s="166"/>
      <c r="I23" s="167"/>
    </row>
    <row r="24" spans="1:9" ht="24" customHeight="1" x14ac:dyDescent="0.3">
      <c r="A24" s="42"/>
      <c r="B24" s="102"/>
      <c r="C24" s="42"/>
      <c r="D24" s="42"/>
      <c r="E24" s="42"/>
      <c r="F24" s="42"/>
      <c r="G24" s="42"/>
      <c r="H24" s="42"/>
      <c r="I24" s="42"/>
    </row>
    <row r="25" spans="1:9" ht="15.6" customHeight="1" x14ac:dyDescent="0.3">
      <c r="A25" s="42"/>
      <c r="B25" s="102"/>
      <c r="C25" s="42"/>
      <c r="D25" s="42"/>
      <c r="E25" s="42"/>
      <c r="F25" s="42"/>
      <c r="G25" s="42"/>
      <c r="H25" s="42"/>
      <c r="I25" s="42"/>
    </row>
    <row r="26" spans="1:9" ht="5.4" customHeight="1" x14ac:dyDescent="0.3">
      <c r="A26" s="42"/>
      <c r="B26" s="102"/>
      <c r="C26" s="42"/>
      <c r="D26" s="42"/>
      <c r="E26" s="42"/>
      <c r="F26" s="42"/>
      <c r="G26" s="42"/>
      <c r="H26" s="42"/>
      <c r="I26" s="42"/>
    </row>
    <row r="27" spans="1:9" x14ac:dyDescent="0.3">
      <c r="A27" s="43" t="s">
        <v>0</v>
      </c>
      <c r="B27" s="140" t="s">
        <v>42</v>
      </c>
      <c r="C27" s="44"/>
      <c r="D27" s="44"/>
      <c r="E27" s="44"/>
      <c r="F27" s="44"/>
      <c r="G27" s="44"/>
      <c r="H27" s="44"/>
      <c r="I27" s="45"/>
    </row>
    <row r="28" spans="1:9" ht="5.25" customHeight="1" x14ac:dyDescent="0.3">
      <c r="A28" s="48"/>
      <c r="B28" s="105"/>
      <c r="C28" s="49"/>
      <c r="D28" s="49"/>
      <c r="E28" s="49"/>
      <c r="F28" s="49"/>
      <c r="G28" s="49"/>
      <c r="H28" s="49"/>
      <c r="I28" s="50"/>
    </row>
    <row r="29" spans="1:9" x14ac:dyDescent="0.3">
      <c r="A29" s="51"/>
      <c r="B29" s="157" t="s">
        <v>53</v>
      </c>
      <c r="C29" s="158"/>
      <c r="D29" s="158"/>
      <c r="E29" s="158"/>
      <c r="F29" s="158"/>
      <c r="G29" s="158"/>
      <c r="H29" s="159"/>
      <c r="I29" s="53"/>
    </row>
    <row r="30" spans="1:9" x14ac:dyDescent="0.3">
      <c r="A30" s="51"/>
      <c r="B30" s="151" t="s">
        <v>54</v>
      </c>
      <c r="C30" s="160"/>
      <c r="D30" s="160"/>
      <c r="E30" s="160"/>
      <c r="F30" s="160"/>
      <c r="G30" s="160"/>
      <c r="H30" s="152"/>
      <c r="I30" s="53"/>
    </row>
    <row r="31" spans="1:9" x14ac:dyDescent="0.3">
      <c r="A31" s="51"/>
      <c r="B31" s="153"/>
      <c r="C31" s="161"/>
      <c r="D31" s="161"/>
      <c r="E31" s="161"/>
      <c r="F31" s="161"/>
      <c r="G31" s="161"/>
      <c r="H31" s="154"/>
      <c r="I31" s="53"/>
    </row>
    <row r="32" spans="1:9" x14ac:dyDescent="0.3">
      <c r="A32" s="51"/>
      <c r="B32" s="155"/>
      <c r="C32" s="162"/>
      <c r="D32" s="162"/>
      <c r="E32" s="162"/>
      <c r="F32" s="162"/>
      <c r="G32" s="162"/>
      <c r="H32" s="156"/>
      <c r="I32" s="53"/>
    </row>
    <row r="33" spans="1:9" x14ac:dyDescent="0.3">
      <c r="A33" s="51"/>
      <c r="B33" s="106"/>
      <c r="C33" s="52"/>
      <c r="D33" s="52"/>
      <c r="E33" s="52"/>
      <c r="F33" s="52"/>
      <c r="G33" s="52"/>
      <c r="H33" s="52"/>
      <c r="I33" s="53"/>
    </row>
    <row r="34" spans="1:9" ht="15" customHeight="1" x14ac:dyDescent="0.3">
      <c r="A34" s="51"/>
      <c r="B34" s="107" t="s">
        <v>28</v>
      </c>
      <c r="C34" s="80" t="str">
        <f>IF('1. Prosjektide'!B8=0,"Vennligst oppgi i prosjektkortet",'1. Prosjektide'!B8)</f>
        <v>Nei</v>
      </c>
      <c r="D34" s="52"/>
      <c r="E34" s="52"/>
      <c r="F34" s="52"/>
      <c r="G34" s="52"/>
      <c r="H34" s="52"/>
      <c r="I34" s="53"/>
    </row>
    <row r="35" spans="1:9" ht="15" customHeight="1" x14ac:dyDescent="0.3">
      <c r="A35" s="51"/>
      <c r="B35" s="106"/>
      <c r="C35" s="52"/>
      <c r="D35" s="52"/>
      <c r="E35" s="52"/>
      <c r="F35" s="52"/>
      <c r="G35" s="52"/>
      <c r="H35" s="52"/>
      <c r="I35" s="53"/>
    </row>
    <row r="36" spans="1:9" ht="15" customHeight="1" x14ac:dyDescent="0.3">
      <c r="A36" s="51"/>
      <c r="B36" s="147" t="s">
        <v>45</v>
      </c>
      <c r="C36" s="148"/>
      <c r="D36" s="52"/>
      <c r="E36" s="157" t="s">
        <v>62</v>
      </c>
      <c r="F36" s="174"/>
      <c r="G36" s="174"/>
      <c r="H36" s="175"/>
      <c r="I36" s="53"/>
    </row>
    <row r="37" spans="1:9" x14ac:dyDescent="0.3">
      <c r="A37" s="51"/>
      <c r="B37" s="108" t="s">
        <v>29</v>
      </c>
      <c r="C37" s="54">
        <f>SUM(støtteark!B5:E5)-'4. Gevinstanalyse'!C22</f>
        <v>167793.7134554112</v>
      </c>
      <c r="D37" s="52"/>
      <c r="E37" s="144" t="str">
        <f t="shared" ref="E37:E40" si="0">IF(C7="Kvalitative (f.eks. omdømme)",B7,"")</f>
        <v/>
      </c>
      <c r="F37" s="145"/>
      <c r="G37" s="145"/>
      <c r="H37" s="146"/>
      <c r="I37" s="53"/>
    </row>
    <row r="38" spans="1:9" x14ac:dyDescent="0.3">
      <c r="A38" s="51"/>
      <c r="B38" s="106"/>
      <c r="C38" s="52"/>
      <c r="D38" s="52"/>
      <c r="E38" s="144" t="str">
        <f t="shared" si="0"/>
        <v/>
      </c>
      <c r="F38" s="145"/>
      <c r="G38" s="145"/>
      <c r="H38" s="146"/>
      <c r="I38" s="53"/>
    </row>
    <row r="39" spans="1:9" x14ac:dyDescent="0.3">
      <c r="A39" s="51"/>
      <c r="B39" s="147" t="s">
        <v>46</v>
      </c>
      <c r="C39" s="148"/>
      <c r="D39" s="52"/>
      <c r="E39" s="144" t="str">
        <f t="shared" si="0"/>
        <v/>
      </c>
      <c r="F39" s="145"/>
      <c r="G39" s="145"/>
      <c r="H39" s="146"/>
      <c r="I39" s="53"/>
    </row>
    <row r="40" spans="1:9" x14ac:dyDescent="0.3">
      <c r="A40" s="51"/>
      <c r="B40" s="108" t="s">
        <v>47</v>
      </c>
      <c r="C40" s="55">
        <f>(SUMIF(C7:C16,"Indirekte (frigjort tid - årsverk)",D7:D16)+SUMIF(C7:C16,"Indirekte (frigjort tid - årsverk)",E7:E16)+SUMIF(C7:C16,"Indirekte (frigjort tid - årsverk)",F7:F16)+SUMIF(C7:C16,"Indirekte (frigjort tid - årsverk)",G7:G16))/4</f>
        <v>1.1000000000000001</v>
      </c>
      <c r="D40" s="52"/>
      <c r="E40" s="144" t="str">
        <f t="shared" si="0"/>
        <v/>
      </c>
      <c r="F40" s="145"/>
      <c r="G40" s="145"/>
      <c r="H40" s="146"/>
      <c r="I40" s="53"/>
    </row>
    <row r="41" spans="1:9" x14ac:dyDescent="0.3">
      <c r="A41" s="51"/>
      <c r="B41" s="149" t="s">
        <v>58</v>
      </c>
      <c r="C41" s="150"/>
      <c r="D41" s="52"/>
      <c r="E41" s="144" t="str">
        <f t="shared" ref="E41:E42" si="1">IF(C11="Kvalitative (f.eks. omdømme)",B11,"")</f>
        <v>Opplevd saksbehandlingstid for innbygger blir kortere</v>
      </c>
      <c r="F41" s="145"/>
      <c r="G41" s="145"/>
      <c r="H41" s="146"/>
      <c r="I41" s="53"/>
    </row>
    <row r="42" spans="1:9" x14ac:dyDescent="0.3">
      <c r="A42" s="51"/>
      <c r="B42" s="151" t="s">
        <v>128</v>
      </c>
      <c r="C42" s="152"/>
      <c r="D42" s="52"/>
      <c r="E42" s="144" t="str">
        <f t="shared" si="1"/>
        <v>Økt sikkerhet (pga kvittering for at rette mottaker har åpnet brevet)</v>
      </c>
      <c r="F42" s="145"/>
      <c r="G42" s="145"/>
      <c r="H42" s="146"/>
      <c r="I42" s="53"/>
    </row>
    <row r="43" spans="1:9" x14ac:dyDescent="0.3">
      <c r="A43" s="51"/>
      <c r="B43" s="153"/>
      <c r="C43" s="154"/>
      <c r="D43" s="52"/>
      <c r="E43" s="144" t="str">
        <f t="shared" ref="E43:E46" si="2">IF(C13="Kvalitative (f.eks. omdømme)",B13,"")</f>
        <v/>
      </c>
      <c r="F43" s="145"/>
      <c r="G43" s="145"/>
      <c r="H43" s="146"/>
      <c r="I43" s="53"/>
    </row>
    <row r="44" spans="1:9" x14ac:dyDescent="0.3">
      <c r="A44" s="51"/>
      <c r="B44" s="153"/>
      <c r="C44" s="154"/>
      <c r="D44" s="52"/>
      <c r="E44" s="144" t="str">
        <f t="shared" si="2"/>
        <v/>
      </c>
      <c r="F44" s="145"/>
      <c r="G44" s="145"/>
      <c r="H44" s="146"/>
      <c r="I44" s="53"/>
    </row>
    <row r="45" spans="1:9" x14ac:dyDescent="0.3">
      <c r="A45" s="51"/>
      <c r="B45" s="153"/>
      <c r="C45" s="154"/>
      <c r="D45" s="52"/>
      <c r="E45" s="144" t="str">
        <f t="shared" si="2"/>
        <v/>
      </c>
      <c r="F45" s="145"/>
      <c r="G45" s="145"/>
      <c r="H45" s="146"/>
      <c r="I45" s="53"/>
    </row>
    <row r="46" spans="1:9" x14ac:dyDescent="0.3">
      <c r="A46" s="51"/>
      <c r="B46" s="153"/>
      <c r="C46" s="154"/>
      <c r="D46" s="52"/>
      <c r="E46" s="144" t="str">
        <f t="shared" si="2"/>
        <v/>
      </c>
      <c r="F46" s="145"/>
      <c r="G46" s="145"/>
      <c r="H46" s="146"/>
      <c r="I46" s="53"/>
    </row>
    <row r="47" spans="1:9" x14ac:dyDescent="0.3">
      <c r="A47" s="51"/>
      <c r="B47" s="153"/>
      <c r="C47" s="154"/>
      <c r="D47" s="52"/>
      <c r="E47" s="144"/>
      <c r="F47" s="145"/>
      <c r="G47" s="145"/>
      <c r="H47" s="146"/>
      <c r="I47" s="53"/>
    </row>
    <row r="48" spans="1:9" x14ac:dyDescent="0.3">
      <c r="A48" s="51"/>
      <c r="B48" s="153"/>
      <c r="C48" s="154"/>
      <c r="D48" s="52"/>
      <c r="E48" s="144"/>
      <c r="F48" s="145"/>
      <c r="G48" s="145"/>
      <c r="H48" s="146"/>
      <c r="I48" s="53"/>
    </row>
    <row r="49" spans="1:9" x14ac:dyDescent="0.3">
      <c r="A49" s="51"/>
      <c r="B49" s="153"/>
      <c r="C49" s="154"/>
      <c r="D49" s="52"/>
      <c r="E49" s="144"/>
      <c r="F49" s="145"/>
      <c r="G49" s="145"/>
      <c r="H49" s="146"/>
      <c r="I49" s="53"/>
    </row>
    <row r="50" spans="1:9" x14ac:dyDescent="0.3">
      <c r="A50" s="51"/>
      <c r="B50" s="155"/>
      <c r="C50" s="156"/>
      <c r="D50" s="52"/>
      <c r="E50" s="144"/>
      <c r="F50" s="145"/>
      <c r="G50" s="145"/>
      <c r="H50" s="146"/>
      <c r="I50" s="53"/>
    </row>
    <row r="51" spans="1:9" ht="5.25" customHeight="1" x14ac:dyDescent="0.3">
      <c r="A51" s="20"/>
      <c r="B51" s="109"/>
      <c r="C51" s="21"/>
      <c r="D51" s="21"/>
      <c r="E51" s="21"/>
      <c r="F51" s="21"/>
      <c r="G51" s="21"/>
      <c r="H51" s="21"/>
      <c r="I51" s="22"/>
    </row>
  </sheetData>
  <mergeCells count="31">
    <mergeCell ref="B36:C36"/>
    <mergeCell ref="B29:H29"/>
    <mergeCell ref="B30:H32"/>
    <mergeCell ref="H5:H6"/>
    <mergeCell ref="A17:I17"/>
    <mergeCell ref="A23:I23"/>
    <mergeCell ref="D20:G20"/>
    <mergeCell ref="B5:B6"/>
    <mergeCell ref="C5:C6"/>
    <mergeCell ref="D5:G5"/>
    <mergeCell ref="B20:B21"/>
    <mergeCell ref="C20:C21"/>
    <mergeCell ref="H20:H21"/>
    <mergeCell ref="E36:H36"/>
    <mergeCell ref="E37:H37"/>
    <mergeCell ref="E38:H38"/>
    <mergeCell ref="E39:H39"/>
    <mergeCell ref="E40:H40"/>
    <mergeCell ref="E47:H47"/>
    <mergeCell ref="E48:H48"/>
    <mergeCell ref="E49:H49"/>
    <mergeCell ref="E50:H50"/>
    <mergeCell ref="B39:C39"/>
    <mergeCell ref="B41:C41"/>
    <mergeCell ref="B42:C50"/>
    <mergeCell ref="E41:H41"/>
    <mergeCell ref="E42:H42"/>
    <mergeCell ref="E43:H43"/>
    <mergeCell ref="E44:H44"/>
    <mergeCell ref="E45:H45"/>
    <mergeCell ref="E46:H46"/>
  </mergeCells>
  <conditionalFormatting sqref="D22:G22">
    <cfRule type="expression" dxfId="23" priority="38">
      <formula>$C22="Indirekte (frigjort tid)"</formula>
    </cfRule>
    <cfRule type="expression" dxfId="22" priority="39">
      <formula>$C22="Direkte (økonomiske)"</formula>
    </cfRule>
    <cfRule type="expression" dxfId="21" priority="44">
      <formula>$C22="Kvalitative (f.eks. omdømme)"</formula>
    </cfRule>
  </conditionalFormatting>
  <conditionalFormatting sqref="C22">
    <cfRule type="expression" dxfId="20" priority="26">
      <formula>$C22="Indirekte (frigjort tid)"</formula>
    </cfRule>
    <cfRule type="expression" dxfId="19" priority="27">
      <formula>$C22="Direkte (økonomiske)"</formula>
    </cfRule>
    <cfRule type="expression" dxfId="18" priority="28">
      <formula>$C22="Kvalitativ (f.eks. omdømme)"</formula>
    </cfRule>
  </conditionalFormatting>
  <conditionalFormatting sqref="C37">
    <cfRule type="cellIs" dxfId="17" priority="19" operator="greaterThan">
      <formula>0</formula>
    </cfRule>
    <cfRule type="cellIs" dxfId="16" priority="20" operator="lessThan">
      <formula>0</formula>
    </cfRule>
  </conditionalFormatting>
  <conditionalFormatting sqref="D13:G16">
    <cfRule type="expression" dxfId="15" priority="13">
      <formula>$C13="Indirekte (frigjort tid - årsverk)"</formula>
    </cfRule>
    <cfRule type="expression" dxfId="14" priority="14">
      <formula>$C13="Direkte (økonomiske - NOK)"</formula>
    </cfRule>
    <cfRule type="expression" dxfId="13" priority="15">
      <formula>$C13="Kvalitative (f.eks. omdømme)"</formula>
    </cfRule>
  </conditionalFormatting>
  <conditionalFormatting sqref="H7:H12">
    <cfRule type="expression" dxfId="12" priority="10">
      <formula>$C7="Indirekte (frigjort tid - årsverk)"</formula>
    </cfRule>
    <cfRule type="expression" dxfId="11" priority="11">
      <formula>$C7="Direkte (økonomiske - NOK)"</formula>
    </cfRule>
    <cfRule type="iconSet" priority="12">
      <iconSet iconSet="5Quarters" showValue="0">
        <cfvo type="percent" val="0"/>
        <cfvo type="num" val="2"/>
        <cfvo type="num" val="3"/>
        <cfvo type="num" val="4"/>
        <cfvo type="num" val="5"/>
      </iconSet>
    </cfRule>
  </conditionalFormatting>
  <conditionalFormatting sqref="D10:G12">
    <cfRule type="expression" dxfId="10" priority="7">
      <formula>$C10="Indirekte (frigjort tid - årsverk)"</formula>
    </cfRule>
    <cfRule type="expression" dxfId="9" priority="8">
      <formula>$C10="Direkte (økonomiske - NOK)"</formula>
    </cfRule>
    <cfRule type="expression" dxfId="8" priority="9">
      <formula>$C10="Kvalitative (f.eks. omdømme)"</formula>
    </cfRule>
  </conditionalFormatting>
  <conditionalFormatting sqref="D8:G9">
    <cfRule type="expression" dxfId="7" priority="4">
      <formula>$C8="Indirekte (frigjort tid - årsverk)"</formula>
    </cfRule>
    <cfRule type="expression" dxfId="6" priority="5">
      <formula>$C8="Direkte (økonomiske - NOK)"</formula>
    </cfRule>
    <cfRule type="expression" dxfId="5" priority="6">
      <formula>$C8="Kvalitative (f.eks. omdømme)"</formula>
    </cfRule>
  </conditionalFormatting>
  <conditionalFormatting sqref="D7:G7">
    <cfRule type="expression" dxfId="4" priority="1">
      <formula>$C7="Indirekte (frigjort tid - årsverk)"</formula>
    </cfRule>
    <cfRule type="expression" dxfId="3" priority="2">
      <formula>$C7="Direkte (økonomiske - NOK)"</formula>
    </cfRule>
    <cfRule type="expression" dxfId="2" priority="3">
      <formula>$C7="Kvalitative (f.eks. omdømme)"</formula>
    </cfRule>
  </conditionalFormatting>
  <conditionalFormatting sqref="H13:H16">
    <cfRule type="expression" dxfId="1" priority="91">
      <formula>$C13="Indirekte (frigjort tid - årsverk)"</formula>
    </cfRule>
    <cfRule type="expression" dxfId="0" priority="92">
      <formula>$C13="Direkte (økonomiske - NOK)"</formula>
    </cfRule>
    <cfRule type="iconSet" priority="93">
      <iconSet iconSet="5Quarters" showValue="0">
        <cfvo type="percent" val="0"/>
        <cfvo type="num" val="2"/>
        <cfvo type="num" val="3"/>
        <cfvo type="num" val="4"/>
        <cfvo type="num" val="5"/>
      </iconSet>
    </cfRule>
  </conditionalFormatting>
  <dataValidations count="2">
    <dataValidation type="list" allowBlank="1" showInputMessage="1" showErrorMessage="1" sqref="C7:C16">
      <formula1>"Direkte (økonomiske - NOK),Indirekte (frigjort tid - årsverk),Kvalitative (f.eks. omdømme)"</formula1>
    </dataValidation>
    <dataValidation type="list" allowBlank="1" showInputMessage="1" showErrorMessage="1" sqref="H7:H16">
      <formula1>"1,2,3,4,5"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
&amp;C&amp;"-,Fet"GEVINSTREALISERINGSVERKTØY</oddHeader>
    <oddFooter>&amp;C&amp;"-,Kursiv"&amp;8Forkortet versjon av KS Gevinstkokebok - utarbeidet av Kongsbergregionen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9"/>
  <sheetViews>
    <sheetView zoomScaleNormal="100" workbookViewId="0">
      <selection activeCell="I6" sqref="I6"/>
    </sheetView>
  </sheetViews>
  <sheetFormatPr baseColWidth="10" defaultColWidth="9.109375" defaultRowHeight="14.4" x14ac:dyDescent="0.3"/>
  <cols>
    <col min="1" max="1" width="19" style="99" customWidth="1"/>
    <col min="2" max="2" width="27.6640625" customWidth="1"/>
    <col min="3" max="3" width="9.6640625" customWidth="1"/>
    <col min="4" max="4" width="30.109375" customWidth="1"/>
    <col min="5" max="5" width="25.109375" customWidth="1"/>
    <col min="6" max="6" width="10.33203125" style="119" customWidth="1"/>
    <col min="7" max="7" width="8.33203125" style="123" customWidth="1"/>
    <col min="8" max="16384" width="9.109375" style="3"/>
  </cols>
  <sheetData>
    <row r="1" spans="1:7" ht="25.8" x14ac:dyDescent="0.3">
      <c r="A1" s="97" t="str">
        <f>"Gevinstrealiseringsplan - "&amp;'1. Prosjektide'!B4</f>
        <v>Gevinstrealiseringsplan - Utsendelse av post digitalt (KS Svar UT)</v>
      </c>
      <c r="B1" s="4"/>
      <c r="C1" s="4"/>
      <c r="D1" s="4"/>
      <c r="E1" s="16"/>
      <c r="F1" s="119" t="s">
        <v>126</v>
      </c>
    </row>
    <row r="2" spans="1:7" ht="8.4" customHeight="1" x14ac:dyDescent="0.3">
      <c r="A2" s="98"/>
      <c r="B2" s="1"/>
      <c r="C2" s="1"/>
      <c r="D2" s="1"/>
      <c r="E2" s="1"/>
      <c r="F2" s="118"/>
      <c r="G2" s="118"/>
    </row>
    <row r="3" spans="1:7" ht="3.6" customHeight="1" x14ac:dyDescent="0.3"/>
    <row r="4" spans="1:7" ht="41.4" x14ac:dyDescent="0.3">
      <c r="A4" s="110" t="s">
        <v>90</v>
      </c>
      <c r="B4" s="33" t="s">
        <v>36</v>
      </c>
      <c r="C4" s="33" t="s">
        <v>7</v>
      </c>
      <c r="D4" s="33" t="s">
        <v>41</v>
      </c>
      <c r="E4" s="33" t="s">
        <v>35</v>
      </c>
      <c r="F4" s="124" t="s">
        <v>34</v>
      </c>
      <c r="G4" s="124" t="s">
        <v>38</v>
      </c>
    </row>
    <row r="5" spans="1:7" ht="12" customHeight="1" x14ac:dyDescent="0.3">
      <c r="A5" s="176" t="str">
        <f>IF('3. Endringsanalyse'!C5=0,"",'3. Endringsanalyse'!C5)</f>
        <v>Frigjort tid hos saksbehandler</v>
      </c>
      <c r="B5" s="180" t="s">
        <v>116</v>
      </c>
      <c r="C5" s="183">
        <v>43160</v>
      </c>
      <c r="D5" s="178" t="s">
        <v>130</v>
      </c>
      <c r="E5" s="180" t="s">
        <v>129</v>
      </c>
      <c r="F5" s="180">
        <v>2018</v>
      </c>
      <c r="G5" s="180" t="s">
        <v>119</v>
      </c>
    </row>
    <row r="6" spans="1:7" ht="27.6" customHeight="1" x14ac:dyDescent="0.3">
      <c r="A6" s="177"/>
      <c r="B6" s="181"/>
      <c r="C6" s="184"/>
      <c r="D6" s="179"/>
      <c r="E6" s="181"/>
      <c r="F6" s="181"/>
      <c r="G6" s="182"/>
    </row>
    <row r="7" spans="1:7" ht="27.6" x14ac:dyDescent="0.3">
      <c r="A7" s="111" t="str">
        <f>IF('3. Endringsanalyse'!C6=0,"",'3. Endringsanalyse'!C6)</f>
        <v>Reduserte kostnader til toner og papir</v>
      </c>
      <c r="B7" s="72" t="s">
        <v>111</v>
      </c>
      <c r="C7" s="86">
        <v>43018</v>
      </c>
      <c r="D7" s="87" t="s">
        <v>112</v>
      </c>
      <c r="E7" s="79" t="s">
        <v>113</v>
      </c>
      <c r="F7" s="90">
        <v>2018</v>
      </c>
      <c r="G7" s="90" t="s">
        <v>120</v>
      </c>
    </row>
    <row r="8" spans="1:7" ht="27.6" x14ac:dyDescent="0.3">
      <c r="A8" s="111" t="str">
        <f>IF('3. Endringsanalyse'!C7=0,"",'3. Endringsanalyse'!C7)</f>
        <v>Reduserte portokostnader</v>
      </c>
      <c r="B8" s="72" t="s">
        <v>111</v>
      </c>
      <c r="C8" s="86">
        <v>43018</v>
      </c>
      <c r="D8" s="89" t="s">
        <v>112</v>
      </c>
      <c r="E8" s="79" t="s">
        <v>55</v>
      </c>
      <c r="F8" s="90">
        <v>2018</v>
      </c>
      <c r="G8" s="90" t="s">
        <v>121</v>
      </c>
    </row>
    <row r="9" spans="1:7" ht="27.6" x14ac:dyDescent="0.3">
      <c r="A9" s="111" t="str">
        <f>IF('3. Endringsanalyse'!C8=0,"",'3. Endringsanalyse'!C8)</f>
        <v>Frigjort tid hos postombringer/arkiv</v>
      </c>
      <c r="B9" s="72" t="s">
        <v>114</v>
      </c>
      <c r="C9" s="86"/>
      <c r="D9" s="87" t="s">
        <v>117</v>
      </c>
      <c r="E9" s="79" t="s">
        <v>117</v>
      </c>
      <c r="F9" s="90">
        <v>2018</v>
      </c>
      <c r="G9" s="90" t="s">
        <v>122</v>
      </c>
    </row>
    <row r="10" spans="1:7" ht="41.4" customHeight="1" x14ac:dyDescent="0.3">
      <c r="A10" s="111" t="str">
        <f>IF('3. Endringsanalyse'!C9=0,"",'3. Endringsanalyse'!C9)</f>
        <v>Opplevd saksbehandlingstid for innbygger blir kortere</v>
      </c>
      <c r="B10" s="127" t="s">
        <v>116</v>
      </c>
      <c r="C10" s="86">
        <v>43160</v>
      </c>
      <c r="D10" s="79" t="s">
        <v>115</v>
      </c>
      <c r="E10" s="79" t="s">
        <v>118</v>
      </c>
      <c r="F10" s="90">
        <v>2018</v>
      </c>
      <c r="G10" s="90" t="s">
        <v>119</v>
      </c>
    </row>
    <row r="11" spans="1:7" ht="54.6" customHeight="1" x14ac:dyDescent="0.3">
      <c r="A11" s="111" t="str">
        <f>IF('3. Endringsanalyse'!C10=0,"",'3. Endringsanalyse'!C10)</f>
        <v>Økt sikkerhet (pga kvittering for at rette mottaker har åpnet brevet)</v>
      </c>
      <c r="B11" s="128"/>
      <c r="C11" s="72"/>
      <c r="D11" s="79"/>
      <c r="E11" s="79" t="s">
        <v>125</v>
      </c>
      <c r="F11" s="90"/>
      <c r="G11" s="90"/>
    </row>
    <row r="12" spans="1:7" ht="12" customHeight="1" x14ac:dyDescent="0.3">
      <c r="A12" s="111" t="str">
        <f>IF('3. Endringsanalyse'!C11=0,"",'3. Endringsanalyse'!C11)</f>
        <v/>
      </c>
      <c r="B12" s="72"/>
      <c r="C12" s="72"/>
      <c r="D12" s="79"/>
      <c r="E12" s="79"/>
      <c r="F12" s="90"/>
      <c r="G12" s="90"/>
    </row>
    <row r="13" spans="1:7" ht="12" customHeight="1" x14ac:dyDescent="0.3">
      <c r="A13" s="111" t="str">
        <f>IF('3. Endringsanalyse'!C12=0,"",'3. Endringsanalyse'!C12)</f>
        <v/>
      </c>
      <c r="B13" s="72"/>
      <c r="C13" s="72"/>
      <c r="D13" s="79"/>
      <c r="E13" s="79"/>
      <c r="F13" s="90"/>
      <c r="G13" s="90"/>
    </row>
    <row r="14" spans="1:7" ht="12" customHeight="1" x14ac:dyDescent="0.3">
      <c r="A14" s="111" t="str">
        <f>IF('3. Endringsanalyse'!C13=0,"",'3. Endringsanalyse'!C13)</f>
        <v/>
      </c>
      <c r="B14" s="72"/>
      <c r="C14" s="72"/>
      <c r="D14" s="88"/>
      <c r="E14" s="88"/>
      <c r="F14" s="90"/>
      <c r="G14" s="90"/>
    </row>
    <row r="15" spans="1:7" ht="12" customHeight="1" x14ac:dyDescent="0.3">
      <c r="A15" s="111" t="str">
        <f>IF('3. Endringsanalyse'!C14=0,"",'3. Endringsanalyse'!C14)</f>
        <v/>
      </c>
      <c r="B15" s="72"/>
      <c r="C15" s="72"/>
      <c r="D15" s="88"/>
      <c r="E15" s="88"/>
      <c r="F15" s="90"/>
      <c r="G15" s="90"/>
    </row>
    <row r="16" spans="1:7" ht="12" customHeight="1" x14ac:dyDescent="0.3">
      <c r="A16" s="122"/>
      <c r="B16" s="72"/>
      <c r="C16" s="72"/>
      <c r="D16" s="91"/>
      <c r="E16" s="91"/>
      <c r="F16" s="91"/>
      <c r="G16" s="91"/>
    </row>
    <row r="17" spans="1:7" ht="9.75" customHeight="1" x14ac:dyDescent="0.3"/>
    <row r="18" spans="1:7" x14ac:dyDescent="0.3">
      <c r="C18" s="3"/>
      <c r="D18" s="57" t="s">
        <v>13</v>
      </c>
      <c r="E18" s="71"/>
      <c r="F18" s="126" t="s">
        <v>5</v>
      </c>
      <c r="G18" s="125"/>
    </row>
    <row r="19" spans="1:7" x14ac:dyDescent="0.3">
      <c r="A19" s="112"/>
      <c r="B19" s="3"/>
      <c r="C19" s="3"/>
      <c r="D19" s="57" t="s">
        <v>33</v>
      </c>
      <c r="E19" s="71"/>
      <c r="F19" s="126" t="s">
        <v>5</v>
      </c>
      <c r="G19" s="125"/>
    </row>
  </sheetData>
  <mergeCells count="7">
    <mergeCell ref="A5:A6"/>
    <mergeCell ref="D5:D6"/>
    <mergeCell ref="E5:E6"/>
    <mergeCell ref="G5:G6"/>
    <mergeCell ref="B5:B6"/>
    <mergeCell ref="C5:C6"/>
    <mergeCell ref="F5:F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
&amp;C&amp;"-,Fet"GEVINSTREALISERINGSVERKTØY</oddHeader>
    <oddFooter>&amp;C&amp;"-,Kursiv"&amp;8Forkortet versjon av KS Gevinstkokebok - utarbeidet av Kongsbergregionen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7"/>
  <sheetViews>
    <sheetView showGridLines="0" tabSelected="1" zoomScaleNormal="100" zoomScalePageLayoutView="85" workbookViewId="0">
      <selection activeCell="L7" sqref="L7"/>
    </sheetView>
  </sheetViews>
  <sheetFormatPr baseColWidth="10" defaultColWidth="9.109375" defaultRowHeight="14.4" x14ac:dyDescent="0.3"/>
  <cols>
    <col min="1" max="1" width="1.44140625" customWidth="1"/>
    <col min="2" max="2" width="26" customWidth="1"/>
    <col min="3" max="3" width="32.6640625" customWidth="1"/>
    <col min="4" max="4" width="17.109375" customWidth="1"/>
    <col min="5" max="5" width="18.6640625" customWidth="1"/>
    <col min="6" max="6" width="10.33203125" customWidth="1"/>
    <col min="7" max="7" width="6.6640625" customWidth="1"/>
    <col min="8" max="8" width="10.6640625" customWidth="1"/>
    <col min="9" max="9" width="1.44140625" customWidth="1"/>
    <col min="10" max="16384" width="9.109375" style="3"/>
  </cols>
  <sheetData>
    <row r="1" spans="1:9" ht="25.8" x14ac:dyDescent="0.3">
      <c r="A1" s="4" t="str">
        <f>"Resultatoppfølging - "&amp;'1. Prosjektide'!B4</f>
        <v>Resultatoppfølging - Utsendelse av post digitalt (KS Svar UT)</v>
      </c>
      <c r="B1" s="4"/>
      <c r="C1" s="4"/>
      <c r="D1" s="4"/>
      <c r="E1" s="4"/>
      <c r="F1" s="16" t="s">
        <v>91</v>
      </c>
      <c r="G1" s="16"/>
      <c r="I1" s="4"/>
    </row>
    <row r="2" spans="1:9" ht="4.5" customHeight="1" x14ac:dyDescent="0.3">
      <c r="A2" s="1"/>
      <c r="B2" s="1"/>
      <c r="C2" s="1"/>
      <c r="D2" s="1"/>
      <c r="E2" s="1"/>
      <c r="F2" s="2"/>
      <c r="G2" s="2"/>
      <c r="H2" s="2"/>
      <c r="I2" s="1"/>
    </row>
    <row r="3" spans="1:9" ht="4.5" customHeight="1" x14ac:dyDescent="0.3">
      <c r="A3" s="65"/>
      <c r="B3" s="65"/>
      <c r="C3" s="65"/>
      <c r="D3" s="65"/>
      <c r="E3" s="65"/>
      <c r="F3" s="3"/>
      <c r="G3" s="3"/>
      <c r="H3" s="3"/>
      <c r="I3" s="65"/>
    </row>
    <row r="4" spans="1:9" ht="3" customHeight="1" x14ac:dyDescent="0.3">
      <c r="A4" s="10"/>
      <c r="B4" s="66"/>
      <c r="C4" s="66"/>
      <c r="D4" s="66"/>
      <c r="E4" s="66"/>
      <c r="F4" s="11"/>
      <c r="G4" s="11"/>
      <c r="H4" s="11"/>
      <c r="I4" s="67"/>
    </row>
    <row r="5" spans="1:9" x14ac:dyDescent="0.3">
      <c r="A5" s="14"/>
      <c r="B5" s="192" t="s">
        <v>22</v>
      </c>
      <c r="C5" s="193"/>
      <c r="D5" s="193"/>
      <c r="E5" s="193"/>
      <c r="F5" s="193"/>
      <c r="G5" s="193"/>
      <c r="H5" s="194"/>
      <c r="I5" s="68"/>
    </row>
    <row r="6" spans="1:9" x14ac:dyDescent="0.3">
      <c r="A6" s="14"/>
      <c r="B6" s="198" t="s">
        <v>23</v>
      </c>
      <c r="C6" s="199"/>
      <c r="D6" s="200"/>
      <c r="E6" s="198" t="s">
        <v>24</v>
      </c>
      <c r="F6" s="199"/>
      <c r="G6" s="199"/>
      <c r="H6" s="199"/>
      <c r="I6" s="68"/>
    </row>
    <row r="7" spans="1:9" ht="90.75" customHeight="1" x14ac:dyDescent="0.3">
      <c r="A7" s="14"/>
      <c r="B7" s="195"/>
      <c r="C7" s="196"/>
      <c r="D7" s="197"/>
      <c r="E7" s="201" t="s">
        <v>56</v>
      </c>
      <c r="F7" s="202"/>
      <c r="G7" s="202"/>
      <c r="H7" s="203"/>
      <c r="I7" s="68"/>
    </row>
    <row r="8" spans="1:9" x14ac:dyDescent="0.3">
      <c r="A8" s="14"/>
      <c r="B8" s="192" t="s">
        <v>17</v>
      </c>
      <c r="C8" s="193"/>
      <c r="D8" s="193"/>
      <c r="E8" s="193"/>
      <c r="F8" s="193"/>
      <c r="G8" s="193"/>
      <c r="H8" s="194"/>
      <c r="I8" s="68"/>
    </row>
    <row r="9" spans="1:9" x14ac:dyDescent="0.3">
      <c r="A9" s="12"/>
      <c r="B9" s="198" t="s">
        <v>18</v>
      </c>
      <c r="C9" s="199"/>
      <c r="D9" s="200"/>
      <c r="E9" s="199" t="s">
        <v>19</v>
      </c>
      <c r="F9" s="199"/>
      <c r="G9" s="199"/>
      <c r="H9" s="199"/>
      <c r="I9" s="13"/>
    </row>
    <row r="10" spans="1:9" ht="84.75" customHeight="1" x14ac:dyDescent="0.3">
      <c r="A10" s="12"/>
      <c r="B10" s="195"/>
      <c r="C10" s="196"/>
      <c r="D10" s="197"/>
      <c r="E10" s="201" t="s">
        <v>127</v>
      </c>
      <c r="F10" s="202"/>
      <c r="G10" s="202"/>
      <c r="H10" s="203"/>
      <c r="I10" s="13"/>
    </row>
    <row r="11" spans="1:9" ht="3" customHeight="1" x14ac:dyDescent="0.3">
      <c r="A11" s="10"/>
      <c r="B11" s="66"/>
      <c r="C11" s="66"/>
      <c r="D11" s="66"/>
      <c r="E11" s="66"/>
      <c r="F11" s="11"/>
      <c r="G11" s="11"/>
      <c r="H11" s="11"/>
      <c r="I11" s="67"/>
    </row>
    <row r="12" spans="1:9" x14ac:dyDescent="0.3">
      <c r="A12" s="14"/>
      <c r="B12" s="192" t="s">
        <v>48</v>
      </c>
      <c r="C12" s="193"/>
      <c r="D12" s="193"/>
      <c r="E12" s="193"/>
      <c r="F12" s="193"/>
      <c r="G12" s="193"/>
      <c r="H12" s="194"/>
      <c r="I12" s="68"/>
    </row>
    <row r="13" spans="1:9" s="5" customFormat="1" ht="48" x14ac:dyDescent="0.3">
      <c r="A13" s="10"/>
      <c r="B13" s="78" t="s">
        <v>59</v>
      </c>
      <c r="C13" s="62" t="s">
        <v>61</v>
      </c>
      <c r="D13" s="131" t="s">
        <v>50</v>
      </c>
      <c r="E13" s="131" t="s">
        <v>132</v>
      </c>
      <c r="F13" s="204" t="s">
        <v>51</v>
      </c>
      <c r="G13" s="205"/>
      <c r="H13" s="62" t="s">
        <v>60</v>
      </c>
      <c r="I13" s="58"/>
    </row>
    <row r="14" spans="1:9" ht="36" x14ac:dyDescent="0.3">
      <c r="A14" s="14"/>
      <c r="B14" s="129" t="str">
        <f>'4. Gevinstanalyse'!B7</f>
        <v>Frigjort tid hos saksbehandler</v>
      </c>
      <c r="C14" s="133" t="str">
        <f>IF(Måleindikator1=0,"",Måleindikator1)</f>
        <v>Målt saksbehandlingstid i saksbehandlingssystemet. Måling av antall restanser ukentlig</v>
      </c>
      <c r="D14" s="138" t="s">
        <v>131</v>
      </c>
      <c r="E14" s="138" t="s">
        <v>133</v>
      </c>
      <c r="F14" s="185"/>
      <c r="G14" s="185"/>
      <c r="H14" s="134" t="str">
        <f>IF(Ansvarlig1=0,"",Ansvarlig1)</f>
        <v>AA</v>
      </c>
      <c r="I14" s="59"/>
    </row>
    <row r="15" spans="1:9" ht="24" x14ac:dyDescent="0.3">
      <c r="A15" s="14"/>
      <c r="B15" s="129" t="str">
        <f>'4. Gevinstanalyse'!B8</f>
        <v>Reduserte kostnader til toner og papir</v>
      </c>
      <c r="C15" s="133" t="str">
        <f>IF(Måleindikator2=0,"",Måleindikator2)</f>
        <v>Regnskapstall pr. måned på post: xxxx</v>
      </c>
      <c r="D15" s="138" t="s">
        <v>137</v>
      </c>
      <c r="E15" s="138" t="s">
        <v>136</v>
      </c>
      <c r="F15" s="185"/>
      <c r="G15" s="185"/>
      <c r="H15" s="134" t="str">
        <f>IF(Ansvarlig2=0,"",Ansvarlig2)</f>
        <v>BB</v>
      </c>
      <c r="I15" s="59"/>
    </row>
    <row r="16" spans="1:9" ht="24.75" customHeight="1" x14ac:dyDescent="0.3">
      <c r="A16" s="12"/>
      <c r="B16" s="129" t="str">
        <f>'4. Gevinstanalyse'!B9</f>
        <v>Reduserte portokostnader</v>
      </c>
      <c r="C16" s="133" t="s">
        <v>135</v>
      </c>
      <c r="D16" s="138" t="s">
        <v>138</v>
      </c>
      <c r="E16" s="138" t="s">
        <v>134</v>
      </c>
      <c r="F16" s="185"/>
      <c r="G16" s="185"/>
      <c r="H16" s="134" t="str">
        <f>IF(Ansvarlig3=0,"",Ansvarlig3)</f>
        <v>CC</v>
      </c>
      <c r="I16" s="60"/>
    </row>
    <row r="17" spans="1:9" ht="24.75" customHeight="1" x14ac:dyDescent="0.3">
      <c r="A17" s="12"/>
      <c r="B17" s="129" t="str">
        <f>'4. Gevinstanalyse'!B10</f>
        <v>Frigjort tid hos postombringer/arkiv</v>
      </c>
      <c r="C17" s="133" t="str">
        <f>IF(Måleindikator4=0,"",Måleindikator4)</f>
        <v>?</v>
      </c>
      <c r="D17" s="138" t="s">
        <v>117</v>
      </c>
      <c r="E17" s="138"/>
      <c r="F17" s="185"/>
      <c r="G17" s="185"/>
      <c r="H17" s="134" t="str">
        <f>IF(Ansvarlig4=0,"",Ansvarlig4)</f>
        <v>DD</v>
      </c>
      <c r="I17" s="60"/>
    </row>
    <row r="18" spans="1:9" ht="24.75" customHeight="1" x14ac:dyDescent="0.3">
      <c r="A18" s="12"/>
      <c r="B18" s="129" t="str">
        <f>'4. Gevinstanalyse'!B11</f>
        <v>Opplevd saksbehandlingstid for innbygger blir kortere</v>
      </c>
      <c r="C18" s="133" t="str">
        <f>IF(Måleindikator5=0,"",Måleindikator5)</f>
        <v>Gjennomføre brukerundersøkelser?</v>
      </c>
      <c r="D18" s="138" t="s">
        <v>117</v>
      </c>
      <c r="E18" s="138"/>
      <c r="F18" s="185"/>
      <c r="G18" s="185"/>
      <c r="H18" s="134" t="str">
        <f>IF(Ansvarlig5=0,"",Ansvarlig5)</f>
        <v>AA</v>
      </c>
      <c r="I18" s="60"/>
    </row>
    <row r="19" spans="1:9" ht="24.75" customHeight="1" x14ac:dyDescent="0.3">
      <c r="A19" s="12"/>
      <c r="B19" s="129" t="str">
        <f>'4. Gevinstanalyse'!B12</f>
        <v>Økt sikkerhet (pga kvittering for at rette mottaker har åpnet brevet)</v>
      </c>
      <c r="C19" s="133" t="str">
        <f>IF(Måleindikator6=0,"",Måleindikator6)</f>
        <v>Logge hvor mange som åpner elektronisk?</v>
      </c>
      <c r="D19" s="139" t="s">
        <v>140</v>
      </c>
      <c r="E19" s="138" t="s">
        <v>139</v>
      </c>
      <c r="F19" s="185"/>
      <c r="G19" s="185"/>
      <c r="H19" s="135" t="str">
        <f>IF(Ansvarlig6=0,"",Ansvarlig6)</f>
        <v/>
      </c>
      <c r="I19" s="60"/>
    </row>
    <row r="20" spans="1:9" ht="24.75" customHeight="1" x14ac:dyDescent="0.3">
      <c r="A20" s="12"/>
      <c r="B20" s="129" t="str">
        <f>'4. Gevinstanalyse'!B13</f>
        <v/>
      </c>
      <c r="C20" s="130" t="str">
        <f>IF(Måleindikator7=0,"",Måleindikator7)</f>
        <v/>
      </c>
      <c r="D20" s="139"/>
      <c r="E20" s="138" t="str">
        <f>IF(D20=0,"",IF(#REF!&lt;#REF!,'6. Resultatoppfølging'!D20/#REF!,IF(#REF!=0,(#REF!-'6. Resultatoppfølging'!D20)/#REF!,#REF!/'6. Resultatoppfølging'!D20)))</f>
        <v/>
      </c>
      <c r="F20" s="185"/>
      <c r="G20" s="185"/>
      <c r="H20" s="135" t="str">
        <f>IF(Ansvarlig7=0,"",Ansvarlig7)</f>
        <v/>
      </c>
      <c r="I20" s="60"/>
    </row>
    <row r="21" spans="1:9" ht="24.75" customHeight="1" x14ac:dyDescent="0.3">
      <c r="A21" s="12"/>
      <c r="B21" s="129" t="str">
        <f>'4. Gevinstanalyse'!B14</f>
        <v/>
      </c>
      <c r="C21" s="130" t="str">
        <f>IF(Måleindikator8=0,"",Måleindikator8)</f>
        <v/>
      </c>
      <c r="D21" s="139"/>
      <c r="E21" s="138" t="str">
        <f>IF(D21=0,"",IF(#REF!&lt;#REF!,'6. Resultatoppfølging'!D21/#REF!,IF(#REF!=0,(#REF!-'6. Resultatoppfølging'!D21)/#REF!,#REF!/'6. Resultatoppfølging'!D21)))</f>
        <v/>
      </c>
      <c r="F21" s="185"/>
      <c r="G21" s="185"/>
      <c r="H21" s="135" t="str">
        <f>IF(Ansvarlig8=0,"",Ansvarlig8)</f>
        <v/>
      </c>
      <c r="I21" s="60"/>
    </row>
    <row r="22" spans="1:9" ht="24.75" customHeight="1" x14ac:dyDescent="0.3">
      <c r="A22" s="12"/>
      <c r="B22" s="129" t="str">
        <f>'4. Gevinstanalyse'!B15</f>
        <v/>
      </c>
      <c r="C22" s="130" t="str">
        <f>IF(Måleindikator9=0,"",Måleindikator9)</f>
        <v/>
      </c>
      <c r="D22" s="139"/>
      <c r="E22" s="138" t="str">
        <f>IF(D22=0,"",IF(#REF!&lt;#REF!,'6. Resultatoppfølging'!D22/#REF!,IF(#REF!=0,(#REF!-'6. Resultatoppfølging'!D22)/#REF!,#REF!/'6. Resultatoppfølging'!D22)))</f>
        <v/>
      </c>
      <c r="F22" s="185"/>
      <c r="G22" s="185"/>
      <c r="H22" s="135" t="str">
        <f>IF(Ansvarlig9=0,"",Ansvarlig9)</f>
        <v/>
      </c>
      <c r="I22" s="60"/>
    </row>
    <row r="23" spans="1:9" ht="24.75" customHeight="1" x14ac:dyDescent="0.3">
      <c r="A23" s="12"/>
      <c r="B23" s="129" t="str">
        <f>'4. Gevinstanalyse'!B16</f>
        <v/>
      </c>
      <c r="C23" s="130" t="str">
        <f>IF(Måleindikator10=0,"",Måleindikator10)</f>
        <v/>
      </c>
      <c r="D23" s="139"/>
      <c r="E23" s="138" t="str">
        <f>IF(D23=0,"",IF(#REF!&lt;#REF!,'6. Resultatoppfølging'!D23/#REF!,IF(#REF!=0,(#REF!-'6. Resultatoppfølging'!D23)/#REF!,#REF!/'6. Resultatoppfølging'!D23)))</f>
        <v/>
      </c>
      <c r="F23" s="185"/>
      <c r="G23" s="185"/>
      <c r="H23" s="135" t="str">
        <f>IF(Ansvarlig10=0,"",Ansvarlig10)</f>
        <v/>
      </c>
      <c r="I23" s="60"/>
    </row>
    <row r="24" spans="1:9" ht="3" customHeight="1" x14ac:dyDescent="0.3">
      <c r="A24" s="10"/>
      <c r="B24" s="66"/>
      <c r="C24" s="66"/>
      <c r="D24" s="136"/>
      <c r="E24" s="132"/>
      <c r="F24" s="137"/>
      <c r="G24" s="137"/>
      <c r="H24" s="11"/>
      <c r="I24" s="67"/>
    </row>
    <row r="25" spans="1:9" x14ac:dyDescent="0.3">
      <c r="A25" s="12"/>
      <c r="B25" s="192" t="s">
        <v>6</v>
      </c>
      <c r="C25" s="193"/>
      <c r="D25" s="193"/>
      <c r="E25" s="193"/>
      <c r="F25" s="193"/>
      <c r="G25" s="193"/>
      <c r="H25" s="194"/>
      <c r="I25" s="60"/>
    </row>
    <row r="26" spans="1:9" ht="24" x14ac:dyDescent="0.3">
      <c r="A26" s="12"/>
      <c r="B26" s="78" t="s">
        <v>59</v>
      </c>
      <c r="C26" s="186" t="s">
        <v>49</v>
      </c>
      <c r="D26" s="187"/>
      <c r="E26" s="187"/>
      <c r="F26" s="188"/>
      <c r="G26" s="77" t="s">
        <v>20</v>
      </c>
      <c r="H26" s="78" t="s">
        <v>21</v>
      </c>
      <c r="I26" s="60"/>
    </row>
    <row r="27" spans="1:9" ht="24.75" customHeight="1" x14ac:dyDescent="0.3">
      <c r="A27" s="12"/>
      <c r="B27" s="129" t="str">
        <f t="shared" ref="B27:B36" si="0">B14</f>
        <v>Frigjort tid hos saksbehandler</v>
      </c>
      <c r="C27" s="189"/>
      <c r="D27" s="190"/>
      <c r="E27" s="190"/>
      <c r="F27" s="191"/>
      <c r="G27" s="82"/>
      <c r="H27" s="83"/>
      <c r="I27" s="60"/>
    </row>
    <row r="28" spans="1:9" ht="24.75" customHeight="1" x14ac:dyDescent="0.3">
      <c r="A28" s="12"/>
      <c r="B28" s="129" t="str">
        <f t="shared" si="0"/>
        <v>Reduserte kostnader til toner og papir</v>
      </c>
      <c r="C28" s="189"/>
      <c r="D28" s="190"/>
      <c r="E28" s="190"/>
      <c r="F28" s="191"/>
      <c r="G28" s="81"/>
      <c r="H28" s="83"/>
      <c r="I28" s="60"/>
    </row>
    <row r="29" spans="1:9" ht="24.75" customHeight="1" x14ac:dyDescent="0.3">
      <c r="A29" s="12"/>
      <c r="B29" s="129" t="str">
        <f t="shared" si="0"/>
        <v>Reduserte portokostnader</v>
      </c>
      <c r="C29" s="189"/>
      <c r="D29" s="190"/>
      <c r="E29" s="190"/>
      <c r="F29" s="191"/>
      <c r="G29" s="81"/>
      <c r="H29" s="83"/>
      <c r="I29" s="60"/>
    </row>
    <row r="30" spans="1:9" ht="24.75" customHeight="1" x14ac:dyDescent="0.3">
      <c r="A30" s="12"/>
      <c r="B30" s="129" t="str">
        <f t="shared" si="0"/>
        <v>Frigjort tid hos postombringer/arkiv</v>
      </c>
      <c r="C30" s="189"/>
      <c r="D30" s="190"/>
      <c r="E30" s="190"/>
      <c r="F30" s="191"/>
      <c r="G30" s="81"/>
      <c r="H30" s="83"/>
      <c r="I30" s="60"/>
    </row>
    <row r="31" spans="1:9" ht="24.75" customHeight="1" x14ac:dyDescent="0.3">
      <c r="A31" s="12"/>
      <c r="B31" s="129" t="str">
        <f t="shared" si="0"/>
        <v>Opplevd saksbehandlingstid for innbygger blir kortere</v>
      </c>
      <c r="C31" s="189"/>
      <c r="D31" s="190"/>
      <c r="E31" s="190"/>
      <c r="F31" s="191"/>
      <c r="G31" s="81"/>
      <c r="H31" s="83"/>
      <c r="I31" s="60"/>
    </row>
    <row r="32" spans="1:9" ht="24.75" customHeight="1" x14ac:dyDescent="0.3">
      <c r="A32" s="12"/>
      <c r="B32" s="129" t="str">
        <f t="shared" si="0"/>
        <v>Økt sikkerhet (pga kvittering for at rette mottaker har åpnet brevet)</v>
      </c>
      <c r="C32" s="189"/>
      <c r="D32" s="190"/>
      <c r="E32" s="190"/>
      <c r="F32" s="191"/>
      <c r="G32" s="81"/>
      <c r="H32" s="83"/>
      <c r="I32" s="60"/>
    </row>
    <row r="33" spans="1:9" ht="24.75" customHeight="1" x14ac:dyDescent="0.3">
      <c r="A33" s="12"/>
      <c r="B33" s="61" t="str">
        <f t="shared" si="0"/>
        <v/>
      </c>
      <c r="C33" s="189"/>
      <c r="D33" s="190"/>
      <c r="E33" s="190"/>
      <c r="F33" s="191"/>
      <c r="G33" s="81"/>
      <c r="H33" s="83"/>
      <c r="I33" s="60"/>
    </row>
    <row r="34" spans="1:9" ht="24.75" customHeight="1" x14ac:dyDescent="0.3">
      <c r="A34" s="12"/>
      <c r="B34" s="61" t="str">
        <f t="shared" si="0"/>
        <v/>
      </c>
      <c r="C34" s="189"/>
      <c r="D34" s="190"/>
      <c r="E34" s="190"/>
      <c r="F34" s="191"/>
      <c r="G34" s="81"/>
      <c r="H34" s="83"/>
      <c r="I34" s="60"/>
    </row>
    <row r="35" spans="1:9" ht="24.75" customHeight="1" x14ac:dyDescent="0.3">
      <c r="A35" s="12"/>
      <c r="B35" s="61" t="str">
        <f t="shared" si="0"/>
        <v/>
      </c>
      <c r="C35" s="189"/>
      <c r="D35" s="190"/>
      <c r="E35" s="190"/>
      <c r="F35" s="191"/>
      <c r="G35" s="81"/>
      <c r="H35" s="83"/>
      <c r="I35" s="60"/>
    </row>
    <row r="36" spans="1:9" ht="24.75" customHeight="1" x14ac:dyDescent="0.3">
      <c r="A36" s="12"/>
      <c r="B36" s="61" t="str">
        <f t="shared" si="0"/>
        <v/>
      </c>
      <c r="C36" s="189"/>
      <c r="D36" s="190"/>
      <c r="E36" s="190"/>
      <c r="F36" s="191"/>
      <c r="G36" s="81"/>
      <c r="H36" s="83"/>
      <c r="I36" s="60"/>
    </row>
    <row r="37" spans="1:9" ht="3" customHeight="1" x14ac:dyDescent="0.3">
      <c r="A37" s="63"/>
      <c r="B37" s="69"/>
      <c r="C37" s="69"/>
      <c r="D37" s="69"/>
      <c r="E37" s="64"/>
      <c r="F37" s="64"/>
      <c r="G37" s="64"/>
      <c r="H37" s="64"/>
      <c r="I37" s="70"/>
    </row>
  </sheetData>
  <mergeCells count="34">
    <mergeCell ref="B25:H25"/>
    <mergeCell ref="B8:H8"/>
    <mergeCell ref="B5:H5"/>
    <mergeCell ref="B7:D7"/>
    <mergeCell ref="B6:D6"/>
    <mergeCell ref="E7:H7"/>
    <mergeCell ref="E6:H6"/>
    <mergeCell ref="B12:H12"/>
    <mergeCell ref="E9:H9"/>
    <mergeCell ref="B9:D9"/>
    <mergeCell ref="B10:D10"/>
    <mergeCell ref="E10:H10"/>
    <mergeCell ref="F13:G13"/>
    <mergeCell ref="F14:G14"/>
    <mergeCell ref="F15:G15"/>
    <mergeCell ref="F16:G16"/>
    <mergeCell ref="C36:F36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F22:G22"/>
    <mergeCell ref="F23:G23"/>
    <mergeCell ref="F17:G17"/>
    <mergeCell ref="F18:G18"/>
    <mergeCell ref="F19:G19"/>
    <mergeCell ref="F20:G20"/>
    <mergeCell ref="F21:G21"/>
  </mergeCells>
  <conditionalFormatting sqref="E14:E18">
    <cfRule type="dataBar" priority="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{11FDAB14-5E96-44A2-9C89-A5D3B0C6E89D}</x14:id>
        </ext>
      </extLst>
    </cfRule>
  </conditionalFormatting>
  <conditionalFormatting sqref="E19:E23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{30816942-ED39-412D-AC62-15FA61ED2D04}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&amp;L&amp;G&amp;C&amp;"-,Bold"GEVINSTREALISERINGSVERKTØY&amp;R&amp;"-,Italic"&amp;K00-049Bør leses av: Rådmann, Tjenesteeier, 
Enhetsleder, Gevinstansvarlig</oddHeader>
    <oddFooter>&amp;C&amp;"-,Kursiv"&amp;9Forkortet versjon av KS Gevinstkokebok - utarbeidet av Kongsbergregionen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FDAB14-5E96-44A2-9C89-A5D3B0C6E89D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E14:E18</xm:sqref>
        </x14:conditionalFormatting>
        <x14:conditionalFormatting xmlns:xm="http://schemas.microsoft.com/office/excel/2006/main">
          <x14:cfRule type="dataBar" id="{30816942-ED39-412D-AC62-15FA61ED2D0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E19:E23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workbookViewId="0">
      <selection activeCell="B5" sqref="B5"/>
    </sheetView>
  </sheetViews>
  <sheetFormatPr baseColWidth="10" defaultColWidth="8.88671875" defaultRowHeight="14.4" x14ac:dyDescent="0.3"/>
  <cols>
    <col min="1" max="1" width="18.5546875" bestFit="1" customWidth="1"/>
    <col min="2" max="5" width="7.44140625" customWidth="1"/>
  </cols>
  <sheetData>
    <row r="1" spans="1:5" s="75" customFormat="1" x14ac:dyDescent="0.3">
      <c r="A1" s="74" t="s">
        <v>3</v>
      </c>
    </row>
    <row r="3" spans="1:5" x14ac:dyDescent="0.3">
      <c r="A3" s="9" t="s">
        <v>2</v>
      </c>
      <c r="B3" s="8">
        <v>2</v>
      </c>
      <c r="C3" s="8">
        <v>3</v>
      </c>
      <c r="D3" s="8">
        <v>4</v>
      </c>
      <c r="E3" s="8">
        <v>5</v>
      </c>
    </row>
    <row r="4" spans="1:5" x14ac:dyDescent="0.3">
      <c r="A4" s="9" t="s">
        <v>3</v>
      </c>
      <c r="B4" s="8">
        <f>1/((1+'4. Gevinstanalyse'!$H$22)^(B3-1))</f>
        <v>0.96153846153846145</v>
      </c>
      <c r="C4" s="8">
        <f>1/((1+'4. Gevinstanalyse'!$H$22)^(C3-1))</f>
        <v>0.92455621301775137</v>
      </c>
      <c r="D4" s="8">
        <f>1/((1+'4. Gevinstanalyse'!$H$22)^(D3-1))</f>
        <v>0.88899635867091487</v>
      </c>
      <c r="E4" s="8">
        <f>1/((1+'4. Gevinstanalyse'!$H$22)^(E3-1))</f>
        <v>0.85480419102972571</v>
      </c>
    </row>
    <row r="5" spans="1:5" x14ac:dyDescent="0.3">
      <c r="A5" s="9" t="s">
        <v>10</v>
      </c>
      <c r="B5" s="8">
        <f>(SUMIF('4. Gevinstanalyse'!$C$7:$C$16,"Direkte (økonomiske - NOK)",'4. Gevinstanalyse'!D7:D16)-'4. Gevinstanalyse'!D22)*støtteark!B4</f>
        <v>57692.307692307688</v>
      </c>
      <c r="C5" s="8">
        <f>(SUMIF('4. Gevinstanalyse'!$C$7:$C$16,"Direkte (økonomiske - NOK)",'4. Gevinstanalyse'!E7:E16)-'4. Gevinstanalyse'!E22)*støtteark!C4</f>
        <v>55473.372781065082</v>
      </c>
      <c r="D5" s="8">
        <f>(SUMIF('4. Gevinstanalyse'!$C$7:$C$16,"Direkte (økonomiske - NOK)",'4. Gevinstanalyse'!F7:F16)-'4. Gevinstanalyse'!F22)*støtteark!D4</f>
        <v>53339.781520254895</v>
      </c>
      <c r="E5" s="8">
        <f>(SUMIF('4. Gevinstanalyse'!$C$7:$C$16,"Direkte (økonomiske - NOK)",'4. Gevinstanalyse'!G7:G16)-'4. Gevinstanalyse'!G22)*støtteark!E4</f>
        <v>51288.25146178354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20</vt:i4>
      </vt:variant>
    </vt:vector>
  </HeadingPairs>
  <TitlesOfParts>
    <vt:vector size="28" baseType="lpstr">
      <vt:lpstr>Intro</vt:lpstr>
      <vt:lpstr>1. Prosjektide</vt:lpstr>
      <vt:lpstr>2. Interessentliste</vt:lpstr>
      <vt:lpstr>3. Endringsanalyse</vt:lpstr>
      <vt:lpstr>4. Gevinstanalyse</vt:lpstr>
      <vt:lpstr>5. Gevinstreal.plan</vt:lpstr>
      <vt:lpstr>6. Resultatoppfølging</vt:lpstr>
      <vt:lpstr>støtteark</vt:lpstr>
      <vt:lpstr>Ansvarlig1</vt:lpstr>
      <vt:lpstr>Ansvarlig10</vt:lpstr>
      <vt:lpstr>Ansvarlig2</vt:lpstr>
      <vt:lpstr>Ansvarlig3</vt:lpstr>
      <vt:lpstr>Ansvarlig4</vt:lpstr>
      <vt:lpstr>Ansvarlig5</vt:lpstr>
      <vt:lpstr>Ansvarlig6</vt:lpstr>
      <vt:lpstr>Ansvarlig7</vt:lpstr>
      <vt:lpstr>Ansvarlig8</vt:lpstr>
      <vt:lpstr>Ansvarlig9</vt:lpstr>
      <vt:lpstr>Måleindikator1</vt:lpstr>
      <vt:lpstr>Måleindikator10</vt:lpstr>
      <vt:lpstr>Måleindikator2</vt:lpstr>
      <vt:lpstr>Måleindikator3</vt:lpstr>
      <vt:lpstr>Måleindikator4</vt:lpstr>
      <vt:lpstr>Måleindikator5</vt:lpstr>
      <vt:lpstr>Måleindikator6</vt:lpstr>
      <vt:lpstr>Måleindikator7</vt:lpstr>
      <vt:lpstr>Måleindikator8</vt:lpstr>
      <vt:lpstr>Måleindikator9</vt:lpstr>
    </vt:vector>
  </TitlesOfParts>
  <Company>PA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 Nienova</dc:creator>
  <cp:lastModifiedBy>Tonje Torsgard</cp:lastModifiedBy>
  <cp:lastPrinted>2017-07-04T13:02:23Z</cp:lastPrinted>
  <dcterms:created xsi:type="dcterms:W3CDTF">2013-09-04T13:54:59Z</dcterms:created>
  <dcterms:modified xsi:type="dcterms:W3CDTF">2019-01-03T14:17:38Z</dcterms:modified>
</cp:coreProperties>
</file>