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D70BDD7C-3279-4EB3-A3EF-E036158DE0C8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9" i="4" l="1"/>
  <c r="J49" i="4"/>
  <c r="F49" i="4"/>
  <c r="M29" i="4"/>
  <c r="I29" i="4"/>
  <c r="E29" i="4"/>
  <c r="D365" i="1"/>
  <c r="E365" i="1"/>
  <c r="E93" i="1"/>
  <c r="F93" i="1"/>
  <c r="M28" i="4"/>
  <c r="X365" i="1"/>
  <c r="N48" i="4"/>
  <c r="M48" i="4"/>
  <c r="J48" i="4"/>
  <c r="I48" i="4"/>
  <c r="I49" i="4"/>
  <c r="I56" i="4"/>
  <c r="E49" i="4"/>
  <c r="E56" i="4"/>
  <c r="M56" i="4"/>
  <c r="I28" i="4"/>
  <c r="F48" i="4"/>
  <c r="E48" i="4"/>
  <c r="E28" i="4"/>
  <c r="M27" i="4"/>
  <c r="I27" i="4"/>
  <c r="N47" i="4"/>
  <c r="J47" i="4"/>
  <c r="M37" i="4"/>
  <c r="I37" i="4"/>
  <c r="E37" i="4"/>
  <c r="N2" i="1"/>
  <c r="Q2" i="1"/>
  <c r="F47" i="4"/>
  <c r="E36" i="4"/>
  <c r="E27" i="4"/>
  <c r="E46" i="4"/>
  <c r="I26" i="4"/>
  <c r="U365" i="1"/>
  <c r="F46" i="4"/>
  <c r="E45" i="4"/>
  <c r="E26" i="4"/>
  <c r="Q2" i="3"/>
  <c r="Q23" i="3"/>
  <c r="I47" i="4"/>
  <c r="I46" i="4"/>
  <c r="J46" i="4"/>
  <c r="K3" i="3"/>
  <c r="I25" i="4"/>
  <c r="I45" i="4"/>
  <c r="E25" i="4"/>
  <c r="M45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/>
  <c r="D13" i="3"/>
  <c r="O13" i="3"/>
  <c r="D14" i="3"/>
  <c r="O14" i="3"/>
  <c r="D15" i="3"/>
  <c r="O15" i="3"/>
  <c r="D16" i="3"/>
  <c r="O16" i="3"/>
  <c r="D17" i="3"/>
  <c r="O17" i="3"/>
  <c r="D18" i="3"/>
  <c r="O18" i="3"/>
  <c r="D19" i="3"/>
  <c r="O19" i="3"/>
  <c r="D20" i="3"/>
  <c r="O20" i="3"/>
  <c r="D21" i="3"/>
  <c r="O21" i="3"/>
  <c r="Y92" i="1"/>
  <c r="E363" i="1"/>
  <c r="S363" i="1"/>
  <c r="Y363" i="1"/>
  <c r="R363" i="1"/>
  <c r="H24" i="4"/>
  <c r="M15" i="4"/>
  <c r="I36" i="4"/>
  <c r="T365" i="1"/>
  <c r="E24" i="4"/>
  <c r="I24" i="4"/>
  <c r="J43" i="4"/>
  <c r="I44" i="4"/>
  <c r="M46" i="4"/>
  <c r="N46" i="4"/>
  <c r="I51" i="4"/>
  <c r="I52" i="4"/>
  <c r="I53" i="4"/>
  <c r="I54" i="4"/>
  <c r="I55" i="4"/>
  <c r="E44" i="4"/>
  <c r="E47" i="4"/>
  <c r="E51" i="4"/>
  <c r="E52" i="4"/>
  <c r="E53" i="4"/>
  <c r="M53" i="4"/>
  <c r="E54" i="4"/>
  <c r="M54" i="4"/>
  <c r="E55" i="4"/>
  <c r="M55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9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52" i="4"/>
  <c r="M50" i="4"/>
  <c r="M51" i="4"/>
  <c r="M49" i="4"/>
  <c r="M44" i="4"/>
  <c r="L55" i="4"/>
  <c r="E7" i="1"/>
  <c r="R15" i="1"/>
  <c r="R23" i="1"/>
  <c r="R31" i="1"/>
  <c r="R39" i="1"/>
  <c r="R47" i="1"/>
  <c r="R55" i="1"/>
  <c r="E210" i="1"/>
  <c r="E218" i="1"/>
  <c r="E226" i="1"/>
  <c r="S226" i="1"/>
  <c r="E234" i="1"/>
  <c r="S234" i="1"/>
  <c r="E242" i="1"/>
  <c r="S242" i="1"/>
  <c r="E250" i="1"/>
  <c r="S250" i="1"/>
  <c r="E257" i="1"/>
  <c r="S257" i="1"/>
  <c r="E258" i="1"/>
  <c r="S258" i="1"/>
  <c r="E265" i="1"/>
  <c r="S265" i="1"/>
  <c r="E266" i="1"/>
  <c r="E273" i="1"/>
  <c r="S273" i="1"/>
  <c r="E274" i="1"/>
  <c r="E281" i="1"/>
  <c r="E282" i="1"/>
  <c r="E289" i="1"/>
  <c r="E290" i="1"/>
  <c r="E297" i="1"/>
  <c r="E298" i="1"/>
  <c r="E305" i="1"/>
  <c r="S305" i="1"/>
  <c r="E306" i="1"/>
  <c r="E313" i="1"/>
  <c r="S313" i="1"/>
  <c r="E314" i="1"/>
  <c r="E321" i="1"/>
  <c r="S321" i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/>
  <c r="Y325" i="1"/>
  <c r="R325" i="1"/>
  <c r="E325" i="1"/>
  <c r="S325" i="1"/>
  <c r="Y324" i="1"/>
  <c r="R324" i="1"/>
  <c r="E324" i="1"/>
  <c r="S324" i="1"/>
  <c r="Y323" i="1"/>
  <c r="R323" i="1"/>
  <c r="E323" i="1"/>
  <c r="S323" i="1"/>
  <c r="Y322" i="1"/>
  <c r="Y321" i="1"/>
  <c r="R321" i="1"/>
  <c r="Y320" i="1"/>
  <c r="R320" i="1"/>
  <c r="E320" i="1"/>
  <c r="S320" i="1"/>
  <c r="Y319" i="1"/>
  <c r="Y318" i="1"/>
  <c r="R318" i="1"/>
  <c r="E318" i="1"/>
  <c r="Y317" i="1"/>
  <c r="R317" i="1"/>
  <c r="E317" i="1"/>
  <c r="S317" i="1"/>
  <c r="Y316" i="1"/>
  <c r="R316" i="1"/>
  <c r="E316" i="1"/>
  <c r="S316" i="1"/>
  <c r="Y315" i="1"/>
  <c r="R315" i="1"/>
  <c r="E315" i="1"/>
  <c r="S315" i="1"/>
  <c r="Y314" i="1"/>
  <c r="Y313" i="1"/>
  <c r="Y312" i="1"/>
  <c r="R312" i="1"/>
  <c r="E312" i="1"/>
  <c r="S312" i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/>
  <c r="Y299" i="1"/>
  <c r="R299" i="1"/>
  <c r="E299" i="1"/>
  <c r="Y298" i="1"/>
  <c r="R298" i="1"/>
  <c r="Y297" i="1"/>
  <c r="Y296" i="1"/>
  <c r="R296" i="1"/>
  <c r="E296" i="1"/>
  <c r="S296" i="1"/>
  <c r="Y295" i="1"/>
  <c r="Y294" i="1"/>
  <c r="R294" i="1"/>
  <c r="E294" i="1"/>
  <c r="S294" i="1"/>
  <c r="Y293" i="1"/>
  <c r="R293" i="1"/>
  <c r="E293" i="1"/>
  <c r="Y292" i="1"/>
  <c r="R292" i="1"/>
  <c r="E292" i="1"/>
  <c r="Y291" i="1"/>
  <c r="R291" i="1"/>
  <c r="E291" i="1"/>
  <c r="S291" i="1"/>
  <c r="Y290" i="1"/>
  <c r="Y289" i="1"/>
  <c r="R289" i="1"/>
  <c r="Y288" i="1"/>
  <c r="R288" i="1"/>
  <c r="E288" i="1"/>
  <c r="S288" i="1"/>
  <c r="Y287" i="1"/>
  <c r="Y286" i="1"/>
  <c r="R286" i="1"/>
  <c r="E286" i="1"/>
  <c r="S286" i="1"/>
  <c r="Y285" i="1"/>
  <c r="R285" i="1"/>
  <c r="E285" i="1"/>
  <c r="Y284" i="1"/>
  <c r="R284" i="1"/>
  <c r="E284" i="1"/>
  <c r="S284" i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/>
  <c r="Y276" i="1"/>
  <c r="R276" i="1"/>
  <c r="E276" i="1"/>
  <c r="S276" i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/>
  <c r="Y269" i="1"/>
  <c r="R269" i="1"/>
  <c r="E269" i="1"/>
  <c r="S269" i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/>
  <c r="Y253" i="1"/>
  <c r="R253" i="1"/>
  <c r="E253" i="1"/>
  <c r="S253" i="1"/>
  <c r="Y252" i="1"/>
  <c r="R252" i="1"/>
  <c r="E252" i="1"/>
  <c r="S252" i="1"/>
  <c r="Y251" i="1"/>
  <c r="R251" i="1"/>
  <c r="E251" i="1"/>
  <c r="Y250" i="1"/>
  <c r="R250" i="1"/>
  <c r="Y249" i="1"/>
  <c r="R249" i="1"/>
  <c r="E249" i="1"/>
  <c r="S249" i="1"/>
  <c r="Y248" i="1"/>
  <c r="R248" i="1"/>
  <c r="E248" i="1"/>
  <c r="Y247" i="1"/>
  <c r="Y246" i="1"/>
  <c r="R246" i="1"/>
  <c r="E246" i="1"/>
  <c r="S246" i="1"/>
  <c r="Y245" i="1"/>
  <c r="R245" i="1"/>
  <c r="E245" i="1"/>
  <c r="S245" i="1"/>
  <c r="Y244" i="1"/>
  <c r="R244" i="1"/>
  <c r="E244" i="1"/>
  <c r="S244" i="1"/>
  <c r="Y243" i="1"/>
  <c r="R243" i="1"/>
  <c r="E243" i="1"/>
  <c r="Y242" i="1"/>
  <c r="R242" i="1"/>
  <c r="Y241" i="1"/>
  <c r="R241" i="1"/>
  <c r="E241" i="1"/>
  <c r="Y240" i="1"/>
  <c r="R240" i="1"/>
  <c r="E240" i="1"/>
  <c r="S240" i="1"/>
  <c r="Y239" i="1"/>
  <c r="Y238" i="1"/>
  <c r="R238" i="1"/>
  <c r="E238" i="1"/>
  <c r="Y237" i="1"/>
  <c r="R237" i="1"/>
  <c r="E237" i="1"/>
  <c r="Y236" i="1"/>
  <c r="R236" i="1"/>
  <c r="E236" i="1"/>
  <c r="S236" i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/>
  <c r="Y227" i="1"/>
  <c r="R227" i="1"/>
  <c r="E227" i="1"/>
  <c r="S227" i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/>
  <c r="Y211" i="1"/>
  <c r="R211" i="1"/>
  <c r="E211" i="1"/>
  <c r="S211" i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/>
  <c r="Y197" i="1"/>
  <c r="R197" i="1"/>
  <c r="E197" i="1"/>
  <c r="Y196" i="1"/>
  <c r="R196" i="1"/>
  <c r="E196" i="1"/>
  <c r="S196" i="1"/>
  <c r="Y195" i="1"/>
  <c r="R195" i="1"/>
  <c r="E195" i="1"/>
  <c r="Y194" i="1"/>
  <c r="R194" i="1"/>
  <c r="E194" i="1"/>
  <c r="Y193" i="1"/>
  <c r="R193" i="1"/>
  <c r="E193" i="1"/>
  <c r="S193" i="1"/>
  <c r="Y192" i="1"/>
  <c r="R192" i="1"/>
  <c r="E192" i="1"/>
  <c r="S192" i="1"/>
  <c r="Y191" i="1"/>
  <c r="Y190" i="1"/>
  <c r="R190" i="1"/>
  <c r="E190" i="1"/>
  <c r="Y189" i="1"/>
  <c r="R189" i="1"/>
  <c r="E189" i="1"/>
  <c r="Y188" i="1"/>
  <c r="R188" i="1"/>
  <c r="E188" i="1"/>
  <c r="S188" i="1"/>
  <c r="Y187" i="1"/>
  <c r="R187" i="1"/>
  <c r="E187" i="1"/>
  <c r="Y186" i="1"/>
  <c r="R186" i="1"/>
  <c r="E186" i="1"/>
  <c r="Y185" i="1"/>
  <c r="R185" i="1"/>
  <c r="E185" i="1"/>
  <c r="S185" i="1"/>
  <c r="Y184" i="1"/>
  <c r="R184" i="1"/>
  <c r="E184" i="1"/>
  <c r="S184" i="1"/>
  <c r="Y183" i="1"/>
  <c r="Y182" i="1"/>
  <c r="R182" i="1"/>
  <c r="E182" i="1"/>
  <c r="Y181" i="1"/>
  <c r="R181" i="1"/>
  <c r="E181" i="1"/>
  <c r="Y180" i="1"/>
  <c r="R180" i="1"/>
  <c r="E180" i="1"/>
  <c r="S180" i="1"/>
  <c r="Y179" i="1"/>
  <c r="R179" i="1"/>
  <c r="E179" i="1"/>
  <c r="Y178" i="1"/>
  <c r="R178" i="1"/>
  <c r="E178" i="1"/>
  <c r="Y177" i="1"/>
  <c r="R177" i="1"/>
  <c r="E177" i="1"/>
  <c r="S177" i="1"/>
  <c r="Y176" i="1"/>
  <c r="R176" i="1"/>
  <c r="E176" i="1"/>
  <c r="Y175" i="1"/>
  <c r="Y174" i="1"/>
  <c r="R174" i="1"/>
  <c r="E174" i="1"/>
  <c r="S174" i="1"/>
  <c r="Y173" i="1"/>
  <c r="R173" i="1"/>
  <c r="E173" i="1"/>
  <c r="S173" i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/>
  <c r="Y168" i="1"/>
  <c r="R168" i="1"/>
  <c r="E168" i="1"/>
  <c r="S168" i="1"/>
  <c r="Y167" i="1"/>
  <c r="Y166" i="1"/>
  <c r="R166" i="1"/>
  <c r="E166" i="1"/>
  <c r="S166" i="1"/>
  <c r="Y165" i="1"/>
  <c r="R165" i="1"/>
  <c r="E165" i="1"/>
  <c r="Y164" i="1"/>
  <c r="R164" i="1"/>
  <c r="E164" i="1"/>
  <c r="S164" i="1"/>
  <c r="Y163" i="1"/>
  <c r="R163" i="1"/>
  <c r="E163" i="1"/>
  <c r="Y162" i="1"/>
  <c r="R162" i="1"/>
  <c r="E162" i="1"/>
  <c r="Y161" i="1"/>
  <c r="R161" i="1"/>
  <c r="E161" i="1"/>
  <c r="S161" i="1"/>
  <c r="Y160" i="1"/>
  <c r="R160" i="1"/>
  <c r="E160" i="1"/>
  <c r="S160" i="1"/>
  <c r="Y159" i="1"/>
  <c r="Y158" i="1"/>
  <c r="R158" i="1"/>
  <c r="E158" i="1"/>
  <c r="S158" i="1"/>
  <c r="Y157" i="1"/>
  <c r="R157" i="1"/>
  <c r="E157" i="1"/>
  <c r="Y156" i="1"/>
  <c r="R156" i="1"/>
  <c r="E156" i="1"/>
  <c r="S156" i="1"/>
  <c r="Y155" i="1"/>
  <c r="R155" i="1"/>
  <c r="E155" i="1"/>
  <c r="Y154" i="1"/>
  <c r="R154" i="1"/>
  <c r="E154" i="1"/>
  <c r="S154" i="1"/>
  <c r="Y153" i="1"/>
  <c r="R153" i="1"/>
  <c r="E153" i="1"/>
  <c r="Y152" i="1"/>
  <c r="R152" i="1"/>
  <c r="E152" i="1"/>
  <c r="Y151" i="1"/>
  <c r="Y150" i="1"/>
  <c r="R150" i="1"/>
  <c r="E150" i="1"/>
  <c r="S150" i="1"/>
  <c r="Y149" i="1"/>
  <c r="R149" i="1"/>
  <c r="E149" i="1"/>
  <c r="Y148" i="1"/>
  <c r="R148" i="1"/>
  <c r="E148" i="1"/>
  <c r="S148" i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/>
  <c r="Y137" i="1"/>
  <c r="R137" i="1"/>
  <c r="E137" i="1"/>
  <c r="Y136" i="1"/>
  <c r="R136" i="1"/>
  <c r="E136" i="1"/>
  <c r="S136" i="1"/>
  <c r="Y135" i="1"/>
  <c r="Y134" i="1"/>
  <c r="R134" i="1"/>
  <c r="E134" i="1"/>
  <c r="S134" i="1"/>
  <c r="Y133" i="1"/>
  <c r="R133" i="1"/>
  <c r="E133" i="1"/>
  <c r="Y132" i="1"/>
  <c r="R132" i="1"/>
  <c r="E132" i="1"/>
  <c r="Y131" i="1"/>
  <c r="R131" i="1"/>
  <c r="E131" i="1"/>
  <c r="S131" i="1"/>
  <c r="Y130" i="1"/>
  <c r="R130" i="1"/>
  <c r="E130" i="1"/>
  <c r="Y129" i="1"/>
  <c r="R129" i="1"/>
  <c r="E129" i="1"/>
  <c r="Y128" i="1"/>
  <c r="R128" i="1"/>
  <c r="E128" i="1"/>
  <c r="S128" i="1"/>
  <c r="Y127" i="1"/>
  <c r="Y126" i="1"/>
  <c r="R126" i="1"/>
  <c r="E126" i="1"/>
  <c r="S126" i="1"/>
  <c r="Y125" i="1"/>
  <c r="R125" i="1"/>
  <c r="E125" i="1"/>
  <c r="Y124" i="1"/>
  <c r="R124" i="1"/>
  <c r="E124" i="1"/>
  <c r="S124" i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/>
  <c r="Y119" i="1"/>
  <c r="Y118" i="1"/>
  <c r="R118" i="1"/>
  <c r="E118" i="1"/>
  <c r="S118" i="1"/>
  <c r="Y117" i="1"/>
  <c r="R117" i="1"/>
  <c r="E117" i="1"/>
  <c r="Y116" i="1"/>
  <c r="R116" i="1"/>
  <c r="E116" i="1"/>
  <c r="S116" i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/>
  <c r="Y111" i="1"/>
  <c r="Y110" i="1"/>
  <c r="R110" i="1"/>
  <c r="E110" i="1"/>
  <c r="S110" i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/>
  <c r="Y103" i="1"/>
  <c r="Y102" i="1"/>
  <c r="R102" i="1"/>
  <c r="E102" i="1"/>
  <c r="Y101" i="1"/>
  <c r="R101" i="1"/>
  <c r="E101" i="1"/>
  <c r="Y100" i="1"/>
  <c r="R100" i="1"/>
  <c r="E100" i="1"/>
  <c r="S100" i="1"/>
  <c r="Y99" i="1"/>
  <c r="R99" i="1"/>
  <c r="E99" i="1"/>
  <c r="S99" i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R92" i="1"/>
  <c r="E92" i="1"/>
  <c r="S92" i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/>
  <c r="Y83" i="1"/>
  <c r="R83" i="1"/>
  <c r="E83" i="1"/>
  <c r="Y82" i="1"/>
  <c r="R82" i="1"/>
  <c r="E82" i="1"/>
  <c r="S82" i="1"/>
  <c r="Y81" i="1"/>
  <c r="R81" i="1"/>
  <c r="E81" i="1"/>
  <c r="Y80" i="1"/>
  <c r="R80" i="1"/>
  <c r="E80" i="1"/>
  <c r="S80" i="1"/>
  <c r="Y79" i="1"/>
  <c r="Y78" i="1"/>
  <c r="R78" i="1"/>
  <c r="E78" i="1"/>
  <c r="S78" i="1"/>
  <c r="Y77" i="1"/>
  <c r="R77" i="1"/>
  <c r="E77" i="1"/>
  <c r="Y76" i="1"/>
  <c r="R76" i="1"/>
  <c r="E76" i="1"/>
  <c r="Y75" i="1"/>
  <c r="R75" i="1"/>
  <c r="E75" i="1"/>
  <c r="S75" i="1"/>
  <c r="Y74" i="1"/>
  <c r="R74" i="1"/>
  <c r="E74" i="1"/>
  <c r="Y73" i="1"/>
  <c r="R73" i="1"/>
  <c r="E73" i="1"/>
  <c r="Y72" i="1"/>
  <c r="R72" i="1"/>
  <c r="E72" i="1"/>
  <c r="S72" i="1"/>
  <c r="Y71" i="1"/>
  <c r="Y70" i="1"/>
  <c r="R70" i="1"/>
  <c r="E70" i="1"/>
  <c r="S70" i="1"/>
  <c r="Y69" i="1"/>
  <c r="R69" i="1"/>
  <c r="E69" i="1"/>
  <c r="Y68" i="1"/>
  <c r="R68" i="1"/>
  <c r="E68" i="1"/>
  <c r="Y67" i="1"/>
  <c r="R67" i="1"/>
  <c r="E67" i="1"/>
  <c r="S67" i="1"/>
  <c r="Y66" i="1"/>
  <c r="R66" i="1"/>
  <c r="E66" i="1"/>
  <c r="Y65" i="1"/>
  <c r="R65" i="1"/>
  <c r="E65" i="1"/>
  <c r="Y64" i="1"/>
  <c r="R64" i="1"/>
  <c r="E64" i="1"/>
  <c r="S64" i="1"/>
  <c r="Y63" i="1"/>
  <c r="Y62" i="1"/>
  <c r="R62" i="1"/>
  <c r="E62" i="1"/>
  <c r="S62" i="1"/>
  <c r="Y61" i="1"/>
  <c r="R61" i="1"/>
  <c r="E61" i="1"/>
  <c r="Y60" i="1"/>
  <c r="R60" i="1"/>
  <c r="E60" i="1"/>
  <c r="Y59" i="1"/>
  <c r="R59" i="1"/>
  <c r="E59" i="1"/>
  <c r="S59" i="1"/>
  <c r="Y58" i="1"/>
  <c r="R58" i="1"/>
  <c r="E58" i="1"/>
  <c r="Y57" i="1"/>
  <c r="E57" i="1"/>
  <c r="Y56" i="1"/>
  <c r="R56" i="1"/>
  <c r="E56" i="1"/>
  <c r="S56" i="1"/>
  <c r="Y55" i="1"/>
  <c r="Y54" i="1"/>
  <c r="R54" i="1"/>
  <c r="E54" i="1"/>
  <c r="Y53" i="1"/>
  <c r="R53" i="1"/>
  <c r="E53" i="1"/>
  <c r="Y52" i="1"/>
  <c r="R52" i="1"/>
  <c r="E52" i="1"/>
  <c r="S52" i="1"/>
  <c r="Y51" i="1"/>
  <c r="R51" i="1"/>
  <c r="E51" i="1"/>
  <c r="Y50" i="1"/>
  <c r="R50" i="1"/>
  <c r="E50" i="1"/>
  <c r="Y49" i="1"/>
  <c r="R49" i="1"/>
  <c r="E49" i="1"/>
  <c r="Y48" i="1"/>
  <c r="R48" i="1"/>
  <c r="E48" i="1"/>
  <c r="S48" i="1"/>
  <c r="Y47" i="1"/>
  <c r="Y46" i="1"/>
  <c r="R46" i="1"/>
  <c r="E46" i="1"/>
  <c r="Y45" i="1"/>
  <c r="R45" i="1"/>
  <c r="E45" i="1"/>
  <c r="Y44" i="1"/>
  <c r="R44" i="1"/>
  <c r="E44" i="1"/>
  <c r="S44" i="1"/>
  <c r="Y43" i="1"/>
  <c r="R43" i="1"/>
  <c r="E43" i="1"/>
  <c r="S43" i="1"/>
  <c r="Y42" i="1"/>
  <c r="R42" i="1"/>
  <c r="E42" i="1"/>
  <c r="Y41" i="1"/>
  <c r="R41" i="1"/>
  <c r="E41" i="1"/>
  <c r="Y40" i="1"/>
  <c r="R40" i="1"/>
  <c r="E40" i="1"/>
  <c r="S40" i="1"/>
  <c r="Y39" i="1"/>
  <c r="E39" i="1"/>
  <c r="Y38" i="1"/>
  <c r="R38" i="1"/>
  <c r="E38" i="1"/>
  <c r="Y37" i="1"/>
  <c r="R37" i="1"/>
  <c r="E37" i="1"/>
  <c r="Y36" i="1"/>
  <c r="R36" i="1"/>
  <c r="E36" i="1"/>
  <c r="S36" i="1"/>
  <c r="Y35" i="1"/>
  <c r="R35" i="1"/>
  <c r="E35" i="1"/>
  <c r="S35" i="1"/>
  <c r="Y34" i="1"/>
  <c r="R34" i="1"/>
  <c r="E34" i="1"/>
  <c r="Y33" i="1"/>
  <c r="R33" i="1"/>
  <c r="E33" i="1"/>
  <c r="F33" i="1"/>
  <c r="Y32" i="1"/>
  <c r="R32" i="1"/>
  <c r="E32" i="1"/>
  <c r="Y31" i="1"/>
  <c r="E31" i="1"/>
  <c r="S31" i="1"/>
  <c r="Y30" i="1"/>
  <c r="R30" i="1"/>
  <c r="E30" i="1"/>
  <c r="Y29" i="1"/>
  <c r="R29" i="1"/>
  <c r="E29" i="1"/>
  <c r="Y28" i="1"/>
  <c r="R28" i="1"/>
  <c r="E28" i="1"/>
  <c r="S28" i="1"/>
  <c r="Y27" i="1"/>
  <c r="R27" i="1"/>
  <c r="E27" i="1"/>
  <c r="S27" i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/>
  <c r="Y21" i="1"/>
  <c r="R21" i="1"/>
  <c r="E21" i="1"/>
  <c r="Y20" i="1"/>
  <c r="R20" i="1"/>
  <c r="E20" i="1"/>
  <c r="S20" i="1"/>
  <c r="Y19" i="1"/>
  <c r="R19" i="1"/>
  <c r="E19" i="1"/>
  <c r="S19" i="1"/>
  <c r="Y18" i="1"/>
  <c r="R18" i="1"/>
  <c r="E18" i="1"/>
  <c r="Y17" i="1"/>
  <c r="R17" i="1"/>
  <c r="E17" i="1"/>
  <c r="Y16" i="1"/>
  <c r="R16" i="1"/>
  <c r="E16" i="1"/>
  <c r="Y15" i="1"/>
  <c r="E15" i="1"/>
  <c r="S15" i="1"/>
  <c r="Y14" i="1"/>
  <c r="R14" i="1"/>
  <c r="E14" i="1"/>
  <c r="Y13" i="1"/>
  <c r="R13" i="1"/>
  <c r="E13" i="1"/>
  <c r="Y12" i="1"/>
  <c r="R12" i="1"/>
  <c r="E12" i="1"/>
  <c r="S12" i="1"/>
  <c r="Y11" i="1"/>
  <c r="R11" i="1"/>
  <c r="E11" i="1"/>
  <c r="S11" i="1"/>
  <c r="Y10" i="1"/>
  <c r="R10" i="1"/>
  <c r="E10" i="1"/>
  <c r="Y9" i="1"/>
  <c r="R9" i="1"/>
  <c r="E9" i="1"/>
  <c r="Y8" i="1"/>
  <c r="R8" i="1"/>
  <c r="E8" i="1"/>
  <c r="Y7" i="1"/>
  <c r="R7" i="1"/>
  <c r="U2" i="1"/>
  <c r="V2" i="1"/>
  <c r="M2" i="1"/>
  <c r="B25" i="3"/>
  <c r="H53" i="4"/>
  <c r="D53" i="4"/>
  <c r="H33" i="4"/>
  <c r="D33" i="4"/>
  <c r="H52" i="4"/>
  <c r="D52" i="4"/>
  <c r="H32" i="4"/>
  <c r="D32" i="4"/>
  <c r="S32" i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S352" i="1"/>
  <c r="S360" i="1"/>
  <c r="S330" i="1"/>
  <c r="R359" i="1"/>
  <c r="E359" i="1"/>
  <c r="R319" i="1"/>
  <c r="E319" i="1"/>
  <c r="S319" i="1"/>
  <c r="R287" i="1"/>
  <c r="E287" i="1"/>
  <c r="S287" i="1"/>
  <c r="R255" i="1"/>
  <c r="E255" i="1"/>
  <c r="S255" i="1"/>
  <c r="R223" i="1"/>
  <c r="E223" i="1"/>
  <c r="S223" i="1"/>
  <c r="R191" i="1"/>
  <c r="E191" i="1"/>
  <c r="S191" i="1"/>
  <c r="R159" i="1"/>
  <c r="E159" i="1"/>
  <c r="S159" i="1"/>
  <c r="R127" i="1"/>
  <c r="E127" i="1"/>
  <c r="S127" i="1"/>
  <c r="R95" i="1"/>
  <c r="E95" i="1"/>
  <c r="S95" i="1"/>
  <c r="E357" i="1"/>
  <c r="R335" i="1"/>
  <c r="E335" i="1"/>
  <c r="S335" i="1"/>
  <c r="R303" i="1"/>
  <c r="E303" i="1"/>
  <c r="S303" i="1"/>
  <c r="R279" i="1"/>
  <c r="E279" i="1"/>
  <c r="S279" i="1"/>
  <c r="R247" i="1"/>
  <c r="E247" i="1"/>
  <c r="S247" i="1"/>
  <c r="R215" i="1"/>
  <c r="E215" i="1"/>
  <c r="S215" i="1"/>
  <c r="R175" i="1"/>
  <c r="E175" i="1"/>
  <c r="S175" i="1"/>
  <c r="R143" i="1"/>
  <c r="E143" i="1"/>
  <c r="S143" i="1"/>
  <c r="R111" i="1"/>
  <c r="E111" i="1"/>
  <c r="S111" i="1"/>
  <c r="R79" i="1"/>
  <c r="E79" i="1"/>
  <c r="S79" i="1"/>
  <c r="R343" i="1"/>
  <c r="E343" i="1"/>
  <c r="R311" i="1"/>
  <c r="E311" i="1"/>
  <c r="S311" i="1"/>
  <c r="R271" i="1"/>
  <c r="E271" i="1"/>
  <c r="S271" i="1"/>
  <c r="R239" i="1"/>
  <c r="E239" i="1"/>
  <c r="S239" i="1"/>
  <c r="R199" i="1"/>
  <c r="E199" i="1"/>
  <c r="S199" i="1"/>
  <c r="R167" i="1"/>
  <c r="E167" i="1"/>
  <c r="S167" i="1"/>
  <c r="R135" i="1"/>
  <c r="E135" i="1"/>
  <c r="S135" i="1"/>
  <c r="R103" i="1"/>
  <c r="E103" i="1"/>
  <c r="R71" i="1"/>
  <c r="E71" i="1"/>
  <c r="S71" i="1"/>
  <c r="R290" i="1"/>
  <c r="R306" i="1"/>
  <c r="R322" i="1"/>
  <c r="R338" i="1"/>
  <c r="R354" i="1"/>
  <c r="E55" i="1"/>
  <c r="S55" i="1"/>
  <c r="R361" i="1"/>
  <c r="R351" i="1"/>
  <c r="E351" i="1"/>
  <c r="R327" i="1"/>
  <c r="E327" i="1"/>
  <c r="S327" i="1"/>
  <c r="R295" i="1"/>
  <c r="E295" i="1"/>
  <c r="S295" i="1"/>
  <c r="R263" i="1"/>
  <c r="E263" i="1"/>
  <c r="S263" i="1"/>
  <c r="R231" i="1"/>
  <c r="E231" i="1"/>
  <c r="S231" i="1"/>
  <c r="R207" i="1"/>
  <c r="E207" i="1"/>
  <c r="S207" i="1"/>
  <c r="R183" i="1"/>
  <c r="E183" i="1"/>
  <c r="S183" i="1"/>
  <c r="R151" i="1"/>
  <c r="E151" i="1"/>
  <c r="S151" i="1"/>
  <c r="R119" i="1"/>
  <c r="E119" i="1"/>
  <c r="S119" i="1"/>
  <c r="R87" i="1"/>
  <c r="E87" i="1"/>
  <c r="S87" i="1"/>
  <c r="R63" i="1"/>
  <c r="E63" i="1"/>
  <c r="S63" i="1"/>
  <c r="R258" i="1"/>
  <c r="R274" i="1"/>
  <c r="E47" i="1"/>
  <c r="S47" i="1"/>
  <c r="R265" i="1"/>
  <c r="R281" i="1"/>
  <c r="R297" i="1"/>
  <c r="R313" i="1"/>
  <c r="R329" i="1"/>
  <c r="R345" i="1"/>
  <c r="R362" i="1"/>
  <c r="R314" i="1"/>
  <c r="R330" i="1"/>
  <c r="R346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L52" i="4"/>
  <c r="D51" i="4"/>
  <c r="H31" i="4"/>
  <c r="D31" i="4"/>
  <c r="I330" i="1"/>
  <c r="J330" i="1"/>
  <c r="I361" i="1"/>
  <c r="J361" i="1"/>
  <c r="I360" i="1"/>
  <c r="J360" i="1"/>
  <c r="I348" i="1"/>
  <c r="J348" i="1"/>
  <c r="I339" i="1"/>
  <c r="J339" i="1"/>
  <c r="I344" i="1"/>
  <c r="J344" i="1"/>
  <c r="S357" i="1"/>
  <c r="S351" i="1"/>
  <c r="S343" i="1"/>
  <c r="I343" i="1"/>
  <c r="J343" i="1"/>
  <c r="I32" i="1"/>
  <c r="J32" i="1"/>
  <c r="I56" i="1"/>
  <c r="J56" i="1"/>
  <c r="I96" i="1"/>
  <c r="J96" i="1"/>
  <c r="I120" i="1"/>
  <c r="J120" i="1"/>
  <c r="I152" i="1"/>
  <c r="J152" i="1"/>
  <c r="I272" i="1"/>
  <c r="J272" i="1"/>
  <c r="I312" i="1"/>
  <c r="J312" i="1"/>
  <c r="I35" i="1"/>
  <c r="J35" i="1"/>
  <c r="I163" i="1"/>
  <c r="J163" i="1"/>
  <c r="I259" i="1"/>
  <c r="J259" i="1"/>
  <c r="I315" i="1"/>
  <c r="J315" i="1"/>
  <c r="I78" i="1"/>
  <c r="J78" i="1"/>
  <c r="I166" i="1"/>
  <c r="J166" i="1"/>
  <c r="I222" i="1"/>
  <c r="J222" i="1"/>
  <c r="I318" i="1"/>
  <c r="J318" i="1"/>
  <c r="I9" i="1"/>
  <c r="J9" i="1"/>
  <c r="I49" i="1"/>
  <c r="J49" i="1"/>
  <c r="I73" i="1"/>
  <c r="J73" i="1"/>
  <c r="I105" i="1"/>
  <c r="J105" i="1"/>
  <c r="I129" i="1"/>
  <c r="J129" i="1"/>
  <c r="I169" i="1"/>
  <c r="J169" i="1"/>
  <c r="I193" i="1"/>
  <c r="J193" i="1"/>
  <c r="I249" i="1"/>
  <c r="J249" i="1"/>
  <c r="I289" i="1"/>
  <c r="J289" i="1"/>
  <c r="I313" i="1"/>
  <c r="J313" i="1"/>
  <c r="I107" i="1"/>
  <c r="J107" i="1"/>
  <c r="I171" i="1"/>
  <c r="J171" i="1"/>
  <c r="I299" i="1"/>
  <c r="J299" i="1"/>
  <c r="I157" i="1"/>
  <c r="J157" i="1"/>
  <c r="I309" i="1"/>
  <c r="J309" i="1"/>
  <c r="I70" i="1"/>
  <c r="J70" i="1"/>
  <c r="I190" i="1"/>
  <c r="J190" i="1"/>
  <c r="I254" i="1"/>
  <c r="I10" i="1"/>
  <c r="J10" i="1"/>
  <c r="I50" i="1"/>
  <c r="J50" i="1"/>
  <c r="I74" i="1"/>
  <c r="J74" i="1"/>
  <c r="I106" i="1"/>
  <c r="J106" i="1"/>
  <c r="I130" i="1"/>
  <c r="J130" i="1"/>
  <c r="I170" i="1"/>
  <c r="J170" i="1"/>
  <c r="I194" i="1"/>
  <c r="J194" i="1"/>
  <c r="I234" i="1"/>
  <c r="J234" i="1"/>
  <c r="I250" i="1"/>
  <c r="J250" i="1"/>
  <c r="I282" i="1"/>
  <c r="J282" i="1"/>
  <c r="I306" i="1"/>
  <c r="J306" i="1"/>
  <c r="I67" i="1"/>
  <c r="J67" i="1"/>
  <c r="I275" i="1"/>
  <c r="J275" i="1"/>
  <c r="I323" i="1"/>
  <c r="J323" i="1"/>
  <c r="I221" i="1"/>
  <c r="I317" i="1"/>
  <c r="J317" i="1"/>
  <c r="I158" i="1"/>
  <c r="J158" i="1"/>
  <c r="I262" i="1"/>
  <c r="J262" i="1"/>
  <c r="I310" i="1"/>
  <c r="J310" i="1"/>
  <c r="I12" i="1"/>
  <c r="J12" i="1"/>
  <c r="I36" i="1"/>
  <c r="I68" i="1"/>
  <c r="J68" i="1"/>
  <c r="I92" i="1"/>
  <c r="J92" i="1"/>
  <c r="I132" i="1"/>
  <c r="J132" i="1"/>
  <c r="I156" i="1"/>
  <c r="J156" i="1"/>
  <c r="I188" i="1"/>
  <c r="J188" i="1"/>
  <c r="I212" i="1"/>
  <c r="J212" i="1"/>
  <c r="I244" i="1"/>
  <c r="J244" i="1"/>
  <c r="I268" i="1"/>
  <c r="J268" i="1"/>
  <c r="I308" i="1"/>
  <c r="J308" i="1"/>
  <c r="I324" i="1"/>
  <c r="J324" i="1"/>
  <c r="I45" i="1"/>
  <c r="J45" i="1"/>
  <c r="I69" i="1"/>
  <c r="J69" i="1"/>
  <c r="I117" i="1"/>
  <c r="J117" i="1"/>
  <c r="I165" i="1"/>
  <c r="J165" i="1"/>
  <c r="I293" i="1"/>
  <c r="J293" i="1"/>
  <c r="I151" i="1"/>
  <c r="J151" i="1"/>
  <c r="I127" i="1"/>
  <c r="J127" i="1"/>
  <c r="I95" i="1"/>
  <c r="J95" i="1"/>
  <c r="I207" i="1"/>
  <c r="J207" i="1"/>
  <c r="I199" i="1"/>
  <c r="J199" i="1"/>
  <c r="I239" i="1"/>
  <c r="J239" i="1"/>
  <c r="I327" i="1"/>
  <c r="J327" i="1"/>
  <c r="S359" i="1"/>
  <c r="I342" i="1"/>
  <c r="J342" i="1"/>
  <c r="G8" i="1"/>
  <c r="H8" i="1"/>
  <c r="F253" i="1"/>
  <c r="F302" i="1"/>
  <c r="F281" i="1"/>
  <c r="F254" i="1"/>
  <c r="F222" i="1"/>
  <c r="F107" i="1"/>
  <c r="F101" i="1"/>
  <c r="F343" i="1"/>
  <c r="F45" i="1"/>
  <c r="F150" i="1"/>
  <c r="F333" i="1"/>
  <c r="F197" i="1"/>
  <c r="F54" i="1"/>
  <c r="F86" i="1"/>
  <c r="F189" i="1"/>
  <c r="F119" i="1"/>
  <c r="F151" i="1"/>
  <c r="G169" i="1"/>
  <c r="H169" i="1"/>
  <c r="F323" i="1"/>
  <c r="F315" i="1"/>
  <c r="G228" i="1"/>
  <c r="H228" i="1"/>
  <c r="F160" i="1"/>
  <c r="F149" i="1"/>
  <c r="F344" i="1"/>
  <c r="F317" i="1"/>
  <c r="F117" i="1"/>
  <c r="F127" i="1"/>
  <c r="F238" i="1"/>
  <c r="F231" i="1"/>
  <c r="F357" i="1"/>
  <c r="F178" i="1"/>
  <c r="F14" i="1"/>
  <c r="F240" i="1"/>
  <c r="G142" i="1"/>
  <c r="H142" i="1"/>
  <c r="F11" i="1"/>
  <c r="F293" i="1"/>
  <c r="F229" i="1"/>
  <c r="F205" i="1"/>
  <c r="F173" i="1"/>
  <c r="F123" i="1"/>
  <c r="F154" i="1"/>
  <c r="F73" i="1"/>
  <c r="F273" i="1"/>
  <c r="F13" i="1"/>
  <c r="F133" i="1"/>
  <c r="F296" i="1"/>
  <c r="F283" i="1"/>
  <c r="F308" i="1"/>
  <c r="F335" i="1"/>
  <c r="F262" i="1"/>
  <c r="F118" i="1"/>
  <c r="F24" i="1"/>
  <c r="F122" i="1"/>
  <c r="F51" i="1"/>
  <c r="F131" i="1"/>
  <c r="F226" i="1"/>
  <c r="F275" i="1"/>
  <c r="F279" i="1"/>
  <c r="F321" i="1"/>
  <c r="F320" i="1"/>
  <c r="F260" i="1"/>
  <c r="F297" i="1"/>
  <c r="F263" i="1"/>
  <c r="F235" i="1"/>
  <c r="F102" i="1"/>
  <c r="F104" i="1"/>
  <c r="F46" i="1"/>
  <c r="F181" i="1"/>
  <c r="F57" i="1"/>
  <c r="F115" i="1"/>
  <c r="F303" i="1"/>
  <c r="F218" i="1"/>
  <c r="F250" i="1"/>
  <c r="F47" i="1"/>
  <c r="F284" i="1"/>
  <c r="F355" i="1"/>
  <c r="F59" i="1"/>
  <c r="F99" i="1"/>
  <c r="F174" i="1"/>
  <c r="F251" i="1"/>
  <c r="F272" i="1"/>
  <c r="F301" i="1"/>
  <c r="F90" i="1"/>
  <c r="F143" i="1"/>
  <c r="F145" i="1"/>
  <c r="F316" i="1"/>
  <c r="G279" i="1"/>
  <c r="H279" i="1"/>
  <c r="F278" i="1"/>
  <c r="G214" i="1"/>
  <c r="H214" i="1"/>
  <c r="F241" i="1"/>
  <c r="F186" i="1"/>
  <c r="F219" i="1"/>
  <c r="F144" i="1"/>
  <c r="F141" i="1"/>
  <c r="F30" i="1"/>
  <c r="F64" i="1"/>
  <c r="F157" i="1"/>
  <c r="F209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F341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/>
  <c r="F9" i="1"/>
  <c r="G257" i="1"/>
  <c r="H257" i="1"/>
  <c r="F310" i="1"/>
  <c r="F21" i="1"/>
  <c r="F327" i="1"/>
  <c r="F111" i="1"/>
  <c r="F140" i="1"/>
  <c r="F318" i="1"/>
  <c r="F183" i="1"/>
  <c r="F79" i="1"/>
  <c r="F97" i="1"/>
  <c r="G144" i="1"/>
  <c r="H144" i="1"/>
  <c r="G175" i="1"/>
  <c r="H175" i="1"/>
  <c r="G289" i="1"/>
  <c r="H289" i="1"/>
  <c r="G212" i="1"/>
  <c r="H212" i="1"/>
  <c r="G166" i="1"/>
  <c r="H166" i="1"/>
  <c r="G360" i="1"/>
  <c r="H360" i="1"/>
  <c r="G113" i="1"/>
  <c r="H113" i="1"/>
  <c r="G42" i="1"/>
  <c r="H42" i="1"/>
  <c r="G151" i="1"/>
  <c r="H151" i="1"/>
  <c r="G12" i="1"/>
  <c r="H12" i="1"/>
  <c r="G352" i="1"/>
  <c r="H352" i="1"/>
  <c r="G340" i="1"/>
  <c r="H340" i="1"/>
  <c r="G316" i="1"/>
  <c r="H316" i="1"/>
  <c r="G333" i="1"/>
  <c r="H333" i="1"/>
  <c r="G187" i="1"/>
  <c r="H187" i="1"/>
  <c r="G137" i="1"/>
  <c r="H137" i="1"/>
  <c r="G156" i="1"/>
  <c r="H156" i="1"/>
  <c r="G341" i="1"/>
  <c r="H341" i="1"/>
  <c r="G356" i="1"/>
  <c r="H356" i="1"/>
  <c r="G345" i="1"/>
  <c r="H345" i="1"/>
  <c r="G272" i="1"/>
  <c r="H272" i="1"/>
  <c r="G239" i="1"/>
  <c r="H239" i="1"/>
  <c r="G81" i="1"/>
  <c r="H81" i="1"/>
  <c r="G265" i="1"/>
  <c r="H265" i="1"/>
  <c r="G259" i="1"/>
  <c r="H259" i="1"/>
  <c r="G67" i="1"/>
  <c r="H67" i="1"/>
  <c r="G173" i="1"/>
  <c r="H173" i="1"/>
  <c r="G337" i="1"/>
  <c r="H337" i="1"/>
  <c r="G229" i="1"/>
  <c r="H229" i="1"/>
  <c r="G162" i="1"/>
  <c r="H162" i="1"/>
  <c r="G17" i="1"/>
  <c r="H17" i="1"/>
  <c r="G262" i="1"/>
  <c r="H262" i="1"/>
  <c r="G202" i="1"/>
  <c r="H202" i="1"/>
  <c r="G52" i="1"/>
  <c r="H52" i="1"/>
  <c r="G148" i="1"/>
  <c r="H148" i="1"/>
  <c r="G312" i="1"/>
  <c r="H312" i="1"/>
  <c r="G311" i="1"/>
  <c r="H311" i="1"/>
  <c r="G351" i="1"/>
  <c r="H351" i="1"/>
  <c r="G329" i="1"/>
  <c r="H329" i="1"/>
  <c r="G310" i="1"/>
  <c r="H310" i="1"/>
  <c r="G299" i="1"/>
  <c r="H299" i="1"/>
  <c r="G320" i="1"/>
  <c r="H320" i="1"/>
  <c r="G319" i="1"/>
  <c r="H319" i="1"/>
  <c r="G359" i="1"/>
  <c r="H359" i="1"/>
  <c r="G330" i="1"/>
  <c r="H330" i="1"/>
  <c r="G305" i="1"/>
  <c r="H305" i="1"/>
  <c r="G281" i="1"/>
  <c r="H281" i="1"/>
  <c r="G277" i="1"/>
  <c r="H277" i="1"/>
  <c r="G223" i="1"/>
  <c r="H223" i="1"/>
  <c r="G120" i="1"/>
  <c r="H120" i="1"/>
  <c r="G82" i="1"/>
  <c r="H82" i="1"/>
  <c r="G50" i="1"/>
  <c r="H50" i="1"/>
  <c r="G254" i="1"/>
  <c r="H254" i="1"/>
  <c r="G287" i="1"/>
  <c r="H287" i="1"/>
  <c r="G309" i="1"/>
  <c r="H309" i="1"/>
  <c r="G193" i="1"/>
  <c r="H193" i="1"/>
  <c r="G69" i="1"/>
  <c r="H69" i="1"/>
  <c r="G275" i="1"/>
  <c r="H275" i="1"/>
  <c r="G205" i="1"/>
  <c r="H205" i="1"/>
  <c r="G35" i="1"/>
  <c r="H35" i="1"/>
  <c r="G44" i="1"/>
  <c r="H44" i="1"/>
  <c r="G47" i="1"/>
  <c r="H47" i="1"/>
  <c r="G63" i="1"/>
  <c r="H63" i="1"/>
  <c r="G85" i="1"/>
  <c r="H85" i="1"/>
  <c r="G150" i="1"/>
  <c r="H150" i="1"/>
  <c r="G317" i="1"/>
  <c r="H317" i="1"/>
  <c r="G249" i="1"/>
  <c r="H249" i="1"/>
  <c r="G146" i="1"/>
  <c r="H146" i="1"/>
  <c r="G293" i="1"/>
  <c r="H293" i="1"/>
  <c r="G124" i="1"/>
  <c r="H124" i="1"/>
  <c r="G199" i="1"/>
  <c r="H199" i="1"/>
  <c r="G321" i="1"/>
  <c r="H321" i="1"/>
  <c r="G250" i="1"/>
  <c r="H250" i="1"/>
  <c r="G355" i="1"/>
  <c r="H355" i="1"/>
  <c r="G191" i="1"/>
  <c r="H191" i="1"/>
  <c r="G251" i="1"/>
  <c r="H251" i="1"/>
  <c r="G296" i="1"/>
  <c r="H296" i="1"/>
  <c r="G218" i="1"/>
  <c r="H218" i="1"/>
  <c r="G111" i="1"/>
  <c r="H111" i="1"/>
  <c r="G295" i="1"/>
  <c r="H295" i="1"/>
  <c r="G70" i="1"/>
  <c r="H70" i="1"/>
  <c r="G103" i="1"/>
  <c r="H103" i="1"/>
  <c r="G303" i="1"/>
  <c r="H303" i="1"/>
  <c r="G33" i="1"/>
  <c r="H33" i="1"/>
  <c r="G65" i="1"/>
  <c r="H65" i="1"/>
  <c r="G94" i="1"/>
  <c r="H94" i="1"/>
  <c r="G66" i="1"/>
  <c r="H66" i="1"/>
  <c r="G129" i="1"/>
  <c r="H129" i="1"/>
  <c r="G79" i="1"/>
  <c r="H79" i="1"/>
  <c r="G128" i="1"/>
  <c r="H128" i="1"/>
  <c r="G147" i="1"/>
  <c r="H147" i="1"/>
  <c r="G222" i="1"/>
  <c r="H222" i="1"/>
  <c r="G256" i="1"/>
  <c r="H256" i="1"/>
  <c r="G247" i="1"/>
  <c r="H247" i="1"/>
  <c r="G261" i="1"/>
  <c r="H261" i="1"/>
  <c r="G61" i="1"/>
  <c r="H61" i="1"/>
  <c r="G55" i="1"/>
  <c r="H55" i="1"/>
  <c r="G292" i="1"/>
  <c r="H292" i="1"/>
  <c r="G53" i="1"/>
  <c r="H53" i="1"/>
  <c r="G231" i="1"/>
  <c r="H231" i="1"/>
  <c r="G224" i="1"/>
  <c r="H224" i="1"/>
  <c r="G138" i="1"/>
  <c r="H138" i="1"/>
  <c r="G267" i="1"/>
  <c r="H267" i="1"/>
  <c r="G133" i="1"/>
  <c r="H133" i="1"/>
  <c r="G313" i="1"/>
  <c r="H313" i="1"/>
  <c r="G215" i="1"/>
  <c r="H215" i="1"/>
  <c r="G353" i="1"/>
  <c r="H353" i="1"/>
  <c r="G246" i="1"/>
  <c r="H246" i="1"/>
  <c r="G300" i="1"/>
  <c r="H300" i="1"/>
  <c r="G134" i="1"/>
  <c r="H134" i="1"/>
  <c r="G197" i="1"/>
  <c r="H197" i="1"/>
  <c r="G253" i="1"/>
  <c r="H253" i="1"/>
  <c r="G177" i="1"/>
  <c r="H177" i="1"/>
  <c r="G10" i="1"/>
  <c r="H10" i="1"/>
  <c r="G71" i="1"/>
  <c r="H71" i="1"/>
  <c r="G24" i="1"/>
  <c r="H24" i="1"/>
  <c r="G89" i="1"/>
  <c r="H89" i="1"/>
  <c r="G105" i="1"/>
  <c r="H105" i="1"/>
  <c r="G136" i="1"/>
  <c r="H136" i="1"/>
  <c r="G174" i="1"/>
  <c r="H174" i="1"/>
  <c r="G235" i="1"/>
  <c r="H235" i="1"/>
  <c r="G206" i="1"/>
  <c r="H206" i="1"/>
  <c r="G241" i="1"/>
  <c r="H241" i="1"/>
  <c r="G160" i="1"/>
  <c r="H160" i="1"/>
  <c r="G255" i="1"/>
  <c r="H255" i="1"/>
  <c r="G290" i="1"/>
  <c r="H290" i="1"/>
  <c r="G201" i="1"/>
  <c r="H201" i="1"/>
  <c r="G283" i="1"/>
  <c r="H283" i="1"/>
  <c r="G339" i="1"/>
  <c r="H339" i="1"/>
  <c r="G198" i="1"/>
  <c r="H198" i="1"/>
  <c r="G131" i="1"/>
  <c r="H131" i="1"/>
  <c r="G196" i="1"/>
  <c r="H196" i="1"/>
  <c r="G115" i="1"/>
  <c r="H115" i="1"/>
  <c r="G232" i="1"/>
  <c r="H232" i="1"/>
  <c r="G107" i="1"/>
  <c r="H107" i="1"/>
  <c r="G116" i="1"/>
  <c r="H116" i="1"/>
  <c r="G301" i="1"/>
  <c r="H301" i="1"/>
  <c r="G331" i="1"/>
  <c r="H331" i="1"/>
  <c r="G125" i="1"/>
  <c r="H125" i="1"/>
  <c r="G268" i="1"/>
  <c r="H268" i="1"/>
  <c r="G119" i="1"/>
  <c r="H119" i="1"/>
  <c r="G304" i="1"/>
  <c r="H304" i="1"/>
  <c r="G302" i="1"/>
  <c r="H302" i="1"/>
  <c r="G39" i="1"/>
  <c r="H39" i="1"/>
  <c r="G149" i="1"/>
  <c r="H149" i="1"/>
  <c r="G96" i="1"/>
  <c r="H96" i="1"/>
  <c r="G114" i="1"/>
  <c r="H114" i="1"/>
  <c r="G32" i="1"/>
  <c r="H32" i="1"/>
  <c r="G121" i="1"/>
  <c r="H121" i="1"/>
  <c r="G130" i="1"/>
  <c r="H130" i="1"/>
  <c r="G141" i="1"/>
  <c r="H141" i="1"/>
  <c r="G178" i="1"/>
  <c r="H178" i="1"/>
  <c r="G168" i="1"/>
  <c r="H168" i="1"/>
  <c r="G263" i="1"/>
  <c r="H263" i="1"/>
  <c r="G221" i="1"/>
  <c r="H221" i="1"/>
  <c r="G220" i="1"/>
  <c r="H220" i="1"/>
  <c r="G297" i="1"/>
  <c r="H297" i="1"/>
  <c r="G21" i="1"/>
  <c r="H21" i="1"/>
  <c r="G210" i="1"/>
  <c r="H210" i="1"/>
  <c r="G30" i="1"/>
  <c r="H30" i="1"/>
  <c r="G274" i="1"/>
  <c r="H274" i="1"/>
  <c r="G123" i="1"/>
  <c r="H123" i="1"/>
  <c r="G288" i="1"/>
  <c r="H288" i="1"/>
  <c r="G194" i="1"/>
  <c r="H194" i="1"/>
  <c r="G98" i="1"/>
  <c r="H98" i="1"/>
  <c r="G84" i="1"/>
  <c r="H84" i="1"/>
  <c r="G190" i="1"/>
  <c r="H190" i="1"/>
  <c r="G117" i="1"/>
  <c r="H117" i="1"/>
  <c r="G308" i="1"/>
  <c r="H308" i="1"/>
  <c r="G240" i="1"/>
  <c r="H240" i="1"/>
  <c r="G62" i="1"/>
  <c r="H62" i="1"/>
  <c r="G110" i="1"/>
  <c r="H110" i="1"/>
  <c r="G118" i="1"/>
  <c r="H118" i="1"/>
  <c r="G185" i="1"/>
  <c r="H185" i="1"/>
  <c r="G58" i="1"/>
  <c r="H58" i="1"/>
  <c r="G158" i="1"/>
  <c r="H158" i="1"/>
  <c r="G90" i="1"/>
  <c r="H90" i="1"/>
  <c r="G230" i="1"/>
  <c r="H230" i="1"/>
  <c r="G157" i="1"/>
  <c r="H157" i="1"/>
  <c r="G40" i="1"/>
  <c r="H40" i="1"/>
  <c r="G88" i="1"/>
  <c r="H88" i="1"/>
  <c r="G127" i="1"/>
  <c r="H127" i="1"/>
  <c r="G171" i="1"/>
  <c r="H171" i="1"/>
  <c r="G152" i="1"/>
  <c r="H152" i="1"/>
  <c r="G307" i="1"/>
  <c r="H307" i="1"/>
  <c r="G161" i="1"/>
  <c r="H161" i="1"/>
  <c r="G155" i="1"/>
  <c r="H155" i="1"/>
  <c r="G225" i="1"/>
  <c r="H225" i="1"/>
  <c r="G176" i="1"/>
  <c r="H176" i="1"/>
  <c r="G280" i="1"/>
  <c r="H280" i="1"/>
  <c r="G38" i="1"/>
  <c r="H38" i="1"/>
  <c r="G20" i="1"/>
  <c r="H20" i="1"/>
  <c r="G76" i="1"/>
  <c r="H76" i="1"/>
  <c r="G243" i="1"/>
  <c r="H243" i="1"/>
  <c r="G182" i="1"/>
  <c r="H182" i="1"/>
  <c r="G284" i="1"/>
  <c r="H284" i="1"/>
  <c r="G183" i="1"/>
  <c r="H183" i="1"/>
  <c r="G101" i="1"/>
  <c r="H101" i="1"/>
  <c r="G188" i="1"/>
  <c r="H188" i="1"/>
  <c r="G83" i="1"/>
  <c r="H83" i="1"/>
  <c r="G59" i="1"/>
  <c r="H59" i="1"/>
  <c r="G285" i="1"/>
  <c r="H285" i="1"/>
  <c r="G189" i="1"/>
  <c r="H189" i="1"/>
  <c r="G242" i="1"/>
  <c r="H242" i="1"/>
  <c r="G99" i="1"/>
  <c r="H99" i="1"/>
  <c r="G145" i="1"/>
  <c r="H145" i="1"/>
  <c r="G234" i="1"/>
  <c r="H234" i="1"/>
  <c r="G126" i="1"/>
  <c r="H126" i="1"/>
  <c r="G73" i="1"/>
  <c r="H73" i="1"/>
  <c r="G25" i="1"/>
  <c r="H25" i="1"/>
  <c r="G15" i="1"/>
  <c r="H15" i="1"/>
  <c r="G78" i="1"/>
  <c r="H78" i="1"/>
  <c r="G18" i="1"/>
  <c r="H18" i="1"/>
  <c r="G106" i="1"/>
  <c r="H106" i="1"/>
  <c r="G48" i="1"/>
  <c r="H48" i="1"/>
  <c r="G186" i="1"/>
  <c r="H186" i="1"/>
  <c r="G195" i="1"/>
  <c r="H195" i="1"/>
  <c r="G227" i="1"/>
  <c r="H227" i="1"/>
  <c r="G217" i="1"/>
  <c r="H217" i="1"/>
  <c r="G271" i="1"/>
  <c r="H271" i="1"/>
  <c r="G236" i="1"/>
  <c r="H236" i="1"/>
  <c r="G278" i="1"/>
  <c r="H278" i="1"/>
  <c r="G298" i="1"/>
  <c r="H298" i="1"/>
  <c r="G294" i="1"/>
  <c r="H294" i="1"/>
  <c r="G361" i="1"/>
  <c r="H361" i="1"/>
  <c r="G322" i="1"/>
  <c r="H322" i="1"/>
  <c r="G349" i="1"/>
  <c r="H349" i="1"/>
  <c r="G350" i="1"/>
  <c r="H350" i="1"/>
  <c r="G326" i="1"/>
  <c r="H326" i="1"/>
  <c r="G31" i="1"/>
  <c r="H31" i="1"/>
  <c r="G28" i="1"/>
  <c r="H28" i="1"/>
  <c r="G216" i="1"/>
  <c r="H216" i="1"/>
  <c r="G180" i="1"/>
  <c r="H180" i="1"/>
  <c r="G165" i="1"/>
  <c r="H165" i="1"/>
  <c r="G75" i="1"/>
  <c r="H75" i="1"/>
  <c r="G154" i="1"/>
  <c r="H154" i="1"/>
  <c r="G51" i="1"/>
  <c r="H51" i="1"/>
  <c r="G273" i="1"/>
  <c r="H273" i="1"/>
  <c r="G159" i="1"/>
  <c r="H159" i="1"/>
  <c r="G219" i="1"/>
  <c r="H219" i="1"/>
  <c r="G77" i="1"/>
  <c r="H77" i="1"/>
  <c r="G260" i="1"/>
  <c r="H260" i="1"/>
  <c r="G153" i="1"/>
  <c r="H153" i="1"/>
  <c r="G276" i="1"/>
  <c r="H276" i="1"/>
  <c r="G252" i="1"/>
  <c r="H252" i="1"/>
  <c r="G226" i="1"/>
  <c r="H226" i="1"/>
  <c r="G269" i="1"/>
  <c r="H269" i="1"/>
  <c r="G86" i="1"/>
  <c r="H86" i="1"/>
  <c r="G14" i="1"/>
  <c r="H14" i="1"/>
  <c r="G34" i="1"/>
  <c r="H34" i="1"/>
  <c r="G56" i="1"/>
  <c r="H56" i="1"/>
  <c r="G97" i="1"/>
  <c r="H97" i="1"/>
  <c r="G139" i="1"/>
  <c r="H139" i="1"/>
  <c r="G104" i="1"/>
  <c r="H104" i="1"/>
  <c r="G163" i="1"/>
  <c r="H163" i="1"/>
  <c r="G170" i="1"/>
  <c r="H170" i="1"/>
  <c r="G184" i="1"/>
  <c r="H184" i="1"/>
  <c r="G264" i="1"/>
  <c r="H264" i="1"/>
  <c r="G179" i="1"/>
  <c r="H179" i="1"/>
  <c r="G233" i="1"/>
  <c r="H233" i="1"/>
  <c r="G248" i="1"/>
  <c r="H248" i="1"/>
  <c r="G306" i="1"/>
  <c r="H306" i="1"/>
  <c r="G324" i="1"/>
  <c r="H324" i="1"/>
  <c r="G362" i="1"/>
  <c r="H362" i="1"/>
  <c r="G348" i="1"/>
  <c r="H348" i="1"/>
  <c r="G286" i="1"/>
  <c r="H286" i="1"/>
  <c r="G244" i="1"/>
  <c r="H244" i="1"/>
  <c r="G238" i="1"/>
  <c r="H238" i="1"/>
  <c r="G112" i="1"/>
  <c r="H112" i="1"/>
  <c r="G72" i="1"/>
  <c r="H72" i="1"/>
  <c r="G181" i="1"/>
  <c r="H181" i="1"/>
  <c r="G122" i="1"/>
  <c r="H122" i="1"/>
  <c r="G80" i="1"/>
  <c r="H80" i="1"/>
  <c r="G200" i="1"/>
  <c r="H200" i="1"/>
  <c r="G315" i="1"/>
  <c r="H315" i="1"/>
  <c r="G258" i="1"/>
  <c r="H258" i="1"/>
  <c r="G143" i="1"/>
  <c r="H143" i="1"/>
  <c r="G68" i="1"/>
  <c r="H68" i="1"/>
  <c r="G342" i="1"/>
  <c r="H342" i="1"/>
  <c r="G328" i="1"/>
  <c r="H328" i="1"/>
  <c r="G357" i="1"/>
  <c r="H357" i="1"/>
  <c r="G338" i="1"/>
  <c r="H338" i="1"/>
  <c r="G336" i="1"/>
  <c r="H336" i="1"/>
  <c r="G327" i="1"/>
  <c r="H327" i="1"/>
  <c r="G332" i="1"/>
  <c r="H332" i="1"/>
  <c r="G346" i="1"/>
  <c r="H346" i="1"/>
  <c r="G282" i="1"/>
  <c r="H282" i="1"/>
  <c r="G291" i="1"/>
  <c r="H291" i="1"/>
  <c r="G204" i="1"/>
  <c r="H204" i="1"/>
  <c r="G95" i="1"/>
  <c r="H95" i="1"/>
  <c r="G135" i="1"/>
  <c r="H135" i="1"/>
  <c r="G64" i="1"/>
  <c r="H64" i="1"/>
  <c r="G209" i="1"/>
  <c r="H209" i="1"/>
  <c r="G57" i="1"/>
  <c r="H57" i="1"/>
  <c r="G102" i="1"/>
  <c r="H102" i="1"/>
  <c r="G245" i="1"/>
  <c r="H245" i="1"/>
  <c r="G207" i="1"/>
  <c r="H207" i="1"/>
  <c r="G318" i="1"/>
  <c r="H318" i="1"/>
  <c r="G266" i="1"/>
  <c r="H266" i="1"/>
  <c r="G172" i="1"/>
  <c r="H172" i="1"/>
  <c r="G344" i="1"/>
  <c r="H344" i="1"/>
  <c r="G334" i="1"/>
  <c r="H334" i="1"/>
  <c r="G358" i="1"/>
  <c r="H358" i="1"/>
  <c r="G354" i="1"/>
  <c r="H354" i="1"/>
  <c r="G237" i="1"/>
  <c r="H237" i="1"/>
  <c r="G192" i="1"/>
  <c r="H192" i="1"/>
  <c r="G41" i="1"/>
  <c r="H41" i="1"/>
  <c r="G16" i="1"/>
  <c r="H16" i="1"/>
  <c r="G132" i="1"/>
  <c r="H132" i="1"/>
  <c r="G325" i="1"/>
  <c r="H325" i="1"/>
  <c r="G36" i="1"/>
  <c r="H36" i="1"/>
  <c r="G37" i="1"/>
  <c r="H37" i="1"/>
  <c r="G140" i="1"/>
  <c r="H140" i="1"/>
  <c r="G19" i="1"/>
  <c r="H19" i="1"/>
  <c r="G29" i="1"/>
  <c r="H29" i="1"/>
  <c r="G91" i="1"/>
  <c r="H91" i="1"/>
  <c r="G108" i="1"/>
  <c r="H108" i="1"/>
  <c r="G54" i="1"/>
  <c r="H54" i="1"/>
  <c r="G11" i="1"/>
  <c r="H11" i="1"/>
  <c r="G26" i="1"/>
  <c r="H26" i="1"/>
  <c r="G23" i="1"/>
  <c r="H23" i="1"/>
  <c r="G208" i="1"/>
  <c r="H208" i="1"/>
  <c r="G164" i="1"/>
  <c r="H164" i="1"/>
  <c r="G100" i="1"/>
  <c r="H100" i="1"/>
  <c r="G347" i="1"/>
  <c r="H347" i="1"/>
  <c r="G27" i="1"/>
  <c r="H27" i="1"/>
  <c r="G13" i="1"/>
  <c r="H13" i="1"/>
  <c r="G109" i="1"/>
  <c r="H109" i="1"/>
  <c r="G167" i="1"/>
  <c r="H167" i="1"/>
  <c r="G211" i="1"/>
  <c r="H211" i="1"/>
  <c r="G213" i="1"/>
  <c r="H213" i="1"/>
  <c r="G203" i="1"/>
  <c r="H203" i="1"/>
  <c r="G92" i="1"/>
  <c r="H92" i="1"/>
  <c r="G45" i="1"/>
  <c r="H45" i="1"/>
  <c r="G43" i="1"/>
  <c r="H43" i="1"/>
  <c r="G46" i="1"/>
  <c r="H46" i="1"/>
  <c r="H50" i="4"/>
  <c r="D50" i="4"/>
  <c r="H30" i="4"/>
  <c r="D30" i="4"/>
  <c r="D7" i="3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O7" i="3"/>
  <c r="C23" i="3"/>
  <c r="N7" i="3"/>
  <c r="D56" i="4"/>
  <c r="L56" i="4"/>
  <c r="K56" i="4"/>
  <c r="K23" i="3"/>
  <c r="Q365" i="1"/>
  <c r="I93" i="1"/>
  <c r="J93" i="1"/>
  <c r="G93" i="1"/>
  <c r="H93" i="1"/>
  <c r="R365" i="1"/>
  <c r="S365" i="1"/>
  <c r="I365" i="1"/>
  <c r="G363" i="1"/>
  <c r="H363" i="1"/>
  <c r="I341" i="1"/>
  <c r="J341" i="1"/>
  <c r="I345" i="1"/>
  <c r="J345" i="1"/>
  <c r="I350" i="1"/>
  <c r="J350" i="1"/>
  <c r="I335" i="1"/>
  <c r="J335" i="1"/>
  <c r="I16" i="1"/>
  <c r="J16" i="1"/>
  <c r="I80" i="1"/>
  <c r="J80" i="1"/>
  <c r="I192" i="1"/>
  <c r="J192" i="1"/>
  <c r="I240" i="1"/>
  <c r="J240" i="1"/>
  <c r="I296" i="1"/>
  <c r="J296" i="1"/>
  <c r="I227" i="1"/>
  <c r="J227" i="1"/>
  <c r="I269" i="1"/>
  <c r="J269" i="1"/>
  <c r="I142" i="1"/>
  <c r="J142" i="1"/>
  <c r="I270" i="1"/>
  <c r="J270" i="1"/>
  <c r="I33" i="1"/>
  <c r="J33" i="1"/>
  <c r="I89" i="1"/>
  <c r="J89" i="1"/>
  <c r="I153" i="1"/>
  <c r="J153" i="1"/>
  <c r="I217" i="1"/>
  <c r="J217" i="1"/>
  <c r="I273" i="1"/>
  <c r="J273" i="1"/>
  <c r="I51" i="1"/>
  <c r="J51" i="1"/>
  <c r="I235" i="1"/>
  <c r="J235" i="1"/>
  <c r="I245" i="1"/>
  <c r="J245" i="1"/>
  <c r="I326" i="1"/>
  <c r="J326" i="1"/>
  <c r="I34" i="1"/>
  <c r="J34" i="1"/>
  <c r="I90" i="1"/>
  <c r="J90" i="1"/>
  <c r="I154" i="1"/>
  <c r="J154" i="1"/>
  <c r="I218" i="1"/>
  <c r="J218" i="1"/>
  <c r="I19" i="1"/>
  <c r="J19" i="1"/>
  <c r="I219" i="1"/>
  <c r="J219" i="1"/>
  <c r="I173" i="1"/>
  <c r="J173" i="1"/>
  <c r="I62" i="1"/>
  <c r="J62" i="1"/>
  <c r="I206" i="1"/>
  <c r="J206" i="1"/>
  <c r="I71" i="1"/>
  <c r="J71" i="1"/>
  <c r="I60" i="1"/>
  <c r="J60" i="1"/>
  <c r="I116" i="1"/>
  <c r="J116" i="1"/>
  <c r="I172" i="1"/>
  <c r="J172" i="1"/>
  <c r="I228" i="1"/>
  <c r="J228" i="1"/>
  <c r="I292" i="1"/>
  <c r="J292" i="1"/>
  <c r="I29" i="1"/>
  <c r="J29" i="1"/>
  <c r="I85" i="1"/>
  <c r="J85" i="1"/>
  <c r="I237" i="1"/>
  <c r="J237" i="1"/>
  <c r="I223" i="1"/>
  <c r="J223" i="1"/>
  <c r="I119" i="1"/>
  <c r="J119" i="1"/>
  <c r="I247" i="1"/>
  <c r="J247" i="1"/>
  <c r="I311" i="1"/>
  <c r="J311" i="1"/>
  <c r="I338" i="1"/>
  <c r="J338" i="1"/>
  <c r="G323" i="1"/>
  <c r="H323" i="1"/>
  <c r="F70" i="1"/>
  <c r="G343" i="1"/>
  <c r="H343" i="1"/>
  <c r="F188" i="1"/>
  <c r="F72" i="1"/>
  <c r="F259" i="1"/>
  <c r="F162" i="1"/>
  <c r="F346" i="1"/>
  <c r="F200" i="1"/>
  <c r="F84" i="1"/>
  <c r="F319" i="1"/>
  <c r="F38" i="1"/>
  <c r="F15" i="1"/>
  <c r="F309" i="1"/>
  <c r="F113" i="1"/>
  <c r="F289" i="1"/>
  <c r="F74" i="1"/>
  <c r="F193" i="1"/>
  <c r="F326" i="1"/>
  <c r="F108" i="1"/>
  <c r="F340" i="1"/>
  <c r="F277" i="1"/>
  <c r="F299" i="1"/>
  <c r="F112" i="1"/>
  <c r="G335" i="1"/>
  <c r="H335" i="1"/>
  <c r="F206" i="1"/>
  <c r="F68" i="1"/>
  <c r="F212" i="1"/>
  <c r="F350" i="1"/>
  <c r="F271" i="1"/>
  <c r="G365" i="1"/>
  <c r="I358" i="1"/>
  <c r="J358" i="1"/>
  <c r="I362" i="1"/>
  <c r="J362" i="1"/>
  <c r="I337" i="1"/>
  <c r="J337" i="1"/>
  <c r="I346" i="1"/>
  <c r="J346" i="1"/>
  <c r="I357" i="1"/>
  <c r="J357" i="1"/>
  <c r="I24" i="1"/>
  <c r="J24" i="1"/>
  <c r="I88" i="1"/>
  <c r="J88" i="1"/>
  <c r="I144" i="1"/>
  <c r="J144" i="1"/>
  <c r="I200" i="1"/>
  <c r="J200" i="1"/>
  <c r="I248" i="1"/>
  <c r="J248" i="1"/>
  <c r="I304" i="1"/>
  <c r="J304" i="1"/>
  <c r="I99" i="1"/>
  <c r="J99" i="1"/>
  <c r="I251" i="1"/>
  <c r="J251" i="1"/>
  <c r="I301" i="1"/>
  <c r="J301" i="1"/>
  <c r="I294" i="1"/>
  <c r="J294" i="1"/>
  <c r="I41" i="1"/>
  <c r="J41" i="1"/>
  <c r="I97" i="1"/>
  <c r="J97" i="1"/>
  <c r="I161" i="1"/>
  <c r="J161" i="1"/>
  <c r="I225" i="1"/>
  <c r="J225" i="1"/>
  <c r="I281" i="1"/>
  <c r="J281" i="1"/>
  <c r="I83" i="1"/>
  <c r="J83" i="1"/>
  <c r="I267" i="1"/>
  <c r="J267" i="1"/>
  <c r="I277" i="1"/>
  <c r="J277" i="1"/>
  <c r="I150" i="1"/>
  <c r="J150" i="1"/>
  <c r="I31" i="1"/>
  <c r="J31" i="1"/>
  <c r="I42" i="1"/>
  <c r="J42" i="1"/>
  <c r="I98" i="1"/>
  <c r="J98" i="1"/>
  <c r="I162" i="1"/>
  <c r="J162" i="1"/>
  <c r="I226" i="1"/>
  <c r="J226" i="1"/>
  <c r="I274" i="1"/>
  <c r="J274" i="1"/>
  <c r="I43" i="1"/>
  <c r="J43" i="1"/>
  <c r="I243" i="1"/>
  <c r="J243" i="1"/>
  <c r="I197" i="1"/>
  <c r="J197" i="1"/>
  <c r="I86" i="1"/>
  <c r="J86" i="1"/>
  <c r="I238" i="1"/>
  <c r="J238" i="1"/>
  <c r="I23" i="1"/>
  <c r="J23" i="1"/>
  <c r="I124" i="1"/>
  <c r="J124" i="1"/>
  <c r="I180" i="1"/>
  <c r="J180" i="1"/>
  <c r="I236" i="1"/>
  <c r="J236" i="1"/>
  <c r="I300" i="1"/>
  <c r="J300" i="1"/>
  <c r="I37" i="1"/>
  <c r="J37" i="1"/>
  <c r="I101" i="1"/>
  <c r="J101" i="1"/>
  <c r="I261" i="1"/>
  <c r="J261" i="1"/>
  <c r="I183" i="1"/>
  <c r="J183" i="1"/>
  <c r="I319" i="1"/>
  <c r="J319" i="1"/>
  <c r="I191" i="1"/>
  <c r="J191" i="1"/>
  <c r="I255" i="1"/>
  <c r="J255" i="1"/>
  <c r="I331" i="1"/>
  <c r="J331" i="1"/>
  <c r="F214" i="1"/>
  <c r="F114" i="1"/>
  <c r="F216" i="1"/>
  <c r="F146" i="1"/>
  <c r="G22" i="1"/>
  <c r="H22" i="1"/>
  <c r="F85" i="1"/>
  <c r="F136" i="1"/>
  <c r="F239" i="1"/>
  <c r="F29" i="1"/>
  <c r="F159" i="1"/>
  <c r="F252" i="1"/>
  <c r="F80" i="1"/>
  <c r="F60" i="1"/>
  <c r="F274" i="1"/>
  <c r="F124" i="1"/>
  <c r="F176" i="1"/>
  <c r="F49" i="1"/>
  <c r="F177" i="1"/>
  <c r="F345" i="1"/>
  <c r="F182" i="1"/>
  <c r="F270" i="1"/>
  <c r="F166" i="1"/>
  <c r="F328" i="1"/>
  <c r="F65" i="1"/>
  <c r="F356" i="1"/>
  <c r="F147" i="1"/>
  <c r="F63" i="1"/>
  <c r="F156" i="1"/>
  <c r="F348" i="1"/>
  <c r="F280" i="1"/>
  <c r="F32" i="1"/>
  <c r="I329" i="1"/>
  <c r="J329" i="1"/>
  <c r="I352" i="1"/>
  <c r="J352" i="1"/>
  <c r="I351" i="1"/>
  <c r="J351" i="1"/>
  <c r="I40" i="1"/>
  <c r="J40" i="1"/>
  <c r="I104" i="1"/>
  <c r="J104" i="1"/>
  <c r="I160" i="1"/>
  <c r="J160" i="1"/>
  <c r="I208" i="1"/>
  <c r="J208" i="1"/>
  <c r="I256" i="1"/>
  <c r="J256" i="1"/>
  <c r="I320" i="1"/>
  <c r="J320" i="1"/>
  <c r="I115" i="1"/>
  <c r="J115" i="1"/>
  <c r="I30" i="1"/>
  <c r="J30" i="1"/>
  <c r="I182" i="1"/>
  <c r="J182" i="1"/>
  <c r="I39" i="1"/>
  <c r="J39" i="1"/>
  <c r="I57" i="1"/>
  <c r="J57" i="1"/>
  <c r="I113" i="1"/>
  <c r="J113" i="1"/>
  <c r="I177" i="1"/>
  <c r="J177" i="1"/>
  <c r="I233" i="1"/>
  <c r="J233" i="1"/>
  <c r="I297" i="1"/>
  <c r="J297" i="1"/>
  <c r="I131" i="1"/>
  <c r="J131" i="1"/>
  <c r="I22" i="1"/>
  <c r="J22" i="1"/>
  <c r="I214" i="1"/>
  <c r="J214" i="1"/>
  <c r="I47" i="1"/>
  <c r="J47" i="1"/>
  <c r="I58" i="1"/>
  <c r="J58" i="1"/>
  <c r="I114" i="1"/>
  <c r="J114" i="1"/>
  <c r="I178" i="1"/>
  <c r="J178" i="1"/>
  <c r="I290" i="1"/>
  <c r="J290" i="1"/>
  <c r="I91" i="1"/>
  <c r="J91" i="1"/>
  <c r="I291" i="1"/>
  <c r="J291" i="1"/>
  <c r="I253" i="1"/>
  <c r="J253" i="1"/>
  <c r="I102" i="1"/>
  <c r="J102" i="1"/>
  <c r="I286" i="1"/>
  <c r="J286" i="1"/>
  <c r="I20" i="1"/>
  <c r="J20" i="1"/>
  <c r="I76" i="1"/>
  <c r="J76" i="1"/>
  <c r="I140" i="1"/>
  <c r="J140" i="1"/>
  <c r="I196" i="1"/>
  <c r="J196" i="1"/>
  <c r="I252" i="1"/>
  <c r="J252" i="1"/>
  <c r="I316" i="1"/>
  <c r="J316" i="1"/>
  <c r="I53" i="1"/>
  <c r="J53" i="1"/>
  <c r="I133" i="1"/>
  <c r="J133" i="1"/>
  <c r="I325" i="1"/>
  <c r="J325" i="1"/>
  <c r="I135" i="1"/>
  <c r="J135" i="1"/>
  <c r="I103" i="1"/>
  <c r="J103" i="1"/>
  <c r="I111" i="1"/>
  <c r="J111" i="1"/>
  <c r="I263" i="1"/>
  <c r="J263" i="1"/>
  <c r="I328" i="1"/>
  <c r="J328" i="1"/>
  <c r="F244" i="1"/>
  <c r="F58" i="1"/>
  <c r="F125" i="1"/>
  <c r="F167" i="1"/>
  <c r="F76" i="1"/>
  <c r="F305" i="1"/>
  <c r="F48" i="1"/>
  <c r="F55" i="1"/>
  <c r="F359" i="1"/>
  <c r="F331" i="1"/>
  <c r="F217" i="1"/>
  <c r="F332" i="1"/>
  <c r="F31" i="1"/>
  <c r="F353" i="1"/>
  <c r="F208" i="1"/>
  <c r="F171" i="1"/>
  <c r="F287" i="1"/>
  <c r="F347" i="1"/>
  <c r="F129" i="1"/>
  <c r="F330" i="1"/>
  <c r="F126" i="1"/>
  <c r="F36" i="1"/>
  <c r="F66" i="1"/>
  <c r="F282" i="1"/>
  <c r="F351" i="1"/>
  <c r="F78" i="1"/>
  <c r="F358" i="1"/>
  <c r="F264" i="1"/>
  <c r="F324" i="1"/>
  <c r="F255" i="1"/>
  <c r="F94" i="1"/>
  <c r="F37" i="1"/>
  <c r="F116" i="1"/>
  <c r="I363" i="1"/>
  <c r="J363" i="1"/>
  <c r="I356" i="1"/>
  <c r="J356" i="1"/>
  <c r="I334" i="1"/>
  <c r="J334" i="1"/>
  <c r="I336" i="1"/>
  <c r="J336" i="1"/>
  <c r="I48" i="1"/>
  <c r="J48" i="1"/>
  <c r="I112" i="1"/>
  <c r="J112" i="1"/>
  <c r="I168" i="1"/>
  <c r="J168" i="1"/>
  <c r="I216" i="1"/>
  <c r="J216" i="1"/>
  <c r="I264" i="1"/>
  <c r="J264" i="1"/>
  <c r="I11" i="1"/>
  <c r="J11" i="1"/>
  <c r="I139" i="1"/>
  <c r="J139" i="1"/>
  <c r="I283" i="1"/>
  <c r="J283" i="1"/>
  <c r="I54" i="1"/>
  <c r="J54" i="1"/>
  <c r="I198" i="1"/>
  <c r="J198" i="1"/>
  <c r="I63" i="1"/>
  <c r="J63" i="1"/>
  <c r="I65" i="1"/>
  <c r="J65" i="1"/>
  <c r="I121" i="1"/>
  <c r="J121" i="1"/>
  <c r="I185" i="1"/>
  <c r="J185" i="1"/>
  <c r="I241" i="1"/>
  <c r="J241" i="1"/>
  <c r="I305" i="1"/>
  <c r="J305" i="1"/>
  <c r="I147" i="1"/>
  <c r="J147" i="1"/>
  <c r="I125" i="1"/>
  <c r="J125" i="1"/>
  <c r="I46" i="1"/>
  <c r="J46" i="1"/>
  <c r="I230" i="1"/>
  <c r="J230" i="1"/>
  <c r="I79" i="1"/>
  <c r="J79" i="1"/>
  <c r="I66" i="1"/>
  <c r="J66" i="1"/>
  <c r="I122" i="1"/>
  <c r="J122" i="1"/>
  <c r="I186" i="1"/>
  <c r="J186" i="1"/>
  <c r="I242" i="1"/>
  <c r="J242" i="1"/>
  <c r="I298" i="1"/>
  <c r="J298" i="1"/>
  <c r="I123" i="1"/>
  <c r="J123" i="1"/>
  <c r="I307" i="1"/>
  <c r="J307" i="1"/>
  <c r="I285" i="1"/>
  <c r="J285" i="1"/>
  <c r="I134" i="1"/>
  <c r="J134" i="1"/>
  <c r="I28" i="1"/>
  <c r="J28" i="1"/>
  <c r="I84" i="1"/>
  <c r="J84" i="1"/>
  <c r="I148" i="1"/>
  <c r="J148" i="1"/>
  <c r="I204" i="1"/>
  <c r="J204" i="1"/>
  <c r="I260" i="1"/>
  <c r="J260" i="1"/>
  <c r="I61" i="1"/>
  <c r="J61" i="1"/>
  <c r="I149" i="1"/>
  <c r="J149" i="1"/>
  <c r="I87" i="1"/>
  <c r="J87" i="1"/>
  <c r="I271" i="1"/>
  <c r="J271" i="1"/>
  <c r="I167" i="1"/>
  <c r="J167" i="1"/>
  <c r="I175" i="1"/>
  <c r="J175" i="1"/>
  <c r="I143" i="1"/>
  <c r="J143" i="1"/>
  <c r="G9" i="1"/>
  <c r="H9" i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313" i="1"/>
  <c r="F120" i="1"/>
  <c r="F228" i="1"/>
  <c r="F139" i="1"/>
  <c r="G49" i="1"/>
  <c r="H49" i="1"/>
  <c r="F242" i="1"/>
  <c r="F152" i="1"/>
  <c r="F190" i="1"/>
  <c r="F292" i="1"/>
  <c r="F339" i="1"/>
  <c r="F286" i="1"/>
  <c r="F121" i="1"/>
  <c r="F180" i="1"/>
  <c r="F109" i="1"/>
  <c r="F337" i="1"/>
  <c r="F168" i="1"/>
  <c r="F25" i="1"/>
  <c r="F28" i="1"/>
  <c r="F43" i="1"/>
  <c r="F363" i="1"/>
  <c r="G74" i="1"/>
  <c r="H74" i="1"/>
  <c r="I349" i="1"/>
  <c r="J349" i="1"/>
  <c r="I347" i="1"/>
  <c r="J347" i="1"/>
  <c r="I354" i="1"/>
  <c r="J354" i="1"/>
  <c r="I8" i="1"/>
  <c r="J8" i="1"/>
  <c r="I64" i="1"/>
  <c r="J64" i="1"/>
  <c r="I128" i="1"/>
  <c r="J128" i="1"/>
  <c r="I176" i="1"/>
  <c r="J176" i="1"/>
  <c r="I224" i="1"/>
  <c r="J224" i="1"/>
  <c r="I280" i="1"/>
  <c r="J280" i="1"/>
  <c r="I59" i="1"/>
  <c r="J59" i="1"/>
  <c r="I195" i="1"/>
  <c r="J195" i="1"/>
  <c r="I7" i="1"/>
  <c r="J7" i="1"/>
  <c r="I110" i="1"/>
  <c r="J110" i="1"/>
  <c r="I17" i="1"/>
  <c r="J17" i="1"/>
  <c r="I137" i="1"/>
  <c r="J137" i="1"/>
  <c r="I201" i="1"/>
  <c r="J201" i="1"/>
  <c r="I257" i="1"/>
  <c r="J257" i="1"/>
  <c r="I321" i="1"/>
  <c r="J321" i="1"/>
  <c r="I179" i="1"/>
  <c r="J179" i="1"/>
  <c r="I181" i="1"/>
  <c r="J181" i="1"/>
  <c r="I94" i="1"/>
  <c r="J94" i="1"/>
  <c r="I278" i="1"/>
  <c r="J278" i="1"/>
  <c r="I18" i="1"/>
  <c r="J18" i="1"/>
  <c r="I138" i="1"/>
  <c r="J138" i="1"/>
  <c r="I202" i="1"/>
  <c r="J202" i="1"/>
  <c r="I258" i="1"/>
  <c r="J258" i="1"/>
  <c r="I314" i="1"/>
  <c r="J314" i="1"/>
  <c r="I155" i="1"/>
  <c r="J155" i="1"/>
  <c r="I109" i="1"/>
  <c r="J109" i="1"/>
  <c r="I14" i="1"/>
  <c r="J14" i="1"/>
  <c r="I174" i="1"/>
  <c r="J174" i="1"/>
  <c r="I15" i="1"/>
  <c r="J15" i="1"/>
  <c r="I44" i="1"/>
  <c r="J44" i="1"/>
  <c r="I100" i="1"/>
  <c r="J100" i="1"/>
  <c r="I220" i="1"/>
  <c r="J220" i="1"/>
  <c r="I276" i="1"/>
  <c r="J276" i="1"/>
  <c r="I13" i="1"/>
  <c r="J13" i="1"/>
  <c r="I189" i="1"/>
  <c r="J189" i="1"/>
  <c r="I215" i="1"/>
  <c r="J215" i="1"/>
  <c r="I159" i="1"/>
  <c r="J159" i="1"/>
  <c r="I231" i="1"/>
  <c r="J231" i="1"/>
  <c r="I359" i="1"/>
  <c r="J359" i="1"/>
  <c r="G7" i="1"/>
  <c r="H7" i="1"/>
  <c r="F16" i="1"/>
  <c r="F110" i="1"/>
  <c r="F211" i="1"/>
  <c r="F204" i="1"/>
  <c r="F342" i="1"/>
  <c r="F203" i="1"/>
  <c r="F362" i="1"/>
  <c r="F236" i="1"/>
  <c r="F62" i="1"/>
  <c r="F349" i="1"/>
  <c r="F128" i="1"/>
  <c r="F232" i="1"/>
  <c r="G60" i="1"/>
  <c r="H60" i="1"/>
  <c r="F194" i="1"/>
  <c r="F312" i="1"/>
  <c r="F88" i="1"/>
  <c r="F215" i="1"/>
  <c r="F130" i="1"/>
  <c r="F249" i="1"/>
  <c r="F165" i="1"/>
  <c r="F164" i="1"/>
  <c r="F135" i="1"/>
  <c r="F201" i="1"/>
  <c r="F334" i="1"/>
  <c r="F233" i="1"/>
  <c r="F42" i="1"/>
  <c r="F338" i="1"/>
  <c r="F172" i="1"/>
  <c r="F246" i="1"/>
  <c r="F163" i="1"/>
  <c r="F234" i="1"/>
  <c r="F91" i="1"/>
  <c r="F196" i="1"/>
  <c r="F89" i="1"/>
  <c r="F365" i="1"/>
  <c r="I340" i="1"/>
  <c r="J340" i="1"/>
  <c r="I355" i="1"/>
  <c r="J355" i="1"/>
  <c r="I333" i="1"/>
  <c r="J333" i="1"/>
  <c r="I332" i="1"/>
  <c r="J332" i="1"/>
  <c r="I72" i="1"/>
  <c r="J72" i="1"/>
  <c r="I136" i="1"/>
  <c r="J136" i="1"/>
  <c r="I184" i="1"/>
  <c r="J184" i="1"/>
  <c r="I232" i="1"/>
  <c r="J232" i="1"/>
  <c r="I288" i="1"/>
  <c r="I75" i="1"/>
  <c r="J75" i="1"/>
  <c r="I211" i="1"/>
  <c r="J211" i="1"/>
  <c r="I229" i="1"/>
  <c r="J229" i="1"/>
  <c r="I126" i="1"/>
  <c r="J126" i="1"/>
  <c r="I246" i="1"/>
  <c r="J246" i="1"/>
  <c r="I25" i="1"/>
  <c r="J25" i="1"/>
  <c r="I81" i="1"/>
  <c r="J81" i="1"/>
  <c r="I145" i="1"/>
  <c r="J145" i="1"/>
  <c r="I209" i="1"/>
  <c r="J209" i="1"/>
  <c r="I265" i="1"/>
  <c r="J265" i="1"/>
  <c r="I27" i="1"/>
  <c r="J27" i="1"/>
  <c r="I203" i="1"/>
  <c r="J203" i="1"/>
  <c r="I213" i="1"/>
  <c r="J213" i="1"/>
  <c r="I118" i="1"/>
  <c r="J118" i="1"/>
  <c r="I302" i="1"/>
  <c r="J302" i="1"/>
  <c r="I26" i="1"/>
  <c r="J26" i="1"/>
  <c r="I82" i="1"/>
  <c r="J82" i="1"/>
  <c r="I146" i="1"/>
  <c r="J146" i="1"/>
  <c r="I210" i="1"/>
  <c r="J210" i="1"/>
  <c r="I266" i="1"/>
  <c r="J266" i="1"/>
  <c r="I322" i="1"/>
  <c r="J322" i="1"/>
  <c r="I187" i="1"/>
  <c r="J187" i="1"/>
  <c r="I141" i="1"/>
  <c r="J141" i="1"/>
  <c r="I38" i="1"/>
  <c r="J38" i="1"/>
  <c r="I55" i="1"/>
  <c r="J55" i="1"/>
  <c r="I52" i="1"/>
  <c r="J52" i="1"/>
  <c r="I108" i="1"/>
  <c r="J108" i="1"/>
  <c r="I164" i="1"/>
  <c r="J164" i="1"/>
  <c r="I284" i="1"/>
  <c r="J284" i="1"/>
  <c r="I21" i="1"/>
  <c r="J21" i="1"/>
  <c r="I77" i="1"/>
  <c r="J77" i="1"/>
  <c r="I205" i="1"/>
  <c r="J205" i="1"/>
  <c r="I279" i="1"/>
  <c r="J279" i="1"/>
  <c r="I287" i="1"/>
  <c r="J287" i="1"/>
  <c r="I295" i="1"/>
  <c r="J295" i="1"/>
  <c r="I303" i="1"/>
  <c r="J303" i="1"/>
  <c r="I353" i="1"/>
  <c r="J353" i="1"/>
  <c r="F7" i="1"/>
  <c r="F132" i="1"/>
  <c r="F199" i="1"/>
  <c r="F221" i="1"/>
  <c r="F105" i="1"/>
  <c r="F325" i="1"/>
  <c r="F187" i="1"/>
  <c r="G87" i="1"/>
  <c r="H87" i="1"/>
  <c r="F243" i="1"/>
  <c r="F23" i="1"/>
  <c r="G314" i="1"/>
  <c r="H314" i="1"/>
  <c r="F98" i="1"/>
  <c r="F191" i="1"/>
  <c r="F155" i="1"/>
  <c r="F184" i="1"/>
  <c r="F294" i="1"/>
  <c r="F40" i="1"/>
  <c r="F360" i="1"/>
  <c r="F39" i="1"/>
  <c r="F44" i="1"/>
  <c r="F106" i="1"/>
  <c r="F224" i="1"/>
  <c r="F245" i="1"/>
  <c r="F134" i="1"/>
  <c r="F288" i="1"/>
  <c r="F192" i="1"/>
  <c r="J288" i="1"/>
  <c r="J36" i="1"/>
  <c r="J221" i="1"/>
  <c r="J254" i="1"/>
  <c r="N23" i="3"/>
  <c r="D23" i="3"/>
  <c r="E7" i="3"/>
  <c r="E10" i="3"/>
  <c r="E17" i="3"/>
  <c r="H365" i="1"/>
  <c r="J365" i="1"/>
  <c r="E12" i="3"/>
  <c r="E14" i="3"/>
  <c r="E8" i="3"/>
  <c r="F8" i="3"/>
  <c r="G8" i="3"/>
  <c r="H8" i="3"/>
  <c r="I8" i="3"/>
  <c r="F15" i="3"/>
  <c r="G15" i="3"/>
  <c r="H15" i="3"/>
  <c r="I15" i="3"/>
  <c r="F14" i="3"/>
  <c r="G14" i="3"/>
  <c r="H14" i="3"/>
  <c r="I14" i="3"/>
  <c r="F13" i="3"/>
  <c r="G13" i="3"/>
  <c r="H13" i="3"/>
  <c r="I13" i="3"/>
  <c r="E20" i="3"/>
  <c r="E13" i="3"/>
  <c r="F9" i="3"/>
  <c r="G9" i="3"/>
  <c r="H9" i="3"/>
  <c r="I9" i="3"/>
  <c r="E11" i="3"/>
  <c r="E15" i="3"/>
  <c r="F19" i="3"/>
  <c r="G19" i="3"/>
  <c r="H19" i="3"/>
  <c r="I19" i="3"/>
  <c r="F16" i="3"/>
  <c r="G16" i="3"/>
  <c r="H16" i="3"/>
  <c r="I16" i="3"/>
  <c r="F21" i="3"/>
  <c r="G21" i="3"/>
  <c r="H21" i="3"/>
  <c r="I21" i="3"/>
  <c r="E16" i="3"/>
  <c r="F10" i="3"/>
  <c r="G10" i="3"/>
  <c r="H10" i="3"/>
  <c r="I10" i="3"/>
  <c r="O23" i="3"/>
  <c r="E19" i="3"/>
  <c r="E18" i="3"/>
  <c r="F17" i="3"/>
  <c r="G17" i="3"/>
  <c r="H17" i="3"/>
  <c r="I17" i="3"/>
  <c r="F18" i="3"/>
  <c r="G18" i="3"/>
  <c r="H18" i="3"/>
  <c r="I18" i="3"/>
  <c r="F11" i="3"/>
  <c r="G11" i="3"/>
  <c r="H11" i="3"/>
  <c r="I11" i="3"/>
  <c r="F7" i="3"/>
  <c r="G7" i="3"/>
  <c r="F12" i="3"/>
  <c r="G12" i="3"/>
  <c r="H12" i="3"/>
  <c r="I12" i="3"/>
  <c r="F20" i="3"/>
  <c r="G20" i="3"/>
  <c r="H20" i="3"/>
  <c r="I20" i="3"/>
  <c r="E23" i="3"/>
  <c r="E21" i="3"/>
  <c r="E9" i="3"/>
  <c r="J368" i="1"/>
  <c r="J367" i="1"/>
  <c r="H7" i="3"/>
  <c r="G23" i="3"/>
  <c r="K313" i="1"/>
  <c r="L313" i="1"/>
  <c r="M313" i="1"/>
  <c r="N313" i="1"/>
  <c r="O313" i="1"/>
  <c r="K363" i="1"/>
  <c r="L363" i="1"/>
  <c r="M363" i="1"/>
  <c r="N363" i="1"/>
  <c r="O363" i="1"/>
  <c r="K284" i="1"/>
  <c r="L284" i="1"/>
  <c r="M284" i="1"/>
  <c r="N284" i="1"/>
  <c r="O284" i="1"/>
  <c r="K269" i="1"/>
  <c r="L269" i="1"/>
  <c r="M269" i="1"/>
  <c r="N269" i="1"/>
  <c r="O269" i="1"/>
  <c r="K192" i="1"/>
  <c r="L192" i="1"/>
  <c r="M192" i="1"/>
  <c r="N192" i="1"/>
  <c r="O192" i="1"/>
  <c r="K22" i="1"/>
  <c r="L22" i="1"/>
  <c r="M22" i="1"/>
  <c r="N22" i="1"/>
  <c r="O22" i="1"/>
  <c r="K63" i="1"/>
  <c r="L63" i="1"/>
  <c r="M63" i="1"/>
  <c r="N63" i="1"/>
  <c r="O63" i="1"/>
  <c r="K250" i="1"/>
  <c r="L250" i="1"/>
  <c r="M250" i="1"/>
  <c r="N250" i="1"/>
  <c r="O250" i="1"/>
  <c r="K300" i="1"/>
  <c r="L300" i="1"/>
  <c r="M300" i="1"/>
  <c r="N300" i="1"/>
  <c r="O300" i="1"/>
  <c r="K277" i="1"/>
  <c r="L277" i="1"/>
  <c r="M277" i="1"/>
  <c r="N277" i="1"/>
  <c r="O277" i="1"/>
  <c r="K253" i="1"/>
  <c r="L253" i="1"/>
  <c r="M253" i="1"/>
  <c r="N253" i="1"/>
  <c r="O253" i="1"/>
  <c r="K153" i="1"/>
  <c r="L153" i="1"/>
  <c r="M153" i="1"/>
  <c r="N153" i="1"/>
  <c r="O153" i="1"/>
  <c r="K23" i="1"/>
  <c r="L23" i="1"/>
  <c r="M23" i="1"/>
  <c r="N23" i="1"/>
  <c r="O23" i="1"/>
  <c r="K47" i="1"/>
  <c r="L47" i="1"/>
  <c r="M47" i="1"/>
  <c r="N47" i="1"/>
  <c r="O47" i="1"/>
  <c r="K77" i="1"/>
  <c r="L77" i="1"/>
  <c r="M77" i="1"/>
  <c r="N77" i="1"/>
  <c r="O77" i="1"/>
  <c r="K240" i="1"/>
  <c r="L240" i="1"/>
  <c r="M240" i="1"/>
  <c r="N240" i="1"/>
  <c r="O240" i="1"/>
  <c r="K332" i="1"/>
  <c r="L332" i="1"/>
  <c r="M332" i="1"/>
  <c r="N332" i="1"/>
  <c r="O332" i="1"/>
  <c r="K152" i="1"/>
  <c r="L152" i="1"/>
  <c r="M152" i="1"/>
  <c r="N152" i="1"/>
  <c r="O152" i="1"/>
  <c r="K246" i="1"/>
  <c r="L246" i="1"/>
  <c r="M246" i="1"/>
  <c r="N246" i="1"/>
  <c r="O246" i="1"/>
  <c r="K111" i="1"/>
  <c r="L111" i="1"/>
  <c r="M111" i="1"/>
  <c r="N111" i="1"/>
  <c r="O111" i="1"/>
  <c r="K14" i="1"/>
  <c r="L14" i="1"/>
  <c r="M14" i="1"/>
  <c r="N14" i="1"/>
  <c r="O14" i="1"/>
  <c r="K135" i="1"/>
  <c r="L135" i="1"/>
  <c r="M135" i="1"/>
  <c r="N135" i="1"/>
  <c r="O135" i="1"/>
  <c r="K21" i="1"/>
  <c r="L21" i="1"/>
  <c r="M21" i="1"/>
  <c r="N21" i="1"/>
  <c r="O21" i="1"/>
  <c r="K282" i="1"/>
  <c r="L282" i="1"/>
  <c r="M282" i="1"/>
  <c r="N282" i="1"/>
  <c r="O282" i="1"/>
  <c r="K76" i="1"/>
  <c r="L76" i="1"/>
  <c r="M76" i="1"/>
  <c r="N76" i="1"/>
  <c r="O76" i="1"/>
  <c r="K295" i="1"/>
  <c r="L295" i="1"/>
  <c r="M295" i="1"/>
  <c r="N295" i="1"/>
  <c r="O295" i="1"/>
  <c r="K134" i="1"/>
  <c r="L134" i="1"/>
  <c r="M134" i="1"/>
  <c r="N134" i="1"/>
  <c r="O134" i="1"/>
  <c r="K91" i="1"/>
  <c r="L91" i="1"/>
  <c r="M91" i="1"/>
  <c r="N91" i="1"/>
  <c r="O91" i="1"/>
  <c r="K234" i="1"/>
  <c r="L234" i="1"/>
  <c r="M234" i="1"/>
  <c r="N234" i="1"/>
  <c r="O234" i="1"/>
  <c r="K177" i="1"/>
  <c r="L177" i="1"/>
  <c r="M177" i="1"/>
  <c r="N177" i="1"/>
  <c r="O177" i="1"/>
  <c r="K100" i="1"/>
  <c r="L100" i="1"/>
  <c r="M100" i="1"/>
  <c r="N100" i="1"/>
  <c r="O100" i="1"/>
  <c r="K316" i="1"/>
  <c r="L316" i="1"/>
  <c r="M316" i="1"/>
  <c r="N316" i="1"/>
  <c r="O316" i="1"/>
  <c r="K124" i="1"/>
  <c r="L124" i="1"/>
  <c r="M124" i="1"/>
  <c r="N124" i="1"/>
  <c r="O124" i="1"/>
  <c r="K55" i="1"/>
  <c r="L55" i="1"/>
  <c r="M55" i="1"/>
  <c r="N55" i="1"/>
  <c r="O55" i="1"/>
  <c r="K168" i="1"/>
  <c r="L168" i="1"/>
  <c r="M168" i="1"/>
  <c r="N168" i="1"/>
  <c r="O168" i="1"/>
  <c r="K118" i="1"/>
  <c r="L118" i="1"/>
  <c r="M118" i="1"/>
  <c r="N118" i="1"/>
  <c r="O118" i="1"/>
  <c r="K188" i="1"/>
  <c r="L188" i="1"/>
  <c r="M188" i="1"/>
  <c r="N188" i="1"/>
  <c r="O188" i="1"/>
  <c r="K78" i="1"/>
  <c r="L78" i="1"/>
  <c r="M78" i="1"/>
  <c r="N78" i="1"/>
  <c r="O78" i="1"/>
  <c r="K208" i="1"/>
  <c r="L208" i="1"/>
  <c r="M208" i="1"/>
  <c r="N208" i="1"/>
  <c r="O208" i="1"/>
  <c r="K326" i="1"/>
  <c r="L326" i="1"/>
  <c r="M326" i="1"/>
  <c r="N326" i="1"/>
  <c r="O326" i="1"/>
  <c r="K92" i="1"/>
  <c r="L92" i="1"/>
  <c r="K262" i="1"/>
  <c r="L262" i="1"/>
  <c r="M262" i="1"/>
  <c r="N262" i="1"/>
  <c r="O262" i="1"/>
  <c r="K283" i="1"/>
  <c r="L283" i="1"/>
  <c r="M283" i="1"/>
  <c r="N283" i="1"/>
  <c r="O283" i="1"/>
  <c r="K87" i="1"/>
  <c r="L87" i="1"/>
  <c r="M87" i="1"/>
  <c r="N87" i="1"/>
  <c r="O87" i="1"/>
  <c r="K184" i="1"/>
  <c r="L184" i="1"/>
  <c r="M184" i="1"/>
  <c r="N184" i="1"/>
  <c r="O184" i="1"/>
  <c r="K189" i="1"/>
  <c r="L189" i="1"/>
  <c r="M189" i="1"/>
  <c r="N189" i="1"/>
  <c r="O189" i="1"/>
  <c r="K71" i="1"/>
  <c r="L71" i="1"/>
  <c r="M71" i="1"/>
  <c r="N71" i="1"/>
  <c r="O71" i="1"/>
  <c r="K166" i="1"/>
  <c r="L166" i="1"/>
  <c r="M166" i="1"/>
  <c r="N166" i="1"/>
  <c r="O166" i="1"/>
  <c r="K315" i="1"/>
  <c r="L315" i="1"/>
  <c r="M315" i="1"/>
  <c r="N315" i="1"/>
  <c r="O315" i="1"/>
  <c r="K30" i="1"/>
  <c r="L30" i="1"/>
  <c r="M30" i="1"/>
  <c r="N30" i="1"/>
  <c r="O30" i="1"/>
  <c r="K151" i="1"/>
  <c r="L151" i="1"/>
  <c r="M151" i="1"/>
  <c r="N151" i="1"/>
  <c r="O151" i="1"/>
  <c r="K251" i="1"/>
  <c r="L251" i="1"/>
  <c r="M251" i="1"/>
  <c r="N251" i="1"/>
  <c r="O251" i="1"/>
  <c r="K318" i="1"/>
  <c r="L318" i="1"/>
  <c r="M318" i="1"/>
  <c r="N318" i="1"/>
  <c r="O318" i="1"/>
  <c r="K185" i="1"/>
  <c r="L185" i="1"/>
  <c r="M185" i="1"/>
  <c r="N185" i="1"/>
  <c r="O185" i="1"/>
  <c r="K193" i="1"/>
  <c r="L193" i="1"/>
  <c r="M193" i="1"/>
  <c r="N193" i="1"/>
  <c r="O193" i="1"/>
  <c r="K15" i="1"/>
  <c r="L15" i="1"/>
  <c r="M15" i="1"/>
  <c r="N15" i="1"/>
  <c r="O15" i="1"/>
  <c r="K45" i="1"/>
  <c r="L45" i="1"/>
  <c r="M45" i="1"/>
  <c r="N45" i="1"/>
  <c r="O45" i="1"/>
  <c r="K148" i="1"/>
  <c r="L148" i="1"/>
  <c r="M148" i="1"/>
  <c r="N148" i="1"/>
  <c r="O148" i="1"/>
  <c r="K323" i="1"/>
  <c r="L323" i="1"/>
  <c r="M323" i="1"/>
  <c r="N323" i="1"/>
  <c r="O323" i="1"/>
  <c r="K99" i="1"/>
  <c r="L99" i="1"/>
  <c r="M99" i="1"/>
  <c r="N99" i="1"/>
  <c r="O99" i="1"/>
  <c r="K252" i="1"/>
  <c r="L252" i="1"/>
  <c r="M252" i="1"/>
  <c r="N252" i="1"/>
  <c r="O252" i="1"/>
  <c r="K292" i="1"/>
  <c r="L292" i="1"/>
  <c r="M292" i="1"/>
  <c r="N292" i="1"/>
  <c r="O292" i="1"/>
  <c r="K258" i="1"/>
  <c r="L258" i="1"/>
  <c r="M258" i="1"/>
  <c r="N258" i="1"/>
  <c r="O258" i="1"/>
  <c r="K335" i="1"/>
  <c r="L335" i="1"/>
  <c r="M335" i="1"/>
  <c r="N335" i="1"/>
  <c r="O335" i="1"/>
  <c r="K108" i="1"/>
  <c r="L108" i="1"/>
  <c r="M108" i="1"/>
  <c r="N108" i="1"/>
  <c r="O108" i="1"/>
  <c r="K200" i="1"/>
  <c r="L200" i="1"/>
  <c r="M200" i="1"/>
  <c r="N200" i="1"/>
  <c r="O200" i="1"/>
  <c r="K259" i="1"/>
  <c r="L259" i="1"/>
  <c r="M259" i="1"/>
  <c r="N259" i="1"/>
  <c r="O259" i="1"/>
  <c r="K116" i="1"/>
  <c r="L116" i="1"/>
  <c r="M116" i="1"/>
  <c r="N116" i="1"/>
  <c r="O116" i="1"/>
  <c r="K312" i="1"/>
  <c r="L312" i="1"/>
  <c r="M312" i="1"/>
  <c r="N312" i="1"/>
  <c r="O312" i="1"/>
  <c r="K287" i="1"/>
  <c r="L287" i="1"/>
  <c r="M287" i="1"/>
  <c r="N287" i="1"/>
  <c r="O287" i="1"/>
  <c r="K70" i="1"/>
  <c r="L70" i="1"/>
  <c r="M70" i="1"/>
  <c r="N70" i="1"/>
  <c r="O70" i="1"/>
  <c r="K207" i="1"/>
  <c r="L207" i="1"/>
  <c r="M207" i="1"/>
  <c r="N207" i="1"/>
  <c r="O207" i="1"/>
  <c r="K317" i="1"/>
  <c r="L317" i="1"/>
  <c r="M317" i="1"/>
  <c r="N317" i="1"/>
  <c r="O317" i="1"/>
  <c r="K119" i="1"/>
  <c r="L119" i="1"/>
  <c r="M119" i="1"/>
  <c r="N119" i="1"/>
  <c r="O119" i="1"/>
  <c r="K132" i="1"/>
  <c r="L132" i="1"/>
  <c r="M132" i="1"/>
  <c r="N132" i="1"/>
  <c r="O132" i="1"/>
  <c r="K216" i="1"/>
  <c r="L216" i="1"/>
  <c r="M216" i="1"/>
  <c r="N216" i="1"/>
  <c r="O216" i="1"/>
  <c r="K13" i="1"/>
  <c r="L13" i="1"/>
  <c r="M13" i="1"/>
  <c r="N13" i="1"/>
  <c r="O13" i="1"/>
  <c r="K224" i="1"/>
  <c r="L224" i="1"/>
  <c r="M224" i="1"/>
  <c r="N224" i="1"/>
  <c r="O224" i="1"/>
  <c r="K347" i="1"/>
  <c r="L347" i="1"/>
  <c r="M347" i="1"/>
  <c r="N347" i="1"/>
  <c r="O347" i="1"/>
  <c r="K93" i="1"/>
  <c r="L93" i="1"/>
  <c r="K199" i="1"/>
  <c r="L199" i="1"/>
  <c r="M199" i="1"/>
  <c r="N199" i="1"/>
  <c r="O199" i="1"/>
  <c r="K355" i="1"/>
  <c r="L355" i="1"/>
  <c r="M355" i="1"/>
  <c r="N355" i="1"/>
  <c r="O355" i="1"/>
  <c r="K62" i="1"/>
  <c r="L62" i="1"/>
  <c r="M62" i="1"/>
  <c r="N62" i="1"/>
  <c r="O62" i="1"/>
  <c r="K205" i="1"/>
  <c r="L205" i="1"/>
  <c r="M205" i="1"/>
  <c r="N205" i="1"/>
  <c r="O205" i="1"/>
  <c r="K20" i="1"/>
  <c r="L20" i="1"/>
  <c r="M20" i="1"/>
  <c r="N20" i="1"/>
  <c r="O20" i="1"/>
  <c r="K12" i="1"/>
  <c r="L12" i="1"/>
  <c r="M12" i="1"/>
  <c r="N12" i="1"/>
  <c r="O12" i="1"/>
  <c r="K242" i="1"/>
  <c r="L242" i="1"/>
  <c r="M242" i="1"/>
  <c r="N242" i="1"/>
  <c r="O242" i="1"/>
  <c r="K308" i="1"/>
  <c r="L308" i="1"/>
  <c r="M308" i="1"/>
  <c r="N308" i="1"/>
  <c r="O308" i="1"/>
  <c r="K310" i="1"/>
  <c r="L310" i="1"/>
  <c r="M310" i="1"/>
  <c r="N310" i="1"/>
  <c r="O310" i="1"/>
  <c r="C4" i="1"/>
  <c r="K123" i="1"/>
  <c r="L123" i="1"/>
  <c r="M123" i="1"/>
  <c r="N123" i="1"/>
  <c r="O123" i="1"/>
  <c r="K232" i="1"/>
  <c r="L232" i="1"/>
  <c r="M232" i="1"/>
  <c r="N232" i="1"/>
  <c r="O232" i="1"/>
  <c r="K201" i="1"/>
  <c r="L201" i="1"/>
  <c r="M201" i="1"/>
  <c r="N201" i="1"/>
  <c r="O201" i="1"/>
  <c r="K210" i="1"/>
  <c r="L210" i="1"/>
  <c r="M210" i="1"/>
  <c r="N210" i="1"/>
  <c r="O210" i="1"/>
  <c r="K260" i="1"/>
  <c r="L260" i="1"/>
  <c r="M260" i="1"/>
  <c r="N260" i="1"/>
  <c r="O260" i="1"/>
  <c r="K68" i="1"/>
  <c r="L68" i="1"/>
  <c r="M68" i="1"/>
  <c r="N68" i="1"/>
  <c r="O68" i="1"/>
  <c r="K294" i="1"/>
  <c r="L294" i="1"/>
  <c r="M294" i="1"/>
  <c r="N294" i="1"/>
  <c r="O294" i="1"/>
  <c r="K60" i="1"/>
  <c r="L60" i="1"/>
  <c r="M60" i="1"/>
  <c r="N60" i="1"/>
  <c r="O60" i="1"/>
  <c r="K102" i="1"/>
  <c r="L102" i="1"/>
  <c r="M102" i="1"/>
  <c r="N102" i="1"/>
  <c r="O102" i="1"/>
  <c r="K117" i="1"/>
  <c r="L117" i="1"/>
  <c r="M117" i="1"/>
  <c r="N117" i="1"/>
  <c r="O117" i="1"/>
  <c r="K197" i="1"/>
  <c r="L197" i="1"/>
  <c r="M197" i="1"/>
  <c r="N197" i="1"/>
  <c r="O197" i="1"/>
  <c r="K337" i="1"/>
  <c r="L337" i="1"/>
  <c r="M337" i="1"/>
  <c r="N337" i="1"/>
  <c r="O337" i="1"/>
  <c r="K170" i="1"/>
  <c r="L170" i="1"/>
  <c r="M170" i="1"/>
  <c r="N170" i="1"/>
  <c r="O170" i="1"/>
  <c r="K106" i="1"/>
  <c r="L106" i="1"/>
  <c r="M106" i="1"/>
  <c r="N106" i="1"/>
  <c r="O106" i="1"/>
  <c r="K8" i="1"/>
  <c r="L8" i="1"/>
  <c r="M8" i="1"/>
  <c r="N8" i="1"/>
  <c r="O8" i="1"/>
  <c r="K31" i="1"/>
  <c r="L31" i="1"/>
  <c r="M31" i="1"/>
  <c r="N31" i="1"/>
  <c r="O31" i="1"/>
  <c r="K79" i="1"/>
  <c r="L79" i="1"/>
  <c r="M79" i="1"/>
  <c r="N79" i="1"/>
  <c r="O79" i="1"/>
  <c r="K217" i="1"/>
  <c r="L217" i="1"/>
  <c r="M217" i="1"/>
  <c r="N217" i="1"/>
  <c r="O217" i="1"/>
  <c r="K356" i="1"/>
  <c r="L356" i="1"/>
  <c r="M356" i="1"/>
  <c r="N356" i="1"/>
  <c r="O356" i="1"/>
  <c r="K276" i="1"/>
  <c r="L276" i="1"/>
  <c r="M276" i="1"/>
  <c r="N276" i="1"/>
  <c r="O276" i="1"/>
  <c r="K176" i="1"/>
  <c r="L176" i="1"/>
  <c r="M176" i="1"/>
  <c r="N176" i="1"/>
  <c r="O176" i="1"/>
  <c r="K190" i="1"/>
  <c r="L190" i="1"/>
  <c r="M190" i="1"/>
  <c r="N190" i="1"/>
  <c r="O190" i="1"/>
  <c r="K327" i="1"/>
  <c r="L327" i="1"/>
  <c r="M327" i="1"/>
  <c r="N327" i="1"/>
  <c r="O327" i="1"/>
  <c r="K61" i="1"/>
  <c r="L61" i="1"/>
  <c r="M61" i="1"/>
  <c r="N61" i="1"/>
  <c r="O61" i="1"/>
  <c r="K131" i="1"/>
  <c r="L131" i="1"/>
  <c r="M131" i="1"/>
  <c r="N131" i="1"/>
  <c r="O131" i="1"/>
  <c r="K266" i="1"/>
  <c r="L266" i="1"/>
  <c r="M266" i="1"/>
  <c r="N266" i="1"/>
  <c r="O266" i="1"/>
  <c r="K142" i="1"/>
  <c r="L142" i="1"/>
  <c r="M142" i="1"/>
  <c r="N142" i="1"/>
  <c r="O142" i="1"/>
  <c r="K141" i="1"/>
  <c r="L141" i="1"/>
  <c r="M141" i="1"/>
  <c r="N141" i="1"/>
  <c r="O141" i="1"/>
  <c r="K156" i="1"/>
  <c r="L156" i="1"/>
  <c r="M156" i="1"/>
  <c r="N156" i="1"/>
  <c r="O156" i="1"/>
  <c r="K84" i="1"/>
  <c r="L84" i="1"/>
  <c r="M84" i="1"/>
  <c r="N84" i="1"/>
  <c r="O84" i="1"/>
  <c r="K293" i="1"/>
  <c r="L293" i="1"/>
  <c r="M293" i="1"/>
  <c r="N293" i="1"/>
  <c r="O293" i="1"/>
  <c r="K164" i="1"/>
  <c r="L164" i="1"/>
  <c r="M164" i="1"/>
  <c r="N164" i="1"/>
  <c r="O164" i="1"/>
  <c r="K303" i="1"/>
  <c r="L303" i="1"/>
  <c r="M303" i="1"/>
  <c r="N303" i="1"/>
  <c r="O303" i="1"/>
  <c r="K46" i="1"/>
  <c r="L46" i="1"/>
  <c r="M46" i="1"/>
  <c r="N46" i="1"/>
  <c r="O46" i="1"/>
  <c r="K52" i="1"/>
  <c r="L52" i="1"/>
  <c r="M52" i="1"/>
  <c r="N52" i="1"/>
  <c r="O52" i="1"/>
  <c r="K226" i="1"/>
  <c r="L226" i="1"/>
  <c r="M226" i="1"/>
  <c r="N226" i="1"/>
  <c r="O226" i="1"/>
  <c r="K243" i="1"/>
  <c r="L243" i="1"/>
  <c r="M243" i="1"/>
  <c r="N243" i="1"/>
  <c r="O243" i="1"/>
  <c r="K110" i="1"/>
  <c r="L110" i="1"/>
  <c r="M110" i="1"/>
  <c r="N110" i="1"/>
  <c r="O110" i="1"/>
  <c r="K231" i="1"/>
  <c r="L231" i="1"/>
  <c r="M231" i="1"/>
  <c r="N231" i="1"/>
  <c r="O231" i="1"/>
  <c r="K245" i="1"/>
  <c r="L245" i="1"/>
  <c r="M245" i="1"/>
  <c r="N245" i="1"/>
  <c r="O245" i="1"/>
  <c r="K103" i="1"/>
  <c r="L103" i="1"/>
  <c r="M103" i="1"/>
  <c r="N103" i="1"/>
  <c r="O103" i="1"/>
  <c r="K107" i="1"/>
  <c r="L107" i="1"/>
  <c r="M107" i="1"/>
  <c r="N107" i="1"/>
  <c r="O107" i="1"/>
  <c r="K182" i="1"/>
  <c r="L182" i="1"/>
  <c r="M182" i="1"/>
  <c r="N182" i="1"/>
  <c r="O182" i="1"/>
  <c r="K309" i="1"/>
  <c r="L309" i="1"/>
  <c r="M309" i="1"/>
  <c r="N309" i="1"/>
  <c r="O309" i="1"/>
  <c r="K173" i="1"/>
  <c r="L173" i="1"/>
  <c r="M173" i="1"/>
  <c r="N173" i="1"/>
  <c r="O173" i="1"/>
  <c r="K39" i="1"/>
  <c r="L39" i="1"/>
  <c r="M39" i="1"/>
  <c r="N39" i="1"/>
  <c r="O39" i="1"/>
  <c r="K320" i="1"/>
  <c r="L320" i="1"/>
  <c r="M320" i="1"/>
  <c r="N320" i="1"/>
  <c r="O320" i="1"/>
  <c r="K109" i="1"/>
  <c r="L109" i="1"/>
  <c r="M109" i="1"/>
  <c r="N109" i="1"/>
  <c r="O109" i="1"/>
  <c r="K115" i="1"/>
  <c r="L115" i="1"/>
  <c r="M115" i="1"/>
  <c r="N115" i="1"/>
  <c r="O115" i="1"/>
  <c r="K167" i="1"/>
  <c r="L167" i="1"/>
  <c r="M167" i="1"/>
  <c r="N167" i="1"/>
  <c r="O167" i="1"/>
  <c r="K279" i="1"/>
  <c r="L279" i="1"/>
  <c r="M279" i="1"/>
  <c r="N279" i="1"/>
  <c r="O279" i="1"/>
  <c r="K37" i="1"/>
  <c r="L37" i="1"/>
  <c r="M37" i="1"/>
  <c r="N37" i="1"/>
  <c r="O37" i="1"/>
  <c r="K333" i="1"/>
  <c r="L333" i="1"/>
  <c r="M333" i="1"/>
  <c r="N333" i="1"/>
  <c r="O333" i="1"/>
  <c r="K285" i="1"/>
  <c r="L285" i="1"/>
  <c r="M285" i="1"/>
  <c r="N285" i="1"/>
  <c r="O285" i="1"/>
  <c r="K218" i="1"/>
  <c r="L218" i="1"/>
  <c r="M218" i="1"/>
  <c r="N218" i="1"/>
  <c r="O218" i="1"/>
  <c r="K275" i="1"/>
  <c r="L275" i="1"/>
  <c r="M275" i="1"/>
  <c r="N275" i="1"/>
  <c r="O275" i="1"/>
  <c r="K144" i="1"/>
  <c r="L144" i="1"/>
  <c r="M144" i="1"/>
  <c r="N144" i="1"/>
  <c r="O144" i="1"/>
  <c r="K96" i="1"/>
  <c r="L96" i="1"/>
  <c r="M96" i="1"/>
  <c r="N96" i="1"/>
  <c r="O96" i="1"/>
  <c r="K65" i="1"/>
  <c r="L65" i="1"/>
  <c r="M65" i="1"/>
  <c r="N65" i="1"/>
  <c r="O65" i="1"/>
  <c r="K128" i="1"/>
  <c r="L128" i="1"/>
  <c r="M128" i="1"/>
  <c r="N128" i="1"/>
  <c r="O128" i="1"/>
  <c r="K180" i="1"/>
  <c r="L180" i="1"/>
  <c r="M180" i="1"/>
  <c r="N180" i="1"/>
  <c r="O180" i="1"/>
  <c r="K257" i="1"/>
  <c r="L257" i="1"/>
  <c r="M257" i="1"/>
  <c r="N257" i="1"/>
  <c r="O257" i="1"/>
  <c r="K171" i="1"/>
  <c r="L171" i="1"/>
  <c r="M171" i="1"/>
  <c r="N171" i="1"/>
  <c r="O171" i="1"/>
  <c r="K139" i="1"/>
  <c r="L139" i="1"/>
  <c r="M139" i="1"/>
  <c r="N139" i="1"/>
  <c r="O139" i="1"/>
  <c r="K178" i="1"/>
  <c r="L178" i="1"/>
  <c r="M178" i="1"/>
  <c r="N178" i="1"/>
  <c r="O178" i="1"/>
  <c r="K90" i="1"/>
  <c r="L90" i="1"/>
  <c r="M90" i="1"/>
  <c r="N90" i="1"/>
  <c r="O90" i="1"/>
  <c r="K211" i="1"/>
  <c r="L211" i="1"/>
  <c r="M211" i="1"/>
  <c r="N211" i="1"/>
  <c r="O211" i="1"/>
  <c r="K104" i="1"/>
  <c r="L104" i="1"/>
  <c r="M104" i="1"/>
  <c r="N104" i="1"/>
  <c r="O104" i="1"/>
  <c r="K238" i="1"/>
  <c r="L238" i="1"/>
  <c r="M238" i="1"/>
  <c r="N238" i="1"/>
  <c r="O238" i="1"/>
  <c r="K28" i="1"/>
  <c r="L28" i="1"/>
  <c r="M28" i="1"/>
  <c r="N28" i="1"/>
  <c r="O28" i="1"/>
  <c r="K215" i="1"/>
  <c r="L215" i="1"/>
  <c r="M215" i="1"/>
  <c r="N215" i="1"/>
  <c r="O215" i="1"/>
  <c r="K286" i="1"/>
  <c r="L286" i="1"/>
  <c r="M286" i="1"/>
  <c r="N286" i="1"/>
  <c r="O286" i="1"/>
  <c r="K331" i="1"/>
  <c r="L331" i="1"/>
  <c r="M331" i="1"/>
  <c r="N331" i="1"/>
  <c r="O331" i="1"/>
  <c r="K348" i="1"/>
  <c r="L348" i="1"/>
  <c r="M348" i="1"/>
  <c r="N348" i="1"/>
  <c r="O348" i="1"/>
  <c r="K187" i="1"/>
  <c r="L187" i="1"/>
  <c r="M187" i="1"/>
  <c r="N187" i="1"/>
  <c r="O187" i="1"/>
  <c r="K120" i="1"/>
  <c r="L120" i="1"/>
  <c r="M120" i="1"/>
  <c r="N120" i="1"/>
  <c r="O120" i="1"/>
  <c r="K138" i="1"/>
  <c r="L138" i="1"/>
  <c r="M138" i="1"/>
  <c r="N138" i="1"/>
  <c r="O138" i="1"/>
  <c r="K73" i="1"/>
  <c r="L73" i="1"/>
  <c r="M73" i="1"/>
  <c r="N73" i="1"/>
  <c r="O73" i="1"/>
  <c r="K291" i="1"/>
  <c r="L291" i="1"/>
  <c r="M291" i="1"/>
  <c r="N291" i="1"/>
  <c r="O291" i="1"/>
  <c r="K158" i="1"/>
  <c r="L158" i="1"/>
  <c r="M158" i="1"/>
  <c r="N158" i="1"/>
  <c r="O158" i="1"/>
  <c r="K214" i="1"/>
  <c r="L214" i="1"/>
  <c r="M214" i="1"/>
  <c r="N214" i="1"/>
  <c r="O214" i="1"/>
  <c r="K196" i="1"/>
  <c r="L196" i="1"/>
  <c r="M196" i="1"/>
  <c r="N196" i="1"/>
  <c r="O196" i="1"/>
  <c r="K344" i="1"/>
  <c r="L344" i="1"/>
  <c r="M344" i="1"/>
  <c r="N344" i="1"/>
  <c r="O344" i="1"/>
  <c r="K354" i="1"/>
  <c r="L354" i="1"/>
  <c r="M354" i="1"/>
  <c r="N354" i="1"/>
  <c r="O354" i="1"/>
  <c r="K346" i="1"/>
  <c r="L346" i="1"/>
  <c r="M346" i="1"/>
  <c r="N346" i="1"/>
  <c r="O346" i="1"/>
  <c r="K126" i="1"/>
  <c r="L126" i="1"/>
  <c r="M126" i="1"/>
  <c r="N126" i="1"/>
  <c r="O126" i="1"/>
  <c r="K172" i="1"/>
  <c r="L172" i="1"/>
  <c r="M172" i="1"/>
  <c r="N172" i="1"/>
  <c r="O172" i="1"/>
  <c r="K69" i="1"/>
  <c r="L69" i="1"/>
  <c r="M69" i="1"/>
  <c r="N69" i="1"/>
  <c r="O69" i="1"/>
  <c r="K44" i="1"/>
  <c r="L44" i="1"/>
  <c r="M44" i="1"/>
  <c r="N44" i="1"/>
  <c r="O44" i="1"/>
  <c r="K101" i="1"/>
  <c r="L101" i="1"/>
  <c r="M101" i="1"/>
  <c r="N101" i="1"/>
  <c r="O101" i="1"/>
  <c r="K183" i="1"/>
  <c r="L183" i="1"/>
  <c r="M183" i="1"/>
  <c r="N183" i="1"/>
  <c r="O183" i="1"/>
  <c r="K175" i="1"/>
  <c r="L175" i="1"/>
  <c r="M175" i="1"/>
  <c r="N175" i="1"/>
  <c r="O175" i="1"/>
  <c r="K163" i="1"/>
  <c r="L163" i="1"/>
  <c r="M163" i="1"/>
  <c r="N163" i="1"/>
  <c r="O163" i="1"/>
  <c r="K57" i="1"/>
  <c r="L57" i="1"/>
  <c r="M57" i="1"/>
  <c r="N57" i="1"/>
  <c r="O57" i="1"/>
  <c r="K49" i="1"/>
  <c r="L49" i="1"/>
  <c r="M49" i="1"/>
  <c r="N49" i="1"/>
  <c r="O49" i="1"/>
  <c r="K230" i="1"/>
  <c r="L230" i="1"/>
  <c r="M230" i="1"/>
  <c r="N230" i="1"/>
  <c r="O230" i="1"/>
  <c r="K121" i="1"/>
  <c r="L121" i="1"/>
  <c r="M121" i="1"/>
  <c r="N121" i="1"/>
  <c r="O121" i="1"/>
  <c r="K248" i="1"/>
  <c r="L248" i="1"/>
  <c r="M248" i="1"/>
  <c r="N248" i="1"/>
  <c r="O248" i="1"/>
  <c r="K17" i="1"/>
  <c r="L17" i="1"/>
  <c r="M17" i="1"/>
  <c r="N17" i="1"/>
  <c r="O17" i="1"/>
  <c r="K114" i="1"/>
  <c r="L114" i="1"/>
  <c r="M114" i="1"/>
  <c r="N114" i="1"/>
  <c r="O114" i="1"/>
  <c r="K145" i="1"/>
  <c r="L145" i="1"/>
  <c r="M145" i="1"/>
  <c r="N145" i="1"/>
  <c r="O145" i="1"/>
  <c r="K204" i="1"/>
  <c r="L204" i="1"/>
  <c r="M204" i="1"/>
  <c r="N204" i="1"/>
  <c r="O204" i="1"/>
  <c r="K67" i="1"/>
  <c r="L67" i="1"/>
  <c r="M67" i="1"/>
  <c r="N67" i="1"/>
  <c r="O67" i="1"/>
  <c r="K328" i="1"/>
  <c r="L328" i="1"/>
  <c r="M328" i="1"/>
  <c r="N328" i="1"/>
  <c r="O328" i="1"/>
  <c r="K85" i="1"/>
  <c r="L85" i="1"/>
  <c r="M85" i="1"/>
  <c r="N85" i="1"/>
  <c r="O85" i="1"/>
  <c r="K202" i="1"/>
  <c r="L202" i="1"/>
  <c r="M202" i="1"/>
  <c r="N202" i="1"/>
  <c r="O202" i="1"/>
  <c r="K302" i="1"/>
  <c r="L302" i="1"/>
  <c r="M302" i="1"/>
  <c r="N302" i="1"/>
  <c r="O302" i="1"/>
  <c r="K159" i="1"/>
  <c r="L159" i="1"/>
  <c r="M159" i="1"/>
  <c r="N159" i="1"/>
  <c r="O159" i="1"/>
  <c r="K357" i="1"/>
  <c r="L357" i="1"/>
  <c r="M357" i="1"/>
  <c r="N357" i="1"/>
  <c r="O357" i="1"/>
  <c r="K350" i="1"/>
  <c r="L350" i="1"/>
  <c r="M350" i="1"/>
  <c r="N350" i="1"/>
  <c r="O350" i="1"/>
  <c r="K227" i="1"/>
  <c r="L227" i="1"/>
  <c r="M227" i="1"/>
  <c r="N227" i="1"/>
  <c r="O227" i="1"/>
  <c r="K95" i="1"/>
  <c r="L95" i="1"/>
  <c r="M95" i="1"/>
  <c r="N95" i="1"/>
  <c r="O95" i="1"/>
  <c r="K51" i="1"/>
  <c r="L51" i="1"/>
  <c r="M51" i="1"/>
  <c r="N51" i="1"/>
  <c r="O51" i="1"/>
  <c r="K169" i="1"/>
  <c r="L169" i="1"/>
  <c r="M169" i="1"/>
  <c r="N169" i="1"/>
  <c r="O169" i="1"/>
  <c r="K56" i="1"/>
  <c r="L56" i="1"/>
  <c r="M56" i="1"/>
  <c r="N56" i="1"/>
  <c r="O56" i="1"/>
  <c r="K40" i="1"/>
  <c r="L40" i="1"/>
  <c r="M40" i="1"/>
  <c r="N40" i="1"/>
  <c r="O40" i="1"/>
  <c r="K241" i="1"/>
  <c r="L241" i="1"/>
  <c r="M241" i="1"/>
  <c r="N241" i="1"/>
  <c r="O241" i="1"/>
  <c r="K198" i="1"/>
  <c r="L198" i="1"/>
  <c r="M198" i="1"/>
  <c r="N198" i="1"/>
  <c r="O198" i="1"/>
  <c r="K58" i="1"/>
  <c r="L58" i="1"/>
  <c r="M58" i="1"/>
  <c r="N58" i="1"/>
  <c r="O58" i="1"/>
  <c r="K223" i="1"/>
  <c r="L223" i="1"/>
  <c r="M223" i="1"/>
  <c r="N223" i="1"/>
  <c r="O223" i="1"/>
  <c r="K24" i="1"/>
  <c r="L24" i="1"/>
  <c r="M24" i="1"/>
  <c r="N24" i="1"/>
  <c r="O24" i="1"/>
  <c r="K281" i="1"/>
  <c r="L281" i="1"/>
  <c r="M281" i="1"/>
  <c r="N281" i="1"/>
  <c r="O281" i="1"/>
  <c r="K267" i="1"/>
  <c r="L267" i="1"/>
  <c r="M267" i="1"/>
  <c r="N267" i="1"/>
  <c r="O267" i="1"/>
  <c r="K274" i="1"/>
  <c r="L274" i="1"/>
  <c r="M274" i="1"/>
  <c r="N274" i="1"/>
  <c r="O274" i="1"/>
  <c r="K325" i="1"/>
  <c r="L325" i="1"/>
  <c r="M325" i="1"/>
  <c r="N325" i="1"/>
  <c r="O325" i="1"/>
  <c r="K301" i="1"/>
  <c r="L301" i="1"/>
  <c r="M301" i="1"/>
  <c r="N301" i="1"/>
  <c r="O301" i="1"/>
  <c r="K339" i="1"/>
  <c r="L339" i="1"/>
  <c r="M339" i="1"/>
  <c r="N339" i="1"/>
  <c r="O339" i="1"/>
  <c r="K29" i="1"/>
  <c r="L29" i="1"/>
  <c r="M29" i="1"/>
  <c r="N29" i="1"/>
  <c r="O29" i="1"/>
  <c r="K307" i="1"/>
  <c r="L307" i="1"/>
  <c r="M307" i="1"/>
  <c r="N307" i="1"/>
  <c r="O307" i="1"/>
  <c r="K338" i="1"/>
  <c r="L338" i="1"/>
  <c r="M338" i="1"/>
  <c r="N338" i="1"/>
  <c r="O338" i="1"/>
  <c r="K297" i="1"/>
  <c r="L297" i="1"/>
  <c r="M297" i="1"/>
  <c r="N297" i="1"/>
  <c r="O297" i="1"/>
  <c r="K249" i="1"/>
  <c r="L249" i="1"/>
  <c r="M249" i="1"/>
  <c r="N249" i="1"/>
  <c r="O249" i="1"/>
  <c r="K334" i="1"/>
  <c r="L334" i="1"/>
  <c r="M334" i="1"/>
  <c r="N334" i="1"/>
  <c r="O334" i="1"/>
  <c r="K352" i="1"/>
  <c r="L352" i="1"/>
  <c r="M352" i="1"/>
  <c r="N352" i="1"/>
  <c r="O352" i="1"/>
  <c r="K112" i="1"/>
  <c r="L112" i="1"/>
  <c r="M112" i="1"/>
  <c r="N112" i="1"/>
  <c r="O112" i="1"/>
  <c r="K270" i="1"/>
  <c r="L270" i="1"/>
  <c r="M270" i="1"/>
  <c r="N270" i="1"/>
  <c r="O270" i="1"/>
  <c r="K35" i="1"/>
  <c r="L35" i="1"/>
  <c r="M35" i="1"/>
  <c r="N35" i="1"/>
  <c r="O35" i="1"/>
  <c r="K9" i="1"/>
  <c r="L9" i="1"/>
  <c r="M9" i="1"/>
  <c r="N9" i="1"/>
  <c r="O9" i="1"/>
  <c r="K237" i="1"/>
  <c r="L237" i="1"/>
  <c r="M237" i="1"/>
  <c r="N237" i="1"/>
  <c r="O237" i="1"/>
  <c r="K341" i="1"/>
  <c r="L341" i="1"/>
  <c r="M341" i="1"/>
  <c r="N341" i="1"/>
  <c r="O341" i="1"/>
  <c r="K83" i="1"/>
  <c r="L83" i="1"/>
  <c r="M83" i="1"/>
  <c r="N83" i="1"/>
  <c r="O83" i="1"/>
  <c r="K137" i="1"/>
  <c r="L137" i="1"/>
  <c r="M137" i="1"/>
  <c r="N137" i="1"/>
  <c r="O137" i="1"/>
  <c r="K322" i="1"/>
  <c r="L322" i="1"/>
  <c r="M322" i="1"/>
  <c r="N322" i="1"/>
  <c r="O322" i="1"/>
  <c r="K342" i="1"/>
  <c r="L342" i="1"/>
  <c r="M342" i="1"/>
  <c r="N342" i="1"/>
  <c r="O342" i="1"/>
  <c r="K26" i="1"/>
  <c r="L26" i="1"/>
  <c r="M26" i="1"/>
  <c r="N26" i="1"/>
  <c r="O26" i="1"/>
  <c r="K314" i="1"/>
  <c r="L314" i="1"/>
  <c r="M314" i="1"/>
  <c r="N314" i="1"/>
  <c r="O314" i="1"/>
  <c r="K290" i="1"/>
  <c r="L290" i="1"/>
  <c r="M290" i="1"/>
  <c r="N290" i="1"/>
  <c r="O290" i="1"/>
  <c r="K81" i="1"/>
  <c r="L81" i="1"/>
  <c r="M81" i="1"/>
  <c r="N81" i="1"/>
  <c r="O81" i="1"/>
  <c r="K265" i="1"/>
  <c r="L265" i="1"/>
  <c r="M265" i="1"/>
  <c r="N265" i="1"/>
  <c r="O265" i="1"/>
  <c r="K154" i="1"/>
  <c r="L154" i="1"/>
  <c r="M154" i="1"/>
  <c r="N154" i="1"/>
  <c r="O154" i="1"/>
  <c r="K298" i="1"/>
  <c r="L298" i="1"/>
  <c r="M298" i="1"/>
  <c r="N298" i="1"/>
  <c r="O298" i="1"/>
  <c r="K143" i="1"/>
  <c r="L143" i="1"/>
  <c r="M143" i="1"/>
  <c r="N143" i="1"/>
  <c r="O143" i="1"/>
  <c r="K160" i="1"/>
  <c r="L160" i="1"/>
  <c r="M160" i="1"/>
  <c r="N160" i="1"/>
  <c r="O160" i="1"/>
  <c r="K80" i="1"/>
  <c r="L80" i="1"/>
  <c r="M80" i="1"/>
  <c r="N80" i="1"/>
  <c r="O80" i="1"/>
  <c r="K186" i="1"/>
  <c r="L186" i="1"/>
  <c r="M186" i="1"/>
  <c r="N186" i="1"/>
  <c r="O186" i="1"/>
  <c r="K130" i="1"/>
  <c r="L130" i="1"/>
  <c r="M130" i="1"/>
  <c r="N130" i="1"/>
  <c r="O130" i="1"/>
  <c r="K122" i="1"/>
  <c r="L122" i="1"/>
  <c r="M122" i="1"/>
  <c r="N122" i="1"/>
  <c r="O122" i="1"/>
  <c r="K88" i="1"/>
  <c r="L88" i="1"/>
  <c r="M88" i="1"/>
  <c r="N88" i="1"/>
  <c r="O88" i="1"/>
  <c r="K66" i="1"/>
  <c r="L66" i="1"/>
  <c r="M66" i="1"/>
  <c r="N66" i="1"/>
  <c r="O66" i="1"/>
  <c r="K25" i="1"/>
  <c r="L25" i="1"/>
  <c r="M25" i="1"/>
  <c r="N25" i="1"/>
  <c r="O25" i="1"/>
  <c r="K181" i="1"/>
  <c r="L181" i="1"/>
  <c r="M181" i="1"/>
  <c r="N181" i="1"/>
  <c r="O181" i="1"/>
  <c r="K255" i="1"/>
  <c r="L255" i="1"/>
  <c r="M255" i="1"/>
  <c r="N255" i="1"/>
  <c r="O255" i="1"/>
  <c r="K129" i="1"/>
  <c r="L129" i="1"/>
  <c r="M129" i="1"/>
  <c r="N129" i="1"/>
  <c r="O129" i="1"/>
  <c r="K86" i="1"/>
  <c r="L86" i="1"/>
  <c r="M86" i="1"/>
  <c r="N86" i="1"/>
  <c r="O86" i="1"/>
  <c r="K133" i="1"/>
  <c r="L133" i="1"/>
  <c r="M133" i="1"/>
  <c r="N133" i="1"/>
  <c r="O133" i="1"/>
  <c r="K38" i="1"/>
  <c r="L38" i="1"/>
  <c r="M38" i="1"/>
  <c r="N38" i="1"/>
  <c r="O38" i="1"/>
  <c r="K53" i="1"/>
  <c r="L53" i="1"/>
  <c r="M53" i="1"/>
  <c r="N53" i="1"/>
  <c r="O53" i="1"/>
  <c r="K94" i="1"/>
  <c r="L94" i="1"/>
  <c r="M94" i="1"/>
  <c r="N94" i="1"/>
  <c r="O94" i="1"/>
  <c r="K319" i="1"/>
  <c r="L319" i="1"/>
  <c r="M319" i="1"/>
  <c r="N319" i="1"/>
  <c r="O319" i="1"/>
  <c r="K343" i="1"/>
  <c r="L343" i="1"/>
  <c r="M343" i="1"/>
  <c r="N343" i="1"/>
  <c r="O343" i="1"/>
  <c r="K18" i="1"/>
  <c r="L18" i="1"/>
  <c r="M18" i="1"/>
  <c r="N18" i="1"/>
  <c r="O18" i="1"/>
  <c r="K147" i="1"/>
  <c r="L147" i="1"/>
  <c r="M147" i="1"/>
  <c r="N147" i="1"/>
  <c r="O147" i="1"/>
  <c r="K296" i="1"/>
  <c r="L296" i="1"/>
  <c r="M296" i="1"/>
  <c r="N296" i="1"/>
  <c r="O296" i="1"/>
  <c r="K358" i="1"/>
  <c r="L358" i="1"/>
  <c r="M358" i="1"/>
  <c r="N358" i="1"/>
  <c r="O358" i="1"/>
  <c r="K203" i="1"/>
  <c r="L203" i="1"/>
  <c r="M203" i="1"/>
  <c r="N203" i="1"/>
  <c r="O203" i="1"/>
  <c r="K48" i="1"/>
  <c r="L48" i="1"/>
  <c r="M48" i="1"/>
  <c r="N48" i="1"/>
  <c r="O48" i="1"/>
  <c r="K278" i="1"/>
  <c r="L278" i="1"/>
  <c r="M278" i="1"/>
  <c r="N278" i="1"/>
  <c r="O278" i="1"/>
  <c r="K228" i="1"/>
  <c r="L228" i="1"/>
  <c r="M228" i="1"/>
  <c r="N228" i="1"/>
  <c r="O228" i="1"/>
  <c r="K280" i="1"/>
  <c r="L280" i="1"/>
  <c r="M280" i="1"/>
  <c r="N280" i="1"/>
  <c r="O280" i="1"/>
  <c r="K72" i="1"/>
  <c r="L72" i="1"/>
  <c r="M72" i="1"/>
  <c r="N72" i="1"/>
  <c r="O72" i="1"/>
  <c r="K351" i="1"/>
  <c r="L351" i="1"/>
  <c r="M351" i="1"/>
  <c r="N351" i="1"/>
  <c r="O351" i="1"/>
  <c r="K209" i="1"/>
  <c r="L209" i="1"/>
  <c r="M209" i="1"/>
  <c r="N209" i="1"/>
  <c r="O209" i="1"/>
  <c r="K174" i="1"/>
  <c r="L174" i="1"/>
  <c r="M174" i="1"/>
  <c r="N174" i="1"/>
  <c r="O174" i="1"/>
  <c r="K206" i="1"/>
  <c r="L206" i="1"/>
  <c r="M206" i="1"/>
  <c r="N206" i="1"/>
  <c r="O206" i="1"/>
  <c r="K305" i="1"/>
  <c r="L305" i="1"/>
  <c r="M305" i="1"/>
  <c r="N305" i="1"/>
  <c r="O305" i="1"/>
  <c r="K362" i="1"/>
  <c r="L362" i="1"/>
  <c r="M362" i="1"/>
  <c r="N362" i="1"/>
  <c r="O362" i="1"/>
  <c r="K345" i="1"/>
  <c r="L345" i="1"/>
  <c r="M345" i="1"/>
  <c r="N345" i="1"/>
  <c r="O345" i="1"/>
  <c r="K43" i="1"/>
  <c r="L43" i="1"/>
  <c r="M43" i="1"/>
  <c r="N43" i="1"/>
  <c r="O43" i="1"/>
  <c r="K194" i="1"/>
  <c r="L194" i="1"/>
  <c r="M194" i="1"/>
  <c r="N194" i="1"/>
  <c r="O194" i="1"/>
  <c r="K271" i="1"/>
  <c r="L271" i="1"/>
  <c r="M271" i="1"/>
  <c r="N271" i="1"/>
  <c r="O271" i="1"/>
  <c r="K161" i="1"/>
  <c r="L161" i="1"/>
  <c r="M161" i="1"/>
  <c r="N161" i="1"/>
  <c r="O161" i="1"/>
  <c r="K191" i="1"/>
  <c r="L191" i="1"/>
  <c r="M191" i="1"/>
  <c r="N191" i="1"/>
  <c r="O191" i="1"/>
  <c r="K42" i="1"/>
  <c r="L42" i="1"/>
  <c r="M42" i="1"/>
  <c r="N42" i="1"/>
  <c r="O42" i="1"/>
  <c r="K113" i="1"/>
  <c r="L113" i="1"/>
  <c r="M113" i="1"/>
  <c r="N113" i="1"/>
  <c r="O113" i="1"/>
  <c r="K98" i="1"/>
  <c r="L98" i="1"/>
  <c r="M98" i="1"/>
  <c r="N98" i="1"/>
  <c r="O98" i="1"/>
  <c r="K225" i="1"/>
  <c r="L225" i="1"/>
  <c r="M225" i="1"/>
  <c r="N225" i="1"/>
  <c r="O225" i="1"/>
  <c r="K162" i="1"/>
  <c r="L162" i="1"/>
  <c r="M162" i="1"/>
  <c r="N162" i="1"/>
  <c r="O162" i="1"/>
  <c r="K157" i="1"/>
  <c r="L157" i="1"/>
  <c r="M157" i="1"/>
  <c r="N157" i="1"/>
  <c r="O157" i="1"/>
  <c r="K219" i="1"/>
  <c r="L219" i="1"/>
  <c r="M219" i="1"/>
  <c r="N219" i="1"/>
  <c r="O219" i="1"/>
  <c r="K89" i="1"/>
  <c r="L89" i="1"/>
  <c r="M89" i="1"/>
  <c r="N89" i="1"/>
  <c r="O89" i="1"/>
  <c r="K155" i="1"/>
  <c r="L155" i="1"/>
  <c r="M155" i="1"/>
  <c r="N155" i="1"/>
  <c r="O155" i="1"/>
  <c r="K330" i="1"/>
  <c r="L330" i="1"/>
  <c r="M330" i="1"/>
  <c r="N330" i="1"/>
  <c r="O330" i="1"/>
  <c r="K268" i="1"/>
  <c r="L268" i="1"/>
  <c r="M268" i="1"/>
  <c r="N268" i="1"/>
  <c r="O268" i="1"/>
  <c r="K299" i="1"/>
  <c r="L299" i="1"/>
  <c r="M299" i="1"/>
  <c r="N299" i="1"/>
  <c r="O299" i="1"/>
  <c r="K74" i="1"/>
  <c r="L74" i="1"/>
  <c r="M74" i="1"/>
  <c r="N74" i="1"/>
  <c r="O74" i="1"/>
  <c r="K149" i="1"/>
  <c r="L149" i="1"/>
  <c r="M149" i="1"/>
  <c r="N149" i="1"/>
  <c r="O149" i="1"/>
  <c r="K244" i="1"/>
  <c r="L244" i="1"/>
  <c r="M244" i="1"/>
  <c r="N244" i="1"/>
  <c r="O244" i="1"/>
  <c r="K329" i="1"/>
  <c r="L329" i="1"/>
  <c r="M329" i="1"/>
  <c r="N329" i="1"/>
  <c r="O329" i="1"/>
  <c r="K263" i="1"/>
  <c r="L263" i="1"/>
  <c r="M263" i="1"/>
  <c r="N263" i="1"/>
  <c r="O263" i="1"/>
  <c r="K105" i="1"/>
  <c r="L105" i="1"/>
  <c r="M105" i="1"/>
  <c r="N105" i="1"/>
  <c r="O105" i="1"/>
  <c r="K306" i="1"/>
  <c r="L306" i="1"/>
  <c r="M306" i="1"/>
  <c r="N306" i="1"/>
  <c r="O306" i="1"/>
  <c r="K10" i="1"/>
  <c r="L10" i="1"/>
  <c r="M10" i="1"/>
  <c r="N10" i="1"/>
  <c r="O10" i="1"/>
  <c r="K213" i="1"/>
  <c r="L213" i="1"/>
  <c r="M213" i="1"/>
  <c r="N213" i="1"/>
  <c r="O213" i="1"/>
  <c r="K54" i="1"/>
  <c r="L54" i="1"/>
  <c r="M54" i="1"/>
  <c r="N54" i="1"/>
  <c r="O54" i="1"/>
  <c r="K272" i="1"/>
  <c r="L272" i="1"/>
  <c r="M272" i="1"/>
  <c r="N272" i="1"/>
  <c r="O272" i="1"/>
  <c r="K165" i="1"/>
  <c r="L165" i="1"/>
  <c r="M165" i="1"/>
  <c r="N165" i="1"/>
  <c r="O165" i="1"/>
  <c r="K321" i="1"/>
  <c r="L321" i="1"/>
  <c r="M321" i="1"/>
  <c r="N321" i="1"/>
  <c r="O321" i="1"/>
  <c r="K235" i="1"/>
  <c r="L235" i="1"/>
  <c r="M235" i="1"/>
  <c r="N235" i="1"/>
  <c r="O235" i="1"/>
  <c r="K195" i="1"/>
  <c r="L195" i="1"/>
  <c r="M195" i="1"/>
  <c r="N195" i="1"/>
  <c r="O195" i="1"/>
  <c r="K361" i="1"/>
  <c r="L361" i="1"/>
  <c r="M361" i="1"/>
  <c r="N361" i="1"/>
  <c r="O361" i="1"/>
  <c r="K16" i="1"/>
  <c r="L16" i="1"/>
  <c r="M16" i="1"/>
  <c r="N16" i="1"/>
  <c r="O16" i="1"/>
  <c r="K336" i="1"/>
  <c r="L336" i="1"/>
  <c r="M336" i="1"/>
  <c r="N336" i="1"/>
  <c r="O336" i="1"/>
  <c r="K359" i="1"/>
  <c r="L359" i="1"/>
  <c r="M359" i="1"/>
  <c r="N359" i="1"/>
  <c r="O359" i="1"/>
  <c r="K229" i="1"/>
  <c r="L229" i="1"/>
  <c r="M229" i="1"/>
  <c r="N229" i="1"/>
  <c r="O229" i="1"/>
  <c r="K222" i="1"/>
  <c r="L222" i="1"/>
  <c r="M222" i="1"/>
  <c r="N222" i="1"/>
  <c r="O222" i="1"/>
  <c r="K146" i="1"/>
  <c r="L146" i="1"/>
  <c r="M146" i="1"/>
  <c r="N146" i="1"/>
  <c r="O146" i="1"/>
  <c r="K247" i="1"/>
  <c r="L247" i="1"/>
  <c r="M247" i="1"/>
  <c r="N247" i="1"/>
  <c r="O247" i="1"/>
  <c r="K33" i="1"/>
  <c r="L33" i="1"/>
  <c r="M33" i="1"/>
  <c r="N33" i="1"/>
  <c r="O33" i="1"/>
  <c r="K264" i="1"/>
  <c r="L264" i="1"/>
  <c r="M264" i="1"/>
  <c r="N264" i="1"/>
  <c r="O264" i="1"/>
  <c r="K32" i="1"/>
  <c r="L32" i="1"/>
  <c r="M32" i="1"/>
  <c r="N32" i="1"/>
  <c r="O32" i="1"/>
  <c r="K150" i="1"/>
  <c r="L150" i="1"/>
  <c r="M150" i="1"/>
  <c r="N150" i="1"/>
  <c r="O150" i="1"/>
  <c r="K27" i="1"/>
  <c r="L27" i="1"/>
  <c r="M27" i="1"/>
  <c r="N27" i="1"/>
  <c r="O27" i="1"/>
  <c r="K11" i="1"/>
  <c r="L11" i="1"/>
  <c r="M11" i="1"/>
  <c r="N11" i="1"/>
  <c r="O11" i="1"/>
  <c r="K324" i="1"/>
  <c r="L324" i="1"/>
  <c r="M324" i="1"/>
  <c r="N324" i="1"/>
  <c r="O324" i="1"/>
  <c r="K289" i="1"/>
  <c r="L289" i="1"/>
  <c r="M289" i="1"/>
  <c r="N289" i="1"/>
  <c r="O289" i="1"/>
  <c r="K360" i="1"/>
  <c r="L360" i="1"/>
  <c r="M360" i="1"/>
  <c r="N360" i="1"/>
  <c r="O360" i="1"/>
  <c r="K136" i="1"/>
  <c r="L136" i="1"/>
  <c r="M136" i="1"/>
  <c r="N136" i="1"/>
  <c r="O136" i="1"/>
  <c r="K34" i="1"/>
  <c r="L34" i="1"/>
  <c r="M34" i="1"/>
  <c r="N34" i="1"/>
  <c r="O34" i="1"/>
  <c r="K75" i="1"/>
  <c r="L75" i="1"/>
  <c r="M75" i="1"/>
  <c r="N75" i="1"/>
  <c r="O75" i="1"/>
  <c r="K19" i="1"/>
  <c r="L19" i="1"/>
  <c r="M19" i="1"/>
  <c r="N19" i="1"/>
  <c r="O19" i="1"/>
  <c r="K212" i="1"/>
  <c r="L212" i="1"/>
  <c r="M212" i="1"/>
  <c r="N212" i="1"/>
  <c r="O212" i="1"/>
  <c r="K236" i="1"/>
  <c r="L236" i="1"/>
  <c r="M236" i="1"/>
  <c r="N236" i="1"/>
  <c r="O236" i="1"/>
  <c r="K140" i="1"/>
  <c r="L140" i="1"/>
  <c r="M140" i="1"/>
  <c r="N140" i="1"/>
  <c r="O140" i="1"/>
  <c r="K97" i="1"/>
  <c r="L97" i="1"/>
  <c r="M97" i="1"/>
  <c r="N97" i="1"/>
  <c r="O97" i="1"/>
  <c r="K179" i="1"/>
  <c r="L179" i="1"/>
  <c r="M179" i="1"/>
  <c r="N179" i="1"/>
  <c r="O179" i="1"/>
  <c r="K304" i="1"/>
  <c r="L304" i="1"/>
  <c r="M304" i="1"/>
  <c r="N304" i="1"/>
  <c r="O304" i="1"/>
  <c r="K273" i="1"/>
  <c r="L273" i="1"/>
  <c r="M273" i="1"/>
  <c r="N273" i="1"/>
  <c r="O273" i="1"/>
  <c r="K256" i="1"/>
  <c r="L256" i="1"/>
  <c r="M256" i="1"/>
  <c r="N256" i="1"/>
  <c r="O256" i="1"/>
  <c r="K50" i="1"/>
  <c r="L50" i="1"/>
  <c r="M50" i="1"/>
  <c r="N50" i="1"/>
  <c r="O50" i="1"/>
  <c r="K220" i="1"/>
  <c r="L220" i="1"/>
  <c r="M220" i="1"/>
  <c r="N220" i="1"/>
  <c r="O220" i="1"/>
  <c r="K239" i="1"/>
  <c r="L239" i="1"/>
  <c r="M239" i="1"/>
  <c r="N239" i="1"/>
  <c r="O239" i="1"/>
  <c r="K349" i="1"/>
  <c r="L349" i="1"/>
  <c r="M349" i="1"/>
  <c r="N349" i="1"/>
  <c r="O349" i="1"/>
  <c r="K64" i="1"/>
  <c r="L64" i="1"/>
  <c r="M64" i="1"/>
  <c r="N64" i="1"/>
  <c r="O64" i="1"/>
  <c r="K59" i="1"/>
  <c r="L59" i="1"/>
  <c r="M59" i="1"/>
  <c r="N59" i="1"/>
  <c r="O59" i="1"/>
  <c r="K127" i="1"/>
  <c r="L127" i="1"/>
  <c r="M127" i="1"/>
  <c r="N127" i="1"/>
  <c r="O127" i="1"/>
  <c r="K353" i="1"/>
  <c r="L353" i="1"/>
  <c r="M353" i="1"/>
  <c r="N353" i="1"/>
  <c r="O353" i="1"/>
  <c r="K221" i="1"/>
  <c r="L221" i="1"/>
  <c r="M221" i="1"/>
  <c r="N221" i="1"/>
  <c r="O221" i="1"/>
  <c r="K288" i="1"/>
  <c r="L288" i="1"/>
  <c r="M288" i="1"/>
  <c r="N288" i="1"/>
  <c r="O288" i="1"/>
  <c r="K125" i="1"/>
  <c r="L125" i="1"/>
  <c r="M125" i="1"/>
  <c r="N125" i="1"/>
  <c r="O125" i="1"/>
  <c r="K233" i="1"/>
  <c r="L233" i="1"/>
  <c r="M233" i="1"/>
  <c r="N233" i="1"/>
  <c r="O233" i="1"/>
  <c r="K261" i="1"/>
  <c r="L261" i="1"/>
  <c r="M261" i="1"/>
  <c r="N261" i="1"/>
  <c r="O261" i="1"/>
  <c r="K340" i="1"/>
  <c r="L340" i="1"/>
  <c r="M340" i="1"/>
  <c r="N340" i="1"/>
  <c r="O340" i="1"/>
  <c r="K311" i="1"/>
  <c r="L311" i="1"/>
  <c r="M311" i="1"/>
  <c r="N311" i="1"/>
  <c r="O311" i="1"/>
  <c r="K41" i="1"/>
  <c r="L41" i="1"/>
  <c r="M41" i="1"/>
  <c r="N41" i="1"/>
  <c r="O41" i="1"/>
  <c r="K82" i="1"/>
  <c r="L82" i="1"/>
  <c r="M82" i="1"/>
  <c r="N82" i="1"/>
  <c r="O82" i="1"/>
  <c r="K254" i="1"/>
  <c r="L254" i="1"/>
  <c r="M254" i="1"/>
  <c r="N254" i="1"/>
  <c r="O254" i="1"/>
  <c r="K7" i="1"/>
  <c r="L7" i="1"/>
  <c r="K36" i="1"/>
  <c r="L36" i="1"/>
  <c r="M36" i="1"/>
  <c r="N36" i="1"/>
  <c r="O36" i="1"/>
  <c r="H23" i="3"/>
  <c r="I23" i="3"/>
  <c r="I7" i="3"/>
  <c r="M93" i="1"/>
  <c r="N93" i="1"/>
  <c r="O93" i="1"/>
  <c r="M92" i="1"/>
  <c r="N92" i="1"/>
  <c r="O92" i="1"/>
  <c r="M7" i="1"/>
  <c r="L365" i="1"/>
  <c r="J23" i="3"/>
  <c r="J12" i="3"/>
  <c r="J11" i="3"/>
  <c r="J14" i="3"/>
  <c r="J9" i="3"/>
  <c r="J21" i="3"/>
  <c r="J19" i="3"/>
  <c r="J8" i="3"/>
  <c r="J20" i="3"/>
  <c r="J15" i="3"/>
  <c r="J13" i="3"/>
  <c r="J17" i="3"/>
  <c r="J10" i="3"/>
  <c r="J16" i="3"/>
  <c r="J18" i="3"/>
  <c r="J7" i="3"/>
  <c r="N7" i="1"/>
  <c r="M365" i="1"/>
  <c r="N365" i="1"/>
  <c r="O365" i="1"/>
  <c r="O7" i="1"/>
  <c r="P365" i="1"/>
  <c r="P340" i="1"/>
  <c r="P110" i="1"/>
  <c r="P316" i="1"/>
  <c r="P264" i="1"/>
  <c r="P133" i="1"/>
  <c r="P145" i="1"/>
  <c r="P243" i="1"/>
  <c r="P258" i="1"/>
  <c r="P59" i="1"/>
  <c r="P349" i="1"/>
  <c r="P81" i="1"/>
  <c r="P354" i="1"/>
  <c r="P276" i="1"/>
  <c r="P189" i="1"/>
  <c r="P358" i="1"/>
  <c r="P190" i="1"/>
  <c r="P72" i="1"/>
  <c r="P195" i="1"/>
  <c r="P186" i="1"/>
  <c r="P183" i="1"/>
  <c r="P142" i="1"/>
  <c r="P318" i="1"/>
  <c r="P254" i="1"/>
  <c r="P338" i="1"/>
  <c r="P96" i="1"/>
  <c r="P216" i="1"/>
  <c r="P153" i="1"/>
  <c r="P235" i="1"/>
  <c r="P82" i="1"/>
  <c r="P155" i="1"/>
  <c r="P35" i="1"/>
  <c r="P331" i="1"/>
  <c r="P102" i="1"/>
  <c r="P168" i="1"/>
  <c r="P165" i="1"/>
  <c r="P342" i="1"/>
  <c r="P158" i="1"/>
  <c r="P31" i="1"/>
  <c r="P55" i="1"/>
  <c r="P329" i="1"/>
  <c r="P244" i="1"/>
  <c r="P322" i="1"/>
  <c r="P291" i="1"/>
  <c r="P8" i="1"/>
  <c r="P92" i="1"/>
  <c r="P32" i="1"/>
  <c r="P106" i="1"/>
  <c r="P282" i="1"/>
  <c r="P16" i="1"/>
  <c r="P122" i="1"/>
  <c r="P163" i="1"/>
  <c r="P156" i="1"/>
  <c r="P193" i="1"/>
  <c r="P336" i="1"/>
  <c r="P33" i="1"/>
  <c r="P341" i="1"/>
  <c r="P120" i="1"/>
  <c r="P337" i="1"/>
  <c r="P78" i="1"/>
  <c r="P137" i="1"/>
  <c r="P335" i="1"/>
  <c r="P306" i="1"/>
  <c r="P290" i="1"/>
  <c r="P344" i="1"/>
  <c r="P356" i="1"/>
  <c r="P184" i="1"/>
  <c r="P220" i="1"/>
  <c r="P281" i="1"/>
  <c r="P107" i="1"/>
  <c r="P116" i="1"/>
  <c r="P269" i="1"/>
  <c r="P330" i="1"/>
  <c r="P221" i="1"/>
  <c r="P42" i="1"/>
  <c r="P307" i="1"/>
  <c r="P178" i="1"/>
  <c r="P123" i="1"/>
  <c r="P134" i="1"/>
  <c r="P89" i="1"/>
  <c r="P270" i="1"/>
  <c r="P286" i="1"/>
  <c r="P60" i="1"/>
  <c r="P295" i="1"/>
  <c r="P311" i="1"/>
  <c r="P219" i="1"/>
  <c r="P112" i="1"/>
  <c r="P215" i="1"/>
  <c r="P294" i="1"/>
  <c r="P124" i="1"/>
  <c r="P127" i="1"/>
  <c r="P271" i="1"/>
  <c r="P68" i="1"/>
  <c r="P240" i="1"/>
  <c r="P213" i="1"/>
  <c r="P265" i="1"/>
  <c r="P346" i="1"/>
  <c r="P176" i="1"/>
  <c r="P71" i="1"/>
  <c r="P209" i="1"/>
  <c r="P10" i="1"/>
  <c r="P249" i="1"/>
  <c r="P104" i="1"/>
  <c r="P210" i="1"/>
  <c r="P177" i="1"/>
  <c r="P198" i="1"/>
  <c r="P36" i="1"/>
  <c r="P268" i="1"/>
  <c r="P237" i="1"/>
  <c r="P187" i="1"/>
  <c r="P197" i="1"/>
  <c r="P188" i="1"/>
  <c r="P146" i="1"/>
  <c r="P202" i="1"/>
  <c r="P46" i="1"/>
  <c r="P99" i="1"/>
  <c r="P304" i="1"/>
  <c r="P362" i="1"/>
  <c r="P50" i="1"/>
  <c r="P305" i="1"/>
  <c r="P24" i="1"/>
  <c r="P144" i="1"/>
  <c r="P62" i="1"/>
  <c r="P246" i="1"/>
  <c r="P191" i="1"/>
  <c r="P29" i="1"/>
  <c r="P139" i="1"/>
  <c r="P355" i="1"/>
  <c r="P152" i="1"/>
  <c r="P161" i="1"/>
  <c r="P339" i="1"/>
  <c r="P171" i="1"/>
  <c r="P310" i="1"/>
  <c r="P76" i="1"/>
  <c r="P88" i="1"/>
  <c r="P93" i="1"/>
  <c r="P250" i="1"/>
  <c r="P74" i="1"/>
  <c r="P83" i="1"/>
  <c r="P138" i="1"/>
  <c r="P170" i="1"/>
  <c r="P208" i="1"/>
  <c r="P38" i="1"/>
  <c r="P225" i="1"/>
  <c r="P274" i="1"/>
  <c r="P128" i="1"/>
  <c r="P12" i="1"/>
  <c r="P135" i="1"/>
  <c r="P204" i="1"/>
  <c r="P233" i="1"/>
  <c r="P125" i="1"/>
  <c r="P98" i="1"/>
  <c r="P297" i="1"/>
  <c r="P211" i="1"/>
  <c r="P201" i="1"/>
  <c r="P234" i="1"/>
  <c r="P105" i="1"/>
  <c r="P248" i="1"/>
  <c r="P266" i="1"/>
  <c r="P251" i="1"/>
  <c r="P54" i="1"/>
  <c r="P343" i="1"/>
  <c r="P212" i="1"/>
  <c r="P278" i="1"/>
  <c r="P51" i="1"/>
  <c r="P115" i="1"/>
  <c r="P132" i="1"/>
  <c r="P253" i="1"/>
  <c r="P206" i="1"/>
  <c r="P223" i="1"/>
  <c r="P275" i="1"/>
  <c r="P119" i="1"/>
  <c r="P277" i="1"/>
  <c r="P273" i="1"/>
  <c r="P174" i="1"/>
  <c r="P58" i="1"/>
  <c r="P218" i="1"/>
  <c r="P199" i="1"/>
  <c r="P332" i="1"/>
  <c r="P326" i="1"/>
  <c r="P157" i="1"/>
  <c r="P111" i="1"/>
  <c r="P167" i="1"/>
  <c r="P26" i="1"/>
  <c r="P79" i="1"/>
  <c r="P229" i="1"/>
  <c r="P69" i="1"/>
  <c r="P262" i="1"/>
  <c r="P272" i="1"/>
  <c r="P172" i="1"/>
  <c r="P352" i="1"/>
  <c r="P207" i="1"/>
  <c r="P261" i="1"/>
  <c r="P162" i="1"/>
  <c r="P334" i="1"/>
  <c r="P238" i="1"/>
  <c r="P260" i="1"/>
  <c r="P100" i="1"/>
  <c r="P301" i="1"/>
  <c r="P43" i="1"/>
  <c r="P40" i="1"/>
  <c r="P37" i="1"/>
  <c r="P224" i="1"/>
  <c r="P47" i="1"/>
  <c r="P126" i="1"/>
  <c r="P97" i="1"/>
  <c r="P239" i="1"/>
  <c r="P345" i="1"/>
  <c r="P267" i="1"/>
  <c r="P65" i="1"/>
  <c r="P20" i="1"/>
  <c r="P14" i="1"/>
  <c r="P113" i="1"/>
  <c r="P101" i="1"/>
  <c r="P217" i="1"/>
  <c r="P87" i="1"/>
  <c r="P154" i="1"/>
  <c r="P80" i="1"/>
  <c r="P11" i="1"/>
  <c r="P319" i="1"/>
  <c r="P85" i="1"/>
  <c r="P103" i="1"/>
  <c r="P259" i="1"/>
  <c r="P284" i="1"/>
  <c r="P48" i="1"/>
  <c r="P95" i="1"/>
  <c r="P109" i="1"/>
  <c r="P200" i="1"/>
  <c r="P363" i="1"/>
  <c r="P75" i="1"/>
  <c r="P203" i="1"/>
  <c r="P227" i="1"/>
  <c r="P320" i="1"/>
  <c r="P317" i="1"/>
  <c r="P300" i="1"/>
  <c r="P296" i="1"/>
  <c r="P327" i="1"/>
  <c r="P350" i="1"/>
  <c r="P15" i="1"/>
  <c r="P64" i="1"/>
  <c r="P194" i="1"/>
  <c r="P325" i="1"/>
  <c r="P180" i="1"/>
  <c r="P242" i="1"/>
  <c r="P21" i="1"/>
  <c r="P57" i="1"/>
  <c r="P147" i="1"/>
  <c r="P159" i="1"/>
  <c r="P309" i="1"/>
  <c r="P287" i="1"/>
  <c r="P22" i="1"/>
  <c r="P28" i="1"/>
  <c r="P360" i="1"/>
  <c r="P140" i="1"/>
  <c r="P280" i="1"/>
  <c r="P56" i="1"/>
  <c r="P279" i="1"/>
  <c r="P13" i="1"/>
  <c r="P23" i="1"/>
  <c r="P228" i="1"/>
  <c r="P196" i="1"/>
  <c r="P117" i="1"/>
  <c r="P118" i="1"/>
  <c r="P288" i="1"/>
  <c r="P9" i="1"/>
  <c r="P222" i="1"/>
  <c r="P181" i="1"/>
  <c r="P121" i="1"/>
  <c r="P303" i="1"/>
  <c r="P323" i="1"/>
  <c r="P353" i="1"/>
  <c r="P94" i="1"/>
  <c r="P328" i="1"/>
  <c r="P245" i="1"/>
  <c r="P148" i="1"/>
  <c r="P41" i="1"/>
  <c r="P150" i="1"/>
  <c r="P53" i="1"/>
  <c r="P67" i="1"/>
  <c r="P231" i="1"/>
  <c r="P108" i="1"/>
  <c r="P313" i="1"/>
  <c r="P136" i="1"/>
  <c r="P73" i="1"/>
  <c r="P166" i="1"/>
  <c r="P179" i="1"/>
  <c r="P351" i="1"/>
  <c r="P241" i="1"/>
  <c r="P333" i="1"/>
  <c r="P347" i="1"/>
  <c r="P77" i="1"/>
  <c r="P257" i="1"/>
  <c r="P86" i="1"/>
  <c r="P114" i="1"/>
  <c r="P226" i="1"/>
  <c r="P292" i="1"/>
  <c r="P34" i="1"/>
  <c r="P39" i="1"/>
  <c r="P361" i="1"/>
  <c r="P289" i="1"/>
  <c r="P18" i="1"/>
  <c r="P302" i="1"/>
  <c r="P182" i="1"/>
  <c r="P312" i="1"/>
  <c r="P192" i="1"/>
  <c r="P255" i="1"/>
  <c r="P348" i="1"/>
  <c r="P232" i="1"/>
  <c r="P91" i="1"/>
  <c r="P236" i="1"/>
  <c r="P169" i="1"/>
  <c r="P321" i="1"/>
  <c r="P160" i="1"/>
  <c r="P44" i="1"/>
  <c r="P131" i="1"/>
  <c r="P151" i="1"/>
  <c r="P19" i="1"/>
  <c r="P25" i="1"/>
  <c r="P230" i="1"/>
  <c r="P164" i="1"/>
  <c r="P30" i="1"/>
  <c r="P256" i="1"/>
  <c r="P359" i="1"/>
  <c r="P66" i="1"/>
  <c r="P49" i="1"/>
  <c r="P293" i="1"/>
  <c r="P45" i="1"/>
  <c r="P285" i="1"/>
  <c r="P357" i="1"/>
  <c r="P173" i="1"/>
  <c r="P70" i="1"/>
  <c r="P63" i="1"/>
  <c r="P308" i="1"/>
  <c r="P130" i="1"/>
  <c r="P175" i="1"/>
  <c r="P141" i="1"/>
  <c r="P185" i="1"/>
  <c r="P149" i="1"/>
  <c r="P84" i="1"/>
  <c r="P299" i="1"/>
  <c r="P247" i="1"/>
  <c r="P129" i="1"/>
  <c r="P17" i="1"/>
  <c r="P52" i="1"/>
  <c r="P252" i="1"/>
  <c r="P314" i="1"/>
  <c r="P90" i="1"/>
  <c r="P205" i="1"/>
  <c r="P324" i="1"/>
  <c r="P263" i="1"/>
  <c r="P214" i="1"/>
  <c r="P283" i="1"/>
  <c r="P143" i="1"/>
  <c r="P61" i="1"/>
  <c r="P27" i="1"/>
  <c r="P298" i="1"/>
  <c r="P315" i="1"/>
  <c r="P7" i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<sst xmlns="http://schemas.openxmlformats.org/spreadsheetml/2006/main" count="500" uniqueCount="449">
  <si>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</si>
  <si>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</si>
  <si>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</si>
  <si>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</si>
  <si>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</si>
  <si>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</si>
  <si>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</si>
  <si>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</si>
  <si>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</si>
  <si>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</si>
  <si>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</si>
  <si>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</si>
  <si>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</si>
  <si>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</si>
  <si>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</si>
  <si>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</si>
  <si>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</si>
  <si>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</si>
  <si>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</si>
  <si>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</si>
  <si>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</si>
  <si>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</si>
  <si>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</si>
  <si>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</si>
  <si>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</si>
  <si>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</si>
  <si>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</si>
  <si>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</si>
  <si>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</si>
  <si>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</si>
  <si>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</si>
  <si>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</si>
  <si>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</si>
  <si>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</si>
  <si>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</si>
  <si>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</si>
  <si>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</si>
  <si>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</si>
  <si>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</si>
  <si>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</si>
  <si>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</si>
  <si>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</si>
  <si>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</si>
  <si>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</si>
  <si>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</si>
  <si>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</si>
  <si>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</si>
  <si>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</si>
  <si>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</si>
  <si>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</si>
  <si>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</si>
  <si>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</si>
  <si>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</si>
  <si>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</si>
  <si>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</si>
  <si>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</si>
  <si>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</si>
  <si>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</si>
  <si>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</si>
  <si>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</si>
  <si>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</si>
  <si>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</si>
  <si>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</si>
  <si>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</si>
  <si>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</si>
  <si>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</si>
  <si>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</si>
  <si>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</si>
  <si>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</si>
  <si>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</si>
  <si>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</si>
  <si>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</si>
  <si>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</si>
  <si>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</si>
  <si>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</si>
  <si>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</si>
  <si>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</si>
  <si>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</si>
  <si>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</si>
  <si>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</si>
  <si>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</si>
  <si>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</si>
  <si>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</si>
  <si>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</si>
  <si>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</si>
  <si>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</si>
  <si>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</si>
  <si>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</si>
  <si>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</si>
  <si>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</si>
  <si>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</si>
  <si>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</si>
  <si>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</si>
  <si>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</si>
  <si>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</si>
  <si>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</si>
  <si>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</si>
  <si>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</si>
  <si>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</si>
  <si>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</si>
  <si>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</si>
  <si>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</si>
  <si>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</si>
  <si>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</si>
  <si>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</si>
  <si>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</si>
  <si>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</si>
  <si>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</si>
  <si>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</si>
  <si>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</si>
  <si>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</si>
  <si>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</si>
  <si>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</si>
  <si>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</si>
  <si>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</si>
  <si>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</si>
  <si>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</si>
  <si>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</si>
  <si>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</si>
  <si>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</si>
  <si>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</si>
  <si>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</si>
  <si>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</si>
  <si>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</si>
  <si>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</si>
  <si>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</si>
  <si>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</si>
  <si>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</si>
  <si>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</si>
  <si>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</si>
  <si>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</si>
  <si>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</si>
  <si>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</si>
  <si>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</si>
  <si>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</si>
  <si>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</si>
  <si>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</si>
  <si>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</si>
  <si>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</si>
  <si>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</si>
  <si>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</si>
  <si>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</si>
  <si>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</si>
  <si>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</si>
  <si>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</si>
  <si>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</si>
  <si>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</si>
  <si>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</si>
  <si>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</si>
  <si>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</si>
  <si>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</si>
  <si>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</si>
  <si>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</si>
  <si>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</si>
  <si>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</si>
  <si>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</si>
  <si>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</si>
  <si>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</si>
  <si>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</si>
  <si>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</si>
  <si>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</si>
  <si>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</si>
  <si>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</si>
  <si>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</si>
  <si>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</si>
  <si>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</si>
  <si>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</si>
  <si>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</si>
  <si>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</si>
  <si>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</si>
  <si>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</si>
  <si>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</si>
  <si>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</si>
  <si>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</si>
  <si>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</si>
  <si>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</si>
  <si>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</si>
  <si>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</si>
  <si>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</si>
  <si>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</si>
  <si>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</si>
  <si>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</si>
  <si>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</si>
  <si>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</si>
  <si>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</si>
  <si>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</si>
  <si>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</si>
  <si>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</si>
  <si>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</si>
  <si>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</si>
  <si>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</si>
  <si>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</si>
  <si>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</si>
  <si>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</si>
  <si>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</si>
  <si>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</si>
  <si>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</si>
  <si>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</si>
  <si>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</si>
  <si>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</si>
  <si>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</si>
  <si>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</si>
  <si>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</si>
  <si>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</si>
  <si>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</si>
  <si>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</si>
  <si>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</si>
  <si>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</si>
  <si>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</si>
  <si>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</si>
  <si>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</si>
  <si>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</si>
  <si>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</si>
  <si>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</si>
  <si>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</si>
  <si>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</si>
  <si>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</si>
  <si>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</si>
  <si>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</si>
  <si>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</si>
  <si>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</si>
  <si>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</si>
  <si>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</si>
  <si>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</si>
  <si>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</si>
  <si>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</si>
  <si>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</si>
  <si>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</si>
  <si>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</si>
  <si>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</si>
  <si>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</si>
  <si>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</si>
  <si>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</si>
  <si>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</si>
  <si>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</si>
  <si>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</si>
  <si>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</si>
  <si>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</si>
  <si>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</si>
  <si>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</si>
  <si>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</si>
  <si>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</si>
  <si>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</si>
  <si>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</si>
  <si>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</si>
  <si>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</si>
  <si>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</si>
  <si>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</si>
  <si>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</si>
  <si>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</si>
  <si>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</si>
  <si>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</si>
  <si>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</si>
  <si>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</si>
  <si>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</si>
  <si>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</si>
  <si>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</si>
  <si>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</si>
  <si>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</si>
  <si>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</si>
  <si>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</si>
  <si>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</si>
  <si>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</si>
  <si>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</si>
  <si>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</si>
  <si>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</si>
  <si>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</si>
  <si>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</si>
  <si>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</si>
  <si>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</si>
  <si>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</si>
  <si>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</si>
  <si>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</si>
  <si>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</si>
  <si>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</si>
  <si>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</si>
  <si>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</si>
  <si>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</si>
  <si>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</si>
  <si>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</si>
  <si>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</si>
  <si>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</si>
  <si>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</si>
  <si>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</si>
  <si>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</si>
  <si>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</si>
  <si>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</si>
  <si>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</si>
  <si>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</si>
  <si>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</si>
  <si>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</si>
  <si>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</si>
  <si>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</si>
  <si>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</si>
  <si>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</si>
  <si>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</si>
  <si>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</si>
  <si>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</si>
  <si>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</si>
  <si>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</si>
  <si>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</si>
  <si>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</si>
  <si>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</si>
  <si>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</si>
  <si>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</si>
  <si>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</si>
  <si>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</si>
  <si>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</si>
  <si>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</si>
  <si>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</si>
  <si>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</si>
  <si>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</si>
  <si>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</si>
  <si>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</si>
  <si>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</si>
  <si>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</si>
  <si>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</si>
  <si>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</si>
  <si>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</si>
  <si>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</si>
  <si>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</si>
  <si>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</si>
  <si>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</si>
  <si>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</si>
  <si>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</si>
  <si>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</si>
  <si>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</si>
  <si>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</si>
  <si>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</si>
  <si>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</si>
  <si>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</si>
  <si>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</si>
  <si>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</si>
  <si>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</si>
  <si>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</si>
  <si>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</si>
  <si>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</si>
  <si>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</si>
  <si>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</si>
  <si>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</si>
  <si>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</si>
  <si>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</si>
  <si>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</si>
  <si>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</si>
  <si>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</si>
  <si>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</si>
  <si>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</si>
  <si>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</si>
  <si>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</si>
  <si>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</si>
  <si>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</si>
  <si>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</si>
  <si>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</si>
  <si>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</si>
  <si>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</si>
  <si>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</si>
  <si>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</si>
  <si>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</si>
  <si>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</si>
  <si>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</si>
  <si>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</si>
  <si>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</si>
  <si>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</si>
  <si>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</si>
  <si>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</si>
  <si>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</si>
  <si>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</si>
  <si>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</si>
  <si>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</si>
  <si>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</si>
  <si>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</si>
  <si>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</si>
  <si>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</si>
  <si>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</si>
  <si>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</si>
  <si>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</si>
  <si>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</si>
  <si>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</si>
  <si>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</si>
  <si>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</si>
  <si>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</si>
  <si>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</si>
  <si>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</si>
  <si>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</si>
  <si>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</si>
  <si>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</si>
  <si>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</si>
  <si>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</si>
  <si>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</si>
  <si>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</si>
  <si>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</si>
  <si>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</si>
  <si>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</si>
  <si>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</si>
  <si>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</si>
  <si>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</si>
  <si>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</si>
  <si>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</si>
  <si>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</si>
  <si>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</si>
  <si>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</si>
  <si>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</si>
  <si>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</si>
  <si>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</si>
  <si>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</si>
  <si>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</si>
  <si>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</si>
  <si>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</si>
  <si>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</si>
  <si>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</si>
  <si>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</si>
  <si>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</si>
  <si>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</si>
  <si>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</si>
  <si>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</si>
  <si>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</si>
  <si>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</si>
  <si>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</si>
  <si>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</si>
  <si>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</si>
  <si>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</si>
  <si>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</si>
  <si>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</si>
  <si>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</si>
  <si>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</si>
  <si>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</si>
  <si>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</si>
  <si>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</si>
  <si>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</si>
  <si>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</si>
  <si>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</si>
  <si>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</si>
  <si>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</si>
  <si>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</si>
  <si>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</si>
  <si>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</si>
  <si>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</si>
  <si>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</si>
  <si>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</si>
  <si>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</si>
  <si>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</si>
  <si>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</si>
  <si>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</si>
  <si>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</si>
  <si>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</si>
  <si>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</si>
  <si>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Utbetales/trekkes ved 8. termin rammetilskudd i september</t>
  </si>
  <si>
    <t>Jan-jun</t>
  </si>
  <si>
    <t>Jan-juni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</si>
</sst>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3" fontId="0" fillId="5" borderId="9" xfId="0" applyNumberFormat="1" applyFill="1" applyBorder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170" fontId="29" fillId="5" borderId="0" xfId="1" applyNumberFormat="1" applyFont="1" applyFill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29" fillId="5" borderId="0" xfId="0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164" fontId="0" fillId="0" borderId="4" xfId="0" applyNumberFormat="1" applyBorder="1"/>
    <xf numFmtId="3" fontId="44" fillId="0" borderId="0" xfId="1" applyNumberFormat="1" applyFont="1" applyFill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0.8406708558409538</c:v>
                </c:pt>
                <c:pt idx="1">
                  <c:v>0.91945732659051027</c:v>
                </c:pt>
                <c:pt idx="2">
                  <c:v>0.98635331396440284</c:v>
                </c:pt>
                <c:pt idx="3">
                  <c:v>0.86281722408678918</c:v>
                </c:pt>
                <c:pt idx="4">
                  <c:v>0.94022135243978788</c:v>
                </c:pt>
                <c:pt idx="5">
                  <c:v>1.1044050188637402</c:v>
                </c:pt>
                <c:pt idx="6">
                  <c:v>0.90759753250900788</c:v>
                </c:pt>
                <c:pt idx="7">
                  <c:v>0.75346015845943193</c:v>
                </c:pt>
                <c:pt idx="8">
                  <c:v>0.81483275860551974</c:v>
                </c:pt>
                <c:pt idx="9">
                  <c:v>0.90383262337434422</c:v>
                </c:pt>
                <c:pt idx="10">
                  <c:v>0.7508232466357474</c:v>
                </c:pt>
                <c:pt idx="11">
                  <c:v>0.78838350804163992</c:v>
                </c:pt>
                <c:pt idx="12">
                  <c:v>0.87672618026346438</c:v>
                </c:pt>
                <c:pt idx="13">
                  <c:v>0.85103940951844703</c:v>
                </c:pt>
                <c:pt idx="14">
                  <c:v>0.85535600092197772</c:v>
                </c:pt>
                <c:pt idx="15">
                  <c:v>0.87663616451158388</c:v>
                </c:pt>
                <c:pt idx="16">
                  <c:v>0.86531753454553839</c:v>
                </c:pt>
                <c:pt idx="17">
                  <c:v>0.7446218882142045</c:v>
                </c:pt>
                <c:pt idx="18">
                  <c:v>0.75232890034166289</c:v>
                </c:pt>
                <c:pt idx="19">
                  <c:v>1.0622497601827239</c:v>
                </c:pt>
                <c:pt idx="20">
                  <c:v>0.80417721588664171</c:v>
                </c:pt>
                <c:pt idx="21">
                  <c:v>0.83631035042112289</c:v>
                </c:pt>
                <c:pt idx="22">
                  <c:v>0.83930458557709753</c:v>
                </c:pt>
                <c:pt idx="23">
                  <c:v>0.73037213048535266</c:v>
                </c:pt>
                <c:pt idx="24">
                  <c:v>0.94625242423293776</c:v>
                </c:pt>
                <c:pt idx="25">
                  <c:v>0.77571899693708157</c:v>
                </c:pt>
                <c:pt idx="26">
                  <c:v>0.83174900149362418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0.94258862841208035</c:v>
                </c:pt>
                <c:pt idx="1">
                  <c:v>0.95330630218774781</c:v>
                </c:pt>
                <c:pt idx="2">
                  <c:v>0.9800646971373046</c:v>
                </c:pt>
                <c:pt idx="3">
                  <c:v>0.94369594682437175</c:v>
                </c:pt>
                <c:pt idx="4">
                  <c:v>0.94023320396050392</c:v>
                </c:pt>
                <c:pt idx="5">
                  <c:v>1.0272853790970398</c:v>
                </c:pt>
                <c:pt idx="6">
                  <c:v>0.94856238455514674</c:v>
                </c:pt>
                <c:pt idx="7">
                  <c:v>0.93822809354300418</c:v>
                </c:pt>
                <c:pt idx="8">
                  <c:v>0.94129672355030836</c:v>
                </c:pt>
                <c:pt idx="9">
                  <c:v>0.94705642090128128</c:v>
                </c:pt>
                <c:pt idx="10">
                  <c:v>0.93809624795181989</c:v>
                </c:pt>
                <c:pt idx="11">
                  <c:v>0.93997426102211434</c:v>
                </c:pt>
                <c:pt idx="12">
                  <c:v>0.94439139463320576</c:v>
                </c:pt>
                <c:pt idx="13">
                  <c:v>0.94310705609595491</c:v>
                </c:pt>
                <c:pt idx="14">
                  <c:v>0.94332288566613143</c:v>
                </c:pt>
                <c:pt idx="15">
                  <c:v>0.94438689384561159</c:v>
                </c:pt>
                <c:pt idx="16">
                  <c:v>0.94382096234730939</c:v>
                </c:pt>
                <c:pt idx="17">
                  <c:v>0.93778618003074277</c:v>
                </c:pt>
                <c:pt idx="18">
                  <c:v>0.93817153063711545</c:v>
                </c:pt>
                <c:pt idx="19">
                  <c:v>1.010423275624633</c:v>
                </c:pt>
                <c:pt idx="20">
                  <c:v>0.94076394641436478</c:v>
                </c:pt>
                <c:pt idx="21">
                  <c:v>0.94237060314108856</c:v>
                </c:pt>
                <c:pt idx="22">
                  <c:v>0.94252031489888732</c:v>
                </c:pt>
                <c:pt idx="23">
                  <c:v>0.93707369214430014</c:v>
                </c:pt>
                <c:pt idx="24">
                  <c:v>0.96402434124471859</c:v>
                </c:pt>
                <c:pt idx="25">
                  <c:v>0.93934103546688652</c:v>
                </c:pt>
                <c:pt idx="26">
                  <c:v>0.94214253569471362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0.96455186721334507</c:v>
                </c:pt>
                <c:pt idx="1">
                  <c:v>1.2929078719600013</c:v>
                </c:pt>
                <c:pt idx="2">
                  <c:v>0.9921821845046005</c:v>
                </c:pt>
                <c:pt idx="3">
                  <c:v>0.98819340692246227</c:v>
                </c:pt>
                <c:pt idx="4">
                  <c:v>0.83687234359379026</c:v>
                </c:pt>
                <c:pt idx="5">
                  <c:v>0.8784049315922785</c:v>
                </c:pt>
                <c:pt idx="6">
                  <c:v>0.89237820158855174</c:v>
                </c:pt>
                <c:pt idx="7">
                  <c:v>0.81524092002656112</c:v>
                </c:pt>
                <c:pt idx="8">
                  <c:v>0.9210104563725271</c:v>
                </c:pt>
                <c:pt idx="9">
                  <c:v>0.96880281260768664</c:v>
                </c:pt>
                <c:pt idx="10">
                  <c:v>0.84988574953872076</c:v>
                </c:pt>
                <c:pt idx="11">
                  <c:v>1.2571464148070322</c:v>
                </c:pt>
                <c:pt idx="12">
                  <c:v>1.059286403541261</c:v>
                </c:pt>
                <c:pt idx="13">
                  <c:v>0.85564554811360094</c:v>
                </c:pt>
                <c:pt idx="14">
                  <c:v>1.3393841539339286</c:v>
                </c:pt>
                <c:pt idx="15">
                  <c:v>1.5274863036988477</c:v>
                </c:pt>
                <c:pt idx="16">
                  <c:v>1.0316340741743539</c:v>
                </c:pt>
                <c:pt idx="17">
                  <c:v>0.95616092485211379</c:v>
                </c:pt>
                <c:pt idx="18">
                  <c:v>0.93343389599081472</c:v>
                </c:pt>
                <c:pt idx="19">
                  <c:v>0.8752150017159338</c:v>
                </c:pt>
                <c:pt idx="20">
                  <c:v>0.85503189532319157</c:v>
                </c:pt>
                <c:pt idx="21">
                  <c:v>0.96952272026251296</c:v>
                </c:pt>
                <c:pt idx="22">
                  <c:v>1.0634560545053464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0.97134411843688162</c:v>
                </c:pt>
                <c:pt idx="1">
                  <c:v>1.102686520335544</c:v>
                </c:pt>
                <c:pt idx="2">
                  <c:v>0.98239624535338399</c:v>
                </c:pt>
                <c:pt idx="3">
                  <c:v>0.98080073432052861</c:v>
                </c:pt>
                <c:pt idx="4">
                  <c:v>0.94239870279972215</c:v>
                </c:pt>
                <c:pt idx="5">
                  <c:v>0.94447533219964641</c:v>
                </c:pt>
                <c:pt idx="6">
                  <c:v>0.94517399569946026</c:v>
                </c:pt>
                <c:pt idx="7">
                  <c:v>0.94131713162136066</c:v>
                </c:pt>
                <c:pt idx="8">
                  <c:v>0.95392755410055441</c:v>
                </c:pt>
                <c:pt idx="9">
                  <c:v>0.97304449659461834</c:v>
                </c:pt>
                <c:pt idx="10">
                  <c:v>0.94304937309696857</c:v>
                </c:pt>
                <c:pt idx="11">
                  <c:v>1.0883819374743566</c:v>
                </c:pt>
                <c:pt idx="12">
                  <c:v>1.0092379329680481</c:v>
                </c:pt>
                <c:pt idx="13">
                  <c:v>0.94333736302571247</c:v>
                </c:pt>
                <c:pt idx="14">
                  <c:v>1.1212770331251152</c:v>
                </c:pt>
                <c:pt idx="15">
                  <c:v>1.1965178930310827</c:v>
                </c:pt>
                <c:pt idx="16">
                  <c:v>0.99817700122128517</c:v>
                </c:pt>
                <c:pt idx="17">
                  <c:v>0.96798774149238898</c:v>
                </c:pt>
                <c:pt idx="18">
                  <c:v>0.95889692994786957</c:v>
                </c:pt>
                <c:pt idx="19">
                  <c:v>0.94431583570582933</c:v>
                </c:pt>
                <c:pt idx="20">
                  <c:v>0.94330668038619203</c:v>
                </c:pt>
                <c:pt idx="21">
                  <c:v>0.9733324596565488</c:v>
                </c:pt>
                <c:pt idx="22">
                  <c:v>1.0109057933536822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0.93636123941940652</c:v>
                </c:pt>
                <c:pt idx="1">
                  <c:v>0.86521353508326893</c:v>
                </c:pt>
                <c:pt idx="2">
                  <c:v>0.91231816186358028</c:v>
                </c:pt>
                <c:pt idx="3">
                  <c:v>0.73415175869191118</c:v>
                </c:pt>
                <c:pt idx="4">
                  <c:v>0.85687308424536124</c:v>
                </c:pt>
                <c:pt idx="5">
                  <c:v>0.72822247327153833</c:v>
                </c:pt>
                <c:pt idx="6">
                  <c:v>0.69285261028891876</c:v>
                </c:pt>
                <c:pt idx="7">
                  <c:v>0.9121882774600002</c:v>
                </c:pt>
                <c:pt idx="8">
                  <c:v>0.7969732262468352</c:v>
                </c:pt>
                <c:pt idx="9">
                  <c:v>0.66518956944903351</c:v>
                </c:pt>
                <c:pt idx="10">
                  <c:v>0.78554731892180629</c:v>
                </c:pt>
                <c:pt idx="11">
                  <c:v>0.75129393439674441</c:v>
                </c:pt>
                <c:pt idx="12">
                  <c:v>0.73438442983751762</c:v>
                </c:pt>
                <c:pt idx="13">
                  <c:v>0.95554266453118519</c:v>
                </c:pt>
                <c:pt idx="14">
                  <c:v>0.74117698170346769</c:v>
                </c:pt>
                <c:pt idx="15">
                  <c:v>1.06091605463809</c:v>
                </c:pt>
                <c:pt idx="16">
                  <c:v>0.86122643197059223</c:v>
                </c:pt>
                <c:pt idx="17">
                  <c:v>1.3829203207429721</c:v>
                </c:pt>
                <c:pt idx="18">
                  <c:v>0.90509054875105888</c:v>
                </c:pt>
                <c:pt idx="19">
                  <c:v>0.78297162486287386</c:v>
                </c:pt>
                <c:pt idx="20">
                  <c:v>0.98470598362334438</c:v>
                </c:pt>
                <c:pt idx="21">
                  <c:v>0.86602176759515614</c:v>
                </c:pt>
                <c:pt idx="22">
                  <c:v>0.90404867977890391</c:v>
                </c:pt>
                <c:pt idx="23">
                  <c:v>0.71009940610939837</c:v>
                </c:pt>
                <c:pt idx="24">
                  <c:v>0.8265106116848796</c:v>
                </c:pt>
                <c:pt idx="25">
                  <c:v>1.1536087289581203</c:v>
                </c:pt>
                <c:pt idx="26">
                  <c:v>0.77425134068874069</c:v>
                </c:pt>
                <c:pt idx="27">
                  <c:v>0.73840596714756046</c:v>
                </c:pt>
                <c:pt idx="28">
                  <c:v>0.78719529206039007</c:v>
                </c:pt>
                <c:pt idx="29">
                  <c:v>1.0561986154171807</c:v>
                </c:pt>
                <c:pt idx="30">
                  <c:v>0.9351776712248574</c:v>
                </c:pt>
                <c:pt idx="31">
                  <c:v>0.88302634296485427</c:v>
                </c:pt>
                <c:pt idx="32">
                  <c:v>0.77840220197417431</c:v>
                </c:pt>
                <c:pt idx="33">
                  <c:v>0.88960894354879438</c:v>
                </c:pt>
                <c:pt idx="34">
                  <c:v>0.92722494551470847</c:v>
                </c:pt>
                <c:pt idx="35">
                  <c:v>1.0455538858299747</c:v>
                </c:pt>
                <c:pt idx="36">
                  <c:v>0.83979864748583166</c:v>
                </c:pt>
                <c:pt idx="37">
                  <c:v>0.82561623584753274</c:v>
                </c:pt>
                <c:pt idx="38">
                  <c:v>0.83562986775826964</c:v>
                </c:pt>
                <c:pt idx="39">
                  <c:v>1.1061476790730911</c:v>
                </c:pt>
                <c:pt idx="40">
                  <c:v>0.89277445288900736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0.96006786731930616</c:v>
                </c:pt>
                <c:pt idx="1">
                  <c:v>0.94381576237419607</c:v>
                </c:pt>
                <c:pt idx="2">
                  <c:v>0.9504506362969759</c:v>
                </c:pt>
                <c:pt idx="3">
                  <c:v>0.93726267355462811</c:v>
                </c:pt>
                <c:pt idx="4">
                  <c:v>0.94339873983230049</c:v>
                </c:pt>
                <c:pt idx="5">
                  <c:v>0.93696620928360941</c:v>
                </c:pt>
                <c:pt idx="6">
                  <c:v>0.93519771613447855</c:v>
                </c:pt>
                <c:pt idx="7">
                  <c:v>0.95039868253554372</c:v>
                </c:pt>
                <c:pt idx="8">
                  <c:v>0.94040374693237427</c:v>
                </c:pt>
                <c:pt idx="9">
                  <c:v>0.93381456409248398</c:v>
                </c:pt>
                <c:pt idx="10">
                  <c:v>0.93983245156612283</c:v>
                </c:pt>
                <c:pt idx="11">
                  <c:v>0.9381197823398697</c:v>
                </c:pt>
                <c:pt idx="12">
                  <c:v>0.9372743071119084</c:v>
                </c:pt>
                <c:pt idx="13">
                  <c:v>0.96774043736401771</c:v>
                </c:pt>
                <c:pt idx="14">
                  <c:v>0.93761393470520582</c:v>
                </c:pt>
                <c:pt idx="15">
                  <c:v>1.0098897934067796</c:v>
                </c:pt>
                <c:pt idx="16">
                  <c:v>0.94361640721856221</c:v>
                </c:pt>
                <c:pt idx="17">
                  <c:v>1.1386914998487325</c:v>
                </c:pt>
                <c:pt idx="18">
                  <c:v>0.9475595910519673</c:v>
                </c:pt>
                <c:pt idx="19">
                  <c:v>0.93970366686317619</c:v>
                </c:pt>
                <c:pt idx="20">
                  <c:v>0.97940576500088117</c:v>
                </c:pt>
                <c:pt idx="21">
                  <c:v>0.94385617399979049</c:v>
                </c:pt>
                <c:pt idx="22">
                  <c:v>0.94714284346310529</c:v>
                </c:pt>
                <c:pt idx="23">
                  <c:v>0.93606005592550245</c:v>
                </c:pt>
                <c:pt idx="24">
                  <c:v>0.94188061620427654</c:v>
                </c:pt>
                <c:pt idx="25">
                  <c:v>1.0469668631347917</c:v>
                </c:pt>
                <c:pt idx="26">
                  <c:v>0.93926765265446943</c:v>
                </c:pt>
                <c:pt idx="27">
                  <c:v>0.93747538397741037</c:v>
                </c:pt>
                <c:pt idx="28">
                  <c:v>0.93991485022305199</c:v>
                </c:pt>
                <c:pt idx="29">
                  <c:v>1.0080028177184159</c:v>
                </c:pt>
                <c:pt idx="30">
                  <c:v>0.95959444004148653</c:v>
                </c:pt>
                <c:pt idx="31">
                  <c:v>0.94470640276827533</c:v>
                </c:pt>
                <c:pt idx="32">
                  <c:v>0.93947519571874116</c:v>
                </c:pt>
                <c:pt idx="33">
                  <c:v>0.9450355327974721</c:v>
                </c:pt>
                <c:pt idx="34">
                  <c:v>0.95641334975742698</c:v>
                </c:pt>
                <c:pt idx="35">
                  <c:v>0.89624531273768793</c:v>
                </c:pt>
                <c:pt idx="36">
                  <c:v>0.94254501799432411</c:v>
                </c:pt>
                <c:pt idx="37">
                  <c:v>0.94183589741240903</c:v>
                </c:pt>
                <c:pt idx="38">
                  <c:v>0.94233657900794598</c:v>
                </c:pt>
                <c:pt idx="39">
                  <c:v>1.02798244318078</c:v>
                </c:pt>
                <c:pt idx="40">
                  <c:v>0.94519380826448274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0.75141176454287972</c:v>
                </c:pt>
                <c:pt idx="1">
                  <c:v>0.93105585836829585</c:v>
                </c:pt>
                <c:pt idx="2">
                  <c:v>0.76600930860581673</c:v>
                </c:pt>
                <c:pt idx="3">
                  <c:v>0.82098224059514713</c:v>
                </c:pt>
                <c:pt idx="4">
                  <c:v>1.0400707569228929</c:v>
                </c:pt>
                <c:pt idx="5">
                  <c:v>0.83912150290233933</c:v>
                </c:pt>
                <c:pt idx="6">
                  <c:v>0.77368428616612073</c:v>
                </c:pt>
                <c:pt idx="7">
                  <c:v>0.79273049661723582</c:v>
                </c:pt>
                <c:pt idx="8">
                  <c:v>0.80558108109917514</c:v>
                </c:pt>
                <c:pt idx="9">
                  <c:v>0.79512438304254485</c:v>
                </c:pt>
                <c:pt idx="10">
                  <c:v>0.76668211502758077</c:v>
                </c:pt>
                <c:pt idx="11">
                  <c:v>0.77956500178488886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0.93812567384717649</c:v>
                </c:pt>
                <c:pt idx="1">
                  <c:v>0.95794571489886216</c:v>
                </c:pt>
                <c:pt idx="2">
                  <c:v>0.93885555105032337</c:v>
                </c:pt>
                <c:pt idx="3">
                  <c:v>0.94160419764978975</c:v>
                </c:pt>
                <c:pt idx="4">
                  <c:v>1.0015516743207007</c:v>
                </c:pt>
                <c:pt idx="5">
                  <c:v>0.94251116076514962</c:v>
                </c:pt>
                <c:pt idx="6">
                  <c:v>0.93923929992833854</c:v>
                </c:pt>
                <c:pt idx="7">
                  <c:v>0.94019161045089417</c:v>
                </c:pt>
                <c:pt idx="8">
                  <c:v>0.9408341396749913</c:v>
                </c:pt>
                <c:pt idx="9">
                  <c:v>0.94031130477215963</c:v>
                </c:pt>
                <c:pt idx="10">
                  <c:v>0.93888919137141158</c:v>
                </c:pt>
                <c:pt idx="11">
                  <c:v>0.93953333570927711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0.78885427201424829</c:v>
                </c:pt>
                <c:pt idx="1">
                  <c:v>0.85606482597558908</c:v>
                </c:pt>
                <c:pt idx="2">
                  <c:v>0.93597055386544536</c:v>
                </c:pt>
                <c:pt idx="3">
                  <c:v>0.87505630127717715</c:v>
                </c:pt>
                <c:pt idx="4">
                  <c:v>0.86017072699426511</c:v>
                </c:pt>
                <c:pt idx="5">
                  <c:v>0.98818861602246999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0.939997799220745</c:v>
                </c:pt>
                <c:pt idx="1">
                  <c:v>0.94335832691881194</c:v>
                </c:pt>
                <c:pt idx="2">
                  <c:v>0.95991159309772156</c:v>
                </c:pt>
                <c:pt idx="3">
                  <c:v>0.94430790068389125</c:v>
                </c:pt>
                <c:pt idx="4">
                  <c:v>0.94356362196974553</c:v>
                </c:pt>
                <c:pt idx="5">
                  <c:v>0.98079881796053148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0.81077279615122522</c:v>
                </c:pt>
                <c:pt idx="1">
                  <c:v>0.90467999716067093</c:v>
                </c:pt>
                <c:pt idx="2">
                  <c:v>0.91272406234138237</c:v>
                </c:pt>
                <c:pt idx="3">
                  <c:v>0.79563403087623119</c:v>
                </c:pt>
                <c:pt idx="4">
                  <c:v>0.77241857630440669</c:v>
                </c:pt>
                <c:pt idx="5">
                  <c:v>0.66714081404095349</c:v>
                </c:pt>
                <c:pt idx="6">
                  <c:v>0.74771663383476183</c:v>
                </c:pt>
                <c:pt idx="7">
                  <c:v>0.68644032890654372</c:v>
                </c:pt>
                <c:pt idx="8">
                  <c:v>0.78475596468402842</c:v>
                </c:pt>
                <c:pt idx="9">
                  <c:v>0.66974055510680675</c:v>
                </c:pt>
                <c:pt idx="10">
                  <c:v>0.76558049253606231</c:v>
                </c:pt>
                <c:pt idx="11">
                  <c:v>0.67197755051548824</c:v>
                </c:pt>
                <c:pt idx="12">
                  <c:v>0.66475770716537308</c:v>
                </c:pt>
                <c:pt idx="13">
                  <c:v>0.76409378417525287</c:v>
                </c:pt>
                <c:pt idx="14">
                  <c:v>0.80547391182369033</c:v>
                </c:pt>
                <c:pt idx="15">
                  <c:v>0.99336688081185509</c:v>
                </c:pt>
                <c:pt idx="16">
                  <c:v>0.69822357520046785</c:v>
                </c:pt>
                <c:pt idx="17">
                  <c:v>0.76233210999160106</c:v>
                </c:pt>
                <c:pt idx="18">
                  <c:v>0.63274696170323019</c:v>
                </c:pt>
                <c:pt idx="19">
                  <c:v>0.66005326566295808</c:v>
                </c:pt>
                <c:pt idx="20">
                  <c:v>0.76216800893356373</c:v>
                </c:pt>
                <c:pt idx="21">
                  <c:v>0.78187190705854337</c:v>
                </c:pt>
                <c:pt idx="22">
                  <c:v>0.71987433406722945</c:v>
                </c:pt>
                <c:pt idx="23">
                  <c:v>0.71028678047794602</c:v>
                </c:pt>
                <c:pt idx="24">
                  <c:v>0.69335476318791733</c:v>
                </c:pt>
                <c:pt idx="25">
                  <c:v>0.78766033944951341</c:v>
                </c:pt>
                <c:pt idx="26">
                  <c:v>1.0644927717282673</c:v>
                </c:pt>
                <c:pt idx="27">
                  <c:v>0.77410117821742974</c:v>
                </c:pt>
                <c:pt idx="28">
                  <c:v>0.72699442956474247</c:v>
                </c:pt>
                <c:pt idx="29">
                  <c:v>0.90992460506960859</c:v>
                </c:pt>
                <c:pt idx="30">
                  <c:v>0.64212533097908475</c:v>
                </c:pt>
                <c:pt idx="31">
                  <c:v>0.8850602488146575</c:v>
                </c:pt>
                <c:pt idx="32">
                  <c:v>0.79941751537859962</c:v>
                </c:pt>
                <c:pt idx="33">
                  <c:v>0.90468644637278439</c:v>
                </c:pt>
                <c:pt idx="34">
                  <c:v>0.8276766846710083</c:v>
                </c:pt>
                <c:pt idx="35">
                  <c:v>0.77247899983880375</c:v>
                </c:pt>
                <c:pt idx="36">
                  <c:v>0.71752930370736767</c:v>
                </c:pt>
                <c:pt idx="37">
                  <c:v>0.82501123390140607</c:v>
                </c:pt>
                <c:pt idx="38">
                  <c:v>0.6438414752225724</c:v>
                </c:pt>
                <c:pt idx="39">
                  <c:v>0.70500114769638011</c:v>
                </c:pt>
                <c:pt idx="40">
                  <c:v>0.83378910875883749</c:v>
                </c:pt>
                <c:pt idx="41">
                  <c:v>0.6711134797802798</c:v>
                </c:pt>
                <c:pt idx="42">
                  <c:v>0.82930069243570836</c:v>
                </c:pt>
                <c:pt idx="43">
                  <c:v>0.89812531624465686</c:v>
                </c:pt>
                <c:pt idx="44">
                  <c:v>0.94502284697009287</c:v>
                </c:pt>
                <c:pt idx="45">
                  <c:v>1.0089616691364611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0.94109372542759373</c:v>
                </c:pt>
                <c:pt idx="1">
                  <c:v>0.94739537041581201</c:v>
                </c:pt>
                <c:pt idx="2">
                  <c:v>0.95061299648809661</c:v>
                </c:pt>
                <c:pt idx="3">
                  <c:v>0.94033678716384406</c:v>
                </c:pt>
                <c:pt idx="4">
                  <c:v>0.93917601443525278</c:v>
                </c:pt>
                <c:pt idx="5">
                  <c:v>0.93391212632208032</c:v>
                </c:pt>
                <c:pt idx="6">
                  <c:v>0.93794091731177054</c:v>
                </c:pt>
                <c:pt idx="7">
                  <c:v>0.93487710206535979</c:v>
                </c:pt>
                <c:pt idx="8">
                  <c:v>0.93979288385423398</c:v>
                </c:pt>
                <c:pt idx="9">
                  <c:v>0.93404211337537268</c:v>
                </c:pt>
                <c:pt idx="10">
                  <c:v>0.93883411024683561</c:v>
                </c:pt>
                <c:pt idx="11">
                  <c:v>0.93415396314580701</c:v>
                </c:pt>
                <c:pt idx="12">
                  <c:v>0.93379297097830127</c:v>
                </c:pt>
                <c:pt idx="13">
                  <c:v>0.93875977482879513</c:v>
                </c:pt>
                <c:pt idx="14">
                  <c:v>0.94082878121121682</c:v>
                </c:pt>
                <c:pt idx="15">
                  <c:v>0.98287012387628547</c:v>
                </c:pt>
                <c:pt idx="16">
                  <c:v>0.93546626438005598</c:v>
                </c:pt>
                <c:pt idx="17">
                  <c:v>0.93867169111961257</c:v>
                </c:pt>
                <c:pt idx="18">
                  <c:v>0.93219243370519389</c:v>
                </c:pt>
                <c:pt idx="19">
                  <c:v>0.93355774890318033</c:v>
                </c:pt>
                <c:pt idx="20">
                  <c:v>0.93866348606671046</c:v>
                </c:pt>
                <c:pt idx="21">
                  <c:v>0.93964868097295973</c:v>
                </c:pt>
                <c:pt idx="22">
                  <c:v>0.93654880232339377</c:v>
                </c:pt>
                <c:pt idx="23">
                  <c:v>0.93606942464392984</c:v>
                </c:pt>
                <c:pt idx="24">
                  <c:v>0.93522282377942834</c:v>
                </c:pt>
                <c:pt idx="25">
                  <c:v>0.93993810259250832</c:v>
                </c:pt>
                <c:pt idx="26">
                  <c:v>1.0113204802428504</c:v>
                </c:pt>
                <c:pt idx="27">
                  <c:v>0.93926014453090401</c:v>
                </c:pt>
                <c:pt idx="28">
                  <c:v>0.93690480709826951</c:v>
                </c:pt>
                <c:pt idx="29">
                  <c:v>0.9494932135793871</c:v>
                </c:pt>
                <c:pt idx="30">
                  <c:v>0.93266135216898671</c:v>
                </c:pt>
                <c:pt idx="31">
                  <c:v>0.94480809806076527</c:v>
                </c:pt>
                <c:pt idx="32">
                  <c:v>0.94052596138896249</c:v>
                </c:pt>
                <c:pt idx="33">
                  <c:v>0.9473979501006573</c:v>
                </c:pt>
                <c:pt idx="34">
                  <c:v>0.9419389198535828</c:v>
                </c:pt>
                <c:pt idx="35">
                  <c:v>0.93917903561197269</c:v>
                </c:pt>
                <c:pt idx="36">
                  <c:v>0.93643155080540075</c:v>
                </c:pt>
                <c:pt idx="37">
                  <c:v>0.94180564731510275</c:v>
                </c:pt>
                <c:pt idx="38">
                  <c:v>0.93274715938116104</c:v>
                </c:pt>
                <c:pt idx="39">
                  <c:v>0.93580514300485151</c:v>
                </c:pt>
                <c:pt idx="40">
                  <c:v>0.94224454105797428</c:v>
                </c:pt>
                <c:pt idx="41">
                  <c:v>0.93411075960904655</c:v>
                </c:pt>
                <c:pt idx="42">
                  <c:v>0.9420201202418178</c:v>
                </c:pt>
                <c:pt idx="43">
                  <c:v>0.94546135143226528</c:v>
                </c:pt>
                <c:pt idx="44">
                  <c:v>0.96353251033958076</c:v>
                </c:pt>
                <c:pt idx="45">
                  <c:v>0.98910803920612811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1000000000000001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0.78396683251850374</c:v>
                </c:pt>
                <c:pt idx="1">
                  <c:v>0.84541696837180502</c:v>
                </c:pt>
                <c:pt idx="2">
                  <c:v>0.81867739034091302</c:v>
                </c:pt>
                <c:pt idx="3">
                  <c:v>0.84513311178642714</c:v>
                </c:pt>
                <c:pt idx="4">
                  <c:v>0.77089295113572742</c:v>
                </c:pt>
                <c:pt idx="5">
                  <c:v>0.78072769645815443</c:v>
                </c:pt>
                <c:pt idx="6">
                  <c:v>0.82662058030383945</c:v>
                </c:pt>
                <c:pt idx="7">
                  <c:v>0.63763016362155989</c:v>
                </c:pt>
                <c:pt idx="8">
                  <c:v>0.64196494028057194</c:v>
                </c:pt>
                <c:pt idx="9">
                  <c:v>0.77703952101041973</c:v>
                </c:pt>
                <c:pt idx="10">
                  <c:v>0.74768847063308763</c:v>
                </c:pt>
                <c:pt idx="11">
                  <c:v>0.8726901600801763</c:v>
                </c:pt>
                <c:pt idx="12">
                  <c:v>0.66928403652680779</c:v>
                </c:pt>
                <c:pt idx="13">
                  <c:v>0.81218599628428889</c:v>
                </c:pt>
                <c:pt idx="14">
                  <c:v>0.78352892642606198</c:v>
                </c:pt>
                <c:pt idx="15">
                  <c:v>0.68811824281889655</c:v>
                </c:pt>
                <c:pt idx="16">
                  <c:v>0.88570989944648659</c:v>
                </c:pt>
                <c:pt idx="17">
                  <c:v>1.5186477875495852</c:v>
                </c:pt>
                <c:pt idx="18">
                  <c:v>3.1346216996739735</c:v>
                </c:pt>
                <c:pt idx="19">
                  <c:v>0.67677546990173276</c:v>
                </c:pt>
                <c:pt idx="20">
                  <c:v>1.6789997174127331</c:v>
                </c:pt>
                <c:pt idx="21">
                  <c:v>0.70404517802157163</c:v>
                </c:pt>
                <c:pt idx="22">
                  <c:v>0.7593168312018882</c:v>
                </c:pt>
                <c:pt idx="23">
                  <c:v>0.91991601355881436</c:v>
                </c:pt>
                <c:pt idx="24">
                  <c:v>2.06526208298264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0.93975342724595756</c:v>
                </c:pt>
                <c:pt idx="1">
                  <c:v>0.94282593403862269</c:v>
                </c:pt>
                <c:pt idx="2">
                  <c:v>0.94148895513707809</c:v>
                </c:pt>
                <c:pt idx="3">
                  <c:v>0.94281174120935374</c:v>
                </c:pt>
                <c:pt idx="4">
                  <c:v>0.93909973317681905</c:v>
                </c:pt>
                <c:pt idx="5">
                  <c:v>0.93959147044294022</c:v>
                </c:pt>
                <c:pt idx="6">
                  <c:v>0.94188611463522443</c:v>
                </c:pt>
                <c:pt idx="7">
                  <c:v>0.93243659380111032</c:v>
                </c:pt>
                <c:pt idx="8">
                  <c:v>0.93265333263406114</c:v>
                </c:pt>
                <c:pt idx="9">
                  <c:v>0.93940706167055354</c:v>
                </c:pt>
                <c:pt idx="10">
                  <c:v>0.93793950915168678</c:v>
                </c:pt>
                <c:pt idx="11">
                  <c:v>0.94418959362404142</c:v>
                </c:pt>
                <c:pt idx="12">
                  <c:v>0.93401928744637308</c:v>
                </c:pt>
                <c:pt idx="13">
                  <c:v>0.94116438543424696</c:v>
                </c:pt>
                <c:pt idx="14">
                  <c:v>0.93973153194133563</c:v>
                </c:pt>
                <c:pt idx="15">
                  <c:v>0.93496099776097719</c:v>
                </c:pt>
                <c:pt idx="16">
                  <c:v>0.94484058059235665</c:v>
                </c:pt>
                <c:pt idx="17">
                  <c:v>1.1929824865713776</c:v>
                </c:pt>
                <c:pt idx="18">
                  <c:v>1.8393720514211334</c:v>
                </c:pt>
                <c:pt idx="19">
                  <c:v>0.93439385911511919</c:v>
                </c:pt>
                <c:pt idx="20">
                  <c:v>1.2571232585166372</c:v>
                </c:pt>
                <c:pt idx="21">
                  <c:v>0.93575734452111115</c:v>
                </c:pt>
                <c:pt idx="22">
                  <c:v>0.93852092718012692</c:v>
                </c:pt>
                <c:pt idx="23">
                  <c:v>0.95348977697506931</c:v>
                </c:pt>
                <c:pt idx="24">
                  <c:v>1.4116282047445996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1.0515575128277028</c:v>
                </c:pt>
                <c:pt idx="1">
                  <c:v>0.99781000029969025</c:v>
                </c:pt>
                <c:pt idx="2">
                  <c:v>0.85875176724000835</c:v>
                </c:pt>
                <c:pt idx="3">
                  <c:v>0.81843972433147394</c:v>
                </c:pt>
                <c:pt idx="4">
                  <c:v>0.92180702989364616</c:v>
                </c:pt>
                <c:pt idx="5">
                  <c:v>0.99973515860262918</c:v>
                </c:pt>
                <c:pt idx="6">
                  <c:v>0.84189337486135563</c:v>
                </c:pt>
                <c:pt idx="7">
                  <c:v>1.1574709329091339</c:v>
                </c:pt>
                <c:pt idx="8">
                  <c:v>0.97627363094908515</c:v>
                </c:pt>
                <c:pt idx="9">
                  <c:v>1.1036770679768966</c:v>
                </c:pt>
                <c:pt idx="10">
                  <c:v>2.3204058750647443</c:v>
                </c:pt>
                <c:pt idx="11">
                  <c:v>1.2002488110537217</c:v>
                </c:pt>
                <c:pt idx="12">
                  <c:v>0.86798059737280331</c:v>
                </c:pt>
                <c:pt idx="13">
                  <c:v>0.88048428148136981</c:v>
                </c:pt>
                <c:pt idx="14">
                  <c:v>0.87585720869624373</c:v>
                </c:pt>
                <c:pt idx="15">
                  <c:v>0.88890517250016854</c:v>
                </c:pt>
                <c:pt idx="16">
                  <c:v>1.6841194433651621</c:v>
                </c:pt>
                <c:pt idx="17">
                  <c:v>0.89940161202821067</c:v>
                </c:pt>
                <c:pt idx="18">
                  <c:v>0.81904374368559307</c:v>
                </c:pt>
                <c:pt idx="19">
                  <c:v>0.9430195228627587</c:v>
                </c:pt>
                <c:pt idx="20">
                  <c:v>2.9523101758619439</c:v>
                </c:pt>
                <c:pt idx="21">
                  <c:v>0.7670746094009373</c:v>
                </c:pt>
                <c:pt idx="22">
                  <c:v>0.83908186368716686</c:v>
                </c:pt>
                <c:pt idx="23">
                  <c:v>1.2019938007539794</c:v>
                </c:pt>
                <c:pt idx="24">
                  <c:v>0.84729208652480181</c:v>
                </c:pt>
                <c:pt idx="25">
                  <c:v>1.230594167643954</c:v>
                </c:pt>
                <c:pt idx="26">
                  <c:v>1.0595196393382775</c:v>
                </c:pt>
                <c:pt idx="27">
                  <c:v>1.0625252602431636</c:v>
                </c:pt>
                <c:pt idx="28">
                  <c:v>0.85085020989865723</c:v>
                </c:pt>
                <c:pt idx="29">
                  <c:v>1.0406898748388929</c:v>
                </c:pt>
                <c:pt idx="30">
                  <c:v>1.0701363154398345</c:v>
                </c:pt>
                <c:pt idx="31">
                  <c:v>0.83298606562185717</c:v>
                </c:pt>
                <c:pt idx="32">
                  <c:v>1.7470700005179676</c:v>
                </c:pt>
                <c:pt idx="33">
                  <c:v>1.1367188604474867</c:v>
                </c:pt>
                <c:pt idx="34">
                  <c:v>1.127643166682833</c:v>
                </c:pt>
                <c:pt idx="35">
                  <c:v>1.1425863838920314</c:v>
                </c:pt>
                <c:pt idx="36">
                  <c:v>0.86075801430230037</c:v>
                </c:pt>
                <c:pt idx="37">
                  <c:v>0.95696797366897446</c:v>
                </c:pt>
                <c:pt idx="38">
                  <c:v>0.9085819895039553</c:v>
                </c:pt>
                <c:pt idx="39">
                  <c:v>1.036803405897692</c:v>
                </c:pt>
                <c:pt idx="40">
                  <c:v>0.79856739980749059</c:v>
                </c:pt>
                <c:pt idx="41">
                  <c:v>0.87603581280908271</c:v>
                </c:pt>
                <c:pt idx="42">
                  <c:v>0.84968405342966036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1.0061463766826246</c:v>
                </c:pt>
                <c:pt idx="1">
                  <c:v>0.98464737167141991</c:v>
                </c:pt>
                <c:pt idx="2">
                  <c:v>0.94349267398203285</c:v>
                </c:pt>
                <c:pt idx="3">
                  <c:v>0.94147707183660589</c:v>
                </c:pt>
                <c:pt idx="4">
                  <c:v>0.95424618350900214</c:v>
                </c:pt>
                <c:pt idx="5">
                  <c:v>0.98541743499259538</c:v>
                </c:pt>
                <c:pt idx="6">
                  <c:v>0.94264975436310028</c:v>
                </c:pt>
                <c:pt idx="7">
                  <c:v>1.0485117447151973</c:v>
                </c:pt>
                <c:pt idx="8">
                  <c:v>0.97603282393117752</c:v>
                </c:pt>
                <c:pt idx="9">
                  <c:v>1.0269941987423024</c:v>
                </c:pt>
                <c:pt idx="10">
                  <c:v>1.5136857215774409</c:v>
                </c:pt>
                <c:pt idx="11">
                  <c:v>1.0656228959730323</c:v>
                </c:pt>
                <c:pt idx="12">
                  <c:v>0.94395411548867247</c:v>
                </c:pt>
                <c:pt idx="13">
                  <c:v>0.94457929969410093</c:v>
                </c:pt>
                <c:pt idx="14">
                  <c:v>0.94434794605484462</c:v>
                </c:pt>
                <c:pt idx="15">
                  <c:v>0.94500034424504109</c:v>
                </c:pt>
                <c:pt idx="16">
                  <c:v>1.2591711488976083</c:v>
                </c:pt>
                <c:pt idx="17">
                  <c:v>0.945525166221443</c:v>
                </c:pt>
                <c:pt idx="18">
                  <c:v>0.94150727280431235</c:v>
                </c:pt>
                <c:pt idx="19">
                  <c:v>0.96273118069664709</c:v>
                </c:pt>
                <c:pt idx="20">
                  <c:v>1.766447441896321</c:v>
                </c:pt>
                <c:pt idx="21">
                  <c:v>0.93890881609007948</c:v>
                </c:pt>
                <c:pt idx="22">
                  <c:v>0.94250917880439089</c:v>
                </c:pt>
                <c:pt idx="23">
                  <c:v>1.0663208918531355</c:v>
                </c:pt>
                <c:pt idx="24">
                  <c:v>0.94291968994627262</c:v>
                </c:pt>
                <c:pt idx="25">
                  <c:v>1.0777610386091254</c:v>
                </c:pt>
                <c:pt idx="26">
                  <c:v>1.0093312272868544</c:v>
                </c:pt>
                <c:pt idx="27">
                  <c:v>1.0105334756488089</c:v>
                </c:pt>
                <c:pt idx="28">
                  <c:v>0.94309759611496546</c:v>
                </c:pt>
                <c:pt idx="29">
                  <c:v>1.001799321487101</c:v>
                </c:pt>
                <c:pt idx="30">
                  <c:v>1.0135778977274776</c:v>
                </c:pt>
                <c:pt idx="31">
                  <c:v>0.94220438890112546</c:v>
                </c:pt>
                <c:pt idx="32">
                  <c:v>1.2843513717587309</c:v>
                </c:pt>
                <c:pt idx="33">
                  <c:v>1.0402109157305379</c:v>
                </c:pt>
                <c:pt idx="34">
                  <c:v>1.0365806382246772</c:v>
                </c:pt>
                <c:pt idx="35">
                  <c:v>1.0425579251083563</c:v>
                </c:pt>
                <c:pt idx="36">
                  <c:v>0.94359298633514777</c:v>
                </c:pt>
                <c:pt idx="37">
                  <c:v>0.96831056101913326</c:v>
                </c:pt>
                <c:pt idx="38">
                  <c:v>0.94895616735312571</c:v>
                </c:pt>
                <c:pt idx="39">
                  <c:v>1.0002447339106204</c:v>
                </c:pt>
                <c:pt idx="40">
                  <c:v>0.94048345561040714</c:v>
                </c:pt>
                <c:pt idx="41">
                  <c:v>0.94435687626048637</c:v>
                </c:pt>
                <c:pt idx="42">
                  <c:v>0.94303928829151529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1.0116108033887456</c:v>
                </c:pt>
                <c:pt idx="1">
                  <c:v>0.73268138083973977</c:v>
                </c:pt>
                <c:pt idx="2">
                  <c:v>0.76914020746157186</c:v>
                </c:pt>
                <c:pt idx="3">
                  <c:v>1.3395216636061225</c:v>
                </c:pt>
                <c:pt idx="4">
                  <c:v>0.74335229197531161</c:v>
                </c:pt>
                <c:pt idx="5">
                  <c:v>0.79133345313538872</c:v>
                </c:pt>
                <c:pt idx="6">
                  <c:v>0.7767148475514154</c:v>
                </c:pt>
                <c:pt idx="7">
                  <c:v>0.8061642024145419</c:v>
                </c:pt>
                <c:pt idx="8">
                  <c:v>0.66377684182140839</c:v>
                </c:pt>
                <c:pt idx="9">
                  <c:v>0.67894855622630812</c:v>
                </c:pt>
                <c:pt idx="10">
                  <c:v>0.77174999329490057</c:v>
                </c:pt>
                <c:pt idx="11">
                  <c:v>0.7602019608255044</c:v>
                </c:pt>
                <c:pt idx="12">
                  <c:v>0.90908846709809199</c:v>
                </c:pt>
                <c:pt idx="13">
                  <c:v>0.75565595459811741</c:v>
                </c:pt>
                <c:pt idx="14">
                  <c:v>1.7527917225961991</c:v>
                </c:pt>
                <c:pt idx="15">
                  <c:v>0.77559240350882674</c:v>
                </c:pt>
                <c:pt idx="16">
                  <c:v>0.79231591696574899</c:v>
                </c:pt>
                <c:pt idx="17">
                  <c:v>0.69776709253932678</c:v>
                </c:pt>
                <c:pt idx="18">
                  <c:v>0.75912490674213384</c:v>
                </c:pt>
                <c:pt idx="19">
                  <c:v>0.72887298890926022</c:v>
                </c:pt>
                <c:pt idx="20">
                  <c:v>0.7212773919162272</c:v>
                </c:pt>
                <c:pt idx="21">
                  <c:v>0.79386793731036509</c:v>
                </c:pt>
                <c:pt idx="22">
                  <c:v>0.99086040332126024</c:v>
                </c:pt>
                <c:pt idx="23">
                  <c:v>1.3266706990947486</c:v>
                </c:pt>
                <c:pt idx="24">
                  <c:v>0.79765668863828665</c:v>
                </c:pt>
                <c:pt idx="25">
                  <c:v>0.62788517908185348</c:v>
                </c:pt>
                <c:pt idx="26">
                  <c:v>0.74496703734005443</c:v>
                </c:pt>
                <c:pt idx="27">
                  <c:v>0.98411051707646358</c:v>
                </c:pt>
                <c:pt idx="28">
                  <c:v>0.79360493760784667</c:v>
                </c:pt>
                <c:pt idx="29">
                  <c:v>0.77051611671672959</c:v>
                </c:pt>
                <c:pt idx="30">
                  <c:v>0.68016442249644038</c:v>
                </c:pt>
                <c:pt idx="31">
                  <c:v>0.8263417063252646</c:v>
                </c:pt>
                <c:pt idx="32">
                  <c:v>0.84911469490928704</c:v>
                </c:pt>
                <c:pt idx="33">
                  <c:v>0.78685321871001113</c:v>
                </c:pt>
                <c:pt idx="34">
                  <c:v>0.79405091637700942</c:v>
                </c:pt>
                <c:pt idx="35">
                  <c:v>0.76447821292643869</c:v>
                </c:pt>
                <c:pt idx="36">
                  <c:v>1.089376779275163</c:v>
                </c:pt>
                <c:pt idx="37">
                  <c:v>0.77406543464942812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0.99016769290704199</c:v>
                </c:pt>
                <c:pt idx="1">
                  <c:v>0.93718915466201946</c:v>
                </c:pt>
                <c:pt idx="2">
                  <c:v>0.93901209599311108</c:v>
                </c:pt>
                <c:pt idx="3">
                  <c:v>1.1213320369939925</c:v>
                </c:pt>
                <c:pt idx="4">
                  <c:v>0.937722700218798</c:v>
                </c:pt>
                <c:pt idx="5">
                  <c:v>0.94012175827680211</c:v>
                </c:pt>
                <c:pt idx="6">
                  <c:v>0.93939082799760343</c:v>
                </c:pt>
                <c:pt idx="7">
                  <c:v>0.94086329574075966</c:v>
                </c:pt>
                <c:pt idx="8">
                  <c:v>0.93374392771110293</c:v>
                </c:pt>
                <c:pt idx="9">
                  <c:v>0.93450251343134783</c:v>
                </c:pt>
                <c:pt idx="10">
                  <c:v>0.93914258528477734</c:v>
                </c:pt>
                <c:pt idx="11">
                  <c:v>0.9385651836613077</c:v>
                </c:pt>
                <c:pt idx="12">
                  <c:v>0.94915875839078045</c:v>
                </c:pt>
                <c:pt idx="13">
                  <c:v>0.93833788334993806</c:v>
                </c:pt>
                <c:pt idx="14">
                  <c:v>1.286640060590023</c:v>
                </c:pt>
                <c:pt idx="15">
                  <c:v>0.93933470579547373</c:v>
                </c:pt>
                <c:pt idx="16">
                  <c:v>0.94017088146831995</c:v>
                </c:pt>
                <c:pt idx="17">
                  <c:v>0.93544344024699877</c:v>
                </c:pt>
                <c:pt idx="18">
                  <c:v>0.93851133095713912</c:v>
                </c:pt>
                <c:pt idx="19">
                  <c:v>0.93699873506549536</c:v>
                </c:pt>
                <c:pt idx="20">
                  <c:v>0.93661895521584382</c:v>
                </c:pt>
                <c:pt idx="21">
                  <c:v>0.94024848248555071</c:v>
                </c:pt>
                <c:pt idx="22">
                  <c:v>0.98186753288004769</c:v>
                </c:pt>
                <c:pt idx="23">
                  <c:v>1.1161916511894432</c:v>
                </c:pt>
                <c:pt idx="24">
                  <c:v>0.94043792005194682</c:v>
                </c:pt>
                <c:pt idx="25">
                  <c:v>0.93194934457412504</c:v>
                </c:pt>
                <c:pt idx="26">
                  <c:v>0.93780343748703521</c:v>
                </c:pt>
                <c:pt idx="27">
                  <c:v>0.97916757838212909</c:v>
                </c:pt>
                <c:pt idx="28">
                  <c:v>0.94023533250042479</c:v>
                </c:pt>
                <c:pt idx="29">
                  <c:v>0.93908089145586893</c:v>
                </c:pt>
                <c:pt idx="30">
                  <c:v>0.93456330674485444</c:v>
                </c:pt>
                <c:pt idx="31">
                  <c:v>0.94187217093629583</c:v>
                </c:pt>
                <c:pt idx="32">
                  <c:v>0.94301082036549688</c:v>
                </c:pt>
                <c:pt idx="33">
                  <c:v>0.93989774655553304</c:v>
                </c:pt>
                <c:pt idx="34">
                  <c:v>0.94025763143888308</c:v>
                </c:pt>
                <c:pt idx="35">
                  <c:v>0.93877899626635464</c:v>
                </c:pt>
                <c:pt idx="36">
                  <c:v>1.0212740832616087</c:v>
                </c:pt>
                <c:pt idx="37">
                  <c:v>0.93925835735250385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0.94021905232552094</c:v>
                </c:pt>
                <c:pt idx="1">
                  <c:v>0.85244388818088224</c:v>
                </c:pt>
                <c:pt idx="2">
                  <c:v>0.69293329121889957</c:v>
                </c:pt>
                <c:pt idx="3">
                  <c:v>0.74908021028051186</c:v>
                </c:pt>
                <c:pt idx="4">
                  <c:v>0.90116123029039552</c:v>
                </c:pt>
                <c:pt idx="5">
                  <c:v>0.90085652666970173</c:v>
                </c:pt>
                <c:pt idx="6">
                  <c:v>0.58684046519875077</c:v>
                </c:pt>
                <c:pt idx="7">
                  <c:v>1.0350836590460522</c:v>
                </c:pt>
                <c:pt idx="8">
                  <c:v>0.72688028604897681</c:v>
                </c:pt>
                <c:pt idx="9">
                  <c:v>0.89228117443477806</c:v>
                </c:pt>
                <c:pt idx="10">
                  <c:v>0.77639735011427435</c:v>
                </c:pt>
                <c:pt idx="11">
                  <c:v>0.70720211558076373</c:v>
                </c:pt>
                <c:pt idx="12">
                  <c:v>0.8421222106021875</c:v>
                </c:pt>
                <c:pt idx="13">
                  <c:v>0.69543921161907785</c:v>
                </c:pt>
                <c:pt idx="14">
                  <c:v>0.80118942429895668</c:v>
                </c:pt>
                <c:pt idx="15">
                  <c:v>0.70747593009573351</c:v>
                </c:pt>
                <c:pt idx="16">
                  <c:v>0.80844747722574883</c:v>
                </c:pt>
                <c:pt idx="17">
                  <c:v>0.72432562335341699</c:v>
                </c:pt>
                <c:pt idx="18">
                  <c:v>0.74368578626986481</c:v>
                </c:pt>
                <c:pt idx="19">
                  <c:v>0.73542786920078562</c:v>
                </c:pt>
                <c:pt idx="20">
                  <c:v>0.78007136638332741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0.96161099248175208</c:v>
                </c:pt>
                <c:pt idx="1">
                  <c:v>0.94317728002907653</c:v>
                </c:pt>
                <c:pt idx="2">
                  <c:v>0.93520175018097751</c:v>
                </c:pt>
                <c:pt idx="3">
                  <c:v>0.93800909613405803</c:v>
                </c:pt>
                <c:pt idx="4">
                  <c:v>0.9459878636677016</c:v>
                </c:pt>
                <c:pt idx="5">
                  <c:v>0.94586598221942453</c:v>
                </c:pt>
                <c:pt idx="6">
                  <c:v>0.92989710887997001</c:v>
                </c:pt>
                <c:pt idx="7">
                  <c:v>0.99955683516996452</c:v>
                </c:pt>
                <c:pt idx="8">
                  <c:v>0.93689909992248133</c:v>
                </c:pt>
                <c:pt idx="9">
                  <c:v>0.94516914434177135</c:v>
                </c:pt>
                <c:pt idx="10">
                  <c:v>0.93937495312574615</c:v>
                </c:pt>
                <c:pt idx="11">
                  <c:v>0.93591519139907076</c:v>
                </c:pt>
                <c:pt idx="12">
                  <c:v>0.94266119615014177</c:v>
                </c:pt>
                <c:pt idx="13">
                  <c:v>0.93532704620098628</c:v>
                </c:pt>
                <c:pt idx="14">
                  <c:v>0.94061455683498052</c:v>
                </c:pt>
                <c:pt idx="15">
                  <c:v>0.93592888212481917</c:v>
                </c:pt>
                <c:pt idx="16">
                  <c:v>0.94097745948131983</c:v>
                </c:pt>
                <c:pt idx="17">
                  <c:v>0.93677136678770345</c:v>
                </c:pt>
                <c:pt idx="18">
                  <c:v>0.93773937493352566</c:v>
                </c:pt>
                <c:pt idx="19">
                  <c:v>0.93732647908007172</c:v>
                </c:pt>
                <c:pt idx="20">
                  <c:v>0.9395586539391988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1.7253908199492098</c:v>
                </c:pt>
                <c:pt idx="1">
                  <c:v>1.3512980249775937</c:v>
                </c:pt>
                <c:pt idx="2">
                  <c:v>0.94924584405581924</c:v>
                </c:pt>
                <c:pt idx="3">
                  <c:v>1.0793496597586101</c:v>
                </c:pt>
                <c:pt idx="4">
                  <c:v>0.83735703442116982</c:v>
                </c:pt>
                <c:pt idx="5">
                  <c:v>1.016629053602728</c:v>
                </c:pt>
                <c:pt idx="6">
                  <c:v>1.1904091595787558</c:v>
                </c:pt>
                <c:pt idx="7">
                  <c:v>0.9104912411822077</c:v>
                </c:pt>
                <c:pt idx="8">
                  <c:v>0.87876436946587522</c:v>
                </c:pt>
                <c:pt idx="9">
                  <c:v>0.79088992401644875</c:v>
                </c:pt>
                <c:pt idx="10">
                  <c:v>0.96156891062220862</c:v>
                </c:pt>
                <c:pt idx="11">
                  <c:v>0.92759974280784985</c:v>
                </c:pt>
                <c:pt idx="12">
                  <c:v>0.75418116779649969</c:v>
                </c:pt>
                <c:pt idx="13">
                  <c:v>0.79492387774666828</c:v>
                </c:pt>
                <c:pt idx="14">
                  <c:v>1.0369948889441822</c:v>
                </c:pt>
                <c:pt idx="15">
                  <c:v>0.99132214661740281</c:v>
                </c:pt>
                <c:pt idx="16">
                  <c:v>0.81648836610532427</c:v>
                </c:pt>
                <c:pt idx="17">
                  <c:v>0.79279072075805457</c:v>
                </c:pt>
                <c:pt idx="18">
                  <c:v>0.75581790955584982</c:v>
                </c:pt>
                <c:pt idx="19">
                  <c:v>0.75453933940349227</c:v>
                </c:pt>
                <c:pt idx="20">
                  <c:v>0.68932244269893739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1.2756796995312278</c:v>
                </c:pt>
                <c:pt idx="1">
                  <c:v>1.1260425815425812</c:v>
                </c:pt>
                <c:pt idx="2">
                  <c:v>0.96522170917387129</c:v>
                </c:pt>
                <c:pt idx="3">
                  <c:v>1.0172632354549878</c:v>
                </c:pt>
                <c:pt idx="4">
                  <c:v>0.94242293734109106</c:v>
                </c:pt>
                <c:pt idx="5">
                  <c:v>0.99217499299263467</c:v>
                </c:pt>
                <c:pt idx="6">
                  <c:v>1.0616870353830459</c:v>
                </c:pt>
                <c:pt idx="7">
                  <c:v>0.94971986802442665</c:v>
                </c:pt>
                <c:pt idx="8">
                  <c:v>0.94449330409332632</c:v>
                </c:pt>
                <c:pt idx="9">
                  <c:v>0.94009958182085496</c:v>
                </c:pt>
                <c:pt idx="10">
                  <c:v>0.97015093580042711</c:v>
                </c:pt>
                <c:pt idx="11">
                  <c:v>0.95656326867468344</c:v>
                </c:pt>
                <c:pt idx="12">
                  <c:v>0.93826414400985747</c:v>
                </c:pt>
                <c:pt idx="13">
                  <c:v>0.94030127950736597</c:v>
                </c:pt>
                <c:pt idx="14">
                  <c:v>1.0003213271292166</c:v>
                </c:pt>
                <c:pt idx="15">
                  <c:v>0.98205223019850496</c:v>
                </c:pt>
                <c:pt idx="16">
                  <c:v>0.94137950392529868</c:v>
                </c:pt>
                <c:pt idx="17">
                  <c:v>0.94019462165793521</c:v>
                </c:pt>
                <c:pt idx="18">
                  <c:v>0.93834598109782497</c:v>
                </c:pt>
                <c:pt idx="19">
                  <c:v>0.93828205259020736</c:v>
                </c:pt>
                <c:pt idx="20">
                  <c:v>0.93502120775497943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0.88772018131470642</c:v>
                </c:pt>
                <c:pt idx="1">
                  <c:v>0.9925759497871357</c:v>
                </c:pt>
                <c:pt idx="2">
                  <c:v>0.8602828424839617</c:v>
                </c:pt>
                <c:pt idx="3">
                  <c:v>1.1187821983735839</c:v>
                </c:pt>
                <c:pt idx="4">
                  <c:v>1.0702783445374602</c:v>
                </c:pt>
                <c:pt idx="5">
                  <c:v>0.87964916789061598</c:v>
                </c:pt>
                <c:pt idx="6">
                  <c:v>0.75569839210827772</c:v>
                </c:pt>
                <c:pt idx="7">
                  <c:v>0.98744779854145237</c:v>
                </c:pt>
                <c:pt idx="8">
                  <c:v>1.0281245163773853</c:v>
                </c:pt>
                <c:pt idx="9">
                  <c:v>1.0673278862866096</c:v>
                </c:pt>
                <c:pt idx="10">
                  <c:v>0.98295370585488384</c:v>
                </c:pt>
                <c:pt idx="11">
                  <c:v>1.2765950054143318</c:v>
                </c:pt>
                <c:pt idx="12">
                  <c:v>0.9957030887939099</c:v>
                </c:pt>
                <c:pt idx="13">
                  <c:v>1.5541629548375429</c:v>
                </c:pt>
                <c:pt idx="14">
                  <c:v>0.9105873360101796</c:v>
                </c:pt>
                <c:pt idx="15">
                  <c:v>0.88299823136119437</c:v>
                </c:pt>
                <c:pt idx="16">
                  <c:v>0.75379919797417982</c:v>
                </c:pt>
                <c:pt idx="17">
                  <c:v>1.2962741500119781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0.9449410946857677</c:v>
                </c:pt>
                <c:pt idx="1">
                  <c:v>0.98255375146639812</c:v>
                </c:pt>
                <c:pt idx="2">
                  <c:v>0.94356922774423069</c:v>
                </c:pt>
                <c:pt idx="3">
                  <c:v>1.0330362509009774</c:v>
                </c:pt>
                <c:pt idx="4">
                  <c:v>1.0136347093665279</c:v>
                </c:pt>
                <c:pt idx="5">
                  <c:v>0.94453754401456325</c:v>
                </c:pt>
                <c:pt idx="6">
                  <c:v>0.93834000522544636</c:v>
                </c:pt>
                <c:pt idx="7">
                  <c:v>0.98050249096812447</c:v>
                </c:pt>
                <c:pt idx="8">
                  <c:v>0.99677317810249777</c:v>
                </c:pt>
                <c:pt idx="9">
                  <c:v>1.0124545260661875</c:v>
                </c:pt>
                <c:pt idx="10">
                  <c:v>0.97870485389349715</c:v>
                </c:pt>
                <c:pt idx="11">
                  <c:v>1.0961613737172764</c:v>
                </c:pt>
                <c:pt idx="12">
                  <c:v>0.98380460706910744</c:v>
                </c:pt>
                <c:pt idx="13">
                  <c:v>1.2071885534865607</c:v>
                </c:pt>
                <c:pt idx="14">
                  <c:v>0.9497583059556155</c:v>
                </c:pt>
                <c:pt idx="15">
                  <c:v>0.9447049971880922</c:v>
                </c:pt>
                <c:pt idx="16">
                  <c:v>0.93824504551874144</c:v>
                </c:pt>
                <c:pt idx="17">
                  <c:v>1.1040330315563349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0.86458528639443954</c:v>
                </c:pt>
                <c:pt idx="1">
                  <c:v>0.79256258684325187</c:v>
                </c:pt>
                <c:pt idx="2">
                  <c:v>0.81022346713281568</c:v>
                </c:pt>
                <c:pt idx="3">
                  <c:v>0.76628407234002993</c:v>
                </c:pt>
                <c:pt idx="4">
                  <c:v>0.87313417847662522</c:v>
                </c:pt>
                <c:pt idx="5">
                  <c:v>0.8243185029307758</c:v>
                </c:pt>
                <c:pt idx="6">
                  <c:v>0.69262608789274627</c:v>
                </c:pt>
                <c:pt idx="7">
                  <c:v>0.7932267724304326</c:v>
                </c:pt>
                <c:pt idx="8">
                  <c:v>0.7201954283003722</c:v>
                </c:pt>
                <c:pt idx="9">
                  <c:v>0.87279128867079248</c:v>
                </c:pt>
                <c:pt idx="10">
                  <c:v>1.0168728618634761</c:v>
                </c:pt>
                <c:pt idx="11">
                  <c:v>1.2855800355686915</c:v>
                </c:pt>
                <c:pt idx="12">
                  <c:v>0.88638039378690126</c:v>
                </c:pt>
                <c:pt idx="13">
                  <c:v>0.96491246306040757</c:v>
                </c:pt>
                <c:pt idx="14">
                  <c:v>0.91773029827888097</c:v>
                </c:pt>
                <c:pt idx="15">
                  <c:v>1.3211507759721788</c:v>
                </c:pt>
                <c:pt idx="16">
                  <c:v>1.4470549918389402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0.94378434993975446</c:v>
                </c:pt>
                <c:pt idx="1">
                  <c:v>0.94018321496219504</c:v>
                </c:pt>
                <c:pt idx="2">
                  <c:v>0.94106625897667306</c:v>
                </c:pt>
                <c:pt idx="3">
                  <c:v>0.93886928923703383</c:v>
                </c:pt>
                <c:pt idx="4">
                  <c:v>0.94421179454386384</c:v>
                </c:pt>
                <c:pt idx="5">
                  <c:v>0.94177101076657144</c:v>
                </c:pt>
                <c:pt idx="6">
                  <c:v>0.93518639001466985</c:v>
                </c:pt>
                <c:pt idx="7">
                  <c:v>0.94021642424155405</c:v>
                </c:pt>
                <c:pt idx="8">
                  <c:v>0.93656485703505121</c:v>
                </c:pt>
                <c:pt idx="9">
                  <c:v>0.94419465005357206</c:v>
                </c:pt>
                <c:pt idx="10">
                  <c:v>0.99227251629693403</c:v>
                </c:pt>
                <c:pt idx="11">
                  <c:v>1.0997553857790199</c:v>
                </c:pt>
                <c:pt idx="12">
                  <c:v>0.94487410530937765</c:v>
                </c:pt>
                <c:pt idx="13">
                  <c:v>0.97148835677570655</c:v>
                </c:pt>
                <c:pt idx="14">
                  <c:v>0.95261549086309594</c:v>
                </c:pt>
                <c:pt idx="15">
                  <c:v>1.1139836819404152</c:v>
                </c:pt>
                <c:pt idx="16">
                  <c:v>1.1643453682871199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0.82235894051134861</c:v>
                </c:pt>
                <c:pt idx="1">
                  <c:v>0.89820476162884644</c:v>
                </c:pt>
                <c:pt idx="2">
                  <c:v>0.79759933682493489</c:v>
                </c:pt>
                <c:pt idx="3">
                  <c:v>0.76559185123837881</c:v>
                </c:pt>
                <c:pt idx="4">
                  <c:v>0.70635582241210815</c:v>
                </c:pt>
                <c:pt idx="5">
                  <c:v>0.62121044840730355</c:v>
                </c:pt>
                <c:pt idx="6">
                  <c:v>0.72259762161221242</c:v>
                </c:pt>
                <c:pt idx="7">
                  <c:v>0.70201824558058745</c:v>
                </c:pt>
                <c:pt idx="8">
                  <c:v>0.86527524300509162</c:v>
                </c:pt>
                <c:pt idx="9">
                  <c:v>0.84594420594546715</c:v>
                </c:pt>
                <c:pt idx="10">
                  <c:v>0.79707909543390421</c:v>
                </c:pt>
                <c:pt idx="11">
                  <c:v>0.86626897135434711</c:v>
                </c:pt>
                <c:pt idx="12">
                  <c:v>0.67508355100310158</c:v>
                </c:pt>
                <c:pt idx="13">
                  <c:v>0.75382082382509219</c:v>
                </c:pt>
                <c:pt idx="14">
                  <c:v>0.74464403288187164</c:v>
                </c:pt>
                <c:pt idx="15">
                  <c:v>0.74197011724207707</c:v>
                </c:pt>
                <c:pt idx="16">
                  <c:v>0.67922783834789446</c:v>
                </c:pt>
                <c:pt idx="17">
                  <c:v>0.79001685879424399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0.94167303264559987</c:v>
                </c:pt>
                <c:pt idx="1">
                  <c:v>0.94546532370147474</c:v>
                </c:pt>
                <c:pt idx="2">
                  <c:v>0.94043505246127912</c:v>
                </c:pt>
                <c:pt idx="3">
                  <c:v>0.93883467818195143</c:v>
                </c:pt>
                <c:pt idx="4">
                  <c:v>0.93587287674063802</c:v>
                </c:pt>
                <c:pt idx="5">
                  <c:v>0.93161560804039745</c:v>
                </c:pt>
                <c:pt idx="6">
                  <c:v>0.93668496670064305</c:v>
                </c:pt>
                <c:pt idx="7">
                  <c:v>0.93565599789906184</c:v>
                </c:pt>
                <c:pt idx="8">
                  <c:v>0.94381884777028691</c:v>
                </c:pt>
                <c:pt idx="9">
                  <c:v>0.9428522959173059</c:v>
                </c:pt>
                <c:pt idx="10">
                  <c:v>0.94040904039172768</c:v>
                </c:pt>
                <c:pt idx="11">
                  <c:v>0.94386853418774974</c:v>
                </c:pt>
                <c:pt idx="12">
                  <c:v>0.9343092631701877</c:v>
                </c:pt>
                <c:pt idx="13">
                  <c:v>0.93824612681128716</c:v>
                </c:pt>
                <c:pt idx="14">
                  <c:v>0.93778728726412619</c:v>
                </c:pt>
                <c:pt idx="15">
                  <c:v>0.93765359148213634</c:v>
                </c:pt>
                <c:pt idx="16">
                  <c:v>0.93451647753742717</c:v>
                </c:pt>
                <c:pt idx="17">
                  <c:v>0.94005592855974474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tabellalle!$E$24:$E$37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tabellalle!$I$24:$I$37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29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70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583453</xdr:colOff>
      <xdr:row>56</xdr:row>
      <xdr:rowOff>26335</xdr:rowOff>
    </xdr:from>
    <xdr:to>
      <xdr:col>37</xdr:col>
      <xdr:colOff>499492</xdr:colOff>
      <xdr:row>74</xdr:row>
      <xdr:rowOff>121584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5279" cy="6073588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282" activePane="bottomRight" state="frozen"/>
      <selection pane="topRight" activeCell="D1" sqref="D1"/>
      <selection pane="bottomLeft" activeCell="A7" sqref="A7"/>
      <selection pane="bottomRight" activeCell="A7" sqref="A7"/>
    </sheetView>
  </sheetViews>
  <sheetFormatPr baseColWidth="10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9" t="s">
        <v>435</v>
      </c>
      <c r="E1" s="249"/>
      <c r="F1" s="249"/>
      <c r="G1" s="250" t="s">
        <v>378</v>
      </c>
      <c r="H1" s="250"/>
      <c r="I1" s="250" t="s">
        <v>2</v>
      </c>
      <c r="J1" s="250"/>
      <c r="K1" s="250"/>
      <c r="L1" s="250"/>
      <c r="M1" s="68" t="s">
        <v>436</v>
      </c>
      <c r="N1" s="251" t="s">
        <v>3</v>
      </c>
      <c r="O1" s="251"/>
      <c r="P1" s="251"/>
      <c r="Q1" s="69" t="s">
        <v>4</v>
      </c>
      <c r="R1" s="243" t="s">
        <v>438</v>
      </c>
      <c r="S1" s="243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5" t="s">
        <v>8</v>
      </c>
      <c r="C2" s="176"/>
      <c r="D2" s="244" t="s">
        <v>447</v>
      </c>
      <c r="E2" s="245"/>
      <c r="F2" s="245"/>
      <c r="G2" s="246" t="s">
        <v>9</v>
      </c>
      <c r="H2" s="246"/>
      <c r="I2" s="177" t="s">
        <v>10</v>
      </c>
      <c r="J2" s="177"/>
      <c r="K2" s="177"/>
      <c r="L2" s="177"/>
      <c r="M2" s="178" t="str">
        <f>D2</f>
        <v>Jan-jun</v>
      </c>
      <c r="N2" s="247" t="str">
        <f>D2</f>
        <v>Jan-jun</v>
      </c>
      <c r="O2" s="248"/>
      <c r="P2" s="248"/>
      <c r="Q2" s="179" t="str">
        <f>RIGHT(N2,5)</f>
        <v>n-jun</v>
      </c>
      <c r="R2" s="252" t="s">
        <v>380</v>
      </c>
      <c r="S2" s="252"/>
      <c r="T2" s="72" t="s">
        <v>11</v>
      </c>
      <c r="U2" s="75" t="str">
        <f>D2</f>
        <v>Jan-jun</v>
      </c>
      <c r="V2" s="73" t="str">
        <f>U2</f>
        <v>Jan-jun</v>
      </c>
      <c r="X2" t="s">
        <v>420</v>
      </c>
      <c r="Y2"/>
    </row>
    <row r="3" spans="2:27">
      <c r="B3" s="180" t="s">
        <v>12</v>
      </c>
      <c r="C3" s="181"/>
      <c r="D3" s="173"/>
      <c r="E3" s="173"/>
      <c r="F3" s="74" t="s">
        <v>13</v>
      </c>
      <c r="G3" s="248" t="s">
        <v>14</v>
      </c>
      <c r="H3" s="248"/>
      <c r="I3" s="177" t="s">
        <v>15</v>
      </c>
      <c r="J3" s="177"/>
      <c r="K3" s="177" t="s">
        <v>16</v>
      </c>
      <c r="L3" s="177"/>
      <c r="M3" s="178" t="s">
        <v>17</v>
      </c>
      <c r="N3" s="182" t="s">
        <v>18</v>
      </c>
      <c r="O3" s="177"/>
      <c r="P3" s="182" t="s">
        <v>19</v>
      </c>
      <c r="Q3" s="183" t="s">
        <v>437</v>
      </c>
      <c r="R3" s="174" t="s">
        <v>6</v>
      </c>
      <c r="S3" s="184" t="s">
        <v>7</v>
      </c>
      <c r="T3" s="163">
        <v>45292</v>
      </c>
      <c r="V3" s="73"/>
      <c r="X3" s="182"/>
      <c r="Y3" s="177"/>
    </row>
    <row r="4" spans="2:27">
      <c r="B4" s="181"/>
      <c r="C4" s="76">
        <f>J367</f>
        <v>-285.65338110548743</v>
      </c>
      <c r="D4" s="185" t="s">
        <v>20</v>
      </c>
      <c r="E4" s="173" t="s">
        <v>21</v>
      </c>
      <c r="F4" s="173" t="s">
        <v>22</v>
      </c>
      <c r="G4" s="182" t="s">
        <v>23</v>
      </c>
      <c r="H4" s="182" t="s">
        <v>20</v>
      </c>
      <c r="I4" s="182" t="s">
        <v>21</v>
      </c>
      <c r="J4" s="182" t="s">
        <v>20</v>
      </c>
      <c r="K4" s="182" t="s">
        <v>21</v>
      </c>
      <c r="L4" s="182" t="s">
        <v>20</v>
      </c>
      <c r="M4" s="179" t="s">
        <v>20</v>
      </c>
      <c r="N4" s="182" t="s">
        <v>20</v>
      </c>
      <c r="O4" s="182" t="s">
        <v>21</v>
      </c>
      <c r="P4" s="182" t="s">
        <v>24</v>
      </c>
      <c r="Q4" s="179" t="s">
        <v>20</v>
      </c>
      <c r="R4" s="184" t="s">
        <v>25</v>
      </c>
      <c r="S4" s="184" t="s">
        <v>21</v>
      </c>
      <c r="T4" s="186"/>
      <c r="U4" s="77" t="s">
        <v>20</v>
      </c>
      <c r="V4" s="185" t="s">
        <v>21</v>
      </c>
      <c r="X4" s="182" t="s">
        <v>20</v>
      </c>
      <c r="Y4" s="182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7">
        <v>301</v>
      </c>
      <c r="C7" t="s">
        <v>26</v>
      </c>
      <c r="D7" s="1">
        <v>19795500</v>
      </c>
      <c r="E7" s="85">
        <f>D7/T7*1000</f>
        <v>27581.474411670453</v>
      </c>
      <c r="F7" s="86">
        <f t="shared" ref="F7:F70" si="0">E7/E$365</f>
        <v>1.4036343290033035</v>
      </c>
      <c r="G7" s="187">
        <f t="shared" ref="G7:G70" si="1">($E$365+$Y$365-E7-Y7)*0.6</f>
        <v>-4757.6720499495168</v>
      </c>
      <c r="H7" s="187">
        <f>G7*T7/1000</f>
        <v>-3414628.8069692678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-285.65338110548743</v>
      </c>
      <c r="L7" s="87">
        <f t="shared" ref="L7:L70" si="4">K7*T7/1000</f>
        <v>-205016.28815321939</v>
      </c>
      <c r="M7" s="88">
        <f>+H7+L7</f>
        <v>-3619645.0951224873</v>
      </c>
      <c r="N7" s="88">
        <f>D7+M7</f>
        <v>16175854.904877514</v>
      </c>
      <c r="O7" s="88">
        <f>N7/T7*1000</f>
        <v>22538.14898061545</v>
      </c>
      <c r="P7" s="89">
        <f t="shared" ref="P7:P70" si="5">O7/O$365</f>
        <v>1.1469771031528651</v>
      </c>
      <c r="Q7" s="195">
        <v>-377047.93061531475</v>
      </c>
      <c r="R7" s="89">
        <f>(D7-U7)/U7</f>
        <v>1.7186340953277101E-2</v>
      </c>
      <c r="S7" s="89">
        <f>(E7-V7)/V7</f>
        <v>4.894388583813504E-3</v>
      </c>
      <c r="T7" s="91">
        <v>717710</v>
      </c>
      <c r="U7" s="190">
        <v>19461036</v>
      </c>
      <c r="V7" s="190">
        <v>27447.137455450138</v>
      </c>
      <c r="W7" s="197"/>
      <c r="X7" s="88">
        <v>0</v>
      </c>
      <c r="Y7" s="88">
        <f>X7*1000/T7</f>
        <v>0</v>
      </c>
      <c r="Z7" s="1"/>
      <c r="AA7" s="1"/>
    </row>
    <row r="8" spans="2:27" ht="24.95" customHeight="1">
      <c r="B8" s="207">
        <v>1101</v>
      </c>
      <c r="C8" t="s">
        <v>27</v>
      </c>
      <c r="D8" s="1">
        <v>288491</v>
      </c>
      <c r="E8" s="85">
        <f t="shared" ref="E8:E71" si="6">D8/T8*1000</f>
        <v>18953.485316339269</v>
      </c>
      <c r="F8" s="86">
        <f t="shared" si="0"/>
        <v>0.96455186721334507</v>
      </c>
      <c r="G8" s="187">
        <f t="shared" si="1"/>
        <v>419.12140724919374</v>
      </c>
      <c r="H8" s="187">
        <f t="shared" ref="H8:H70" si="7">G8*T8/1000</f>
        <v>6379.446939739978</v>
      </c>
      <c r="I8" s="187">
        <f t="shared" si="2"/>
        <v>0</v>
      </c>
      <c r="J8" s="87">
        <f t="shared" si="3"/>
        <v>0</v>
      </c>
      <c r="K8" s="187">
        <f t="shared" ref="K8:K71" si="8">I8+J$367</f>
        <v>-285.65338110548743</v>
      </c>
      <c r="L8" s="87">
        <f t="shared" si="4"/>
        <v>-4347.9301138066239</v>
      </c>
      <c r="M8" s="88">
        <f t="shared" ref="M8:M71" si="9">+H8+L8</f>
        <v>2031.5168259333541</v>
      </c>
      <c r="N8" s="88">
        <f t="shared" ref="N8:N71" si="10">D8+M8</f>
        <v>290522.51682593336</v>
      </c>
      <c r="O8" s="88">
        <f t="shared" ref="O8:O71" si="11">N8/T8*1000</f>
        <v>19086.953342482975</v>
      </c>
      <c r="P8" s="89">
        <f t="shared" si="5"/>
        <v>0.97134411843688162</v>
      </c>
      <c r="Q8" s="195">
        <v>-785.41278189755803</v>
      </c>
      <c r="R8" s="89">
        <f t="shared" ref="R8:S71" si="12">(D8-U8)/U8</f>
        <v>0.10387881060521996</v>
      </c>
      <c r="S8" s="89">
        <f t="shared" si="12"/>
        <v>8.8648894684643431E-2</v>
      </c>
      <c r="T8" s="91">
        <v>15221</v>
      </c>
      <c r="U8" s="190">
        <v>261343</v>
      </c>
      <c r="V8" s="190">
        <v>17410.099260542269</v>
      </c>
      <c r="W8" s="197"/>
      <c r="X8" s="88">
        <v>0</v>
      </c>
      <c r="Y8" s="88">
        <f t="shared" ref="Y8:Y71" si="13">X8*1000/T8</f>
        <v>0</v>
      </c>
    </row>
    <row r="9" spans="2:27">
      <c r="B9" s="207">
        <v>1103</v>
      </c>
      <c r="C9" t="s">
        <v>28</v>
      </c>
      <c r="D9" s="1">
        <v>3786668</v>
      </c>
      <c r="E9" s="85">
        <f t="shared" si="6"/>
        <v>25405.694809725726</v>
      </c>
      <c r="F9" s="86">
        <f t="shared" si="0"/>
        <v>1.2929078719600013</v>
      </c>
      <c r="G9" s="187">
        <f t="shared" si="1"/>
        <v>-3452.2042887826806</v>
      </c>
      <c r="H9" s="187">
        <f t="shared" si="7"/>
        <v>-514544.14483448101</v>
      </c>
      <c r="I9" s="187">
        <f t="shared" si="2"/>
        <v>0</v>
      </c>
      <c r="J9" s="87">
        <f t="shared" si="3"/>
        <v>0</v>
      </c>
      <c r="K9" s="187">
        <f t="shared" si="8"/>
        <v>-285.65338110548743</v>
      </c>
      <c r="L9" s="87">
        <f t="shared" si="4"/>
        <v>-42576.06514701069</v>
      </c>
      <c r="M9" s="88">
        <f t="shared" si="9"/>
        <v>-557120.20998149167</v>
      </c>
      <c r="N9" s="88">
        <f t="shared" si="10"/>
        <v>3229547.7900185082</v>
      </c>
      <c r="O9" s="88">
        <f t="shared" si="11"/>
        <v>21667.837139837557</v>
      </c>
      <c r="P9" s="89">
        <f t="shared" si="5"/>
        <v>1.102686520335544</v>
      </c>
      <c r="Q9" s="195">
        <v>-21028.689318459365</v>
      </c>
      <c r="R9" s="92">
        <f t="shared" si="12"/>
        <v>5.8679232886516802E-2</v>
      </c>
      <c r="S9" s="92">
        <f t="shared" si="12"/>
        <v>3.7107599384045543E-2</v>
      </c>
      <c r="T9" s="91">
        <v>149048</v>
      </c>
      <c r="U9" s="190">
        <v>3576785</v>
      </c>
      <c r="V9" s="190">
        <v>24496.681756853934</v>
      </c>
      <c r="W9" s="197"/>
      <c r="X9" s="88">
        <v>0</v>
      </c>
      <c r="Y9" s="88">
        <f t="shared" si="13"/>
        <v>0</v>
      </c>
      <c r="Z9" s="1"/>
      <c r="AA9" s="1"/>
    </row>
    <row r="10" spans="2:27">
      <c r="B10" s="207">
        <v>1106</v>
      </c>
      <c r="C10" t="s">
        <v>29</v>
      </c>
      <c r="D10" s="1">
        <v>746557</v>
      </c>
      <c r="E10" s="85">
        <f>D10/T10*1000</f>
        <v>19496.42222918625</v>
      </c>
      <c r="F10" s="86">
        <f t="shared" si="0"/>
        <v>0.9921821845046005</v>
      </c>
      <c r="G10" s="187">
        <f t="shared" si="1"/>
        <v>93.359259541005301</v>
      </c>
      <c r="H10" s="187">
        <f t="shared" si="7"/>
        <v>3574.912766344175</v>
      </c>
      <c r="I10" s="187">
        <f t="shared" si="2"/>
        <v>0</v>
      </c>
      <c r="J10" s="87">
        <f t="shared" si="3"/>
        <v>0</v>
      </c>
      <c r="K10" s="187">
        <f t="shared" si="8"/>
        <v>-285.65338110548743</v>
      </c>
      <c r="L10" s="87">
        <f t="shared" si="4"/>
        <v>-10938.239269291325</v>
      </c>
      <c r="M10" s="88">
        <f t="shared" si="9"/>
        <v>-7363.3265029471504</v>
      </c>
      <c r="N10" s="88">
        <f t="shared" si="10"/>
        <v>739193.67349705286</v>
      </c>
      <c r="O10" s="88">
        <f t="shared" si="11"/>
        <v>19304.128107621771</v>
      </c>
      <c r="P10" s="89">
        <f t="shared" si="5"/>
        <v>0.98239624535338399</v>
      </c>
      <c r="Q10" s="195">
        <v>3150.1265459285742</v>
      </c>
      <c r="R10" s="92">
        <f t="shared" si="12"/>
        <v>7.7321692701756914E-2</v>
      </c>
      <c r="S10" s="92">
        <f t="shared" si="12"/>
        <v>6.5026968484931641E-2</v>
      </c>
      <c r="T10" s="91">
        <v>38292</v>
      </c>
      <c r="U10" s="190">
        <v>692975</v>
      </c>
      <c r="V10" s="190">
        <v>18306.036190727777</v>
      </c>
      <c r="W10" s="197"/>
      <c r="X10" s="88">
        <v>0</v>
      </c>
      <c r="Y10" s="88">
        <f t="shared" si="13"/>
        <v>0</v>
      </c>
      <c r="Z10" s="1"/>
    </row>
    <row r="11" spans="2:27">
      <c r="B11" s="207">
        <v>1108</v>
      </c>
      <c r="C11" t="s">
        <v>30</v>
      </c>
      <c r="D11" s="1">
        <v>1625329</v>
      </c>
      <c r="E11" s="85">
        <f t="shared" si="6"/>
        <v>19418.042579627727</v>
      </c>
      <c r="F11" s="86">
        <f t="shared" si="0"/>
        <v>0.98819340692246227</v>
      </c>
      <c r="G11" s="187">
        <f t="shared" si="1"/>
        <v>140.38704927611906</v>
      </c>
      <c r="H11" s="187">
        <f t="shared" si="7"/>
        <v>11750.676798509718</v>
      </c>
      <c r="I11" s="187">
        <f t="shared" si="2"/>
        <v>0</v>
      </c>
      <c r="J11" s="87">
        <f t="shared" si="3"/>
        <v>0</v>
      </c>
      <c r="K11" s="187">
        <f t="shared" si="8"/>
        <v>-285.65338110548743</v>
      </c>
      <c r="L11" s="87">
        <f t="shared" si="4"/>
        <v>-23909.759305291507</v>
      </c>
      <c r="M11" s="88">
        <f t="shared" si="9"/>
        <v>-12159.08250678179</v>
      </c>
      <c r="N11" s="88">
        <f t="shared" si="10"/>
        <v>1613169.9174932183</v>
      </c>
      <c r="O11" s="88">
        <f t="shared" si="11"/>
        <v>19272.77624779836</v>
      </c>
      <c r="P11" s="89">
        <f t="shared" si="5"/>
        <v>0.98080073432052861</v>
      </c>
      <c r="Q11" s="195">
        <v>10427.270660903487</v>
      </c>
      <c r="R11" s="92">
        <f t="shared" si="12"/>
        <v>4.3039617214563404E-2</v>
      </c>
      <c r="S11" s="92">
        <f t="shared" si="12"/>
        <v>2.8659223457358048E-2</v>
      </c>
      <c r="T11" s="91">
        <v>83702</v>
      </c>
      <c r="U11" s="190">
        <v>1558262</v>
      </c>
      <c r="V11" s="190">
        <v>18877.041236613848</v>
      </c>
      <c r="W11" s="197"/>
      <c r="X11" s="88">
        <v>0</v>
      </c>
      <c r="Y11" s="88">
        <f t="shared" si="13"/>
        <v>0</v>
      </c>
      <c r="Z11" s="1"/>
      <c r="AA11" s="1"/>
    </row>
    <row r="12" spans="2:27">
      <c r="B12" s="207">
        <v>1111</v>
      </c>
      <c r="C12" t="s">
        <v>31</v>
      </c>
      <c r="D12" s="1">
        <v>55040</v>
      </c>
      <c r="E12" s="85">
        <f t="shared" si="6"/>
        <v>16444.577233343291</v>
      </c>
      <c r="F12" s="86">
        <f t="shared" si="0"/>
        <v>0.83687234359379026</v>
      </c>
      <c r="G12" s="187">
        <f t="shared" si="1"/>
        <v>1924.4662570467808</v>
      </c>
      <c r="H12" s="187">
        <f t="shared" si="7"/>
        <v>6441.1885623355747</v>
      </c>
      <c r="I12" s="187">
        <f t="shared" si="2"/>
        <v>434.7845817825451</v>
      </c>
      <c r="J12" s="87">
        <f t="shared" si="3"/>
        <v>1455.2239952261787</v>
      </c>
      <c r="K12" s="187">
        <f t="shared" si="8"/>
        <v>149.13120067705768</v>
      </c>
      <c r="L12" s="87">
        <f t="shared" si="4"/>
        <v>499.142128666112</v>
      </c>
      <c r="M12" s="88">
        <f t="shared" si="9"/>
        <v>6940.3306910016863</v>
      </c>
      <c r="N12" s="88">
        <f t="shared" si="10"/>
        <v>61980.330691001684</v>
      </c>
      <c r="O12" s="88">
        <f t="shared" si="11"/>
        <v>18518.174691067132</v>
      </c>
      <c r="P12" s="89">
        <f t="shared" si="5"/>
        <v>0.94239870279972215</v>
      </c>
      <c r="Q12" s="195">
        <v>818.44500520584188</v>
      </c>
      <c r="R12" s="92">
        <f t="shared" si="12"/>
        <v>8.4147494484714785E-2</v>
      </c>
      <c r="S12" s="92">
        <f t="shared" si="12"/>
        <v>7.6697422069671811E-2</v>
      </c>
      <c r="T12" s="91">
        <v>3347</v>
      </c>
      <c r="U12" s="190">
        <v>50768</v>
      </c>
      <c r="V12" s="190">
        <v>15273.164861612515</v>
      </c>
      <c r="W12" s="197"/>
      <c r="X12" s="88">
        <v>0</v>
      </c>
      <c r="Y12" s="88">
        <f t="shared" si="13"/>
        <v>0</v>
      </c>
      <c r="Z12" s="1"/>
      <c r="AA12" s="1"/>
    </row>
    <row r="13" spans="2:27">
      <c r="B13" s="207">
        <v>1112</v>
      </c>
      <c r="C13" t="s">
        <v>32</v>
      </c>
      <c r="D13" s="1">
        <v>55683</v>
      </c>
      <c r="E13" s="85">
        <f t="shared" si="6"/>
        <v>17260.6943583385</v>
      </c>
      <c r="F13" s="86">
        <f t="shared" si="0"/>
        <v>0.8784049315922785</v>
      </c>
      <c r="G13" s="187">
        <f t="shared" si="1"/>
        <v>1434.7959820496551</v>
      </c>
      <c r="H13" s="187">
        <f t="shared" si="7"/>
        <v>4628.6518380921871</v>
      </c>
      <c r="I13" s="187">
        <f t="shared" si="2"/>
        <v>149.14358803422181</v>
      </c>
      <c r="J13" s="87">
        <f t="shared" si="3"/>
        <v>481.13721499839954</v>
      </c>
      <c r="K13" s="187">
        <f t="shared" si="8"/>
        <v>-136.50979307126562</v>
      </c>
      <c r="L13" s="87">
        <f t="shared" si="4"/>
        <v>-440.38059244790287</v>
      </c>
      <c r="M13" s="88">
        <f t="shared" si="9"/>
        <v>4188.2712456442841</v>
      </c>
      <c r="N13" s="88">
        <f t="shared" si="10"/>
        <v>59871.271245644282</v>
      </c>
      <c r="O13" s="88">
        <f t="shared" si="11"/>
        <v>18558.980547316889</v>
      </c>
      <c r="P13" s="89">
        <f t="shared" si="5"/>
        <v>0.94447533219964641</v>
      </c>
      <c r="Q13" s="195">
        <v>-860.31087935643336</v>
      </c>
      <c r="R13" s="92">
        <f t="shared" si="12"/>
        <v>2.3810399352798411E-2</v>
      </c>
      <c r="S13" s="92">
        <f t="shared" si="12"/>
        <v>1.7463155711429496E-2</v>
      </c>
      <c r="T13" s="91">
        <v>3226</v>
      </c>
      <c r="U13" s="190">
        <v>54388</v>
      </c>
      <c r="V13" s="190">
        <v>16964.441671865254</v>
      </c>
      <c r="W13" s="197"/>
      <c r="X13" s="88">
        <v>0</v>
      </c>
      <c r="Y13" s="88">
        <f t="shared" si="13"/>
        <v>0</v>
      </c>
      <c r="Z13" s="1"/>
      <c r="AA13" s="1"/>
    </row>
    <row r="14" spans="2:27">
      <c r="B14" s="207">
        <v>1114</v>
      </c>
      <c r="C14" t="s">
        <v>33</v>
      </c>
      <c r="D14" s="1">
        <v>50712</v>
      </c>
      <c r="E14" s="85">
        <f t="shared" si="6"/>
        <v>17535.269709543569</v>
      </c>
      <c r="F14" s="86">
        <f t="shared" si="0"/>
        <v>0.89237820158855174</v>
      </c>
      <c r="G14" s="187">
        <f t="shared" si="1"/>
        <v>1270.0507713266138</v>
      </c>
      <c r="H14" s="187">
        <f t="shared" si="7"/>
        <v>3672.9868306765675</v>
      </c>
      <c r="I14" s="187">
        <f t="shared" si="2"/>
        <v>53.042215112447771</v>
      </c>
      <c r="J14" s="87">
        <f t="shared" si="3"/>
        <v>153.39808610519896</v>
      </c>
      <c r="K14" s="187">
        <f t="shared" si="8"/>
        <v>-232.61116599303966</v>
      </c>
      <c r="L14" s="87">
        <f t="shared" si="4"/>
        <v>-672.71149205187066</v>
      </c>
      <c r="M14" s="88">
        <f t="shared" si="9"/>
        <v>3000.2753386246968</v>
      </c>
      <c r="N14" s="88">
        <f t="shared" si="10"/>
        <v>53712.275338624699</v>
      </c>
      <c r="O14" s="88">
        <f t="shared" si="11"/>
        <v>18572.709314877146</v>
      </c>
      <c r="P14" s="89">
        <f t="shared" si="5"/>
        <v>0.94517399569946026</v>
      </c>
      <c r="Q14" s="195">
        <v>-1191.729188809295</v>
      </c>
      <c r="R14" s="92">
        <f t="shared" si="12"/>
        <v>5.934699504919471E-2</v>
      </c>
      <c r="S14" s="92">
        <f t="shared" si="12"/>
        <v>4.3229682538072911E-2</v>
      </c>
      <c r="T14" s="91">
        <v>2892</v>
      </c>
      <c r="U14" s="190">
        <v>47871</v>
      </c>
      <c r="V14" s="190">
        <v>16808.637640449437</v>
      </c>
      <c r="W14" s="197"/>
      <c r="X14" s="88">
        <v>0</v>
      </c>
      <c r="Y14" s="88">
        <f t="shared" si="13"/>
        <v>0</v>
      </c>
      <c r="Z14" s="1"/>
      <c r="AA14" s="1"/>
    </row>
    <row r="15" spans="2:27">
      <c r="B15" s="207">
        <v>1119</v>
      </c>
      <c r="C15" t="s">
        <v>34</v>
      </c>
      <c r="D15" s="1">
        <v>317619</v>
      </c>
      <c r="E15" s="85">
        <f t="shared" si="6"/>
        <v>16019.518837948252</v>
      </c>
      <c r="F15" s="86">
        <f t="shared" si="0"/>
        <v>0.81524092002656112</v>
      </c>
      <c r="G15" s="187">
        <f t="shared" si="1"/>
        <v>2179.5012942838043</v>
      </c>
      <c r="H15" s="187">
        <f t="shared" si="7"/>
        <v>43212.972161764985</v>
      </c>
      <c r="I15" s="187">
        <f t="shared" si="2"/>
        <v>583.5550201708088</v>
      </c>
      <c r="J15" s="87">
        <f t="shared" si="3"/>
        <v>11570.145384926627</v>
      </c>
      <c r="K15" s="187">
        <f t="shared" si="8"/>
        <v>297.90163906532138</v>
      </c>
      <c r="L15" s="87">
        <f t="shared" si="4"/>
        <v>5906.4957977481272</v>
      </c>
      <c r="M15" s="88">
        <f t="shared" si="9"/>
        <v>49119.467959513109</v>
      </c>
      <c r="N15" s="88">
        <f t="shared" si="10"/>
        <v>366738.46795951313</v>
      </c>
      <c r="O15" s="88">
        <f t="shared" si="11"/>
        <v>18496.92177129738</v>
      </c>
      <c r="P15" s="89">
        <f t="shared" si="5"/>
        <v>0.94131713162136066</v>
      </c>
      <c r="Q15" s="195">
        <v>1030.68614228152</v>
      </c>
      <c r="R15" s="92">
        <f t="shared" si="12"/>
        <v>7.0011487786226109E-2</v>
      </c>
      <c r="S15" s="92">
        <f t="shared" si="12"/>
        <v>6.0405291950953469E-2</v>
      </c>
      <c r="T15" s="91">
        <v>19827</v>
      </c>
      <c r="U15" s="190">
        <v>296837</v>
      </c>
      <c r="V15" s="190">
        <v>15106.977454323376</v>
      </c>
      <c r="W15" s="197"/>
      <c r="X15" s="88">
        <v>0</v>
      </c>
      <c r="Y15" s="88">
        <f t="shared" si="13"/>
        <v>0</v>
      </c>
      <c r="Z15" s="1"/>
      <c r="AA15" s="1"/>
    </row>
    <row r="16" spans="2:27">
      <c r="B16" s="207">
        <v>1120</v>
      </c>
      <c r="C16" t="s">
        <v>35</v>
      </c>
      <c r="D16" s="1">
        <v>378246</v>
      </c>
      <c r="E16" s="85">
        <f t="shared" si="6"/>
        <v>18097.894736842103</v>
      </c>
      <c r="F16" s="86">
        <f t="shared" si="0"/>
        <v>0.9210104563725271</v>
      </c>
      <c r="G16" s="187">
        <f t="shared" si="1"/>
        <v>932.47575494749321</v>
      </c>
      <c r="H16" s="187">
        <f t="shared" si="7"/>
        <v>19488.74327840261</v>
      </c>
      <c r="I16" s="187">
        <f t="shared" si="2"/>
        <v>0</v>
      </c>
      <c r="J16" s="87">
        <f t="shared" si="3"/>
        <v>0</v>
      </c>
      <c r="K16" s="187">
        <f t="shared" si="8"/>
        <v>-285.65338110548743</v>
      </c>
      <c r="L16" s="87">
        <f t="shared" si="4"/>
        <v>-5970.1556651046876</v>
      </c>
      <c r="M16" s="88">
        <f t="shared" si="9"/>
        <v>13518.587613297921</v>
      </c>
      <c r="N16" s="88">
        <f t="shared" si="10"/>
        <v>391764.58761329792</v>
      </c>
      <c r="O16" s="88">
        <f t="shared" si="11"/>
        <v>18744.717110684109</v>
      </c>
      <c r="P16" s="89">
        <f t="shared" si="5"/>
        <v>0.95392755410055441</v>
      </c>
      <c r="Q16" s="195">
        <v>448.22281442356143</v>
      </c>
      <c r="R16" s="92">
        <f t="shared" si="12"/>
        <v>5.3821379218116167E-2</v>
      </c>
      <c r="S16" s="92">
        <f t="shared" si="12"/>
        <v>3.9451087683323664E-2</v>
      </c>
      <c r="T16" s="91">
        <v>20900</v>
      </c>
      <c r="U16" s="190">
        <v>358928</v>
      </c>
      <c r="V16" s="190">
        <v>17411.011399466406</v>
      </c>
      <c r="W16" s="197"/>
      <c r="X16" s="88">
        <v>0</v>
      </c>
      <c r="Y16" s="88">
        <f t="shared" si="13"/>
        <v>0</v>
      </c>
      <c r="Z16" s="1"/>
      <c r="AA16" s="1"/>
    </row>
    <row r="17" spans="2:27">
      <c r="B17" s="207">
        <v>1121</v>
      </c>
      <c r="C17" t="s">
        <v>36</v>
      </c>
      <c r="D17" s="1">
        <v>379027</v>
      </c>
      <c r="E17" s="85">
        <f t="shared" si="6"/>
        <v>19037.016574585636</v>
      </c>
      <c r="F17" s="86">
        <f t="shared" si="0"/>
        <v>0.96880281260768664</v>
      </c>
      <c r="G17" s="187">
        <f t="shared" si="1"/>
        <v>369.00265230137376</v>
      </c>
      <c r="H17" s="187">
        <f t="shared" si="7"/>
        <v>7346.8428073203513</v>
      </c>
      <c r="I17" s="187">
        <f t="shared" si="2"/>
        <v>0</v>
      </c>
      <c r="J17" s="87">
        <f t="shared" si="3"/>
        <v>0</v>
      </c>
      <c r="K17" s="187">
        <f t="shared" si="8"/>
        <v>-285.65338110548743</v>
      </c>
      <c r="L17" s="87">
        <f t="shared" si="4"/>
        <v>-5687.3588178102555</v>
      </c>
      <c r="M17" s="88">
        <f t="shared" si="9"/>
        <v>1659.4839895100959</v>
      </c>
      <c r="N17" s="88">
        <f t="shared" si="10"/>
        <v>380686.4839895101</v>
      </c>
      <c r="O17" s="88">
        <f t="shared" si="11"/>
        <v>19120.365845781522</v>
      </c>
      <c r="P17" s="89">
        <f t="shared" si="5"/>
        <v>0.97304449659461834</v>
      </c>
      <c r="Q17" s="195">
        <v>897.29331268771512</v>
      </c>
      <c r="R17" s="92">
        <f t="shared" si="12"/>
        <v>2.6194524464467499E-2</v>
      </c>
      <c r="S17" s="92">
        <f t="shared" si="12"/>
        <v>1.9545649845888163E-2</v>
      </c>
      <c r="T17" s="91">
        <v>19910</v>
      </c>
      <c r="U17" s="190">
        <v>369352</v>
      </c>
      <c r="V17" s="190">
        <v>18672.059046559829</v>
      </c>
      <c r="W17" s="197"/>
      <c r="X17" s="88">
        <v>0</v>
      </c>
      <c r="Y17" s="88">
        <f t="shared" si="13"/>
        <v>0</v>
      </c>
      <c r="Z17" s="1"/>
      <c r="AA17" s="1"/>
    </row>
    <row r="18" spans="2:27">
      <c r="B18" s="207">
        <v>1122</v>
      </c>
      <c r="C18" t="s">
        <v>37</v>
      </c>
      <c r="D18" s="1">
        <v>206449</v>
      </c>
      <c r="E18" s="85">
        <f t="shared" si="6"/>
        <v>16700.291215013753</v>
      </c>
      <c r="F18" s="86">
        <f t="shared" si="0"/>
        <v>0.84988574953872076</v>
      </c>
      <c r="G18" s="187">
        <f t="shared" si="1"/>
        <v>1771.0378680445035</v>
      </c>
      <c r="H18" s="187">
        <f t="shared" si="7"/>
        <v>21893.570124766153</v>
      </c>
      <c r="I18" s="187">
        <f t="shared" si="2"/>
        <v>345.28468819788338</v>
      </c>
      <c r="J18" s="87">
        <f t="shared" si="3"/>
        <v>4268.4093155022347</v>
      </c>
      <c r="K18" s="187">
        <f t="shared" si="8"/>
        <v>59.631307092395957</v>
      </c>
      <c r="L18" s="87">
        <f t="shared" si="4"/>
        <v>737.16221827619881</v>
      </c>
      <c r="M18" s="88">
        <f t="shared" si="9"/>
        <v>22630.732343042353</v>
      </c>
      <c r="N18" s="88">
        <f t="shared" si="10"/>
        <v>229079.73234304236</v>
      </c>
      <c r="O18" s="88">
        <f t="shared" si="11"/>
        <v>18530.960390150653</v>
      </c>
      <c r="P18" s="89">
        <f t="shared" si="5"/>
        <v>0.94304937309696857</v>
      </c>
      <c r="Q18" s="195">
        <v>1802.384255857316</v>
      </c>
      <c r="R18" s="92">
        <f t="shared" si="12"/>
        <v>6.8858756711140098E-2</v>
      </c>
      <c r="S18" s="92">
        <f t="shared" si="12"/>
        <v>6.3670961418900426E-2</v>
      </c>
      <c r="T18" s="91">
        <v>12362</v>
      </c>
      <c r="U18" s="190">
        <v>193149</v>
      </c>
      <c r="V18" s="190">
        <v>15700.617785725897</v>
      </c>
      <c r="W18" s="197"/>
      <c r="X18" s="88">
        <v>0</v>
      </c>
      <c r="Y18" s="88">
        <f t="shared" si="13"/>
        <v>0</v>
      </c>
      <c r="Z18" s="1"/>
      <c r="AA18" s="1"/>
    </row>
    <row r="19" spans="2:27">
      <c r="B19" s="207">
        <v>1124</v>
      </c>
      <c r="C19" t="s">
        <v>38</v>
      </c>
      <c r="D19" s="1">
        <v>708605</v>
      </c>
      <c r="E19" s="85">
        <f t="shared" si="6"/>
        <v>24702.980651908663</v>
      </c>
      <c r="F19" s="86">
        <f t="shared" si="0"/>
        <v>1.2571464148070322</v>
      </c>
      <c r="G19" s="187">
        <f t="shared" si="1"/>
        <v>-3030.5757940924427</v>
      </c>
      <c r="H19" s="187">
        <f t="shared" si="7"/>
        <v>-86932.066653541711</v>
      </c>
      <c r="I19" s="187">
        <f t="shared" si="2"/>
        <v>0</v>
      </c>
      <c r="J19" s="87">
        <f t="shared" si="3"/>
        <v>0</v>
      </c>
      <c r="K19" s="187">
        <f t="shared" si="8"/>
        <v>-285.65338110548743</v>
      </c>
      <c r="L19" s="87">
        <f t="shared" si="4"/>
        <v>-8193.9672370109056</v>
      </c>
      <c r="M19" s="88">
        <f t="shared" si="9"/>
        <v>-95126.033890552615</v>
      </c>
      <c r="N19" s="88">
        <f t="shared" si="10"/>
        <v>613478.96610944741</v>
      </c>
      <c r="O19" s="88">
        <f t="shared" si="11"/>
        <v>21386.751476710735</v>
      </c>
      <c r="P19" s="89">
        <f t="shared" si="5"/>
        <v>1.0883819374743566</v>
      </c>
      <c r="Q19" s="195">
        <v>-1041.9315582899435</v>
      </c>
      <c r="R19" s="92">
        <f t="shared" si="12"/>
        <v>5.091082744925305E-2</v>
      </c>
      <c r="S19" s="92">
        <f t="shared" si="12"/>
        <v>3.7355414998277811E-2</v>
      </c>
      <c r="T19" s="91">
        <v>28685</v>
      </c>
      <c r="U19" s="190">
        <v>674277</v>
      </c>
      <c r="V19" s="190">
        <v>23813.420448525518</v>
      </c>
      <c r="W19" s="197"/>
      <c r="X19" s="88">
        <v>0</v>
      </c>
      <c r="Y19" s="88">
        <f t="shared" si="13"/>
        <v>0</v>
      </c>
      <c r="Z19" s="1"/>
      <c r="AA19" s="1"/>
    </row>
    <row r="20" spans="2:27">
      <c r="B20" s="207">
        <v>1127</v>
      </c>
      <c r="C20" t="s">
        <v>39</v>
      </c>
      <c r="D20" s="1">
        <v>244410</v>
      </c>
      <c r="E20" s="85">
        <f t="shared" si="6"/>
        <v>20815.022994379153</v>
      </c>
      <c r="F20" s="86">
        <f t="shared" si="0"/>
        <v>1.059286403541261</v>
      </c>
      <c r="G20" s="187">
        <f t="shared" si="1"/>
        <v>-697.80119957473653</v>
      </c>
      <c r="H20" s="187">
        <f t="shared" si="7"/>
        <v>-8193.5816854065561</v>
      </c>
      <c r="I20" s="187">
        <f t="shared" si="2"/>
        <v>0</v>
      </c>
      <c r="J20" s="87">
        <f t="shared" si="3"/>
        <v>0</v>
      </c>
      <c r="K20" s="187">
        <f t="shared" si="8"/>
        <v>-285.65338110548743</v>
      </c>
      <c r="L20" s="87">
        <f t="shared" si="4"/>
        <v>-3354.1420009406334</v>
      </c>
      <c r="M20" s="88">
        <f t="shared" si="9"/>
        <v>-11547.72368634719</v>
      </c>
      <c r="N20" s="88">
        <f t="shared" si="10"/>
        <v>232862.27631365281</v>
      </c>
      <c r="O20" s="88">
        <f t="shared" si="11"/>
        <v>19831.568413698929</v>
      </c>
      <c r="P20" s="89">
        <f t="shared" si="5"/>
        <v>1.0092379329680481</v>
      </c>
      <c r="Q20" s="195">
        <v>477.01718119430552</v>
      </c>
      <c r="R20" s="92">
        <f t="shared" si="12"/>
        <v>3.457471575757063E-2</v>
      </c>
      <c r="S20" s="92">
        <f t="shared" si="12"/>
        <v>2.8318983785267184E-2</v>
      </c>
      <c r="T20" s="91">
        <v>11742</v>
      </c>
      <c r="U20" s="190">
        <v>236242</v>
      </c>
      <c r="V20" s="190">
        <v>20241.795904378374</v>
      </c>
      <c r="W20" s="197"/>
      <c r="X20" s="88">
        <v>0</v>
      </c>
      <c r="Y20" s="88">
        <f t="shared" si="13"/>
        <v>0</v>
      </c>
      <c r="Z20" s="1"/>
      <c r="AA20" s="1"/>
    </row>
    <row r="21" spans="2:27">
      <c r="B21" s="207">
        <v>1130</v>
      </c>
      <c r="C21" t="s">
        <v>40</v>
      </c>
      <c r="D21" s="1">
        <v>230395</v>
      </c>
      <c r="E21" s="85">
        <f t="shared" si="6"/>
        <v>16813.471502590673</v>
      </c>
      <c r="F21" s="86">
        <f t="shared" si="0"/>
        <v>0.85564554811360094</v>
      </c>
      <c r="G21" s="187">
        <f t="shared" si="1"/>
        <v>1703.1296954983511</v>
      </c>
      <c r="H21" s="187">
        <f t="shared" si="7"/>
        <v>23337.986217413905</v>
      </c>
      <c r="I21" s="187">
        <f t="shared" si="2"/>
        <v>305.67158754596107</v>
      </c>
      <c r="J21" s="87">
        <f t="shared" si="3"/>
        <v>4188.6177641423046</v>
      </c>
      <c r="K21" s="187">
        <f t="shared" si="8"/>
        <v>20.018206440473648</v>
      </c>
      <c r="L21" s="87">
        <f t="shared" si="4"/>
        <v>274.30948285381044</v>
      </c>
      <c r="M21" s="88">
        <f t="shared" si="9"/>
        <v>23612.295700267714</v>
      </c>
      <c r="N21" s="88">
        <f t="shared" si="10"/>
        <v>254007.29570026771</v>
      </c>
      <c r="O21" s="88">
        <f t="shared" si="11"/>
        <v>18536.619404529498</v>
      </c>
      <c r="P21" s="89">
        <f t="shared" si="5"/>
        <v>0.94333736302571247</v>
      </c>
      <c r="Q21" s="195">
        <v>3803.7160012953718</v>
      </c>
      <c r="R21" s="92">
        <f t="shared" si="12"/>
        <v>5.7794285766756805E-2</v>
      </c>
      <c r="S21" s="93">
        <f t="shared" si="12"/>
        <v>4.0116777816629909E-2</v>
      </c>
      <c r="T21" s="91">
        <v>13703</v>
      </c>
      <c r="U21" s="190">
        <v>217807</v>
      </c>
      <c r="V21" s="190">
        <v>16164.984414427789</v>
      </c>
      <c r="W21" s="197"/>
      <c r="X21" s="88">
        <v>0</v>
      </c>
      <c r="Y21" s="88">
        <f t="shared" si="13"/>
        <v>0</v>
      </c>
      <c r="Z21" s="1"/>
      <c r="AA21" s="1"/>
    </row>
    <row r="22" spans="2:27">
      <c r="B22" s="207">
        <v>1133</v>
      </c>
      <c r="C22" t="s">
        <v>41</v>
      </c>
      <c r="D22" s="1">
        <v>69561</v>
      </c>
      <c r="E22" s="85">
        <f t="shared" si="6"/>
        <v>26318.955732122588</v>
      </c>
      <c r="F22" s="86">
        <f t="shared" si="0"/>
        <v>1.3393841539339286</v>
      </c>
      <c r="G22" s="187">
        <f t="shared" si="1"/>
        <v>-4000.1608422207973</v>
      </c>
      <c r="H22" s="187">
        <f t="shared" si="7"/>
        <v>-10572.425105989569</v>
      </c>
      <c r="I22" s="187">
        <f t="shared" si="2"/>
        <v>0</v>
      </c>
      <c r="J22" s="87">
        <f t="shared" si="3"/>
        <v>0</v>
      </c>
      <c r="K22" s="187">
        <f t="shared" si="8"/>
        <v>-285.65338110548743</v>
      </c>
      <c r="L22" s="87">
        <f t="shared" si="4"/>
        <v>-754.9818862618032</v>
      </c>
      <c r="M22" s="88">
        <f t="shared" si="9"/>
        <v>-11327.406992251372</v>
      </c>
      <c r="N22" s="88">
        <f t="shared" si="10"/>
        <v>58233.593007748626</v>
      </c>
      <c r="O22" s="88">
        <f t="shared" si="11"/>
        <v>22033.141508796303</v>
      </c>
      <c r="P22" s="89">
        <f t="shared" si="5"/>
        <v>1.1212770331251152</v>
      </c>
      <c r="Q22" s="195">
        <v>-424.97487566882592</v>
      </c>
      <c r="R22" s="92">
        <f t="shared" si="12"/>
        <v>6.9609742596180454E-2</v>
      </c>
      <c r="S22" s="93">
        <f t="shared" si="12"/>
        <v>5.9897054808700965E-2</v>
      </c>
      <c r="T22" s="91">
        <v>2643</v>
      </c>
      <c r="U22" s="190">
        <v>65034</v>
      </c>
      <c r="V22" s="190">
        <v>24831.615120274913</v>
      </c>
      <c r="W22" s="197"/>
      <c r="X22" s="88">
        <v>0</v>
      </c>
      <c r="Y22" s="88">
        <f t="shared" si="13"/>
        <v>0</v>
      </c>
      <c r="Z22" s="1"/>
      <c r="AA22" s="1"/>
    </row>
    <row r="23" spans="2:27">
      <c r="B23" s="207">
        <v>1134</v>
      </c>
      <c r="C23" t="s">
        <v>42</v>
      </c>
      <c r="D23" s="1">
        <v>116729</v>
      </c>
      <c r="E23" s="85">
        <f t="shared" si="6"/>
        <v>30015.170995114426</v>
      </c>
      <c r="F23" s="86">
        <f t="shared" si="0"/>
        <v>1.5274863036988477</v>
      </c>
      <c r="G23" s="187">
        <f t="shared" si="1"/>
        <v>-6217.8900000159001</v>
      </c>
      <c r="H23" s="187">
        <f t="shared" si="7"/>
        <v>-24181.374210061836</v>
      </c>
      <c r="I23" s="187">
        <f t="shared" si="2"/>
        <v>0</v>
      </c>
      <c r="J23" s="87">
        <f t="shared" si="3"/>
        <v>0</v>
      </c>
      <c r="K23" s="187">
        <f t="shared" si="8"/>
        <v>-285.65338110548743</v>
      </c>
      <c r="L23" s="87">
        <f t="shared" si="4"/>
        <v>-1110.9059991192405</v>
      </c>
      <c r="M23" s="88">
        <f t="shared" si="9"/>
        <v>-25292.280209181077</v>
      </c>
      <c r="N23" s="88">
        <f t="shared" si="10"/>
        <v>91436.719790818926</v>
      </c>
      <c r="O23" s="88">
        <f t="shared" si="11"/>
        <v>23511.627613993038</v>
      </c>
      <c r="P23" s="89">
        <f t="shared" si="5"/>
        <v>1.1965178930310827</v>
      </c>
      <c r="Q23" s="195">
        <v>-264.48138156492132</v>
      </c>
      <c r="R23" s="92">
        <f t="shared" si="12"/>
        <v>8.6356444858073519E-2</v>
      </c>
      <c r="S23" s="92">
        <f t="shared" si="12"/>
        <v>6.5685224256505748E-2</v>
      </c>
      <c r="T23" s="91">
        <v>3889</v>
      </c>
      <c r="U23" s="190">
        <v>107450</v>
      </c>
      <c r="V23" s="190">
        <v>28165.137614678897</v>
      </c>
      <c r="W23" s="197"/>
      <c r="X23" s="88">
        <v>0</v>
      </c>
      <c r="Y23" s="88">
        <f t="shared" si="13"/>
        <v>0</v>
      </c>
      <c r="Z23" s="1"/>
      <c r="AA23" s="1"/>
    </row>
    <row r="24" spans="2:27">
      <c r="B24" s="207">
        <v>1135</v>
      </c>
      <c r="C24" t="s">
        <v>43</v>
      </c>
      <c r="D24" s="1">
        <v>92682</v>
      </c>
      <c r="E24" s="85">
        <f t="shared" si="6"/>
        <v>20271.653543307086</v>
      </c>
      <c r="F24" s="86">
        <f t="shared" si="0"/>
        <v>1.0316340741743539</v>
      </c>
      <c r="G24" s="187">
        <f t="shared" si="1"/>
        <v>-371.77952893149632</v>
      </c>
      <c r="H24" s="187">
        <f t="shared" si="7"/>
        <v>-1699.7760062748011</v>
      </c>
      <c r="I24" s="187">
        <f t="shared" si="2"/>
        <v>0</v>
      </c>
      <c r="J24" s="87">
        <f t="shared" si="3"/>
        <v>0</v>
      </c>
      <c r="K24" s="187">
        <f t="shared" si="8"/>
        <v>-285.65338110548743</v>
      </c>
      <c r="L24" s="87">
        <f t="shared" si="4"/>
        <v>-1306.0072584142886</v>
      </c>
      <c r="M24" s="88">
        <f t="shared" si="9"/>
        <v>-3005.7832646890897</v>
      </c>
      <c r="N24" s="88">
        <f t="shared" si="10"/>
        <v>89676.216735310911</v>
      </c>
      <c r="O24" s="88">
        <f t="shared" si="11"/>
        <v>19614.220633270103</v>
      </c>
      <c r="P24" s="89">
        <f t="shared" si="5"/>
        <v>0.99817700122128517</v>
      </c>
      <c r="Q24" s="195">
        <v>1207.1944261983112</v>
      </c>
      <c r="R24" s="92">
        <f t="shared" si="12"/>
        <v>6.2038777100426275E-2</v>
      </c>
      <c r="S24" s="92">
        <f t="shared" si="12"/>
        <v>5.5302310666499731E-2</v>
      </c>
      <c r="T24" s="91">
        <v>4572</v>
      </c>
      <c r="U24" s="190">
        <v>87268</v>
      </c>
      <c r="V24" s="190">
        <v>19209.333039841513</v>
      </c>
      <c r="W24" s="197"/>
      <c r="X24" s="88">
        <v>0</v>
      </c>
      <c r="Y24" s="88">
        <f t="shared" si="13"/>
        <v>0</v>
      </c>
      <c r="Z24" s="1"/>
      <c r="AA24" s="1"/>
    </row>
    <row r="25" spans="2:27">
      <c r="B25" s="207">
        <v>1144</v>
      </c>
      <c r="C25" t="s">
        <v>44</v>
      </c>
      <c r="D25" s="1">
        <v>10221</v>
      </c>
      <c r="E25" s="85">
        <f t="shared" si="6"/>
        <v>18788.602941176472</v>
      </c>
      <c r="F25" s="86">
        <f t="shared" si="0"/>
        <v>0.95616092485211379</v>
      </c>
      <c r="G25" s="187">
        <f t="shared" si="1"/>
        <v>518.05083234687186</v>
      </c>
      <c r="H25" s="187">
        <f t="shared" si="7"/>
        <v>281.81965279669828</v>
      </c>
      <c r="I25" s="187">
        <f t="shared" si="2"/>
        <v>0</v>
      </c>
      <c r="J25" s="87">
        <f t="shared" si="3"/>
        <v>0</v>
      </c>
      <c r="K25" s="187">
        <f t="shared" si="8"/>
        <v>-285.65338110548743</v>
      </c>
      <c r="L25" s="87">
        <f t="shared" si="4"/>
        <v>-155.39543932138517</v>
      </c>
      <c r="M25" s="88">
        <f t="shared" si="9"/>
        <v>126.42421347531311</v>
      </c>
      <c r="N25" s="88">
        <f t="shared" si="10"/>
        <v>10347.424213475313</v>
      </c>
      <c r="O25" s="88">
        <f t="shared" si="11"/>
        <v>19021.000392417853</v>
      </c>
      <c r="P25" s="89">
        <f t="shared" si="5"/>
        <v>0.96798774149238898</v>
      </c>
      <c r="Q25" s="195">
        <v>46.423483782124606</v>
      </c>
      <c r="R25" s="92">
        <f t="shared" si="12"/>
        <v>0.14623752383088481</v>
      </c>
      <c r="S25" s="92">
        <f t="shared" si="12"/>
        <v>0.12727403538515331</v>
      </c>
      <c r="T25" s="91">
        <v>544</v>
      </c>
      <c r="U25" s="190">
        <v>8917</v>
      </c>
      <c r="V25" s="190">
        <v>16667.289719626169</v>
      </c>
      <c r="W25" s="197"/>
      <c r="X25" s="88">
        <v>0</v>
      </c>
      <c r="Y25" s="88">
        <f t="shared" si="13"/>
        <v>0</v>
      </c>
      <c r="Z25" s="1"/>
      <c r="AA25" s="1"/>
    </row>
    <row r="26" spans="2:27">
      <c r="B26" s="207">
        <v>1145</v>
      </c>
      <c r="C26" t="s">
        <v>45</v>
      </c>
      <c r="D26" s="1">
        <v>16196</v>
      </c>
      <c r="E26" s="85">
        <f t="shared" si="6"/>
        <v>18342.015855039637</v>
      </c>
      <c r="F26" s="86">
        <f t="shared" si="0"/>
        <v>0.93343389599081472</v>
      </c>
      <c r="G26" s="187">
        <f t="shared" si="1"/>
        <v>786.00308402897281</v>
      </c>
      <c r="H26" s="187">
        <f t="shared" si="7"/>
        <v>694.04072319758302</v>
      </c>
      <c r="I26" s="187">
        <f t="shared" si="2"/>
        <v>0</v>
      </c>
      <c r="J26" s="87">
        <f t="shared" si="3"/>
        <v>0</v>
      </c>
      <c r="K26" s="187">
        <f t="shared" si="8"/>
        <v>-285.65338110548743</v>
      </c>
      <c r="L26" s="87">
        <f t="shared" si="4"/>
        <v>-252.2319355161454</v>
      </c>
      <c r="M26" s="88">
        <f t="shared" si="9"/>
        <v>441.80878768143759</v>
      </c>
      <c r="N26" s="88">
        <f t="shared" si="10"/>
        <v>16637.808787681439</v>
      </c>
      <c r="O26" s="88">
        <f t="shared" si="11"/>
        <v>18842.365557963123</v>
      </c>
      <c r="P26" s="89">
        <f t="shared" si="5"/>
        <v>0.95889692994786957</v>
      </c>
      <c r="Q26" s="195">
        <v>138.97267680076516</v>
      </c>
      <c r="R26" s="92">
        <f t="shared" si="12"/>
        <v>0.14467453530284827</v>
      </c>
      <c r="S26" s="92">
        <f t="shared" si="12"/>
        <v>0.12522932802137302</v>
      </c>
      <c r="T26" s="91">
        <v>883</v>
      </c>
      <c r="U26" s="190">
        <v>14149</v>
      </c>
      <c r="V26" s="190">
        <v>16300.69124423963</v>
      </c>
      <c r="W26" s="197"/>
      <c r="X26" s="88">
        <v>0</v>
      </c>
      <c r="Y26" s="88">
        <f t="shared" si="13"/>
        <v>0</v>
      </c>
      <c r="Z26" s="1"/>
      <c r="AA26" s="1"/>
    </row>
    <row r="27" spans="2:27">
      <c r="B27" s="207">
        <v>1146</v>
      </c>
      <c r="C27" t="s">
        <v>46</v>
      </c>
      <c r="D27" s="1">
        <v>198981</v>
      </c>
      <c r="E27" s="85">
        <f t="shared" si="6"/>
        <v>17198.01210025929</v>
      </c>
      <c r="F27" s="86">
        <f t="shared" si="0"/>
        <v>0.8752150017159338</v>
      </c>
      <c r="G27" s="187">
        <f t="shared" si="1"/>
        <v>1472.4053368971813</v>
      </c>
      <c r="H27" s="187">
        <f t="shared" si="7"/>
        <v>17035.72974790039</v>
      </c>
      <c r="I27" s="187">
        <f t="shared" si="2"/>
        <v>171.08237836194547</v>
      </c>
      <c r="J27" s="87">
        <f t="shared" si="3"/>
        <v>1979.4231176477092</v>
      </c>
      <c r="K27" s="187">
        <f t="shared" si="8"/>
        <v>-114.57100274354195</v>
      </c>
      <c r="L27" s="87">
        <f t="shared" si="4"/>
        <v>-1325.5865017427805</v>
      </c>
      <c r="M27" s="88">
        <f t="shared" si="9"/>
        <v>15710.14324615761</v>
      </c>
      <c r="N27" s="88">
        <f t="shared" si="10"/>
        <v>214691.14324615762</v>
      </c>
      <c r="O27" s="88">
        <f t="shared" si="11"/>
        <v>18555.846434412932</v>
      </c>
      <c r="P27" s="89">
        <f t="shared" si="5"/>
        <v>0.94431583570582933</v>
      </c>
      <c r="Q27" s="195">
        <v>3430.3366478134503</v>
      </c>
      <c r="R27" s="92">
        <f t="shared" si="12"/>
        <v>4.7522031649767836E-2</v>
      </c>
      <c r="S27" s="92">
        <f t="shared" si="12"/>
        <v>3.2583299132722586E-2</v>
      </c>
      <c r="T27" s="91">
        <v>11570</v>
      </c>
      <c r="U27" s="190">
        <v>189954</v>
      </c>
      <c r="V27" s="190">
        <v>16655.326611135468</v>
      </c>
      <c r="W27" s="197"/>
      <c r="X27" s="88">
        <v>0</v>
      </c>
      <c r="Y27" s="88">
        <f t="shared" si="13"/>
        <v>0</v>
      </c>
      <c r="Z27" s="1"/>
      <c r="AA27" s="1"/>
    </row>
    <row r="28" spans="2:27">
      <c r="B28" s="207">
        <v>1149</v>
      </c>
      <c r="C28" t="s">
        <v>47</v>
      </c>
      <c r="D28" s="1">
        <v>727602</v>
      </c>
      <c r="E28" s="85">
        <f t="shared" si="6"/>
        <v>16801.413199094815</v>
      </c>
      <c r="F28" s="86">
        <f t="shared" si="0"/>
        <v>0.85503189532319157</v>
      </c>
      <c r="G28" s="187">
        <f t="shared" si="1"/>
        <v>1710.3646775958659</v>
      </c>
      <c r="H28" s="187">
        <f t="shared" si="7"/>
        <v>74069.052727966584</v>
      </c>
      <c r="I28" s="187">
        <f t="shared" si="2"/>
        <v>309.89199376951143</v>
      </c>
      <c r="J28" s="87">
        <f t="shared" si="3"/>
        <v>13420.182682182463</v>
      </c>
      <c r="K28" s="187">
        <f t="shared" si="8"/>
        <v>24.238612664024004</v>
      </c>
      <c r="L28" s="87">
        <f t="shared" si="4"/>
        <v>1049.6773600282236</v>
      </c>
      <c r="M28" s="88">
        <f t="shared" si="9"/>
        <v>75118.730087994802</v>
      </c>
      <c r="N28" s="88">
        <f t="shared" si="10"/>
        <v>802720.73008799483</v>
      </c>
      <c r="O28" s="88">
        <f t="shared" si="11"/>
        <v>18536.016489354704</v>
      </c>
      <c r="P28" s="89">
        <f t="shared" si="5"/>
        <v>0.94330668038619203</v>
      </c>
      <c r="Q28" s="195">
        <v>17030.436254987704</v>
      </c>
      <c r="R28" s="92">
        <f t="shared" si="12"/>
        <v>8.1241492453918082E-2</v>
      </c>
      <c r="S28" s="92">
        <f t="shared" si="12"/>
        <v>7.1179599841833793E-2</v>
      </c>
      <c r="T28" s="91">
        <v>43306</v>
      </c>
      <c r="U28" s="190">
        <v>672932</v>
      </c>
      <c r="V28" s="190">
        <v>15684.963755448336</v>
      </c>
      <c r="W28" s="197"/>
      <c r="X28" s="88">
        <v>0</v>
      </c>
      <c r="Y28" s="88">
        <f t="shared" si="13"/>
        <v>0</v>
      </c>
      <c r="Z28" s="1"/>
      <c r="AA28" s="1"/>
    </row>
    <row r="29" spans="2:27">
      <c r="B29" s="207">
        <v>1151</v>
      </c>
      <c r="C29" t="s">
        <v>48</v>
      </c>
      <c r="D29" s="1">
        <v>4096</v>
      </c>
      <c r="E29" s="85">
        <f t="shared" si="6"/>
        <v>19051.162790697676</v>
      </c>
      <c r="F29" s="86">
        <f t="shared" si="0"/>
        <v>0.96952272026251296</v>
      </c>
      <c r="G29" s="187">
        <f t="shared" si="1"/>
        <v>360.51492263414985</v>
      </c>
      <c r="H29" s="187">
        <f t="shared" si="7"/>
        <v>77.510708366342229</v>
      </c>
      <c r="I29" s="187">
        <f t="shared" si="2"/>
        <v>0</v>
      </c>
      <c r="J29" s="87">
        <f t="shared" si="3"/>
        <v>0</v>
      </c>
      <c r="K29" s="187">
        <f t="shared" si="8"/>
        <v>-285.65338110548743</v>
      </c>
      <c r="L29" s="87">
        <f t="shared" si="4"/>
        <v>-61.415476937679799</v>
      </c>
      <c r="M29" s="88">
        <f t="shared" si="9"/>
        <v>16.09523142866243</v>
      </c>
      <c r="N29" s="88">
        <f t="shared" si="10"/>
        <v>4112.0952314286624</v>
      </c>
      <c r="O29" s="88">
        <f t="shared" si="11"/>
        <v>19126.024332226338</v>
      </c>
      <c r="P29" s="89">
        <f t="shared" si="5"/>
        <v>0.9733324596565488</v>
      </c>
      <c r="Q29" s="195">
        <v>45.429134215361699</v>
      </c>
      <c r="R29" s="92">
        <f t="shared" si="12"/>
        <v>0.13619972260748961</v>
      </c>
      <c r="S29" s="92">
        <f t="shared" si="12"/>
        <v>9.9207173499338816E-2</v>
      </c>
      <c r="T29" s="91">
        <v>215</v>
      </c>
      <c r="U29" s="190">
        <v>3605</v>
      </c>
      <c r="V29" s="190">
        <v>17331.73076923077</v>
      </c>
      <c r="W29" s="197"/>
      <c r="X29" s="88">
        <v>0</v>
      </c>
      <c r="Y29" s="88">
        <f t="shared" si="13"/>
        <v>0</v>
      </c>
      <c r="Z29" s="1"/>
      <c r="AA29" s="1"/>
    </row>
    <row r="30" spans="2:27">
      <c r="B30" s="207">
        <v>1160</v>
      </c>
      <c r="C30" t="s">
        <v>49</v>
      </c>
      <c r="D30" s="1">
        <v>186777</v>
      </c>
      <c r="E30" s="85">
        <f t="shared" si="6"/>
        <v>20896.956813604833</v>
      </c>
      <c r="F30" s="86">
        <f t="shared" si="0"/>
        <v>1.0634560545053464</v>
      </c>
      <c r="G30" s="187">
        <f t="shared" si="1"/>
        <v>-746.96149111014449</v>
      </c>
      <c r="H30" s="187">
        <f t="shared" si="7"/>
        <v>-6676.3418075424715</v>
      </c>
      <c r="I30" s="187">
        <f t="shared" si="2"/>
        <v>0</v>
      </c>
      <c r="J30" s="87">
        <f t="shared" si="3"/>
        <v>0</v>
      </c>
      <c r="K30" s="187">
        <f t="shared" si="8"/>
        <v>-285.65338110548743</v>
      </c>
      <c r="L30" s="87">
        <f t="shared" si="4"/>
        <v>-2553.1699203208468</v>
      </c>
      <c r="M30" s="88">
        <f t="shared" si="9"/>
        <v>-9229.5117278633188</v>
      </c>
      <c r="N30" s="88">
        <f t="shared" si="10"/>
        <v>177547.48827213669</v>
      </c>
      <c r="O30" s="88">
        <f t="shared" si="11"/>
        <v>19864.341941389204</v>
      </c>
      <c r="P30" s="89">
        <f t="shared" si="5"/>
        <v>1.0109057933536822</v>
      </c>
      <c r="Q30" s="195">
        <v>-4965.0009227120681</v>
      </c>
      <c r="R30" s="92">
        <f t="shared" si="12"/>
        <v>5.3119150183811095E-2</v>
      </c>
      <c r="S30" s="92">
        <f t="shared" si="12"/>
        <v>4.2043607543703891E-2</v>
      </c>
      <c r="T30" s="91">
        <v>8938</v>
      </c>
      <c r="U30" s="190">
        <v>177356</v>
      </c>
      <c r="V30" s="190">
        <v>20053.821800090456</v>
      </c>
      <c r="W30" s="197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7">
        <v>1505</v>
      </c>
      <c r="C31" t="s">
        <v>50</v>
      </c>
      <c r="D31" s="1">
        <v>403135</v>
      </c>
      <c r="E31" s="85">
        <f t="shared" si="6"/>
        <v>16519.218160957218</v>
      </c>
      <c r="F31" s="86">
        <f t="shared" si="0"/>
        <v>0.8406708558409538</v>
      </c>
      <c r="G31" s="187">
        <f t="shared" si="1"/>
        <v>1879.6817004784243</v>
      </c>
      <c r="H31" s="187">
        <f t="shared" si="7"/>
        <v>45871.752218475471</v>
      </c>
      <c r="I31" s="187">
        <f t="shared" si="2"/>
        <v>408.66025711767048</v>
      </c>
      <c r="J31" s="87">
        <f t="shared" si="3"/>
        <v>9972.9449146996303</v>
      </c>
      <c r="K31" s="187">
        <f t="shared" si="8"/>
        <v>123.00687601218306</v>
      </c>
      <c r="L31" s="87">
        <f t="shared" si="4"/>
        <v>3001.8598022013152</v>
      </c>
      <c r="M31" s="88">
        <f t="shared" si="9"/>
        <v>48873.612020676788</v>
      </c>
      <c r="N31" s="88">
        <f t="shared" si="10"/>
        <v>452008.61202067678</v>
      </c>
      <c r="O31" s="88">
        <f t="shared" si="11"/>
        <v>18521.906737447829</v>
      </c>
      <c r="P31" s="89">
        <f t="shared" si="5"/>
        <v>0.94258862841208035</v>
      </c>
      <c r="Q31" s="195">
        <v>6372.0740236162164</v>
      </c>
      <c r="R31" s="92">
        <f t="shared" si="12"/>
        <v>4.6845583557304039E-2</v>
      </c>
      <c r="S31" s="92">
        <f t="shared" si="12"/>
        <v>3.6335947105429617E-2</v>
      </c>
      <c r="T31" s="91">
        <v>24404</v>
      </c>
      <c r="U31" s="190">
        <v>385095</v>
      </c>
      <c r="V31" s="190">
        <v>15940.02235191854</v>
      </c>
      <c r="W31" s="197"/>
      <c r="X31" s="88">
        <v>0</v>
      </c>
      <c r="Y31" s="88">
        <f t="shared" si="13"/>
        <v>0</v>
      </c>
      <c r="Z31" s="1"/>
      <c r="AA31" s="1"/>
    </row>
    <row r="32" spans="2:27">
      <c r="B32" s="207">
        <v>1506</v>
      </c>
      <c r="C32" t="s">
        <v>51</v>
      </c>
      <c r="D32" s="1">
        <v>592899</v>
      </c>
      <c r="E32" s="85">
        <f t="shared" si="6"/>
        <v>18067.375670404679</v>
      </c>
      <c r="F32" s="86">
        <f>E32/E$365</f>
        <v>0.91945732659051027</v>
      </c>
      <c r="G32" s="187">
        <f t="shared" si="1"/>
        <v>950.78719480994766</v>
      </c>
      <c r="H32" s="187">
        <f t="shared" si="7"/>
        <v>31201.032584883244</v>
      </c>
      <c r="I32" s="187">
        <f t="shared" si="2"/>
        <v>0</v>
      </c>
      <c r="J32" s="87">
        <f t="shared" si="3"/>
        <v>0</v>
      </c>
      <c r="K32" s="187">
        <f t="shared" si="8"/>
        <v>-285.65338110548743</v>
      </c>
      <c r="L32" s="87">
        <f t="shared" si="4"/>
        <v>-9374.0013543576752</v>
      </c>
      <c r="M32" s="88">
        <f t="shared" si="9"/>
        <v>21827.031230525568</v>
      </c>
      <c r="N32" s="88">
        <f t="shared" si="10"/>
        <v>614726.03123052558</v>
      </c>
      <c r="O32" s="88">
        <f t="shared" si="11"/>
        <v>18732.509484109141</v>
      </c>
      <c r="P32" s="89">
        <f t="shared" si="5"/>
        <v>0.95330630218774781</v>
      </c>
      <c r="Q32" s="195">
        <v>5087.7342716806124</v>
      </c>
      <c r="R32" s="92">
        <f t="shared" si="12"/>
        <v>4.6668537927455102E-2</v>
      </c>
      <c r="S32" s="92">
        <f t="shared" si="12"/>
        <v>3.4867362920350059E-2</v>
      </c>
      <c r="T32" s="91">
        <v>32816</v>
      </c>
      <c r="U32" s="190">
        <v>566463</v>
      </c>
      <c r="V32" s="190">
        <v>17458.638969364481</v>
      </c>
      <c r="W32" s="197"/>
      <c r="X32" s="88">
        <v>0</v>
      </c>
      <c r="Y32" s="88">
        <f t="shared" si="13"/>
        <v>0</v>
      </c>
      <c r="Z32" s="1"/>
      <c r="AA32" s="1"/>
    </row>
    <row r="33" spans="2:27">
      <c r="B33" s="207">
        <v>1508</v>
      </c>
      <c r="C33" s="231" t="s">
        <v>442</v>
      </c>
      <c r="D33" s="1">
        <v>1134014.6904230011</v>
      </c>
      <c r="E33" s="85">
        <f t="shared" si="6"/>
        <v>19381.884674545818</v>
      </c>
      <c r="F33" s="86">
        <f>E33/E$365</f>
        <v>0.98635331396440284</v>
      </c>
      <c r="G33" s="187">
        <f t="shared" si="1"/>
        <v>162.08179232526453</v>
      </c>
      <c r="H33" s="187">
        <f t="shared" si="7"/>
        <v>9483.2435871589023</v>
      </c>
      <c r="I33" s="187">
        <f t="shared" si="2"/>
        <v>0</v>
      </c>
      <c r="J33" s="87">
        <f t="shared" si="3"/>
        <v>0</v>
      </c>
      <c r="K33" s="187">
        <f t="shared" si="8"/>
        <v>-285.65338110548743</v>
      </c>
      <c r="L33" s="87">
        <f t="shared" si="4"/>
        <v>-16713.293675100962</v>
      </c>
      <c r="M33" s="88">
        <f t="shared" si="9"/>
        <v>-7230.0500879420597</v>
      </c>
      <c r="N33" s="88">
        <f t="shared" si="10"/>
        <v>1126784.640335059</v>
      </c>
      <c r="O33" s="88">
        <f t="shared" si="11"/>
        <v>19258.313085765592</v>
      </c>
      <c r="P33" s="89">
        <f t="shared" si="5"/>
        <v>0.9800646971373046</v>
      </c>
      <c r="Q33" s="195">
        <v>-148.59996789622346</v>
      </c>
      <c r="R33" s="92">
        <f t="shared" si="12"/>
        <v>-7.9679945055006612E-2</v>
      </c>
      <c r="S33" s="92">
        <f t="shared" si="12"/>
        <v>6.2059001348270575E-2</v>
      </c>
      <c r="T33" s="91">
        <v>58509</v>
      </c>
      <c r="U33" s="190">
        <v>1232196</v>
      </c>
      <c r="V33" s="190">
        <v>18249.348341232228</v>
      </c>
      <c r="W33" s="197"/>
      <c r="X33" s="88">
        <v>0</v>
      </c>
      <c r="Y33" s="88">
        <f t="shared" si="13"/>
        <v>0</v>
      </c>
      <c r="Z33" s="1"/>
      <c r="AA33" s="1"/>
    </row>
    <row r="34" spans="2:27">
      <c r="B34" s="207">
        <v>1511</v>
      </c>
      <c r="C34" t="s">
        <v>52</v>
      </c>
      <c r="D34" s="1">
        <v>51304</v>
      </c>
      <c r="E34" s="85">
        <f t="shared" si="6"/>
        <v>16954.395241242564</v>
      </c>
      <c r="F34" s="86">
        <f t="shared" si="0"/>
        <v>0.86281722408678918</v>
      </c>
      <c r="G34" s="187">
        <f t="shared" si="1"/>
        <v>1618.5754523072167</v>
      </c>
      <c r="H34" s="187">
        <f t="shared" si="7"/>
        <v>4897.8093186816377</v>
      </c>
      <c r="I34" s="187">
        <f t="shared" si="2"/>
        <v>256.34827901779937</v>
      </c>
      <c r="J34" s="87">
        <f t="shared" si="3"/>
        <v>775.70989230786085</v>
      </c>
      <c r="K34" s="187">
        <f t="shared" si="8"/>
        <v>-29.305102087688056</v>
      </c>
      <c r="L34" s="87">
        <f t="shared" si="4"/>
        <v>-88.677238917344056</v>
      </c>
      <c r="M34" s="88">
        <f t="shared" si="9"/>
        <v>4809.1320797642938</v>
      </c>
      <c r="N34" s="88">
        <f t="shared" si="10"/>
        <v>56113.132079764291</v>
      </c>
      <c r="O34" s="88">
        <f t="shared" si="11"/>
        <v>18543.66559146209</v>
      </c>
      <c r="P34" s="89">
        <f t="shared" si="5"/>
        <v>0.94369594682437175</v>
      </c>
      <c r="Q34" s="195">
        <v>781.49881558197376</v>
      </c>
      <c r="R34" s="92">
        <f t="shared" si="12"/>
        <v>7.5172370434017227E-2</v>
      </c>
      <c r="S34" s="92">
        <f t="shared" si="12"/>
        <v>7.055332191595956E-2</v>
      </c>
      <c r="T34" s="91">
        <v>3026</v>
      </c>
      <c r="U34" s="190">
        <v>47717</v>
      </c>
      <c r="V34" s="190">
        <v>15837.039495519417</v>
      </c>
      <c r="W34" s="197"/>
      <c r="X34" s="88">
        <v>0</v>
      </c>
      <c r="Y34" s="88">
        <f t="shared" si="13"/>
        <v>0</v>
      </c>
      <c r="Z34" s="1"/>
      <c r="AA34" s="1"/>
    </row>
    <row r="35" spans="2:27">
      <c r="B35" s="208">
        <v>1514</v>
      </c>
      <c r="C35" s="209" t="s">
        <v>53</v>
      </c>
      <c r="D35" s="220">
        <v>45043</v>
      </c>
      <c r="E35" s="221">
        <f t="shared" si="6"/>
        <v>18475.389663658734</v>
      </c>
      <c r="F35" s="222">
        <f t="shared" si="0"/>
        <v>0.94022135243978788</v>
      </c>
      <c r="G35" s="223">
        <f t="shared" si="1"/>
        <v>285.88626399287091</v>
      </c>
      <c r="H35" s="223">
        <f t="shared" si="7"/>
        <v>696.99071161461927</v>
      </c>
      <c r="I35" s="223">
        <f t="shared" si="2"/>
        <v>0</v>
      </c>
      <c r="J35" s="224">
        <f t="shared" si="3"/>
        <v>0</v>
      </c>
      <c r="K35" s="223">
        <f t="shared" si="8"/>
        <v>-285.65338110548743</v>
      </c>
      <c r="L35" s="224">
        <f t="shared" si="4"/>
        <v>-696.42294313517834</v>
      </c>
      <c r="M35" s="225">
        <f t="shared" si="9"/>
        <v>0.56776847944092879</v>
      </c>
      <c r="N35" s="225">
        <f t="shared" si="10"/>
        <v>45043.567768479443</v>
      </c>
      <c r="O35" s="225">
        <f t="shared" si="11"/>
        <v>18475.622546546121</v>
      </c>
      <c r="P35" s="226">
        <f t="shared" si="5"/>
        <v>0.94023320396050392</v>
      </c>
      <c r="Q35" s="237">
        <v>499.55083356768853</v>
      </c>
      <c r="R35" s="226">
        <f t="shared" si="12"/>
        <v>-1.1000351308624626E-2</v>
      </c>
      <c r="S35" s="226">
        <f t="shared" si="12"/>
        <v>-9.3777103755789612E-3</v>
      </c>
      <c r="T35" s="227">
        <v>2438</v>
      </c>
      <c r="U35" s="228">
        <v>45544</v>
      </c>
      <c r="V35" s="228">
        <v>18650.286650286649</v>
      </c>
      <c r="W35" s="229"/>
      <c r="X35" s="225">
        <v>1706.9760000000024</v>
      </c>
      <c r="Y35" s="225">
        <f t="shared" si="13"/>
        <v>700.1542247744062</v>
      </c>
      <c r="Z35" s="1"/>
      <c r="AA35" s="1"/>
    </row>
    <row r="36" spans="2:27">
      <c r="B36" s="207">
        <v>1515</v>
      </c>
      <c r="C36" t="s">
        <v>54</v>
      </c>
      <c r="D36" s="1">
        <v>194620</v>
      </c>
      <c r="E36" s="85">
        <f t="shared" si="6"/>
        <v>21701.605709188225</v>
      </c>
      <c r="F36" s="86">
        <f t="shared" si="0"/>
        <v>1.1044050188637402</v>
      </c>
      <c r="G36" s="187">
        <f t="shared" si="1"/>
        <v>-1229.7508284601797</v>
      </c>
      <c r="H36" s="187">
        <f t="shared" si="7"/>
        <v>-11028.405429630893</v>
      </c>
      <c r="I36" s="187">
        <f t="shared" si="2"/>
        <v>0</v>
      </c>
      <c r="J36" s="87">
        <f t="shared" si="3"/>
        <v>0</v>
      </c>
      <c r="K36" s="187">
        <f t="shared" si="8"/>
        <v>-285.65338110548743</v>
      </c>
      <c r="L36" s="87">
        <f t="shared" si="4"/>
        <v>-2561.7395217540111</v>
      </c>
      <c r="M36" s="88">
        <f t="shared" si="9"/>
        <v>-13590.144951384904</v>
      </c>
      <c r="N36" s="88">
        <f t="shared" si="10"/>
        <v>181029.85504861511</v>
      </c>
      <c r="O36" s="88">
        <f t="shared" si="11"/>
        <v>20186.201499622559</v>
      </c>
      <c r="P36" s="89">
        <f t="shared" si="5"/>
        <v>1.0272853790970398</v>
      </c>
      <c r="Q36" s="195">
        <v>927.46360764357087</v>
      </c>
      <c r="R36" s="92">
        <f t="shared" si="12"/>
        <v>0.13512157850839587</v>
      </c>
      <c r="S36" s="92">
        <f t="shared" si="12"/>
        <v>0.11917317096021818</v>
      </c>
      <c r="T36" s="91">
        <v>8968</v>
      </c>
      <c r="U36" s="190">
        <v>171453</v>
      </c>
      <c r="V36" s="190">
        <v>19390.748699389278</v>
      </c>
      <c r="W36" s="197"/>
      <c r="X36" s="88">
        <v>0</v>
      </c>
      <c r="Y36" s="88">
        <f t="shared" si="13"/>
        <v>0</v>
      </c>
      <c r="Z36" s="1"/>
      <c r="AA36" s="1"/>
    </row>
    <row r="37" spans="2:27">
      <c r="B37" s="207">
        <v>1516</v>
      </c>
      <c r="C37" t="s">
        <v>55</v>
      </c>
      <c r="D37" s="1">
        <v>158030</v>
      </c>
      <c r="E37" s="85">
        <f t="shared" si="6"/>
        <v>17834.33021103713</v>
      </c>
      <c r="F37" s="86">
        <f t="shared" si="0"/>
        <v>0.90759753250900788</v>
      </c>
      <c r="G37" s="187">
        <f t="shared" si="1"/>
        <v>1090.6144704304772</v>
      </c>
      <c r="H37" s="187">
        <f t="shared" si="7"/>
        <v>9663.9348224844598</v>
      </c>
      <c r="I37" s="187">
        <f t="shared" si="2"/>
        <v>0</v>
      </c>
      <c r="J37" s="87">
        <f t="shared" si="3"/>
        <v>0</v>
      </c>
      <c r="K37" s="187">
        <f t="shared" si="8"/>
        <v>-285.65338110548743</v>
      </c>
      <c r="L37" s="87">
        <f t="shared" si="4"/>
        <v>-2531.1746099757238</v>
      </c>
      <c r="M37" s="88">
        <f t="shared" si="9"/>
        <v>7132.760212508736</v>
      </c>
      <c r="N37" s="88">
        <f t="shared" si="10"/>
        <v>165162.76021250873</v>
      </c>
      <c r="O37" s="88">
        <f t="shared" si="11"/>
        <v>18639.291300362118</v>
      </c>
      <c r="P37" s="89">
        <f t="shared" si="5"/>
        <v>0.94856238455514674</v>
      </c>
      <c r="Q37" s="195">
        <v>1264.1067827084771</v>
      </c>
      <c r="R37" s="92">
        <f t="shared" si="12"/>
        <v>4.867447493281131E-2</v>
      </c>
      <c r="S37" s="92">
        <f t="shared" si="12"/>
        <v>4.1100254596991369E-2</v>
      </c>
      <c r="T37" s="91">
        <v>8861</v>
      </c>
      <c r="U37" s="190">
        <v>150695</v>
      </c>
      <c r="V37" s="190">
        <v>17130.271683528477</v>
      </c>
      <c r="W37" s="197"/>
      <c r="X37" s="88">
        <v>0</v>
      </c>
      <c r="Y37" s="88">
        <f t="shared" si="13"/>
        <v>0</v>
      </c>
      <c r="Z37" s="1"/>
      <c r="AA37" s="1"/>
    </row>
    <row r="38" spans="2:27">
      <c r="B38" s="207">
        <v>1517</v>
      </c>
      <c r="C38" t="s">
        <v>56</v>
      </c>
      <c r="D38" s="1">
        <v>78795</v>
      </c>
      <c r="E38" s="85">
        <f t="shared" si="6"/>
        <v>14805.524239007891</v>
      </c>
      <c r="F38" s="86">
        <f t="shared" si="0"/>
        <v>0.75346015845943193</v>
      </c>
      <c r="G38" s="187">
        <f t="shared" si="1"/>
        <v>2907.8980536480203</v>
      </c>
      <c r="H38" s="187">
        <f t="shared" si="7"/>
        <v>15475.833441514764</v>
      </c>
      <c r="I38" s="187">
        <f t="shared" si="2"/>
        <v>1008.4531297999349</v>
      </c>
      <c r="J38" s="87">
        <f t="shared" si="3"/>
        <v>5366.9875567952531</v>
      </c>
      <c r="K38" s="187">
        <f t="shared" si="8"/>
        <v>722.79974869444754</v>
      </c>
      <c r="L38" s="87">
        <f t="shared" si="4"/>
        <v>3846.7402625518498</v>
      </c>
      <c r="M38" s="88">
        <f t="shared" si="9"/>
        <v>19322.573704066614</v>
      </c>
      <c r="N38" s="88">
        <f t="shared" si="10"/>
        <v>98117.573704066614</v>
      </c>
      <c r="O38" s="88">
        <f t="shared" si="11"/>
        <v>18436.22204135036</v>
      </c>
      <c r="P38" s="89">
        <f t="shared" si="5"/>
        <v>0.93822809354300418</v>
      </c>
      <c r="Q38" s="195">
        <v>1831.8055176891103</v>
      </c>
      <c r="R38" s="92">
        <f t="shared" si="12"/>
        <v>0.1065780973513468</v>
      </c>
      <c r="S38" s="92">
        <f t="shared" si="12"/>
        <v>7.2686284147989014E-2</v>
      </c>
      <c r="T38" s="91">
        <v>5322</v>
      </c>
      <c r="U38" s="190">
        <v>71206</v>
      </c>
      <c r="V38" s="190">
        <v>13802.287264973833</v>
      </c>
      <c r="W38" s="197"/>
      <c r="X38" s="88">
        <v>0</v>
      </c>
      <c r="Y38" s="88">
        <f t="shared" si="13"/>
        <v>0</v>
      </c>
      <c r="Z38" s="1"/>
      <c r="AA38" s="1"/>
    </row>
    <row r="39" spans="2:27">
      <c r="B39" s="207">
        <v>1520</v>
      </c>
      <c r="C39" t="s">
        <v>57</v>
      </c>
      <c r="D39" s="1">
        <v>175454</v>
      </c>
      <c r="E39" s="85">
        <f t="shared" si="6"/>
        <v>16011.498448622011</v>
      </c>
      <c r="F39" s="86">
        <f t="shared" si="0"/>
        <v>0.81483275860551974</v>
      </c>
      <c r="G39" s="187">
        <f t="shared" si="1"/>
        <v>2184.3135278795485</v>
      </c>
      <c r="H39" s="187">
        <f t="shared" si="7"/>
        <v>23935.707638504093</v>
      </c>
      <c r="I39" s="187">
        <f t="shared" si="2"/>
        <v>586.36215643499293</v>
      </c>
      <c r="J39" s="87">
        <f t="shared" si="3"/>
        <v>6425.3565102146531</v>
      </c>
      <c r="K39" s="187">
        <f t="shared" si="8"/>
        <v>300.7087753295055</v>
      </c>
      <c r="L39" s="87">
        <f t="shared" si="4"/>
        <v>3295.1667600607211</v>
      </c>
      <c r="M39" s="88">
        <f t="shared" si="9"/>
        <v>27230.874398564814</v>
      </c>
      <c r="N39" s="88">
        <f t="shared" si="10"/>
        <v>202684.8743985648</v>
      </c>
      <c r="O39" s="88">
        <f t="shared" si="11"/>
        <v>18496.520751831064</v>
      </c>
      <c r="P39" s="89">
        <f t="shared" si="5"/>
        <v>0.94129672355030836</v>
      </c>
      <c r="Q39" s="195">
        <v>749.94531432495569</v>
      </c>
      <c r="R39" s="92">
        <f t="shared" si="12"/>
        <v>5.4620207132424096E-2</v>
      </c>
      <c r="S39" s="93">
        <f t="shared" si="12"/>
        <v>5.1829188150233914E-2</v>
      </c>
      <c r="T39" s="91">
        <v>10958</v>
      </c>
      <c r="U39" s="190">
        <v>166367</v>
      </c>
      <c r="V39" s="190">
        <v>15222.527221154725</v>
      </c>
      <c r="W39" s="197"/>
      <c r="X39" s="88">
        <v>0</v>
      </c>
      <c r="Y39" s="88">
        <f t="shared" si="13"/>
        <v>0</v>
      </c>
      <c r="Z39" s="1"/>
      <c r="AA39" s="1"/>
    </row>
    <row r="40" spans="2:27">
      <c r="B40" s="207">
        <v>1525</v>
      </c>
      <c r="C40" t="s">
        <v>58</v>
      </c>
      <c r="D40" s="1">
        <v>77222</v>
      </c>
      <c r="E40" s="85">
        <f t="shared" si="6"/>
        <v>17760.34958601656</v>
      </c>
      <c r="F40" s="86">
        <f t="shared" si="0"/>
        <v>0.90383262337434422</v>
      </c>
      <c r="G40" s="187">
        <f t="shared" si="1"/>
        <v>1135.0028454428189</v>
      </c>
      <c r="H40" s="187">
        <f t="shared" si="7"/>
        <v>4934.9923719853768</v>
      </c>
      <c r="I40" s="187">
        <f t="shared" si="2"/>
        <v>0</v>
      </c>
      <c r="J40" s="87">
        <f t="shared" si="3"/>
        <v>0</v>
      </c>
      <c r="K40" s="187">
        <f t="shared" si="8"/>
        <v>-285.65338110548743</v>
      </c>
      <c r="L40" s="87">
        <f t="shared" si="4"/>
        <v>-1242.0209010466592</v>
      </c>
      <c r="M40" s="88">
        <f t="shared" si="9"/>
        <v>3692.9714709387176</v>
      </c>
      <c r="N40" s="88">
        <f t="shared" si="10"/>
        <v>80914.971470938719</v>
      </c>
      <c r="O40" s="88">
        <f t="shared" si="11"/>
        <v>18609.699050353891</v>
      </c>
      <c r="P40" s="89">
        <f t="shared" si="5"/>
        <v>0.94705642090128128</v>
      </c>
      <c r="Q40" s="195">
        <v>-170.00276325319601</v>
      </c>
      <c r="R40" s="92">
        <f t="shared" si="12"/>
        <v>7.2483090982320184E-2</v>
      </c>
      <c r="S40" s="92">
        <f t="shared" si="12"/>
        <v>9.0489361829079448E-2</v>
      </c>
      <c r="T40" s="91">
        <v>4348</v>
      </c>
      <c r="U40" s="190">
        <v>72003</v>
      </c>
      <c r="V40" s="190">
        <v>16286.5867450803</v>
      </c>
      <c r="W40" s="197"/>
      <c r="X40" s="88">
        <v>0</v>
      </c>
      <c r="Y40" s="88">
        <f t="shared" si="13"/>
        <v>0</v>
      </c>
      <c r="Z40" s="1"/>
      <c r="AA40" s="1"/>
    </row>
    <row r="41" spans="2:27">
      <c r="B41" s="207">
        <v>1528</v>
      </c>
      <c r="C41" t="s">
        <v>59</v>
      </c>
      <c r="D41" s="1">
        <v>112379</v>
      </c>
      <c r="E41" s="85">
        <f t="shared" si="6"/>
        <v>14753.708809242484</v>
      </c>
      <c r="F41" s="86">
        <f t="shared" si="0"/>
        <v>0.7508232466357474</v>
      </c>
      <c r="G41" s="187">
        <f t="shared" si="1"/>
        <v>2938.9873115072646</v>
      </c>
      <c r="H41" s="187">
        <f t="shared" si="7"/>
        <v>22386.266351750837</v>
      </c>
      <c r="I41" s="187">
        <f t="shared" si="2"/>
        <v>1026.5885302178274</v>
      </c>
      <c r="J41" s="87">
        <f t="shared" si="3"/>
        <v>7819.5248346691915</v>
      </c>
      <c r="K41" s="187">
        <f t="shared" si="8"/>
        <v>740.93514911234001</v>
      </c>
      <c r="L41" s="87">
        <f t="shared" si="4"/>
        <v>5643.7030307886935</v>
      </c>
      <c r="M41" s="88">
        <f t="shared" si="9"/>
        <v>28029.96938253953</v>
      </c>
      <c r="N41" s="88">
        <f t="shared" si="10"/>
        <v>140408.96938253954</v>
      </c>
      <c r="O41" s="88">
        <f t="shared" si="11"/>
        <v>18433.63126986209</v>
      </c>
      <c r="P41" s="89">
        <f t="shared" si="5"/>
        <v>0.93809624795181989</v>
      </c>
      <c r="Q41" s="195">
        <v>2387.3105182709405</v>
      </c>
      <c r="R41" s="92">
        <f t="shared" si="12"/>
        <v>5.9529533776457831E-2</v>
      </c>
      <c r="S41" s="92">
        <f t="shared" si="12"/>
        <v>6.1337842026306107E-2</v>
      </c>
      <c r="T41" s="91">
        <v>7617</v>
      </c>
      <c r="U41" s="190">
        <v>106065</v>
      </c>
      <c r="V41" s="190">
        <v>13901.048492791611</v>
      </c>
      <c r="W41" s="197"/>
      <c r="X41" s="88">
        <v>0</v>
      </c>
      <c r="Y41" s="88">
        <f t="shared" si="13"/>
        <v>0</v>
      </c>
      <c r="Z41" s="1"/>
      <c r="AA41" s="1"/>
    </row>
    <row r="42" spans="2:27">
      <c r="B42" s="207">
        <v>1531</v>
      </c>
      <c r="C42" t="s">
        <v>60</v>
      </c>
      <c r="D42" s="1">
        <v>150580</v>
      </c>
      <c r="E42" s="85">
        <f t="shared" si="6"/>
        <v>15491.769547325102</v>
      </c>
      <c r="F42" s="86">
        <f t="shared" si="0"/>
        <v>0.78838350804163992</v>
      </c>
      <c r="G42" s="187">
        <f t="shared" si="1"/>
        <v>2496.1508686576935</v>
      </c>
      <c r="H42" s="187">
        <f t="shared" si="7"/>
        <v>24262.586443352782</v>
      </c>
      <c r="I42" s="187">
        <f t="shared" si="2"/>
        <v>768.26727188891095</v>
      </c>
      <c r="J42" s="87">
        <f t="shared" si="3"/>
        <v>7467.5578827602149</v>
      </c>
      <c r="K42" s="187">
        <f t="shared" si="8"/>
        <v>482.61389078342353</v>
      </c>
      <c r="L42" s="87">
        <f t="shared" si="4"/>
        <v>4691.0070184148763</v>
      </c>
      <c r="M42" s="88">
        <f t="shared" si="9"/>
        <v>28953.593461767658</v>
      </c>
      <c r="N42" s="88">
        <f t="shared" si="10"/>
        <v>179533.59346176765</v>
      </c>
      <c r="O42" s="88">
        <f t="shared" si="11"/>
        <v>18470.534306766218</v>
      </c>
      <c r="P42" s="89">
        <f t="shared" si="5"/>
        <v>0.93997426102211434</v>
      </c>
      <c r="Q42" s="195">
        <v>4731.6388259936612</v>
      </c>
      <c r="R42" s="92">
        <f t="shared" si="12"/>
        <v>5.7020715022778806E-2</v>
      </c>
      <c r="S42" s="92">
        <f t="shared" si="12"/>
        <v>4.7885968102828809E-2</v>
      </c>
      <c r="T42" s="91">
        <v>9720</v>
      </c>
      <c r="U42" s="190">
        <v>142457</v>
      </c>
      <c r="V42" s="190">
        <v>14783.831465338315</v>
      </c>
      <c r="W42" s="197"/>
      <c r="X42" s="88">
        <v>0</v>
      </c>
      <c r="Y42" s="88">
        <f t="shared" si="13"/>
        <v>0</v>
      </c>
      <c r="Z42" s="1"/>
      <c r="AA42" s="1"/>
    </row>
    <row r="43" spans="2:27">
      <c r="B43" s="207">
        <v>1532</v>
      </c>
      <c r="C43" t="s">
        <v>61</v>
      </c>
      <c r="D43" s="1">
        <v>149726</v>
      </c>
      <c r="E43" s="85">
        <f t="shared" si="6"/>
        <v>17227.706823150384</v>
      </c>
      <c r="F43" s="86">
        <f t="shared" si="0"/>
        <v>0.87672618026346438</v>
      </c>
      <c r="G43" s="187">
        <f t="shared" si="1"/>
        <v>1454.5885031625251</v>
      </c>
      <c r="H43" s="187">
        <f t="shared" si="7"/>
        <v>12641.828680985505</v>
      </c>
      <c r="I43" s="187">
        <f t="shared" si="2"/>
        <v>160.68922535006257</v>
      </c>
      <c r="J43" s="87">
        <f t="shared" si="3"/>
        <v>1396.5500575173937</v>
      </c>
      <c r="K43" s="187">
        <f t="shared" si="8"/>
        <v>-124.96415575542485</v>
      </c>
      <c r="L43" s="87">
        <f t="shared" si="4"/>
        <v>-1086.0634776703973</v>
      </c>
      <c r="M43" s="88">
        <f t="shared" si="9"/>
        <v>11555.765203315108</v>
      </c>
      <c r="N43" s="88">
        <f t="shared" si="10"/>
        <v>161281.7652033151</v>
      </c>
      <c r="O43" s="88">
        <f t="shared" si="11"/>
        <v>18557.331170557485</v>
      </c>
      <c r="P43" s="89">
        <f t="shared" si="5"/>
        <v>0.94439139463320576</v>
      </c>
      <c r="Q43" s="195">
        <v>2295.4879564517523</v>
      </c>
      <c r="R43" s="92">
        <f t="shared" si="12"/>
        <v>-1.7868153492948506E-2</v>
      </c>
      <c r="S43" s="92">
        <f t="shared" si="12"/>
        <v>-1.7755147872593264E-2</v>
      </c>
      <c r="T43" s="91">
        <v>8691</v>
      </c>
      <c r="U43" s="190">
        <v>152450</v>
      </c>
      <c r="V43" s="190">
        <v>17539.116428900135</v>
      </c>
      <c r="W43" s="197"/>
      <c r="X43" s="88">
        <v>0</v>
      </c>
      <c r="Y43" s="88">
        <f t="shared" si="13"/>
        <v>0</v>
      </c>
      <c r="Z43" s="1"/>
      <c r="AA43" s="1"/>
    </row>
    <row r="44" spans="2:27">
      <c r="B44" s="207">
        <v>1535</v>
      </c>
      <c r="C44" t="s">
        <v>62</v>
      </c>
      <c r="D44" s="1">
        <v>119519</v>
      </c>
      <c r="E44" s="85">
        <f t="shared" si="6"/>
        <v>16722.960682803972</v>
      </c>
      <c r="F44" s="86">
        <f t="shared" si="0"/>
        <v>0.85103940951844703</v>
      </c>
      <c r="G44" s="187">
        <f t="shared" si="1"/>
        <v>1757.4361873703717</v>
      </c>
      <c r="H44" s="187">
        <f t="shared" si="7"/>
        <v>12560.396431136047</v>
      </c>
      <c r="I44" s="187">
        <f t="shared" si="2"/>
        <v>337.35037447130651</v>
      </c>
      <c r="J44" s="87">
        <f t="shared" si="3"/>
        <v>2411.0431263464275</v>
      </c>
      <c r="K44" s="187">
        <f t="shared" si="8"/>
        <v>51.696993365819083</v>
      </c>
      <c r="L44" s="87">
        <f t="shared" si="4"/>
        <v>369.47841158550898</v>
      </c>
      <c r="M44" s="88">
        <f t="shared" si="9"/>
        <v>12929.874842721556</v>
      </c>
      <c r="N44" s="88">
        <f t="shared" si="10"/>
        <v>132448.87484272156</v>
      </c>
      <c r="O44" s="88">
        <f t="shared" si="11"/>
        <v>18532.093863540165</v>
      </c>
      <c r="P44" s="89">
        <f t="shared" si="5"/>
        <v>0.94310705609595491</v>
      </c>
      <c r="Q44" s="195">
        <v>1094.7108013762045</v>
      </c>
      <c r="R44" s="92">
        <f t="shared" si="12"/>
        <v>6.1871973701745811E-2</v>
      </c>
      <c r="S44" s="92">
        <f t="shared" si="12"/>
        <v>4.760868708143403E-2</v>
      </c>
      <c r="T44" s="91">
        <v>7147</v>
      </c>
      <c r="U44" s="190">
        <v>112555</v>
      </c>
      <c r="V44" s="190">
        <v>15962.983973904411</v>
      </c>
      <c r="W44" s="197"/>
      <c r="X44" s="88">
        <v>0</v>
      </c>
      <c r="Y44" s="88">
        <f t="shared" si="13"/>
        <v>0</v>
      </c>
      <c r="Z44" s="1"/>
      <c r="AA44" s="1"/>
    </row>
    <row r="45" spans="2:27">
      <c r="B45" s="207">
        <v>1539</v>
      </c>
      <c r="C45" t="s">
        <v>63</v>
      </c>
      <c r="D45" s="1">
        <v>122680</v>
      </c>
      <c r="E45" s="85">
        <f t="shared" si="6"/>
        <v>16807.781887929854</v>
      </c>
      <c r="F45" s="86">
        <f t="shared" si="0"/>
        <v>0.85535600092197772</v>
      </c>
      <c r="G45" s="187">
        <f t="shared" si="1"/>
        <v>1706.5434642948428</v>
      </c>
      <c r="H45" s="187">
        <f t="shared" si="7"/>
        <v>12456.060745888059</v>
      </c>
      <c r="I45" s="187">
        <f t="shared" si="2"/>
        <v>307.66295267724797</v>
      </c>
      <c r="J45" s="87">
        <f t="shared" si="3"/>
        <v>2245.6318915912329</v>
      </c>
      <c r="K45" s="187">
        <f t="shared" si="8"/>
        <v>22.009571571760546</v>
      </c>
      <c r="L45" s="87">
        <f t="shared" si="4"/>
        <v>160.64786290228022</v>
      </c>
      <c r="M45" s="88">
        <f t="shared" si="9"/>
        <v>12616.708608790339</v>
      </c>
      <c r="N45" s="88">
        <f t="shared" si="10"/>
        <v>135296.70860879033</v>
      </c>
      <c r="O45" s="88">
        <f t="shared" si="11"/>
        <v>18536.334923796458</v>
      </c>
      <c r="P45" s="89">
        <f t="shared" si="5"/>
        <v>0.94332288566613143</v>
      </c>
      <c r="Q45" s="195">
        <v>-1398.7805667769862</v>
      </c>
      <c r="R45" s="92">
        <f t="shared" si="12"/>
        <v>3.7857958631191575E-2</v>
      </c>
      <c r="S45" s="92">
        <f t="shared" si="12"/>
        <v>1.883432869622643E-3</v>
      </c>
      <c r="T45" s="91">
        <v>7299</v>
      </c>
      <c r="U45" s="190">
        <v>118205</v>
      </c>
      <c r="V45" s="190">
        <v>16776.185069543004</v>
      </c>
      <c r="W45" s="197"/>
      <c r="X45" s="88">
        <v>0</v>
      </c>
      <c r="Y45" s="88">
        <f t="shared" si="13"/>
        <v>0</v>
      </c>
      <c r="Z45" s="1"/>
      <c r="AA45" s="1"/>
    </row>
    <row r="46" spans="2:27">
      <c r="B46" s="207">
        <v>1547</v>
      </c>
      <c r="C46" t="s">
        <v>64</v>
      </c>
      <c r="D46" s="1">
        <v>63357</v>
      </c>
      <c r="E46" s="85">
        <f t="shared" si="6"/>
        <v>17225.938009787929</v>
      </c>
      <c r="F46" s="86">
        <f t="shared" si="0"/>
        <v>0.87663616451158388</v>
      </c>
      <c r="G46" s="187">
        <f t="shared" si="1"/>
        <v>1455.6497911799975</v>
      </c>
      <c r="H46" s="187">
        <f t="shared" si="7"/>
        <v>5353.8799319600303</v>
      </c>
      <c r="I46" s="187">
        <f t="shared" si="2"/>
        <v>161.30831002692156</v>
      </c>
      <c r="J46" s="87">
        <f t="shared" si="3"/>
        <v>593.29196427901752</v>
      </c>
      <c r="K46" s="187">
        <f t="shared" si="8"/>
        <v>-124.34507107856587</v>
      </c>
      <c r="L46" s="87">
        <f t="shared" si="4"/>
        <v>-457.34117142696527</v>
      </c>
      <c r="M46" s="88">
        <f t="shared" si="9"/>
        <v>4896.5387605330652</v>
      </c>
      <c r="N46" s="88">
        <f t="shared" si="10"/>
        <v>68253.538760533062</v>
      </c>
      <c r="O46" s="88">
        <f t="shared" si="11"/>
        <v>18557.24272988936</v>
      </c>
      <c r="P46" s="89">
        <f t="shared" si="5"/>
        <v>0.94438689384561159</v>
      </c>
      <c r="Q46" s="195">
        <v>1080.0082100827785</v>
      </c>
      <c r="R46" s="92">
        <f t="shared" si="12"/>
        <v>0.10921059542358935</v>
      </c>
      <c r="S46" s="93">
        <f t="shared" si="12"/>
        <v>0.10197267962963451</v>
      </c>
      <c r="T46" s="91">
        <v>3678</v>
      </c>
      <c r="U46" s="190">
        <v>57119</v>
      </c>
      <c r="V46" s="190">
        <v>15631.910235358511</v>
      </c>
      <c r="W46" s="197"/>
      <c r="X46" s="88">
        <v>0</v>
      </c>
      <c r="Y46" s="88">
        <f t="shared" si="13"/>
        <v>0</v>
      </c>
      <c r="Z46" s="1"/>
      <c r="AA46" s="1"/>
    </row>
    <row r="47" spans="2:27">
      <c r="B47" s="207">
        <v>1554</v>
      </c>
      <c r="C47" t="s">
        <v>65</v>
      </c>
      <c r="D47" s="1">
        <v>101256</v>
      </c>
      <c r="E47" s="85">
        <f t="shared" si="6"/>
        <v>17003.526448362722</v>
      </c>
      <c r="F47" s="86">
        <f t="shared" si="0"/>
        <v>0.86531753454553839</v>
      </c>
      <c r="G47" s="187">
        <f t="shared" si="1"/>
        <v>1589.0967280351222</v>
      </c>
      <c r="H47" s="187">
        <f t="shared" si="7"/>
        <v>9463.0710154491535</v>
      </c>
      <c r="I47" s="187">
        <f t="shared" si="2"/>
        <v>239.15235652574427</v>
      </c>
      <c r="J47" s="87">
        <f t="shared" si="3"/>
        <v>1424.1522831108073</v>
      </c>
      <c r="K47" s="187">
        <f t="shared" si="8"/>
        <v>-46.501024579743159</v>
      </c>
      <c r="L47" s="87">
        <f t="shared" si="4"/>
        <v>-276.91360137237052</v>
      </c>
      <c r="M47" s="88">
        <f t="shared" si="9"/>
        <v>9186.1574140767825</v>
      </c>
      <c r="N47" s="88">
        <f t="shared" si="10"/>
        <v>110442.15741407678</v>
      </c>
      <c r="O47" s="88">
        <f t="shared" si="11"/>
        <v>18546.122151818101</v>
      </c>
      <c r="P47" s="89">
        <f t="shared" si="5"/>
        <v>0.94382096234730939</v>
      </c>
      <c r="Q47" s="195">
        <v>1155.582583209065</v>
      </c>
      <c r="R47" s="92">
        <f t="shared" si="12"/>
        <v>2.0900759202685946E-2</v>
      </c>
      <c r="S47" s="93">
        <f t="shared" si="12"/>
        <v>6.6715798552767153E-3</v>
      </c>
      <c r="T47" s="91">
        <v>5955</v>
      </c>
      <c r="U47" s="190">
        <v>99183</v>
      </c>
      <c r="V47" s="190">
        <v>16890.837874659399</v>
      </c>
      <c r="W47" s="197"/>
      <c r="X47" s="88">
        <v>0</v>
      </c>
      <c r="Y47" s="88">
        <f t="shared" si="13"/>
        <v>0</v>
      </c>
      <c r="Z47" s="1"/>
      <c r="AA47" s="1"/>
    </row>
    <row r="48" spans="2:27">
      <c r="B48" s="207">
        <v>1557</v>
      </c>
      <c r="C48" t="s">
        <v>66</v>
      </c>
      <c r="D48" s="1">
        <v>39506</v>
      </c>
      <c r="E48" s="85">
        <f t="shared" si="6"/>
        <v>14631.851851851852</v>
      </c>
      <c r="F48" s="86">
        <f t="shared" si="0"/>
        <v>0.7446218882142045</v>
      </c>
      <c r="G48" s="187">
        <f t="shared" si="1"/>
        <v>3012.1014859416437</v>
      </c>
      <c r="H48" s="187">
        <f t="shared" si="7"/>
        <v>8132.6740120424374</v>
      </c>
      <c r="I48" s="187">
        <f t="shared" si="2"/>
        <v>1069.2384653045485</v>
      </c>
      <c r="J48" s="87">
        <f t="shared" si="3"/>
        <v>2886.9438563222811</v>
      </c>
      <c r="K48" s="187">
        <f t="shared" si="8"/>
        <v>783.58508419906116</v>
      </c>
      <c r="L48" s="87">
        <f t="shared" si="4"/>
        <v>2115.679727337465</v>
      </c>
      <c r="M48" s="88">
        <f t="shared" si="9"/>
        <v>10248.353739379902</v>
      </c>
      <c r="N48" s="88">
        <f t="shared" si="10"/>
        <v>49754.353739379905</v>
      </c>
      <c r="O48" s="88">
        <f t="shared" si="11"/>
        <v>18427.538421992558</v>
      </c>
      <c r="P48" s="89">
        <f t="shared" si="5"/>
        <v>0.93778618003074277</v>
      </c>
      <c r="Q48" s="195">
        <v>707.29411833156882</v>
      </c>
      <c r="R48" s="92">
        <f t="shared" si="12"/>
        <v>0.12996968136834278</v>
      </c>
      <c r="S48" s="93">
        <f t="shared" si="12"/>
        <v>0.11699595539707666</v>
      </c>
      <c r="T48" s="91">
        <v>2700</v>
      </c>
      <c r="U48" s="190">
        <v>34962</v>
      </c>
      <c r="V48" s="190">
        <v>13099.288122892469</v>
      </c>
      <c r="W48" s="197"/>
      <c r="X48" s="88">
        <v>0</v>
      </c>
      <c r="Y48" s="88">
        <f t="shared" si="13"/>
        <v>0</v>
      </c>
      <c r="Z48" s="1"/>
      <c r="AA48" s="1"/>
    </row>
    <row r="49" spans="2:27">
      <c r="B49" s="207">
        <v>1560</v>
      </c>
      <c r="C49" t="s">
        <v>67</v>
      </c>
      <c r="D49" s="1">
        <v>44956</v>
      </c>
      <c r="E49" s="85">
        <f t="shared" si="6"/>
        <v>14783.294968760278</v>
      </c>
      <c r="F49" s="86">
        <f t="shared" si="0"/>
        <v>0.75232890034166289</v>
      </c>
      <c r="G49" s="187">
        <f t="shared" si="1"/>
        <v>2921.2356157965883</v>
      </c>
      <c r="H49" s="187">
        <f t="shared" si="7"/>
        <v>8883.4775076374244</v>
      </c>
      <c r="I49" s="187">
        <f t="shared" si="2"/>
        <v>1016.2333743865996</v>
      </c>
      <c r="J49" s="87">
        <f t="shared" si="3"/>
        <v>3090.3656915096494</v>
      </c>
      <c r="K49" s="187">
        <f t="shared" si="8"/>
        <v>730.57999328111214</v>
      </c>
      <c r="L49" s="87">
        <f t="shared" si="4"/>
        <v>2221.6937595678619</v>
      </c>
      <c r="M49" s="88">
        <f t="shared" si="9"/>
        <v>11105.171267205285</v>
      </c>
      <c r="N49" s="88">
        <f t="shared" si="10"/>
        <v>56061.171267205282</v>
      </c>
      <c r="O49" s="88">
        <f t="shared" si="11"/>
        <v>18435.110577837975</v>
      </c>
      <c r="P49" s="89">
        <f t="shared" si="5"/>
        <v>0.93817153063711545</v>
      </c>
      <c r="Q49" s="195">
        <v>838.17433846159111</v>
      </c>
      <c r="R49" s="92">
        <f t="shared" si="12"/>
        <v>9.2225461613216722E-2</v>
      </c>
      <c r="S49" s="93">
        <f t="shared" si="12"/>
        <v>8.8633796168911691E-2</v>
      </c>
      <c r="T49" s="91">
        <v>3041</v>
      </c>
      <c r="U49" s="190">
        <v>41160</v>
      </c>
      <c r="V49" s="190">
        <v>13579.676674364895</v>
      </c>
      <c r="W49" s="197"/>
      <c r="X49" s="88">
        <v>0</v>
      </c>
      <c r="Y49" s="88">
        <f t="shared" si="13"/>
        <v>0</v>
      </c>
      <c r="Z49" s="1"/>
      <c r="AA49" s="1"/>
    </row>
    <row r="50" spans="2:27">
      <c r="B50" s="207">
        <v>1563</v>
      </c>
      <c r="C50" t="s">
        <v>68</v>
      </c>
      <c r="D50" s="1">
        <v>150851</v>
      </c>
      <c r="E50" s="85">
        <f t="shared" si="6"/>
        <v>20873.25307873253</v>
      </c>
      <c r="F50" s="86">
        <f t="shared" si="0"/>
        <v>1.0622497601827239</v>
      </c>
      <c r="G50" s="187">
        <f t="shared" si="1"/>
        <v>-732.73925018676312</v>
      </c>
      <c r="H50" s="187">
        <f t="shared" si="7"/>
        <v>-5295.5065610997372</v>
      </c>
      <c r="I50" s="187">
        <f t="shared" si="2"/>
        <v>0</v>
      </c>
      <c r="J50" s="87">
        <f t="shared" si="3"/>
        <v>0</v>
      </c>
      <c r="K50" s="187">
        <f t="shared" si="8"/>
        <v>-285.65338110548743</v>
      </c>
      <c r="L50" s="87">
        <f t="shared" si="4"/>
        <v>-2064.4169852493574</v>
      </c>
      <c r="M50" s="88">
        <f t="shared" si="9"/>
        <v>-7359.923546349095</v>
      </c>
      <c r="N50" s="88">
        <f t="shared" si="10"/>
        <v>143491.07645365089</v>
      </c>
      <c r="O50" s="88">
        <f t="shared" si="11"/>
        <v>19854.860447440278</v>
      </c>
      <c r="P50" s="89">
        <f t="shared" si="5"/>
        <v>1.010423275624633</v>
      </c>
      <c r="Q50" s="195">
        <v>-110.39463732826152</v>
      </c>
      <c r="R50" s="92">
        <f t="shared" si="12"/>
        <v>0.16185803629193751</v>
      </c>
      <c r="S50" s="93">
        <f t="shared" si="12"/>
        <v>0.14304837941548015</v>
      </c>
      <c r="T50" s="91">
        <v>7227</v>
      </c>
      <c r="U50" s="190">
        <v>129836</v>
      </c>
      <c r="V50" s="190">
        <v>18261.040787623067</v>
      </c>
      <c r="W50" s="197"/>
      <c r="X50" s="88">
        <v>0</v>
      </c>
      <c r="Y50" s="88">
        <f t="shared" si="13"/>
        <v>0</v>
      </c>
      <c r="Z50" s="1"/>
      <c r="AA50" s="1"/>
    </row>
    <row r="51" spans="2:27">
      <c r="B51" s="207">
        <v>1566</v>
      </c>
      <c r="C51" t="s">
        <v>69</v>
      </c>
      <c r="D51" s="1">
        <v>94070</v>
      </c>
      <c r="E51" s="85">
        <f t="shared" si="6"/>
        <v>15802.116579875692</v>
      </c>
      <c r="F51" s="86">
        <f t="shared" si="0"/>
        <v>0.80417721588664171</v>
      </c>
      <c r="G51" s="187">
        <f t="shared" si="1"/>
        <v>2309.9426491273398</v>
      </c>
      <c r="H51" s="187">
        <f t="shared" si="7"/>
        <v>13751.088590255054</v>
      </c>
      <c r="I51" s="187">
        <f t="shared" si="2"/>
        <v>659.6458104962046</v>
      </c>
      <c r="J51" s="87">
        <f t="shared" si="3"/>
        <v>3926.8715098839061</v>
      </c>
      <c r="K51" s="187">
        <f t="shared" si="8"/>
        <v>373.99242939071718</v>
      </c>
      <c r="L51" s="87">
        <f t="shared" si="4"/>
        <v>2226.3769321629397</v>
      </c>
      <c r="M51" s="88">
        <f t="shared" si="9"/>
        <v>15977.465522417995</v>
      </c>
      <c r="N51" s="88">
        <f t="shared" si="10"/>
        <v>110047.465522418</v>
      </c>
      <c r="O51" s="88">
        <f t="shared" si="11"/>
        <v>18486.051658393753</v>
      </c>
      <c r="P51" s="89">
        <f t="shared" si="5"/>
        <v>0.94076394641436478</v>
      </c>
      <c r="Q51" s="195">
        <v>1257.5291801584663</v>
      </c>
      <c r="R51" s="92">
        <f t="shared" si="12"/>
        <v>5.0944028600156406E-2</v>
      </c>
      <c r="S51" s="93">
        <f t="shared" si="12"/>
        <v>4.3705878898727415E-2</v>
      </c>
      <c r="T51" s="91">
        <v>5953</v>
      </c>
      <c r="U51" s="190">
        <v>89510</v>
      </c>
      <c r="V51" s="190">
        <v>15140.392422192152</v>
      </c>
      <c r="W51" s="197"/>
      <c r="X51" s="88">
        <v>0</v>
      </c>
      <c r="Y51" s="88">
        <f t="shared" si="13"/>
        <v>0</v>
      </c>
      <c r="Z51" s="1"/>
      <c r="AA51" s="1"/>
    </row>
    <row r="52" spans="2:27">
      <c r="B52" s="207">
        <v>1573</v>
      </c>
      <c r="C52" t="s">
        <v>70</v>
      </c>
      <c r="D52" s="1">
        <v>35480</v>
      </c>
      <c r="E52" s="85">
        <f t="shared" si="6"/>
        <v>16433.534043538675</v>
      </c>
      <c r="F52" s="86">
        <f t="shared" si="0"/>
        <v>0.83631035042112289</v>
      </c>
      <c r="G52" s="187">
        <f t="shared" si="1"/>
        <v>1931.0921709295499</v>
      </c>
      <c r="H52" s="187">
        <f t="shared" si="7"/>
        <v>4169.2279970368982</v>
      </c>
      <c r="I52" s="187">
        <f t="shared" si="2"/>
        <v>438.64969821416048</v>
      </c>
      <c r="J52" s="87">
        <f t="shared" si="3"/>
        <v>947.04469844437256</v>
      </c>
      <c r="K52" s="187">
        <f t="shared" si="8"/>
        <v>152.99631710867305</v>
      </c>
      <c r="L52" s="87">
        <f t="shared" si="4"/>
        <v>330.31904863762514</v>
      </c>
      <c r="M52" s="88">
        <f t="shared" si="9"/>
        <v>4499.5470456745234</v>
      </c>
      <c r="N52" s="88">
        <f t="shared" si="10"/>
        <v>39979.547045674524</v>
      </c>
      <c r="O52" s="88">
        <f t="shared" si="11"/>
        <v>18517.622531576897</v>
      </c>
      <c r="P52" s="89">
        <f t="shared" si="5"/>
        <v>0.94237060314108856</v>
      </c>
      <c r="Q52" s="195">
        <v>413.2235931399473</v>
      </c>
      <c r="R52" s="92">
        <f t="shared" si="12"/>
        <v>0.12207463630613535</v>
      </c>
      <c r="S52" s="93">
        <f t="shared" si="12"/>
        <v>0.12155491669691523</v>
      </c>
      <c r="T52" s="91">
        <v>2159</v>
      </c>
      <c r="U52" s="190">
        <v>31620</v>
      </c>
      <c r="V52" s="190">
        <v>14652.455977757183</v>
      </c>
      <c r="W52" s="197"/>
      <c r="X52" s="88">
        <v>0</v>
      </c>
      <c r="Y52" s="88">
        <f t="shared" si="13"/>
        <v>0</v>
      </c>
      <c r="Z52" s="1"/>
      <c r="AA52" s="1"/>
    </row>
    <row r="53" spans="2:27">
      <c r="B53" s="207">
        <v>1576</v>
      </c>
      <c r="C53" t="s">
        <v>71</v>
      </c>
      <c r="D53" s="1">
        <v>56206</v>
      </c>
      <c r="E53" s="85">
        <f t="shared" si="6"/>
        <v>16492.370892018778</v>
      </c>
      <c r="F53" s="86">
        <f t="shared" si="0"/>
        <v>0.83930458557709753</v>
      </c>
      <c r="G53" s="187">
        <f t="shared" si="1"/>
        <v>1895.7900618414881</v>
      </c>
      <c r="H53" s="187">
        <f t="shared" si="7"/>
        <v>6460.8525307557911</v>
      </c>
      <c r="I53" s="187">
        <f t="shared" si="2"/>
        <v>418.05680124612445</v>
      </c>
      <c r="J53" s="87">
        <f t="shared" si="3"/>
        <v>1424.7375786467921</v>
      </c>
      <c r="K53" s="187">
        <f t="shared" si="8"/>
        <v>132.40342014063702</v>
      </c>
      <c r="L53" s="87">
        <f t="shared" si="4"/>
        <v>451.230855839291</v>
      </c>
      <c r="M53" s="88">
        <f t="shared" si="9"/>
        <v>6912.0833865950817</v>
      </c>
      <c r="N53" s="88">
        <f t="shared" si="10"/>
        <v>63118.083386595084</v>
      </c>
      <c r="O53" s="88">
        <f t="shared" si="11"/>
        <v>18520.564374000904</v>
      </c>
      <c r="P53" s="89">
        <f t="shared" si="5"/>
        <v>0.94252031489888732</v>
      </c>
      <c r="Q53" s="195">
        <v>696.34879824962809</v>
      </c>
      <c r="R53" s="92">
        <f t="shared" si="12"/>
        <v>1.7119073470865002E-2</v>
      </c>
      <c r="S53" s="93">
        <f t="shared" si="12"/>
        <v>9.0609117972401086E-3</v>
      </c>
      <c r="T53" s="91">
        <v>3408</v>
      </c>
      <c r="U53" s="190">
        <v>55260</v>
      </c>
      <c r="V53" s="190">
        <v>16344.276841171251</v>
      </c>
      <c r="W53" s="197"/>
      <c r="X53" s="88">
        <v>0</v>
      </c>
      <c r="Y53" s="88">
        <f t="shared" si="13"/>
        <v>0</v>
      </c>
      <c r="Z53" s="1"/>
      <c r="AA53" s="1"/>
    </row>
    <row r="54" spans="2:27">
      <c r="B54" s="207">
        <v>1577</v>
      </c>
      <c r="C54" t="s">
        <v>72</v>
      </c>
      <c r="D54" s="1">
        <v>159205</v>
      </c>
      <c r="E54" s="85">
        <f t="shared" si="6"/>
        <v>14351.843504913008</v>
      </c>
      <c r="F54" s="86">
        <f t="shared" si="0"/>
        <v>0.73037213048535266</v>
      </c>
      <c r="G54" s="187">
        <f t="shared" si="1"/>
        <v>3180.1064941049503</v>
      </c>
      <c r="H54" s="187">
        <f t="shared" si="7"/>
        <v>35276.921339106215</v>
      </c>
      <c r="I54" s="187">
        <f t="shared" si="2"/>
        <v>1167.2413867331441</v>
      </c>
      <c r="J54" s="87">
        <f t="shared" si="3"/>
        <v>12948.208703030767</v>
      </c>
      <c r="K54" s="187">
        <f t="shared" si="8"/>
        <v>881.58800562765668</v>
      </c>
      <c r="L54" s="87">
        <f t="shared" si="4"/>
        <v>9779.4557464275949</v>
      </c>
      <c r="M54" s="88">
        <f t="shared" si="9"/>
        <v>45056.377085533808</v>
      </c>
      <c r="N54" s="88">
        <f t="shared" si="10"/>
        <v>204261.37708553381</v>
      </c>
      <c r="O54" s="88">
        <f t="shared" si="11"/>
        <v>18413.538004645616</v>
      </c>
      <c r="P54" s="89">
        <f t="shared" si="5"/>
        <v>0.93707369214430014</v>
      </c>
      <c r="Q54" s="195">
        <v>2425.6750202415205</v>
      </c>
      <c r="R54" s="92">
        <f t="shared" si="12"/>
        <v>2.1415694149499252E-2</v>
      </c>
      <c r="S54" s="93">
        <f t="shared" si="12"/>
        <v>9.1693868095655932E-3</v>
      </c>
      <c r="T54" s="91">
        <v>11093</v>
      </c>
      <c r="U54" s="190">
        <v>155867</v>
      </c>
      <c r="V54" s="190">
        <v>14221.441605839416</v>
      </c>
      <c r="W54" s="197"/>
      <c r="X54" s="88">
        <v>0</v>
      </c>
      <c r="Y54" s="88">
        <f t="shared" si="13"/>
        <v>0</v>
      </c>
      <c r="Z54" s="1"/>
      <c r="AA54" s="1"/>
    </row>
    <row r="55" spans="2:27">
      <c r="B55" s="207">
        <v>1578</v>
      </c>
      <c r="C55" t="s">
        <v>73</v>
      </c>
      <c r="D55" s="1">
        <v>46336</v>
      </c>
      <c r="E55" s="85">
        <f t="shared" si="6"/>
        <v>18593.900481540932</v>
      </c>
      <c r="F55" s="86">
        <f t="shared" si="0"/>
        <v>0.94625242423293776</v>
      </c>
      <c r="G55" s="187">
        <f t="shared" si="1"/>
        <v>634.8723081281961</v>
      </c>
      <c r="H55" s="187">
        <f t="shared" si="7"/>
        <v>1582.1017918554646</v>
      </c>
      <c r="I55" s="187">
        <f t="shared" si="2"/>
        <v>0</v>
      </c>
      <c r="J55" s="87">
        <f t="shared" si="3"/>
        <v>0</v>
      </c>
      <c r="K55" s="187">
        <f t="shared" si="8"/>
        <v>-285.65338110548743</v>
      </c>
      <c r="L55" s="87">
        <f t="shared" si="4"/>
        <v>-711.84822571487473</v>
      </c>
      <c r="M55" s="88">
        <f t="shared" si="9"/>
        <v>870.2535661405899</v>
      </c>
      <c r="N55" s="88">
        <f t="shared" si="10"/>
        <v>47206.253566140593</v>
      </c>
      <c r="O55" s="88">
        <f t="shared" si="11"/>
        <v>18943.119408563638</v>
      </c>
      <c r="P55" s="89">
        <f t="shared" si="5"/>
        <v>0.96402434124471859</v>
      </c>
      <c r="Q55" s="195">
        <v>7.186988207822651</v>
      </c>
      <c r="R55" s="92">
        <f t="shared" si="12"/>
        <v>-9.3218164713931417E-3</v>
      </c>
      <c r="S55" s="92">
        <f t="shared" si="12"/>
        <v>-8.5267296467311949E-3</v>
      </c>
      <c r="T55" s="91">
        <v>2492</v>
      </c>
      <c r="U55" s="190">
        <v>46772</v>
      </c>
      <c r="V55" s="190">
        <v>18753.809141940656</v>
      </c>
      <c r="W55" s="197"/>
      <c r="X55" s="88">
        <v>0</v>
      </c>
      <c r="Y55" s="88">
        <f t="shared" si="13"/>
        <v>0</v>
      </c>
      <c r="Z55" s="1"/>
      <c r="AA55" s="1"/>
    </row>
    <row r="56" spans="2:27">
      <c r="B56" s="207">
        <v>1579</v>
      </c>
      <c r="C56" t="s">
        <v>74</v>
      </c>
      <c r="D56" s="1">
        <v>204819</v>
      </c>
      <c r="E56" s="85">
        <f t="shared" si="6"/>
        <v>15242.911364143782</v>
      </c>
      <c r="F56" s="86">
        <f t="shared" si="0"/>
        <v>0.77571899693708157</v>
      </c>
      <c r="G56" s="187">
        <f t="shared" si="1"/>
        <v>2645.4657785664863</v>
      </c>
      <c r="H56" s="187">
        <f t="shared" si="7"/>
        <v>35547.123666597872</v>
      </c>
      <c r="I56" s="187">
        <f t="shared" si="2"/>
        <v>855.36763600237327</v>
      </c>
      <c r="J56" s="87">
        <f t="shared" si="3"/>
        <v>11493.57492496389</v>
      </c>
      <c r="K56" s="187">
        <f t="shared" si="8"/>
        <v>569.7142548968859</v>
      </c>
      <c r="L56" s="87">
        <f t="shared" si="4"/>
        <v>7655.2504430494564</v>
      </c>
      <c r="M56" s="88">
        <f t="shared" si="9"/>
        <v>43202.374109647331</v>
      </c>
      <c r="N56" s="88">
        <f t="shared" si="10"/>
        <v>248021.37410964732</v>
      </c>
      <c r="O56" s="88">
        <f t="shared" si="11"/>
        <v>18458.091397607153</v>
      </c>
      <c r="P56" s="89">
        <f t="shared" si="5"/>
        <v>0.93934103546688652</v>
      </c>
      <c r="Q56" s="195">
        <v>3262.7133955634417</v>
      </c>
      <c r="R56" s="92">
        <f t="shared" si="12"/>
        <v>6.5461544463807322E-2</v>
      </c>
      <c r="S56" s="92">
        <f t="shared" si="12"/>
        <v>5.7849405722382341E-2</v>
      </c>
      <c r="T56" s="91">
        <v>13437</v>
      </c>
      <c r="U56" s="190">
        <v>192235</v>
      </c>
      <c r="V56" s="190">
        <v>14409.339629712917</v>
      </c>
      <c r="W56" s="197"/>
      <c r="X56" s="88">
        <v>0</v>
      </c>
      <c r="Y56" s="88">
        <f t="shared" si="13"/>
        <v>0</v>
      </c>
      <c r="Z56" s="1"/>
      <c r="AA56" s="1"/>
    </row>
    <row r="57" spans="2:27">
      <c r="B57" s="207">
        <v>1580</v>
      </c>
      <c r="C57" s="231" t="s">
        <v>443</v>
      </c>
      <c r="D57" s="1">
        <v>152929.90357699915</v>
      </c>
      <c r="E57" s="85">
        <f t="shared" si="6"/>
        <v>16343.903342631094</v>
      </c>
      <c r="F57" s="86">
        <f t="shared" si="0"/>
        <v>0.83174900149362418</v>
      </c>
      <c r="G57" s="187">
        <f t="shared" si="1"/>
        <v>1984.8705914740985</v>
      </c>
      <c r="H57" s="187">
        <f t="shared" si="7"/>
        <v>18572.43412442314</v>
      </c>
      <c r="I57" s="187">
        <f t="shared" si="2"/>
        <v>470.02044353181378</v>
      </c>
      <c r="J57" s="87">
        <f t="shared" si="3"/>
        <v>4397.9812901271816</v>
      </c>
      <c r="K57" s="187">
        <f t="shared" si="8"/>
        <v>184.36706242632636</v>
      </c>
      <c r="L57" s="87">
        <f t="shared" si="4"/>
        <v>1725.1226031231356</v>
      </c>
      <c r="M57" s="88">
        <f t="shared" si="9"/>
        <v>20297.556727546274</v>
      </c>
      <c r="N57" s="88">
        <f t="shared" si="10"/>
        <v>173227.46030454541</v>
      </c>
      <c r="O57" s="88">
        <f t="shared" si="11"/>
        <v>18513.140996531518</v>
      </c>
      <c r="P57" s="89">
        <f t="shared" si="5"/>
        <v>0.94214253569471362</v>
      </c>
      <c r="Q57" s="195">
        <v>2219.0894297413397</v>
      </c>
      <c r="R57" s="92"/>
      <c r="S57" s="92"/>
      <c r="T57" s="91">
        <v>9357</v>
      </c>
      <c r="U57" s="190">
        <v>0</v>
      </c>
      <c r="V57" s="190">
        <v>0</v>
      </c>
      <c r="W57" s="197"/>
      <c r="X57" s="88">
        <v>0</v>
      </c>
      <c r="Y57" s="88">
        <f t="shared" si="13"/>
        <v>0</v>
      </c>
      <c r="Z57" s="1"/>
      <c r="AA57" s="1"/>
    </row>
    <row r="58" spans="2:27">
      <c r="B58" s="207">
        <v>1804</v>
      </c>
      <c r="C58" t="s">
        <v>75</v>
      </c>
      <c r="D58" s="1">
        <v>988276</v>
      </c>
      <c r="E58" s="85">
        <f t="shared" si="6"/>
        <v>18399.538278224605</v>
      </c>
      <c r="F58" s="86">
        <f t="shared" si="0"/>
        <v>0.93636123941940652</v>
      </c>
      <c r="G58" s="187">
        <f t="shared" si="1"/>
        <v>751.48963011799208</v>
      </c>
      <c r="H58" s="187">
        <f t="shared" si="7"/>
        <v>40364.011012897587</v>
      </c>
      <c r="I58" s="187">
        <f t="shared" si="2"/>
        <v>0</v>
      </c>
      <c r="J58" s="87">
        <f t="shared" si="3"/>
        <v>0</v>
      </c>
      <c r="K58" s="187">
        <f t="shared" si="8"/>
        <v>-285.65338110548743</v>
      </c>
      <c r="L58" s="87">
        <f t="shared" si="4"/>
        <v>-15343.01440593794</v>
      </c>
      <c r="M58" s="88">
        <f t="shared" si="9"/>
        <v>25020.996606959648</v>
      </c>
      <c r="N58" s="88">
        <f t="shared" si="10"/>
        <v>1013296.9966069596</v>
      </c>
      <c r="O58" s="88">
        <f t="shared" si="11"/>
        <v>18865.374527237109</v>
      </c>
      <c r="P58" s="89">
        <f t="shared" si="5"/>
        <v>0.96006786731930616</v>
      </c>
      <c r="Q58" s="195">
        <v>9861.6951487233055</v>
      </c>
      <c r="R58" s="92">
        <f t="shared" si="12"/>
        <v>5.104325196404054E-2</v>
      </c>
      <c r="S58" s="92">
        <f t="shared" si="12"/>
        <v>4.2178890310411755E-2</v>
      </c>
      <c r="T58" s="91">
        <v>53712</v>
      </c>
      <c r="U58" s="190">
        <v>940281</v>
      </c>
      <c r="V58" s="190">
        <v>17654.875232355094</v>
      </c>
      <c r="W58" s="197"/>
      <c r="X58" s="88">
        <v>0</v>
      </c>
      <c r="Y58" s="88">
        <f t="shared" si="13"/>
        <v>0</v>
      </c>
      <c r="Z58" s="1"/>
      <c r="AA58" s="1"/>
    </row>
    <row r="59" spans="2:27">
      <c r="B59" s="207">
        <v>1806</v>
      </c>
      <c r="C59" t="s">
        <v>76</v>
      </c>
      <c r="D59" s="1">
        <v>366892</v>
      </c>
      <c r="E59" s="85">
        <f t="shared" si="6"/>
        <v>17001.482854494901</v>
      </c>
      <c r="F59" s="86">
        <f t="shared" si="0"/>
        <v>0.86521353508326893</v>
      </c>
      <c r="G59" s="187">
        <f t="shared" si="1"/>
        <v>1590.3228843558143</v>
      </c>
      <c r="H59" s="187">
        <f t="shared" si="7"/>
        <v>34319.167844398471</v>
      </c>
      <c r="I59" s="187">
        <f t="shared" si="2"/>
        <v>239.86761437948132</v>
      </c>
      <c r="J59" s="87">
        <f t="shared" si="3"/>
        <v>5176.3431183092071</v>
      </c>
      <c r="K59" s="187">
        <f t="shared" si="8"/>
        <v>-45.785766726006102</v>
      </c>
      <c r="L59" s="87">
        <f t="shared" si="4"/>
        <v>-988.05684594721174</v>
      </c>
      <c r="M59" s="88">
        <f t="shared" si="9"/>
        <v>33331.110998451259</v>
      </c>
      <c r="N59" s="88">
        <f t="shared" si="10"/>
        <v>400223.11099845124</v>
      </c>
      <c r="O59" s="88">
        <f t="shared" si="11"/>
        <v>18546.019972124712</v>
      </c>
      <c r="P59" s="89">
        <f t="shared" si="5"/>
        <v>0.94381576237419607</v>
      </c>
      <c r="Q59" s="195">
        <v>9191.5189161464659</v>
      </c>
      <c r="R59" s="92">
        <f t="shared" si="12"/>
        <v>5.1155035139541082E-2</v>
      </c>
      <c r="S59" s="92">
        <f t="shared" si="12"/>
        <v>4.7988905515626824E-2</v>
      </c>
      <c r="T59" s="91">
        <v>21580</v>
      </c>
      <c r="U59" s="190">
        <v>349037</v>
      </c>
      <c r="V59" s="190">
        <v>16222.960725075527</v>
      </c>
      <c r="W59" s="197"/>
      <c r="X59" s="88">
        <v>0</v>
      </c>
      <c r="Y59" s="88">
        <f t="shared" si="13"/>
        <v>0</v>
      </c>
      <c r="Z59" s="1"/>
      <c r="AA59" s="1"/>
    </row>
    <row r="60" spans="2:27">
      <c r="B60" s="207">
        <v>1811</v>
      </c>
      <c r="C60" t="s">
        <v>77</v>
      </c>
      <c r="D60" s="1">
        <v>25080</v>
      </c>
      <c r="E60" s="85">
        <f t="shared" si="6"/>
        <v>17927.090779127946</v>
      </c>
      <c r="F60" s="86">
        <f t="shared" si="0"/>
        <v>0.91231816186358028</v>
      </c>
      <c r="G60" s="187">
        <f t="shared" si="1"/>
        <v>1034.9581295759874</v>
      </c>
      <c r="H60" s="187">
        <f t="shared" si="7"/>
        <v>1447.9064232768064</v>
      </c>
      <c r="I60" s="187">
        <f t="shared" si="2"/>
        <v>0</v>
      </c>
      <c r="J60" s="87">
        <f t="shared" si="3"/>
        <v>0</v>
      </c>
      <c r="K60" s="187">
        <f t="shared" si="8"/>
        <v>-285.65338110548743</v>
      </c>
      <c r="L60" s="87">
        <f t="shared" si="4"/>
        <v>-399.6290801665769</v>
      </c>
      <c r="M60" s="88">
        <f t="shared" si="9"/>
        <v>1048.2773431102296</v>
      </c>
      <c r="N60" s="88">
        <f t="shared" si="10"/>
        <v>26128.277343110229</v>
      </c>
      <c r="O60" s="88">
        <f t="shared" si="11"/>
        <v>18676.395527598448</v>
      </c>
      <c r="P60" s="89">
        <f t="shared" si="5"/>
        <v>0.9504506362969759</v>
      </c>
      <c r="Q60" s="195">
        <v>149.36259891763871</v>
      </c>
      <c r="R60" s="92">
        <f t="shared" si="12"/>
        <v>7.8199561497785994E-2</v>
      </c>
      <c r="S60" s="92">
        <f t="shared" si="12"/>
        <v>7.2034017186147312E-2</v>
      </c>
      <c r="T60" s="91">
        <v>1399</v>
      </c>
      <c r="U60" s="190">
        <v>23261</v>
      </c>
      <c r="V60" s="190">
        <v>16722.501797268153</v>
      </c>
      <c r="W60" s="197"/>
      <c r="X60" s="88">
        <v>0</v>
      </c>
      <c r="Y60" s="88">
        <f t="shared" si="13"/>
        <v>0</v>
      </c>
      <c r="Z60" s="1"/>
      <c r="AA60" s="1"/>
    </row>
    <row r="61" spans="2:27">
      <c r="B61" s="207">
        <v>1812</v>
      </c>
      <c r="C61" t="s">
        <v>78</v>
      </c>
      <c r="D61" s="1">
        <v>28506</v>
      </c>
      <c r="E61" s="85">
        <f t="shared" si="6"/>
        <v>14426.113360323887</v>
      </c>
      <c r="F61" s="86">
        <f t="shared" si="0"/>
        <v>0.73415175869191118</v>
      </c>
      <c r="G61" s="187">
        <f t="shared" si="1"/>
        <v>3135.5445808584232</v>
      </c>
      <c r="H61" s="187">
        <f t="shared" si="7"/>
        <v>6195.8360917762448</v>
      </c>
      <c r="I61" s="187">
        <f t="shared" si="2"/>
        <v>1141.2469373393365</v>
      </c>
      <c r="J61" s="87">
        <f t="shared" si="3"/>
        <v>2255.1039481825287</v>
      </c>
      <c r="K61" s="187">
        <f t="shared" si="8"/>
        <v>855.59355623384909</v>
      </c>
      <c r="L61" s="87">
        <f t="shared" si="4"/>
        <v>1690.6528671180856</v>
      </c>
      <c r="M61" s="88">
        <f t="shared" si="9"/>
        <v>7886.4889588943306</v>
      </c>
      <c r="N61" s="88">
        <f t="shared" si="10"/>
        <v>36392.488958894333</v>
      </c>
      <c r="O61" s="88">
        <f t="shared" si="11"/>
        <v>18417.25149741616</v>
      </c>
      <c r="P61" s="89">
        <f t="shared" si="5"/>
        <v>0.93726267355462811</v>
      </c>
      <c r="Q61" s="195">
        <v>-243.63778599141551</v>
      </c>
      <c r="R61" s="92">
        <f t="shared" si="12"/>
        <v>2.7798810167658193E-2</v>
      </c>
      <c r="S61" s="92">
        <f t="shared" si="12"/>
        <v>2.4677963578080272E-2</v>
      </c>
      <c r="T61" s="91">
        <v>1976</v>
      </c>
      <c r="U61" s="190">
        <v>27735</v>
      </c>
      <c r="V61" s="190">
        <v>14078.680203045686</v>
      </c>
      <c r="W61" s="197"/>
      <c r="X61" s="88">
        <v>0</v>
      </c>
      <c r="Y61" s="88">
        <f t="shared" si="13"/>
        <v>0</v>
      </c>
      <c r="Z61" s="1"/>
      <c r="AA61" s="1"/>
    </row>
    <row r="62" spans="2:27">
      <c r="B62" s="207">
        <v>1813</v>
      </c>
      <c r="C62" t="s">
        <v>79</v>
      </c>
      <c r="D62" s="1">
        <v>131771</v>
      </c>
      <c r="E62" s="85">
        <f t="shared" si="6"/>
        <v>16837.592639918221</v>
      </c>
      <c r="F62" s="86">
        <f t="shared" si="0"/>
        <v>0.85687308424536124</v>
      </c>
      <c r="G62" s="187">
        <f t="shared" si="1"/>
        <v>1688.6570131018227</v>
      </c>
      <c r="H62" s="187">
        <f t="shared" si="7"/>
        <v>13215.429784534865</v>
      </c>
      <c r="I62" s="187">
        <f t="shared" si="2"/>
        <v>297.22918948131951</v>
      </c>
      <c r="J62" s="87">
        <f t="shared" si="3"/>
        <v>2326.1156368808065</v>
      </c>
      <c r="K62" s="187">
        <f t="shared" si="8"/>
        <v>11.575808375832082</v>
      </c>
      <c r="L62" s="87">
        <f t="shared" si="4"/>
        <v>90.592276349261866</v>
      </c>
      <c r="M62" s="88">
        <f t="shared" si="9"/>
        <v>13306.022060884126</v>
      </c>
      <c r="N62" s="88">
        <f t="shared" si="10"/>
        <v>145077.02206088413</v>
      </c>
      <c r="O62" s="88">
        <f t="shared" si="11"/>
        <v>18537.825461395874</v>
      </c>
      <c r="P62" s="89">
        <f t="shared" si="5"/>
        <v>0.94339873983230049</v>
      </c>
      <c r="Q62" s="195">
        <v>1164.0661370603229</v>
      </c>
      <c r="R62" s="92">
        <f t="shared" si="12"/>
        <v>4.1783280363044129E-2</v>
      </c>
      <c r="S62" s="92">
        <f t="shared" si="12"/>
        <v>3.6591669331334536E-2</v>
      </c>
      <c r="T62" s="91">
        <v>7826</v>
      </c>
      <c r="U62" s="190">
        <v>126486</v>
      </c>
      <c r="V62" s="190">
        <v>16243.225889302685</v>
      </c>
      <c r="W62" s="197"/>
      <c r="X62" s="88">
        <v>0</v>
      </c>
      <c r="Y62" s="88">
        <f t="shared" si="13"/>
        <v>0</v>
      </c>
      <c r="Z62" s="1"/>
      <c r="AA62" s="1"/>
    </row>
    <row r="63" spans="2:27">
      <c r="B63" s="207">
        <v>1815</v>
      </c>
      <c r="C63" t="s">
        <v>80</v>
      </c>
      <c r="D63" s="1">
        <v>17286</v>
      </c>
      <c r="E63" s="85">
        <f t="shared" si="6"/>
        <v>14309.602649006623</v>
      </c>
      <c r="F63" s="86">
        <f t="shared" si="0"/>
        <v>0.72822247327153833</v>
      </c>
      <c r="G63" s="187">
        <f t="shared" si="1"/>
        <v>3205.4510076487809</v>
      </c>
      <c r="H63" s="187">
        <f t="shared" si="7"/>
        <v>3872.1848172397272</v>
      </c>
      <c r="I63" s="187">
        <f t="shared" si="2"/>
        <v>1182.0256863003785</v>
      </c>
      <c r="J63" s="87">
        <f t="shared" si="3"/>
        <v>1427.8870290508573</v>
      </c>
      <c r="K63" s="187">
        <f t="shared" si="8"/>
        <v>896.37230519489117</v>
      </c>
      <c r="L63" s="87">
        <f t="shared" si="4"/>
        <v>1082.8177446754287</v>
      </c>
      <c r="M63" s="88">
        <f t="shared" si="9"/>
        <v>4955.0025619151556</v>
      </c>
      <c r="N63" s="88">
        <f t="shared" si="10"/>
        <v>22241.002561915157</v>
      </c>
      <c r="O63" s="88">
        <f t="shared" si="11"/>
        <v>18411.425961850295</v>
      </c>
      <c r="P63" s="89">
        <f t="shared" si="5"/>
        <v>0.93696620928360941</v>
      </c>
      <c r="Q63" s="195">
        <v>158.10544257204856</v>
      </c>
      <c r="R63" s="92">
        <f t="shared" si="12"/>
        <v>-5.1522633744855967E-2</v>
      </c>
      <c r="S63" s="92">
        <f t="shared" si="12"/>
        <v>-4.2885836535578974E-2</v>
      </c>
      <c r="T63" s="91">
        <v>1208</v>
      </c>
      <c r="U63" s="190">
        <v>18225</v>
      </c>
      <c r="V63" s="190">
        <v>14950.779327317474</v>
      </c>
      <c r="W63" s="197"/>
      <c r="X63" s="88">
        <v>0</v>
      </c>
      <c r="Y63" s="88">
        <f t="shared" si="13"/>
        <v>0</v>
      </c>
      <c r="Z63" s="1"/>
      <c r="AA63" s="1"/>
    </row>
    <row r="64" spans="2:27">
      <c r="B64" s="207">
        <v>1816</v>
      </c>
      <c r="C64" t="s">
        <v>81</v>
      </c>
      <c r="D64" s="1">
        <v>6535</v>
      </c>
      <c r="E64" s="85">
        <f t="shared" si="6"/>
        <v>13614.583333333334</v>
      </c>
      <c r="F64" s="86">
        <f t="shared" si="0"/>
        <v>0.69285261028891876</v>
      </c>
      <c r="G64" s="187">
        <f t="shared" si="1"/>
        <v>3622.4625970527545</v>
      </c>
      <c r="H64" s="187">
        <f t="shared" si="7"/>
        <v>1738.7820465853222</v>
      </c>
      <c r="I64" s="187">
        <f t="shared" si="2"/>
        <v>1425.2824467860298</v>
      </c>
      <c r="J64" s="87">
        <f t="shared" si="3"/>
        <v>684.1355744572943</v>
      </c>
      <c r="K64" s="187">
        <f t="shared" si="8"/>
        <v>1139.6290656805425</v>
      </c>
      <c r="L64" s="87">
        <f t="shared" si="4"/>
        <v>547.02195152666036</v>
      </c>
      <c r="M64" s="88">
        <f t="shared" si="9"/>
        <v>2285.8039981119828</v>
      </c>
      <c r="N64" s="88">
        <f t="shared" si="10"/>
        <v>8820.8039981119837</v>
      </c>
      <c r="O64" s="88">
        <f t="shared" si="11"/>
        <v>18376.674996066635</v>
      </c>
      <c r="P64" s="89">
        <f t="shared" si="5"/>
        <v>0.93519771613447855</v>
      </c>
      <c r="Q64" s="195">
        <v>31.416732147834409</v>
      </c>
      <c r="R64" s="92">
        <f t="shared" si="12"/>
        <v>-3.8263428991905817E-2</v>
      </c>
      <c r="S64" s="92">
        <f t="shared" si="12"/>
        <v>-9.0357493254844226E-2</v>
      </c>
      <c r="T64" s="91">
        <v>480</v>
      </c>
      <c r="U64" s="190">
        <v>6795</v>
      </c>
      <c r="V64" s="190">
        <v>14966.960352422908</v>
      </c>
      <c r="W64" s="197"/>
      <c r="X64" s="88">
        <v>0</v>
      </c>
      <c r="Y64" s="88">
        <f t="shared" si="13"/>
        <v>0</v>
      </c>
      <c r="Z64" s="1"/>
      <c r="AA64" s="1"/>
    </row>
    <row r="65" spans="2:27">
      <c r="B65" s="207">
        <v>1818</v>
      </c>
      <c r="C65" t="s">
        <v>54</v>
      </c>
      <c r="D65" s="1">
        <v>33017</v>
      </c>
      <c r="E65" s="85">
        <f t="shared" si="6"/>
        <v>17924.538545059717</v>
      </c>
      <c r="F65" s="86">
        <f t="shared" si="0"/>
        <v>0.9121882774600002</v>
      </c>
      <c r="G65" s="187">
        <f t="shared" si="1"/>
        <v>1036.489470016925</v>
      </c>
      <c r="H65" s="187">
        <f t="shared" si="7"/>
        <v>1909.2136037711759</v>
      </c>
      <c r="I65" s="187">
        <f t="shared" si="2"/>
        <v>0</v>
      </c>
      <c r="J65" s="87">
        <f t="shared" si="3"/>
        <v>0</v>
      </c>
      <c r="K65" s="187">
        <f t="shared" si="8"/>
        <v>-285.65338110548743</v>
      </c>
      <c r="L65" s="87">
        <f t="shared" si="4"/>
        <v>-526.17352799630783</v>
      </c>
      <c r="M65" s="88">
        <f t="shared" si="9"/>
        <v>1383.040075774868</v>
      </c>
      <c r="N65" s="88">
        <f t="shared" si="10"/>
        <v>34400.040075774865</v>
      </c>
      <c r="O65" s="88">
        <f t="shared" si="11"/>
        <v>18675.374633971154</v>
      </c>
      <c r="P65" s="89">
        <f t="shared" si="5"/>
        <v>0.95039868253554372</v>
      </c>
      <c r="Q65" s="195">
        <v>-401.10793236255176</v>
      </c>
      <c r="R65" s="92">
        <f t="shared" si="12"/>
        <v>0.12471045101512468</v>
      </c>
      <c r="S65" s="92">
        <f t="shared" si="12"/>
        <v>0.12287867503627271</v>
      </c>
      <c r="T65" s="91">
        <v>1842</v>
      </c>
      <c r="U65" s="190">
        <v>29356</v>
      </c>
      <c r="V65" s="190">
        <v>15963.023382272973</v>
      </c>
      <c r="W65" s="197"/>
      <c r="X65" s="88">
        <v>0</v>
      </c>
      <c r="Y65" s="88">
        <f t="shared" si="13"/>
        <v>0</v>
      </c>
      <c r="Z65" s="1"/>
      <c r="AA65" s="1"/>
    </row>
    <row r="66" spans="2:27">
      <c r="B66" s="207">
        <v>1820</v>
      </c>
      <c r="C66" t="s">
        <v>82</v>
      </c>
      <c r="D66" s="1">
        <v>116217</v>
      </c>
      <c r="E66" s="85">
        <f t="shared" si="6"/>
        <v>15660.557876296994</v>
      </c>
      <c r="F66" s="86">
        <f t="shared" si="0"/>
        <v>0.7969732262468352</v>
      </c>
      <c r="G66" s="187">
        <f t="shared" si="1"/>
        <v>2394.8778712745584</v>
      </c>
      <c r="H66" s="187">
        <f t="shared" si="7"/>
        <v>17772.388682728499</v>
      </c>
      <c r="I66" s="187">
        <f t="shared" si="2"/>
        <v>709.19135674874872</v>
      </c>
      <c r="J66" s="87">
        <f t="shared" si="3"/>
        <v>5262.9090584324649</v>
      </c>
      <c r="K66" s="187">
        <f t="shared" si="8"/>
        <v>423.53797564326129</v>
      </c>
      <c r="L66" s="87">
        <f t="shared" si="4"/>
        <v>3143.075317248642</v>
      </c>
      <c r="M66" s="88">
        <f t="shared" si="9"/>
        <v>20915.463999977139</v>
      </c>
      <c r="N66" s="88">
        <f t="shared" si="10"/>
        <v>137132.46399997713</v>
      </c>
      <c r="O66" s="88">
        <f t="shared" si="11"/>
        <v>18478.973723214815</v>
      </c>
      <c r="P66" s="89">
        <f t="shared" si="5"/>
        <v>0.94040374693237427</v>
      </c>
      <c r="Q66" s="195">
        <v>1754.2270193105833</v>
      </c>
      <c r="R66" s="92">
        <f t="shared" si="12"/>
        <v>9.8407447663153916E-2</v>
      </c>
      <c r="S66" s="92">
        <f t="shared" si="12"/>
        <v>8.0497826161032612E-2</v>
      </c>
      <c r="T66" s="91">
        <v>7421</v>
      </c>
      <c r="U66" s="190">
        <v>105805</v>
      </c>
      <c r="V66" s="190">
        <v>14493.835616438357</v>
      </c>
      <c r="W66" s="197"/>
      <c r="X66" s="88">
        <v>0</v>
      </c>
      <c r="Y66" s="88">
        <f t="shared" si="13"/>
        <v>0</v>
      </c>
      <c r="Z66" s="1"/>
      <c r="AA66" s="1"/>
    </row>
    <row r="67" spans="2:27">
      <c r="B67" s="207">
        <v>1822</v>
      </c>
      <c r="C67" t="s">
        <v>83</v>
      </c>
      <c r="D67" s="1">
        <v>30743</v>
      </c>
      <c r="E67" s="85">
        <f t="shared" si="6"/>
        <v>13071.003401360544</v>
      </c>
      <c r="F67" s="86">
        <f t="shared" si="0"/>
        <v>0.66518956944903351</v>
      </c>
      <c r="G67" s="187">
        <f t="shared" si="1"/>
        <v>3948.6105562364287</v>
      </c>
      <c r="H67" s="187">
        <f t="shared" si="7"/>
        <v>9287.1320282680808</v>
      </c>
      <c r="I67" s="187">
        <f t="shared" si="2"/>
        <v>1615.5354229765064</v>
      </c>
      <c r="J67" s="87">
        <f t="shared" si="3"/>
        <v>3799.7393148407432</v>
      </c>
      <c r="K67" s="187">
        <f t="shared" si="8"/>
        <v>1329.8820418710191</v>
      </c>
      <c r="L67" s="87">
        <f t="shared" si="4"/>
        <v>3127.8825624806368</v>
      </c>
      <c r="M67" s="88">
        <f t="shared" si="9"/>
        <v>12415.014590748717</v>
      </c>
      <c r="N67" s="88">
        <f t="shared" si="10"/>
        <v>43158.014590748717</v>
      </c>
      <c r="O67" s="88">
        <f t="shared" si="11"/>
        <v>18349.495999467988</v>
      </c>
      <c r="P67" s="89">
        <f t="shared" si="5"/>
        <v>0.93381456409248398</v>
      </c>
      <c r="Q67" s="195">
        <v>991.6519875243921</v>
      </c>
      <c r="R67" s="92">
        <f t="shared" si="12"/>
        <v>0.12479877067174008</v>
      </c>
      <c r="S67" s="92">
        <f t="shared" si="12"/>
        <v>8.5583847544579039E-2</v>
      </c>
      <c r="T67" s="91">
        <v>2352</v>
      </c>
      <c r="U67" s="190">
        <v>27332</v>
      </c>
      <c r="V67" s="190">
        <v>12040.528634361233</v>
      </c>
      <c r="W67" s="197"/>
      <c r="X67" s="88">
        <v>0</v>
      </c>
      <c r="Y67" s="88">
        <f t="shared" si="13"/>
        <v>0</v>
      </c>
      <c r="Z67" s="1"/>
      <c r="AA67" s="1"/>
    </row>
    <row r="68" spans="2:27">
      <c r="B68" s="207">
        <v>1824</v>
      </c>
      <c r="C68" t="s">
        <v>84</v>
      </c>
      <c r="D68" s="1">
        <v>207908</v>
      </c>
      <c r="E68" s="85">
        <f t="shared" si="6"/>
        <v>15436.038310193779</v>
      </c>
      <c r="F68" s="86">
        <f t="shared" si="0"/>
        <v>0.78554731892180629</v>
      </c>
      <c r="G68" s="187">
        <f t="shared" si="1"/>
        <v>2529.589610936488</v>
      </c>
      <c r="H68" s="187">
        <f t="shared" si="7"/>
        <v>34071.042469703556</v>
      </c>
      <c r="I68" s="187">
        <f t="shared" si="2"/>
        <v>787.7732048848743</v>
      </c>
      <c r="J68" s="87">
        <f t="shared" si="3"/>
        <v>10610.517296594371</v>
      </c>
      <c r="K68" s="187">
        <f t="shared" si="8"/>
        <v>502.11982377938688</v>
      </c>
      <c r="L68" s="87">
        <f t="shared" si="4"/>
        <v>6763.0519064845621</v>
      </c>
      <c r="M68" s="88">
        <f t="shared" si="9"/>
        <v>40834.094376188121</v>
      </c>
      <c r="N68" s="88">
        <f t="shared" si="10"/>
        <v>248742.09437618812</v>
      </c>
      <c r="O68" s="88">
        <f t="shared" si="11"/>
        <v>18467.747744909655</v>
      </c>
      <c r="P68" s="89">
        <f t="shared" si="5"/>
        <v>0.93983245156612283</v>
      </c>
      <c r="Q68" s="195">
        <v>3854.5678443732759</v>
      </c>
      <c r="R68" s="92">
        <f t="shared" si="12"/>
        <v>6.1117831095323399E-2</v>
      </c>
      <c r="S68" s="92">
        <f t="shared" si="12"/>
        <v>5.1112488118925284E-2</v>
      </c>
      <c r="T68" s="91">
        <v>13469</v>
      </c>
      <c r="U68" s="190">
        <v>195933</v>
      </c>
      <c r="V68" s="190">
        <v>14685.429470843952</v>
      </c>
      <c r="W68" s="197"/>
      <c r="X68" s="88">
        <v>0</v>
      </c>
      <c r="Y68" s="88">
        <f t="shared" si="13"/>
        <v>0</v>
      </c>
      <c r="Z68" s="1"/>
      <c r="AA68" s="1"/>
    </row>
    <row r="69" spans="2:27">
      <c r="B69" s="207">
        <v>1825</v>
      </c>
      <c r="C69" t="s">
        <v>85</v>
      </c>
      <c r="D69" s="1">
        <v>21362</v>
      </c>
      <c r="E69" s="85">
        <f t="shared" si="6"/>
        <v>14762.957843814789</v>
      </c>
      <c r="F69" s="86">
        <f t="shared" si="0"/>
        <v>0.75129393439674441</v>
      </c>
      <c r="G69" s="187">
        <f t="shared" si="1"/>
        <v>2933.4378907638816</v>
      </c>
      <c r="H69" s="187">
        <f t="shared" si="7"/>
        <v>4244.6846279353367</v>
      </c>
      <c r="I69" s="187">
        <f t="shared" si="2"/>
        <v>1023.3513681175206</v>
      </c>
      <c r="J69" s="87">
        <f t="shared" si="3"/>
        <v>1480.7894296660522</v>
      </c>
      <c r="K69" s="187">
        <f t="shared" si="8"/>
        <v>737.69798701203308</v>
      </c>
      <c r="L69" s="87">
        <f t="shared" si="4"/>
        <v>1067.4489872064119</v>
      </c>
      <c r="M69" s="88">
        <f t="shared" si="9"/>
        <v>5312.133615141749</v>
      </c>
      <c r="N69" s="88">
        <f t="shared" si="10"/>
        <v>26674.133615141749</v>
      </c>
      <c r="O69" s="88">
        <f t="shared" si="11"/>
        <v>18434.093721590703</v>
      </c>
      <c r="P69" s="89">
        <f t="shared" si="5"/>
        <v>0.9381197823398697</v>
      </c>
      <c r="Q69" s="195">
        <v>450.41210712066004</v>
      </c>
      <c r="R69" s="92">
        <f t="shared" si="12"/>
        <v>8.376033686773883E-2</v>
      </c>
      <c r="S69" s="92">
        <f t="shared" si="12"/>
        <v>8.9003130480782483E-2</v>
      </c>
      <c r="T69" s="91">
        <v>1447</v>
      </c>
      <c r="U69" s="190">
        <v>19711</v>
      </c>
      <c r="V69" s="190">
        <v>13556.396148555708</v>
      </c>
      <c r="W69" s="197"/>
      <c r="X69" s="88">
        <v>0</v>
      </c>
      <c r="Y69" s="88">
        <f t="shared" si="13"/>
        <v>0</v>
      </c>
      <c r="Z69" s="1"/>
      <c r="AA69" s="1"/>
    </row>
    <row r="70" spans="2:27">
      <c r="B70" s="207">
        <v>1826</v>
      </c>
      <c r="C70" t="s">
        <v>86</v>
      </c>
      <c r="D70" s="1">
        <v>18529</v>
      </c>
      <c r="E70" s="85">
        <f t="shared" si="6"/>
        <v>14430.685358255452</v>
      </c>
      <c r="F70" s="86">
        <f t="shared" si="0"/>
        <v>0.73438442983751762</v>
      </c>
      <c r="G70" s="187">
        <f t="shared" si="1"/>
        <v>3132.8013820994838</v>
      </c>
      <c r="H70" s="187">
        <f t="shared" si="7"/>
        <v>4022.5169746157371</v>
      </c>
      <c r="I70" s="187">
        <f t="shared" si="2"/>
        <v>1139.6467380632885</v>
      </c>
      <c r="J70" s="87">
        <f t="shared" si="3"/>
        <v>1463.3064116732626</v>
      </c>
      <c r="K70" s="187">
        <f t="shared" si="8"/>
        <v>853.9933569578011</v>
      </c>
      <c r="L70" s="87">
        <f t="shared" si="4"/>
        <v>1096.5274703338166</v>
      </c>
      <c r="M70" s="88">
        <f t="shared" si="9"/>
        <v>5119.0444449495535</v>
      </c>
      <c r="N70" s="88">
        <f t="shared" si="10"/>
        <v>23648.044444949555</v>
      </c>
      <c r="O70" s="88">
        <f t="shared" si="11"/>
        <v>18417.480097312739</v>
      </c>
      <c r="P70" s="89">
        <f t="shared" si="5"/>
        <v>0.9372743071119084</v>
      </c>
      <c r="Q70" s="195">
        <v>214.28475849545612</v>
      </c>
      <c r="R70" s="92">
        <f t="shared" si="12"/>
        <v>9.5418267809636415E-2</v>
      </c>
      <c r="S70" s="92">
        <f t="shared" si="12"/>
        <v>9.0299490857254999E-2</v>
      </c>
      <c r="T70" s="91">
        <v>1284</v>
      </c>
      <c r="U70" s="190">
        <v>16915</v>
      </c>
      <c r="V70" s="190">
        <v>13235.524256651017</v>
      </c>
      <c r="W70" s="197"/>
      <c r="X70" s="88">
        <v>0</v>
      </c>
      <c r="Y70" s="88">
        <f t="shared" si="13"/>
        <v>0</v>
      </c>
      <c r="Z70" s="1"/>
      <c r="AA70" s="1"/>
    </row>
    <row r="71" spans="2:27">
      <c r="B71" s="207">
        <v>1827</v>
      </c>
      <c r="C71" t="s">
        <v>87</v>
      </c>
      <c r="D71" s="1">
        <v>26794</v>
      </c>
      <c r="E71" s="85">
        <f t="shared" si="6"/>
        <v>18776.454099509461</v>
      </c>
      <c r="F71" s="86">
        <f t="shared" ref="F71:F134" si="14">E71/E$365</f>
        <v>0.95554266453118519</v>
      </c>
      <c r="G71" s="187">
        <f t="shared" ref="G71:G134" si="15">($E$365+$Y$365-E71-Y71)*0.6</f>
        <v>525.34013734707844</v>
      </c>
      <c r="H71" s="187">
        <f t="shared" ref="H71:H134" si="16">G71*T71/1000</f>
        <v>749.66037599428091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-285.65338110548743</v>
      </c>
      <c r="L71" s="87">
        <f t="shared" ref="L71:L134" si="19">K71*T71/1000</f>
        <v>-407.62737483753057</v>
      </c>
      <c r="M71" s="88">
        <f t="shared" si="9"/>
        <v>342.03300115675034</v>
      </c>
      <c r="N71" s="88">
        <f t="shared" si="10"/>
        <v>27136.033001156749</v>
      </c>
      <c r="O71" s="88">
        <f t="shared" si="11"/>
        <v>19016.140855751051</v>
      </c>
      <c r="P71" s="89">
        <f t="shared" ref="P71:P134" si="20">O71/O$365</f>
        <v>0.96774043736401771</v>
      </c>
      <c r="Q71" s="195">
        <v>-538.20383941710725</v>
      </c>
      <c r="R71" s="92">
        <f t="shared" si="12"/>
        <v>9.912932041762466E-3</v>
      </c>
      <c r="S71" s="92">
        <f t="shared" si="12"/>
        <v>-1.5564899460342133E-2</v>
      </c>
      <c r="T71" s="91">
        <v>1427</v>
      </c>
      <c r="U71" s="190">
        <v>26531</v>
      </c>
      <c r="V71" s="190">
        <v>19073.328540618259</v>
      </c>
      <c r="W71" s="197"/>
      <c r="X71" s="88">
        <v>0</v>
      </c>
      <c r="Y71" s="88">
        <f t="shared" si="13"/>
        <v>0</v>
      </c>
      <c r="Z71" s="1"/>
      <c r="AA71" s="1"/>
    </row>
    <row r="72" spans="2:27">
      <c r="B72" s="207">
        <v>1828</v>
      </c>
      <c r="C72" t="s">
        <v>88</v>
      </c>
      <c r="D72" s="1">
        <v>26332</v>
      </c>
      <c r="E72" s="85">
        <f t="shared" ref="E72:E135" si="21">D72/T72*1000</f>
        <v>14564.159292035398</v>
      </c>
      <c r="F72" s="86">
        <f t="shared" si="14"/>
        <v>0.74117698170346769</v>
      </c>
      <c r="G72" s="187">
        <f t="shared" si="15"/>
        <v>3052.7170218315164</v>
      </c>
      <c r="H72" s="187">
        <f t="shared" si="16"/>
        <v>5519.3123754713815</v>
      </c>
      <c r="I72" s="187">
        <f t="shared" si="17"/>
        <v>1092.9308612403074</v>
      </c>
      <c r="J72" s="87">
        <f t="shared" si="18"/>
        <v>1976.0189971224759</v>
      </c>
      <c r="K72" s="187">
        <f t="shared" ref="K72:K135" si="22">I72+J$367</f>
        <v>807.27748013482005</v>
      </c>
      <c r="L72" s="87">
        <f t="shared" si="19"/>
        <v>1459.5576840837546</v>
      </c>
      <c r="M72" s="88">
        <f t="shared" ref="M72:M135" si="23">+H72+L72</f>
        <v>6978.8700595551363</v>
      </c>
      <c r="N72" s="88">
        <f t="shared" ref="N72:N135" si="24">D72+M72</f>
        <v>33310.870059555135</v>
      </c>
      <c r="O72" s="88">
        <f t="shared" ref="O72:O135" si="25">N72/T72*1000</f>
        <v>18424.153794001733</v>
      </c>
      <c r="P72" s="89">
        <f t="shared" si="20"/>
        <v>0.93761393470520582</v>
      </c>
      <c r="Q72" s="195">
        <v>288.57635775684412</v>
      </c>
      <c r="R72" s="92">
        <f t="shared" ref="R72:S135" si="26">(D72-U72)/U72</f>
        <v>7.6148930471051923E-3</v>
      </c>
      <c r="S72" s="92">
        <f t="shared" si="26"/>
        <v>-6.3178350094090898E-3</v>
      </c>
      <c r="T72" s="91">
        <v>1808</v>
      </c>
      <c r="U72" s="190">
        <v>26133</v>
      </c>
      <c r="V72" s="190">
        <v>14656.758272574314</v>
      </c>
      <c r="W72" s="197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7">
        <v>1832</v>
      </c>
      <c r="C73" t="s">
        <v>89</v>
      </c>
      <c r="D73" s="1">
        <v>93499</v>
      </c>
      <c r="E73" s="85">
        <f t="shared" si="21"/>
        <v>20847.045707915273</v>
      </c>
      <c r="F73" s="86">
        <f t="shared" si="14"/>
        <v>1.06091605463809</v>
      </c>
      <c r="G73" s="187">
        <f t="shared" si="15"/>
        <v>-717.01482769640859</v>
      </c>
      <c r="H73" s="187">
        <f t="shared" si="16"/>
        <v>-3215.8115022183929</v>
      </c>
      <c r="I73" s="187">
        <f t="shared" si="17"/>
        <v>0</v>
      </c>
      <c r="J73" s="87">
        <f t="shared" si="18"/>
        <v>0</v>
      </c>
      <c r="K73" s="187">
        <f t="shared" si="22"/>
        <v>-285.65338110548743</v>
      </c>
      <c r="L73" s="87">
        <f t="shared" si="19"/>
        <v>-1281.155414258111</v>
      </c>
      <c r="M73" s="88">
        <f t="shared" si="23"/>
        <v>-4496.9669164765037</v>
      </c>
      <c r="N73" s="88">
        <f t="shared" si="24"/>
        <v>89002.033083523493</v>
      </c>
      <c r="O73" s="88">
        <f t="shared" si="25"/>
        <v>19844.37749911338</v>
      </c>
      <c r="P73" s="89">
        <f t="shared" si="20"/>
        <v>1.0098897934067796</v>
      </c>
      <c r="Q73" s="195">
        <v>1357.9472881669681</v>
      </c>
      <c r="R73" s="92">
        <f t="shared" si="26"/>
        <v>6.3298192942353837E-2</v>
      </c>
      <c r="S73" s="92">
        <f t="shared" si="26"/>
        <v>5.7134145447035829E-2</v>
      </c>
      <c r="T73" s="91">
        <v>4485</v>
      </c>
      <c r="U73" s="190">
        <v>87933</v>
      </c>
      <c r="V73" s="190">
        <v>19720.34088360619</v>
      </c>
      <c r="W73" s="197"/>
      <c r="X73" s="88">
        <v>0</v>
      </c>
      <c r="Y73" s="88">
        <f t="shared" si="27"/>
        <v>0</v>
      </c>
      <c r="Z73" s="1"/>
      <c r="AA73" s="1"/>
    </row>
    <row r="74" spans="2:27">
      <c r="B74" s="207">
        <v>1833</v>
      </c>
      <c r="C74" t="s">
        <v>90</v>
      </c>
      <c r="D74" s="1">
        <v>439900</v>
      </c>
      <c r="E74" s="85">
        <f t="shared" si="21"/>
        <v>16923.136108332692</v>
      </c>
      <c r="F74" s="86">
        <f t="shared" si="14"/>
        <v>0.86122643197059223</v>
      </c>
      <c r="G74" s="187">
        <f>($E$365+$Y$365-E74-Y74)*0.6</f>
        <v>1637.33093205314</v>
      </c>
      <c r="H74" s="187">
        <f>G74*T74/1000</f>
        <v>42560.78024778932</v>
      </c>
      <c r="I74" s="187">
        <f t="shared" si="17"/>
        <v>267.28897553625467</v>
      </c>
      <c r="J74" s="87">
        <f t="shared" si="18"/>
        <v>6947.9096300894043</v>
      </c>
      <c r="K74" s="187">
        <f t="shared" si="22"/>
        <v>-18.364405569232758</v>
      </c>
      <c r="L74" s="87">
        <f t="shared" si="19"/>
        <v>-477.36435836663634</v>
      </c>
      <c r="M74" s="88">
        <f t="shared" si="23"/>
        <v>42083.415889422686</v>
      </c>
      <c r="N74" s="88">
        <f t="shared" si="24"/>
        <v>481983.4158894227</v>
      </c>
      <c r="O74" s="88">
        <f t="shared" si="25"/>
        <v>18542.102634816601</v>
      </c>
      <c r="P74" s="89">
        <f t="shared" si="20"/>
        <v>0.94361640721856221</v>
      </c>
      <c r="Q74" s="195">
        <v>10408.429448855884</v>
      </c>
      <c r="R74" s="92">
        <f t="shared" si="26"/>
        <v>6.5749913388135017E-2</v>
      </c>
      <c r="S74" s="92">
        <f t="shared" si="26"/>
        <v>6.5175915589126221E-2</v>
      </c>
      <c r="T74" s="91">
        <v>25994</v>
      </c>
      <c r="U74" s="190">
        <v>412761</v>
      </c>
      <c r="V74" s="190">
        <v>15887.644341801386</v>
      </c>
      <c r="W74" s="197"/>
      <c r="X74" s="88">
        <v>0</v>
      </c>
      <c r="Y74" s="88">
        <f t="shared" si="27"/>
        <v>0</v>
      </c>
      <c r="Z74" s="1"/>
      <c r="AA74" s="1"/>
    </row>
    <row r="75" spans="2:27">
      <c r="B75" s="207">
        <v>1834</v>
      </c>
      <c r="C75" t="s">
        <v>91</v>
      </c>
      <c r="D75" s="1">
        <v>51251</v>
      </c>
      <c r="E75" s="85">
        <f t="shared" si="21"/>
        <v>27174.443266171791</v>
      </c>
      <c r="F75" s="86">
        <f t="shared" si="14"/>
        <v>1.3829203207429721</v>
      </c>
      <c r="G75" s="187">
        <f t="shared" si="15"/>
        <v>-4513.4533626503189</v>
      </c>
      <c r="H75" s="187">
        <f t="shared" si="16"/>
        <v>-8512.3730419585008</v>
      </c>
      <c r="I75" s="187">
        <f t="shared" si="17"/>
        <v>0</v>
      </c>
      <c r="J75" s="87">
        <f t="shared" si="18"/>
        <v>0</v>
      </c>
      <c r="K75" s="187">
        <f t="shared" si="22"/>
        <v>-285.65338110548743</v>
      </c>
      <c r="L75" s="87">
        <f t="shared" si="19"/>
        <v>-538.74227676494934</v>
      </c>
      <c r="M75" s="88">
        <f t="shared" si="23"/>
        <v>-9051.1153187234504</v>
      </c>
      <c r="N75" s="88">
        <f t="shared" si="24"/>
        <v>42199.884681276548</v>
      </c>
      <c r="O75" s="88">
        <f t="shared" si="25"/>
        <v>22375.336522415986</v>
      </c>
      <c r="P75" s="89">
        <f t="shared" si="20"/>
        <v>1.1386914998487325</v>
      </c>
      <c r="Q75" s="195">
        <v>-1525.5965249759347</v>
      </c>
      <c r="R75" s="92">
        <f t="shared" si="26"/>
        <v>6.1426944185564873E-2</v>
      </c>
      <c r="S75" s="92">
        <f t="shared" si="26"/>
        <v>4.2291993972251349E-2</v>
      </c>
      <c r="T75" s="91">
        <v>1886</v>
      </c>
      <c r="U75" s="190">
        <v>48285</v>
      </c>
      <c r="V75" s="190">
        <v>26071.814254859612</v>
      </c>
      <c r="W75" s="197"/>
      <c r="X75" s="88">
        <v>0</v>
      </c>
      <c r="Y75" s="88">
        <f t="shared" si="27"/>
        <v>0</v>
      </c>
      <c r="Z75" s="1"/>
      <c r="AA75" s="1"/>
    </row>
    <row r="76" spans="2:27">
      <c r="B76" s="207">
        <v>1835</v>
      </c>
      <c r="C76" t="s">
        <v>92</v>
      </c>
      <c r="D76" s="1">
        <v>7861</v>
      </c>
      <c r="E76" s="85">
        <f t="shared" si="21"/>
        <v>17785.067873303167</v>
      </c>
      <c r="F76" s="86">
        <f t="shared" si="14"/>
        <v>0.90509054875105888</v>
      </c>
      <c r="G76" s="187">
        <f t="shared" si="15"/>
        <v>1120.1718730708546</v>
      </c>
      <c r="H76" s="187">
        <f t="shared" si="16"/>
        <v>495.11596789731777</v>
      </c>
      <c r="I76" s="187">
        <f t="shared" si="17"/>
        <v>0</v>
      </c>
      <c r="J76" s="87">
        <f t="shared" si="18"/>
        <v>0</v>
      </c>
      <c r="K76" s="187">
        <f t="shared" si="22"/>
        <v>-285.65338110548743</v>
      </c>
      <c r="L76" s="87">
        <f t="shared" si="19"/>
        <v>-126.25879444862544</v>
      </c>
      <c r="M76" s="88">
        <f t="shared" si="23"/>
        <v>368.85717344869232</v>
      </c>
      <c r="N76" s="88">
        <f t="shared" si="24"/>
        <v>8229.8571734486923</v>
      </c>
      <c r="O76" s="88">
        <f t="shared" si="25"/>
        <v>18619.586365268537</v>
      </c>
      <c r="P76" s="89">
        <f t="shared" si="20"/>
        <v>0.9475595910519673</v>
      </c>
      <c r="Q76" s="195">
        <v>25.044080572977066</v>
      </c>
      <c r="R76" s="92">
        <f t="shared" si="26"/>
        <v>7.9214717188358041E-2</v>
      </c>
      <c r="S76" s="92">
        <f t="shared" si="26"/>
        <v>8.4098041700522458E-2</v>
      </c>
      <c r="T76" s="91">
        <v>442</v>
      </c>
      <c r="U76" s="190">
        <v>7284</v>
      </c>
      <c r="V76" s="190">
        <v>16405.405405405407</v>
      </c>
      <c r="W76" s="197"/>
      <c r="X76" s="88">
        <v>0</v>
      </c>
      <c r="Y76" s="88">
        <f t="shared" si="27"/>
        <v>0</v>
      </c>
      <c r="Z76" s="1"/>
      <c r="AA76" s="1"/>
    </row>
    <row r="77" spans="2:27">
      <c r="B77" s="207">
        <v>1836</v>
      </c>
      <c r="C77" t="s">
        <v>93</v>
      </c>
      <c r="D77" s="1">
        <v>17524</v>
      </c>
      <c r="E77" s="85">
        <f t="shared" si="21"/>
        <v>15385.425812115891</v>
      </c>
      <c r="F77" s="86">
        <f t="shared" si="14"/>
        <v>0.78297162486287386</v>
      </c>
      <c r="G77" s="187">
        <f t="shared" si="15"/>
        <v>2559.9571097832204</v>
      </c>
      <c r="H77" s="187">
        <f t="shared" si="16"/>
        <v>2915.791148043088</v>
      </c>
      <c r="I77" s="187">
        <f t="shared" si="17"/>
        <v>805.48757921213496</v>
      </c>
      <c r="J77" s="87">
        <f t="shared" si="18"/>
        <v>917.4503527226218</v>
      </c>
      <c r="K77" s="187">
        <f t="shared" si="22"/>
        <v>519.83419810664759</v>
      </c>
      <c r="L77" s="87">
        <f t="shared" si="19"/>
        <v>592.09115164347156</v>
      </c>
      <c r="M77" s="88">
        <f t="shared" si="23"/>
        <v>3507.8822996865597</v>
      </c>
      <c r="N77" s="88">
        <f t="shared" si="24"/>
        <v>21031.88229968656</v>
      </c>
      <c r="O77" s="88">
        <f t="shared" si="25"/>
        <v>18465.21712000576</v>
      </c>
      <c r="P77" s="89">
        <f t="shared" si="20"/>
        <v>0.93970366686317619</v>
      </c>
      <c r="Q77" s="195">
        <v>50.538037325798996</v>
      </c>
      <c r="R77" s="92">
        <f t="shared" si="26"/>
        <v>5.2176523566496547E-2</v>
      </c>
      <c r="S77" s="92">
        <f t="shared" si="26"/>
        <v>5.2176523566496553E-2</v>
      </c>
      <c r="T77" s="91">
        <v>1139</v>
      </c>
      <c r="U77" s="190">
        <v>16655</v>
      </c>
      <c r="V77" s="190">
        <v>14622.475856014047</v>
      </c>
      <c r="W77" s="197"/>
      <c r="X77" s="88">
        <v>0</v>
      </c>
      <c r="Y77" s="88">
        <f t="shared" si="27"/>
        <v>0</v>
      </c>
      <c r="Z77" s="1"/>
      <c r="AA77" s="1"/>
    </row>
    <row r="78" spans="2:27">
      <c r="B78" s="207">
        <v>1837</v>
      </c>
      <c r="C78" t="s">
        <v>94</v>
      </c>
      <c r="D78" s="1">
        <v>119580</v>
      </c>
      <c r="E78" s="85">
        <f t="shared" si="21"/>
        <v>19349.514563106797</v>
      </c>
      <c r="F78" s="86">
        <f t="shared" si="14"/>
        <v>0.98470598362334438</v>
      </c>
      <c r="G78" s="187">
        <f t="shared" si="15"/>
        <v>181.50385918867687</v>
      </c>
      <c r="H78" s="187">
        <f t="shared" si="16"/>
        <v>1121.6938497860231</v>
      </c>
      <c r="I78" s="187">
        <f t="shared" si="17"/>
        <v>0</v>
      </c>
      <c r="J78" s="87">
        <f t="shared" si="18"/>
        <v>0</v>
      </c>
      <c r="K78" s="187">
        <f t="shared" si="22"/>
        <v>-285.65338110548743</v>
      </c>
      <c r="L78" s="87">
        <f t="shared" si="19"/>
        <v>-1765.3378952319124</v>
      </c>
      <c r="M78" s="88">
        <f t="shared" si="23"/>
        <v>-643.64404544588933</v>
      </c>
      <c r="N78" s="88">
        <f t="shared" si="24"/>
        <v>118936.35595455411</v>
      </c>
      <c r="O78" s="88">
        <f t="shared" si="25"/>
        <v>19245.365041189983</v>
      </c>
      <c r="P78" s="89">
        <f t="shared" si="20"/>
        <v>0.97940576500088117</v>
      </c>
      <c r="Q78" s="195">
        <v>1761.8932532601707</v>
      </c>
      <c r="R78" s="92">
        <f t="shared" si="26"/>
        <v>6.2206312124146138E-2</v>
      </c>
      <c r="S78" s="92">
        <f t="shared" si="26"/>
        <v>6.7706409533203379E-2</v>
      </c>
      <c r="T78" s="91">
        <v>6180</v>
      </c>
      <c r="U78" s="190">
        <v>112577</v>
      </c>
      <c r="V78" s="190">
        <v>18122.504829362522</v>
      </c>
      <c r="W78" s="197"/>
      <c r="X78" s="88">
        <v>0</v>
      </c>
      <c r="Y78" s="88">
        <f t="shared" si="27"/>
        <v>0</v>
      </c>
      <c r="Z78" s="1"/>
      <c r="AA78" s="1"/>
    </row>
    <row r="79" spans="2:27">
      <c r="B79" s="207">
        <v>1838</v>
      </c>
      <c r="C79" t="s">
        <v>95</v>
      </c>
      <c r="D79" s="1">
        <v>33320</v>
      </c>
      <c r="E79" s="85">
        <f t="shared" si="21"/>
        <v>17017.364657814094</v>
      </c>
      <c r="F79" s="86">
        <f t="shared" si="14"/>
        <v>0.86602176759515614</v>
      </c>
      <c r="G79" s="187">
        <f t="shared" si="15"/>
        <v>1580.7938023642985</v>
      </c>
      <c r="H79" s="187">
        <f t="shared" si="16"/>
        <v>3095.1942650292963</v>
      </c>
      <c r="I79" s="187">
        <f t="shared" si="17"/>
        <v>234.30898321776382</v>
      </c>
      <c r="J79" s="87">
        <f t="shared" si="18"/>
        <v>458.77698914038154</v>
      </c>
      <c r="K79" s="187">
        <f t="shared" si="22"/>
        <v>-51.344397887723602</v>
      </c>
      <c r="L79" s="87">
        <f t="shared" si="19"/>
        <v>-100.53233106416282</v>
      </c>
      <c r="M79" s="88">
        <f t="shared" si="23"/>
        <v>2994.6619339651334</v>
      </c>
      <c r="N79" s="88">
        <f t="shared" si="24"/>
        <v>36314.661933965137</v>
      </c>
      <c r="O79" s="88">
        <f t="shared" si="25"/>
        <v>18546.814062290672</v>
      </c>
      <c r="P79" s="89">
        <f t="shared" si="20"/>
        <v>0.94385617399979049</v>
      </c>
      <c r="Q79" s="195">
        <v>898.08158655304851</v>
      </c>
      <c r="R79" s="92">
        <f t="shared" si="26"/>
        <v>0.10580114164343556</v>
      </c>
      <c r="S79" s="92">
        <f t="shared" si="26"/>
        <v>8.8858325377192807E-2</v>
      </c>
      <c r="T79" s="91">
        <v>1958</v>
      </c>
      <c r="U79" s="190">
        <v>30132</v>
      </c>
      <c r="V79" s="190">
        <v>15628.630705394191</v>
      </c>
      <c r="W79" s="197"/>
      <c r="X79" s="88">
        <v>0</v>
      </c>
      <c r="Y79" s="88">
        <f t="shared" si="27"/>
        <v>0</v>
      </c>
      <c r="Z79" s="1"/>
      <c r="AA79" s="1"/>
    </row>
    <row r="80" spans="2:27">
      <c r="B80" s="207">
        <v>1839</v>
      </c>
      <c r="C80" t="s">
        <v>96</v>
      </c>
      <c r="D80" s="1">
        <v>18866</v>
      </c>
      <c r="E80" s="85">
        <f t="shared" si="21"/>
        <v>17764.595103578155</v>
      </c>
      <c r="F80" s="86">
        <f t="shared" si="14"/>
        <v>0.90404867977890391</v>
      </c>
      <c r="G80" s="187">
        <f t="shared" si="15"/>
        <v>1132.4555349058624</v>
      </c>
      <c r="H80" s="187">
        <f t="shared" si="16"/>
        <v>1202.6677780700259</v>
      </c>
      <c r="I80" s="187">
        <f t="shared" si="17"/>
        <v>0</v>
      </c>
      <c r="J80" s="87">
        <f t="shared" si="18"/>
        <v>0</v>
      </c>
      <c r="K80" s="187">
        <f t="shared" si="22"/>
        <v>-285.65338110548743</v>
      </c>
      <c r="L80" s="87">
        <f t="shared" si="19"/>
        <v>-303.36389073402768</v>
      </c>
      <c r="M80" s="88">
        <f t="shared" si="23"/>
        <v>899.30388733599818</v>
      </c>
      <c r="N80" s="88">
        <f t="shared" si="24"/>
        <v>19765.303887335998</v>
      </c>
      <c r="O80" s="88">
        <f t="shared" si="25"/>
        <v>18611.397257378532</v>
      </c>
      <c r="P80" s="89">
        <f t="shared" si="20"/>
        <v>0.94714284346310529</v>
      </c>
      <c r="Q80" s="195">
        <v>260.64437458937016</v>
      </c>
      <c r="R80" s="92">
        <f t="shared" si="26"/>
        <v>7.3151308304891929E-2</v>
      </c>
      <c r="S80" s="92">
        <f t="shared" si="26"/>
        <v>3.7783798144184533E-2</v>
      </c>
      <c r="T80" s="91">
        <v>1062</v>
      </c>
      <c r="U80" s="190">
        <v>17580</v>
      </c>
      <c r="V80" s="190">
        <v>17117.818889970789</v>
      </c>
      <c r="W80" s="197"/>
      <c r="X80" s="88">
        <v>0</v>
      </c>
      <c r="Y80" s="88">
        <f t="shared" si="27"/>
        <v>0</v>
      </c>
      <c r="Z80" s="1"/>
      <c r="AA80" s="1"/>
    </row>
    <row r="81" spans="2:29">
      <c r="B81" s="207">
        <v>1840</v>
      </c>
      <c r="C81" t="s">
        <v>97</v>
      </c>
      <c r="D81" s="1">
        <v>68093</v>
      </c>
      <c r="E81" s="85">
        <f t="shared" si="21"/>
        <v>13953.483606557376</v>
      </c>
      <c r="F81" s="86">
        <f t="shared" si="14"/>
        <v>0.71009940610939837</v>
      </c>
      <c r="G81" s="187">
        <f t="shared" si="15"/>
        <v>3419.1224331183294</v>
      </c>
      <c r="H81" s="187">
        <f t="shared" si="16"/>
        <v>16685.317473617448</v>
      </c>
      <c r="I81" s="187">
        <f t="shared" si="17"/>
        <v>1306.667351157615</v>
      </c>
      <c r="J81" s="87">
        <f t="shared" si="18"/>
        <v>6376.5366736491615</v>
      </c>
      <c r="K81" s="187">
        <f t="shared" si="22"/>
        <v>1021.0139700521277</v>
      </c>
      <c r="L81" s="87">
        <f t="shared" si="19"/>
        <v>4982.5481738543831</v>
      </c>
      <c r="M81" s="88">
        <f t="shared" si="23"/>
        <v>21667.86564747183</v>
      </c>
      <c r="N81" s="88">
        <f t="shared" si="24"/>
        <v>89760.86564747183</v>
      </c>
      <c r="O81" s="88">
        <f t="shared" si="25"/>
        <v>18393.620009727834</v>
      </c>
      <c r="P81" s="89">
        <f t="shared" si="20"/>
        <v>0.93606005592550245</v>
      </c>
      <c r="Q81" s="195">
        <v>2265.9534435029927</v>
      </c>
      <c r="R81" s="89">
        <f t="shared" si="26"/>
        <v>7.3395652379526138E-2</v>
      </c>
      <c r="S81" s="89">
        <f t="shared" si="26"/>
        <v>2.2805283517376318E-2</v>
      </c>
      <c r="T81" s="91">
        <v>4880</v>
      </c>
      <c r="U81" s="190">
        <v>63437</v>
      </c>
      <c r="V81" s="190">
        <v>13642.365591397849</v>
      </c>
      <c r="W81" s="197"/>
      <c r="X81" s="88">
        <v>0</v>
      </c>
      <c r="Y81" s="88">
        <f t="shared" si="27"/>
        <v>0</v>
      </c>
      <c r="Z81" s="1"/>
      <c r="AA81" s="1"/>
    </row>
    <row r="82" spans="2:29">
      <c r="B82" s="207">
        <v>1841</v>
      </c>
      <c r="C82" t="s">
        <v>98</v>
      </c>
      <c r="D82" s="1">
        <v>159600</v>
      </c>
      <c r="E82" s="85">
        <f t="shared" si="21"/>
        <v>16240.968759540043</v>
      </c>
      <c r="F82" s="86">
        <f t="shared" si="14"/>
        <v>0.8265106116848796</v>
      </c>
      <c r="G82" s="187">
        <f t="shared" si="15"/>
        <v>2046.6313413287294</v>
      </c>
      <c r="H82" s="187">
        <f t="shared" si="16"/>
        <v>20112.246191237424</v>
      </c>
      <c r="I82" s="187">
        <f t="shared" si="17"/>
        <v>506.04754761368184</v>
      </c>
      <c r="J82" s="87">
        <f t="shared" si="18"/>
        <v>4972.9292503996512</v>
      </c>
      <c r="K82" s="187">
        <f t="shared" si="22"/>
        <v>220.39416650819442</v>
      </c>
      <c r="L82" s="87">
        <f t="shared" si="19"/>
        <v>2165.8134742760267</v>
      </c>
      <c r="M82" s="88">
        <f t="shared" si="23"/>
        <v>22278.05966551345</v>
      </c>
      <c r="N82" s="88">
        <f t="shared" si="24"/>
        <v>181878.05966551346</v>
      </c>
      <c r="O82" s="88">
        <f t="shared" si="25"/>
        <v>18507.994267376969</v>
      </c>
      <c r="P82" s="89">
        <f t="shared" si="20"/>
        <v>0.94188061620427654</v>
      </c>
      <c r="Q82" s="195">
        <v>4331.0208892015944</v>
      </c>
      <c r="R82" s="89">
        <f t="shared" si="26"/>
        <v>3.7502193966105664E-2</v>
      </c>
      <c r="S82" s="89">
        <f t="shared" si="26"/>
        <v>1.058013642450026E-2</v>
      </c>
      <c r="T82" s="91">
        <v>9827</v>
      </c>
      <c r="U82" s="190">
        <v>153831</v>
      </c>
      <c r="V82" s="190">
        <v>16070.936063518595</v>
      </c>
      <c r="W82" s="197"/>
      <c r="X82" s="88">
        <v>0</v>
      </c>
      <c r="Y82" s="88">
        <f t="shared" si="27"/>
        <v>0</v>
      </c>
      <c r="Z82" s="1"/>
      <c r="AA82" s="1"/>
    </row>
    <row r="83" spans="2:29">
      <c r="B83" s="207">
        <v>1845</v>
      </c>
      <c r="C83" t="s">
        <v>99</v>
      </c>
      <c r="D83" s="1">
        <v>42118</v>
      </c>
      <c r="E83" s="85">
        <f t="shared" si="21"/>
        <v>22668.460710441334</v>
      </c>
      <c r="F83" s="86">
        <f t="shared" si="14"/>
        <v>1.1536087289581203</v>
      </c>
      <c r="G83" s="187">
        <f t="shared" si="15"/>
        <v>-1809.8638292120449</v>
      </c>
      <c r="H83" s="187">
        <f t="shared" si="16"/>
        <v>-3362.7269946759793</v>
      </c>
      <c r="I83" s="187">
        <f t="shared" si="17"/>
        <v>0</v>
      </c>
      <c r="J83" s="87">
        <f t="shared" si="18"/>
        <v>0</v>
      </c>
      <c r="K83" s="187">
        <f t="shared" si="22"/>
        <v>-285.65338110548743</v>
      </c>
      <c r="L83" s="87">
        <f t="shared" si="19"/>
        <v>-530.74398209399567</v>
      </c>
      <c r="M83" s="88">
        <f t="shared" si="23"/>
        <v>-3893.4709767699751</v>
      </c>
      <c r="N83" s="88">
        <f t="shared" si="24"/>
        <v>38224.529023230025</v>
      </c>
      <c r="O83" s="88">
        <f t="shared" si="25"/>
        <v>20572.943500123802</v>
      </c>
      <c r="P83" s="89">
        <f t="shared" si="20"/>
        <v>1.0469668631347917</v>
      </c>
      <c r="Q83" s="195">
        <v>586.36991335880157</v>
      </c>
      <c r="R83" s="89">
        <f t="shared" si="26"/>
        <v>9.2753547985366988E-2</v>
      </c>
      <c r="S83" s="89">
        <f t="shared" si="26"/>
        <v>8.5107801955329368E-2</v>
      </c>
      <c r="T83" s="91">
        <v>1858</v>
      </c>
      <c r="U83" s="190">
        <v>38543</v>
      </c>
      <c r="V83" s="190">
        <v>20890.514905149052</v>
      </c>
      <c r="W83" s="197"/>
      <c r="X83" s="88">
        <v>0</v>
      </c>
      <c r="Y83" s="88">
        <f t="shared" si="27"/>
        <v>0</v>
      </c>
      <c r="Z83" s="1"/>
      <c r="AA83" s="1"/>
    </row>
    <row r="84" spans="2:29">
      <c r="B84" s="207">
        <v>1848</v>
      </c>
      <c r="C84" t="s">
        <v>100</v>
      </c>
      <c r="D84" s="1">
        <v>40652</v>
      </c>
      <c r="E84" s="85">
        <f t="shared" si="21"/>
        <v>15214.071856287426</v>
      </c>
      <c r="F84" s="86">
        <f t="shared" si="14"/>
        <v>0.77425134068874069</v>
      </c>
      <c r="G84" s="187">
        <f t="shared" si="15"/>
        <v>2662.7694832802995</v>
      </c>
      <c r="H84" s="187">
        <f t="shared" si="16"/>
        <v>7114.9200593249607</v>
      </c>
      <c r="I84" s="187">
        <f t="shared" si="17"/>
        <v>865.46146375209764</v>
      </c>
      <c r="J84" s="87">
        <f t="shared" si="18"/>
        <v>2312.5130311456046</v>
      </c>
      <c r="K84" s="187">
        <f t="shared" si="22"/>
        <v>579.80808264661027</v>
      </c>
      <c r="L84" s="87">
        <f t="shared" si="19"/>
        <v>1549.2471968317427</v>
      </c>
      <c r="M84" s="88">
        <f t="shared" si="23"/>
        <v>8664.1672561567029</v>
      </c>
      <c r="N84" s="88">
        <f t="shared" si="24"/>
        <v>49316.167256156703</v>
      </c>
      <c r="O84" s="88">
        <f t="shared" si="25"/>
        <v>18456.649422214334</v>
      </c>
      <c r="P84" s="89">
        <f t="shared" si="20"/>
        <v>0.93926765265446943</v>
      </c>
      <c r="Q84" s="195">
        <v>217.44647562294267</v>
      </c>
      <c r="R84" s="89">
        <f t="shared" si="26"/>
        <v>3.379701446990311E-2</v>
      </c>
      <c r="S84" s="89">
        <f t="shared" si="26"/>
        <v>3.1088713908043318E-2</v>
      </c>
      <c r="T84" s="91">
        <v>2672</v>
      </c>
      <c r="U84" s="190">
        <v>39323</v>
      </c>
      <c r="V84" s="190">
        <v>14755.347091932459</v>
      </c>
      <c r="W84" s="197"/>
      <c r="X84" s="88">
        <v>0</v>
      </c>
      <c r="Y84" s="88">
        <f t="shared" si="27"/>
        <v>0</v>
      </c>
      <c r="Z84" s="1"/>
      <c r="AA84" s="1"/>
    </row>
    <row r="85" spans="2:29">
      <c r="B85" s="207">
        <v>1851</v>
      </c>
      <c r="C85" t="s">
        <v>101</v>
      </c>
      <c r="D85" s="1">
        <v>29890</v>
      </c>
      <c r="E85" s="85">
        <f t="shared" si="21"/>
        <v>14509.708737864077</v>
      </c>
      <c r="F85" s="86">
        <f t="shared" si="14"/>
        <v>0.73840596714756046</v>
      </c>
      <c r="G85" s="187">
        <f t="shared" si="15"/>
        <v>3085.3873543343088</v>
      </c>
      <c r="H85" s="187">
        <f t="shared" si="16"/>
        <v>6355.8979499286761</v>
      </c>
      <c r="I85" s="187">
        <f t="shared" si="17"/>
        <v>1111.9885552002697</v>
      </c>
      <c r="J85" s="87">
        <f t="shared" si="18"/>
        <v>2290.6964237125558</v>
      </c>
      <c r="K85" s="187">
        <f t="shared" si="22"/>
        <v>826.33517409478236</v>
      </c>
      <c r="L85" s="87">
        <f t="shared" si="19"/>
        <v>1702.2504586352518</v>
      </c>
      <c r="M85" s="88">
        <f t="shared" si="23"/>
        <v>8058.1484085639277</v>
      </c>
      <c r="N85" s="88">
        <f t="shared" si="24"/>
        <v>37948.148408563924</v>
      </c>
      <c r="O85" s="88">
        <f t="shared" si="25"/>
        <v>18421.431266293166</v>
      </c>
      <c r="P85" s="89">
        <f t="shared" si="20"/>
        <v>0.93747538397741037</v>
      </c>
      <c r="Q85" s="195">
        <v>939.00514213445695</v>
      </c>
      <c r="R85" s="89">
        <f t="shared" si="26"/>
        <v>0.10884404214275115</v>
      </c>
      <c r="S85" s="89">
        <f t="shared" si="26"/>
        <v>6.8473506627845029E-2</v>
      </c>
      <c r="T85" s="91">
        <v>2060</v>
      </c>
      <c r="U85" s="190">
        <v>26956</v>
      </c>
      <c r="V85" s="190">
        <v>13579.848866498742</v>
      </c>
      <c r="W85" s="197"/>
      <c r="X85" s="88">
        <v>0</v>
      </c>
      <c r="Y85" s="88">
        <f t="shared" si="27"/>
        <v>0</v>
      </c>
      <c r="Z85" s="1"/>
      <c r="AA85" s="1"/>
    </row>
    <row r="86" spans="2:29">
      <c r="B86" s="207">
        <v>1853</v>
      </c>
      <c r="C86" t="s">
        <v>102</v>
      </c>
      <c r="D86" s="1">
        <v>20573</v>
      </c>
      <c r="E86" s="85">
        <f t="shared" si="21"/>
        <v>15468.421052631578</v>
      </c>
      <c r="F86" s="86">
        <f t="shared" si="14"/>
        <v>0.78719529206039007</v>
      </c>
      <c r="G86" s="187">
        <f t="shared" si="15"/>
        <v>2510.1599654738079</v>
      </c>
      <c r="H86" s="187">
        <f t="shared" si="16"/>
        <v>3338.5127540801645</v>
      </c>
      <c r="I86" s="187">
        <f t="shared" si="17"/>
        <v>776.43924503164442</v>
      </c>
      <c r="J86" s="87">
        <f t="shared" si="18"/>
        <v>1032.664195892087</v>
      </c>
      <c r="K86" s="187">
        <f t="shared" si="22"/>
        <v>490.78586392615699</v>
      </c>
      <c r="L86" s="87">
        <f t="shared" si="19"/>
        <v>652.74519902178884</v>
      </c>
      <c r="M86" s="88">
        <f t="shared" si="23"/>
        <v>3991.2579531019533</v>
      </c>
      <c r="N86" s="88">
        <f t="shared" si="24"/>
        <v>24564.257953101955</v>
      </c>
      <c r="O86" s="88">
        <f t="shared" si="25"/>
        <v>18469.366882031543</v>
      </c>
      <c r="P86" s="89">
        <f t="shared" si="20"/>
        <v>0.93991485022305199</v>
      </c>
      <c r="Q86" s="195">
        <v>441.16302865962371</v>
      </c>
      <c r="R86" s="89">
        <f t="shared" si="26"/>
        <v>0.1150073166766029</v>
      </c>
      <c r="S86" s="89">
        <f t="shared" si="26"/>
        <v>9.8240289358157665E-2</v>
      </c>
      <c r="T86" s="91">
        <v>1330</v>
      </c>
      <c r="U86" s="190">
        <v>18451</v>
      </c>
      <c r="V86" s="190">
        <v>14084.732824427481</v>
      </c>
      <c r="W86" s="197"/>
      <c r="X86" s="88">
        <v>0</v>
      </c>
      <c r="Y86" s="88">
        <f t="shared" si="27"/>
        <v>0</v>
      </c>
      <c r="Z86" s="1"/>
      <c r="AA86" s="1"/>
    </row>
    <row r="87" spans="2:29">
      <c r="B87" s="207">
        <v>1856</v>
      </c>
      <c r="C87" t="s">
        <v>103</v>
      </c>
      <c r="D87" s="1">
        <v>9547</v>
      </c>
      <c r="E87" s="85">
        <f t="shared" si="21"/>
        <v>20754.347826086956</v>
      </c>
      <c r="F87" s="86">
        <f t="shared" si="14"/>
        <v>1.0561986154171807</v>
      </c>
      <c r="G87" s="187">
        <f t="shared" si="15"/>
        <v>-661.39609859941845</v>
      </c>
      <c r="H87" s="187">
        <f t="shared" si="16"/>
        <v>-304.24220535573249</v>
      </c>
      <c r="I87" s="187">
        <f t="shared" si="17"/>
        <v>0</v>
      </c>
      <c r="J87" s="87">
        <f t="shared" si="18"/>
        <v>0</v>
      </c>
      <c r="K87" s="187">
        <f t="shared" si="22"/>
        <v>-285.65338110548743</v>
      </c>
      <c r="L87" s="87">
        <f t="shared" si="19"/>
        <v>-131.40055530852422</v>
      </c>
      <c r="M87" s="88">
        <f t="shared" si="23"/>
        <v>-435.64276066425668</v>
      </c>
      <c r="N87" s="88">
        <f t="shared" si="24"/>
        <v>9111.3572393357426</v>
      </c>
      <c r="O87" s="88">
        <f t="shared" si="25"/>
        <v>19807.298346382049</v>
      </c>
      <c r="P87" s="89">
        <f t="shared" si="20"/>
        <v>1.0080028177184159</v>
      </c>
      <c r="Q87" s="195">
        <v>-609.47720121364341</v>
      </c>
      <c r="R87" s="89">
        <f t="shared" si="26"/>
        <v>3.61406555242023E-2</v>
      </c>
      <c r="S87" s="89">
        <f t="shared" si="26"/>
        <v>5.6412972697502013E-2</v>
      </c>
      <c r="T87" s="91">
        <v>460</v>
      </c>
      <c r="U87" s="190">
        <v>9214</v>
      </c>
      <c r="V87" s="190">
        <v>19646.055437100211</v>
      </c>
      <c r="W87" s="197"/>
      <c r="X87" s="88">
        <v>0</v>
      </c>
      <c r="Y87" s="88">
        <f t="shared" si="27"/>
        <v>0</v>
      </c>
      <c r="Z87" s="1"/>
      <c r="AA87" s="1"/>
    </row>
    <row r="88" spans="2:29">
      <c r="B88" s="207">
        <v>1857</v>
      </c>
      <c r="C88" t="s">
        <v>104</v>
      </c>
      <c r="D88" s="1">
        <v>12551</v>
      </c>
      <c r="E88" s="85">
        <f t="shared" si="21"/>
        <v>18376.281112737921</v>
      </c>
      <c r="F88" s="86">
        <f t="shared" si="14"/>
        <v>0.9351776712248574</v>
      </c>
      <c r="G88" s="187">
        <f t="shared" si="15"/>
        <v>765.44392941000262</v>
      </c>
      <c r="H88" s="187">
        <f t="shared" si="16"/>
        <v>522.79820378703187</v>
      </c>
      <c r="I88" s="187">
        <f t="shared" si="17"/>
        <v>0</v>
      </c>
      <c r="J88" s="87">
        <f t="shared" si="18"/>
        <v>0</v>
      </c>
      <c r="K88" s="187">
        <f t="shared" si="22"/>
        <v>-285.65338110548743</v>
      </c>
      <c r="L88" s="87">
        <f t="shared" si="19"/>
        <v>-195.1012592950479</v>
      </c>
      <c r="M88" s="88">
        <f t="shared" si="23"/>
        <v>327.69694449198397</v>
      </c>
      <c r="N88" s="88">
        <f t="shared" si="24"/>
        <v>12878.696944491983</v>
      </c>
      <c r="O88" s="88">
        <f t="shared" si="25"/>
        <v>18856.071661042435</v>
      </c>
      <c r="P88" s="89">
        <f t="shared" si="20"/>
        <v>0.95959444004148653</v>
      </c>
      <c r="Q88" s="195">
        <v>2.275807763218836</v>
      </c>
      <c r="R88" s="89">
        <f t="shared" si="26"/>
        <v>2.9445538057742783E-2</v>
      </c>
      <c r="S88" s="89">
        <f t="shared" si="26"/>
        <v>3.6981742582323743E-2</v>
      </c>
      <c r="T88" s="91">
        <v>683</v>
      </c>
      <c r="U88" s="190">
        <v>12192</v>
      </c>
      <c r="V88" s="190">
        <v>17720.930232558138</v>
      </c>
      <c r="W88" s="197"/>
      <c r="X88" s="88">
        <v>0</v>
      </c>
      <c r="Y88" s="88">
        <f t="shared" si="27"/>
        <v>0</v>
      </c>
      <c r="Z88" s="1"/>
      <c r="AA88" s="1"/>
    </row>
    <row r="89" spans="2:29">
      <c r="B89" s="207">
        <v>1859</v>
      </c>
      <c r="C89" t="s">
        <v>105</v>
      </c>
      <c r="D89" s="1">
        <v>21325</v>
      </c>
      <c r="E89" s="85">
        <f t="shared" si="21"/>
        <v>17351.505288852724</v>
      </c>
      <c r="F89" s="86">
        <f t="shared" si="14"/>
        <v>0.88302634296485427</v>
      </c>
      <c r="G89" s="187">
        <f t="shared" si="15"/>
        <v>1380.3094237411206</v>
      </c>
      <c r="H89" s="187">
        <f t="shared" si="16"/>
        <v>1696.4002817778371</v>
      </c>
      <c r="I89" s="187">
        <f t="shared" si="17"/>
        <v>117.35976235424332</v>
      </c>
      <c r="J89" s="87">
        <f t="shared" si="18"/>
        <v>144.23514793336503</v>
      </c>
      <c r="K89" s="187">
        <f t="shared" si="22"/>
        <v>-168.29361875124411</v>
      </c>
      <c r="L89" s="87">
        <f t="shared" si="19"/>
        <v>-206.83285744527902</v>
      </c>
      <c r="M89" s="88">
        <f t="shared" si="23"/>
        <v>1489.5674243325582</v>
      </c>
      <c r="N89" s="88">
        <f t="shared" si="24"/>
        <v>22814.567424332559</v>
      </c>
      <c r="O89" s="88">
        <f t="shared" si="25"/>
        <v>18563.521093842603</v>
      </c>
      <c r="P89" s="89">
        <f t="shared" si="20"/>
        <v>0.94470640276827533</v>
      </c>
      <c r="Q89" s="195">
        <v>-220.25882539647887</v>
      </c>
      <c r="R89" s="89">
        <f t="shared" si="26"/>
        <v>7.085467510294266E-2</v>
      </c>
      <c r="S89" s="89">
        <f t="shared" si="26"/>
        <v>6.301277756353954E-2</v>
      </c>
      <c r="T89" s="91">
        <v>1229</v>
      </c>
      <c r="U89" s="190">
        <v>19914</v>
      </c>
      <c r="V89" s="190">
        <v>16322.950819672129</v>
      </c>
      <c r="W89" s="197"/>
      <c r="X89" s="88">
        <v>0</v>
      </c>
      <c r="Y89" s="88">
        <f t="shared" si="27"/>
        <v>0</v>
      </c>
      <c r="Z89" s="1"/>
      <c r="AA89" s="1"/>
    </row>
    <row r="90" spans="2:29">
      <c r="B90" s="207">
        <v>1860</v>
      </c>
      <c r="C90" t="s">
        <v>106</v>
      </c>
      <c r="D90" s="1">
        <v>177720</v>
      </c>
      <c r="E90" s="85">
        <f t="shared" si="21"/>
        <v>15295.636457526465</v>
      </c>
      <c r="F90" s="86">
        <f t="shared" si="14"/>
        <v>0.77840220197417431</v>
      </c>
      <c r="G90" s="187">
        <f t="shared" si="15"/>
        <v>2613.8307225368758</v>
      </c>
      <c r="H90" s="187">
        <f t="shared" si="16"/>
        <v>30370.09916515596</v>
      </c>
      <c r="I90" s="187">
        <f t="shared" si="17"/>
        <v>836.91385331843401</v>
      </c>
      <c r="J90" s="87">
        <f t="shared" si="18"/>
        <v>9724.1020617068843</v>
      </c>
      <c r="K90" s="187">
        <f t="shared" si="22"/>
        <v>551.26047221294652</v>
      </c>
      <c r="L90" s="87">
        <f t="shared" si="19"/>
        <v>6405.0954266422259</v>
      </c>
      <c r="M90" s="88">
        <f t="shared" si="23"/>
        <v>36775.194591798187</v>
      </c>
      <c r="N90" s="88">
        <f t="shared" si="24"/>
        <v>214495.19459179818</v>
      </c>
      <c r="O90" s="88">
        <f t="shared" si="25"/>
        <v>18460.727652276288</v>
      </c>
      <c r="P90" s="89">
        <f t="shared" si="20"/>
        <v>0.93947519571874116</v>
      </c>
      <c r="Q90" s="195">
        <v>1345.4200225535096</v>
      </c>
      <c r="R90" s="89">
        <f t="shared" si="26"/>
        <v>-1.5449872187420996E-3</v>
      </c>
      <c r="S90" s="89">
        <f t="shared" si="26"/>
        <v>-7.3884282092857223E-3</v>
      </c>
      <c r="T90" s="91">
        <v>11619</v>
      </c>
      <c r="U90" s="190">
        <v>177995</v>
      </c>
      <c r="V90" s="190">
        <v>15409.488355986496</v>
      </c>
      <c r="W90" s="197"/>
      <c r="X90" s="88">
        <v>0</v>
      </c>
      <c r="Y90" s="88">
        <f t="shared" si="27"/>
        <v>0</v>
      </c>
      <c r="Z90" s="1"/>
      <c r="AA90" s="1"/>
    </row>
    <row r="91" spans="2:29">
      <c r="B91" s="207">
        <v>1865</v>
      </c>
      <c r="C91" t="s">
        <v>107</v>
      </c>
      <c r="D91" s="1">
        <v>171190</v>
      </c>
      <c r="E91" s="85">
        <f t="shared" si="21"/>
        <v>17480.853670989483</v>
      </c>
      <c r="F91" s="86">
        <f t="shared" si="14"/>
        <v>0.88960894354879438</v>
      </c>
      <c r="G91" s="187">
        <f t="shared" si="15"/>
        <v>1302.7003944590651</v>
      </c>
      <c r="H91" s="187">
        <f t="shared" si="16"/>
        <v>12757.344962937625</v>
      </c>
      <c r="I91" s="187">
        <f t="shared" si="17"/>
        <v>72.087828606377656</v>
      </c>
      <c r="J91" s="87">
        <f t="shared" si="18"/>
        <v>705.95610554225641</v>
      </c>
      <c r="K91" s="187">
        <f t="shared" si="22"/>
        <v>-213.56555249910977</v>
      </c>
      <c r="L91" s="87">
        <f t="shared" si="19"/>
        <v>-2091.4474556237819</v>
      </c>
      <c r="M91" s="88">
        <f t="shared" si="23"/>
        <v>10665.897507313843</v>
      </c>
      <c r="N91" s="88">
        <f t="shared" si="24"/>
        <v>181855.89750731384</v>
      </c>
      <c r="O91" s="88">
        <f t="shared" si="25"/>
        <v>18569.988512949436</v>
      </c>
      <c r="P91" s="89">
        <f t="shared" si="20"/>
        <v>0.9450355327974721</v>
      </c>
      <c r="Q91" s="195">
        <v>-1055.1869626589087</v>
      </c>
      <c r="R91" s="89">
        <f t="shared" si="26"/>
        <v>3.7408267027033579E-2</v>
      </c>
      <c r="S91" s="89">
        <f t="shared" si="26"/>
        <v>3.1370048787419474E-2</v>
      </c>
      <c r="T91" s="91">
        <v>9793</v>
      </c>
      <c r="U91" s="190">
        <v>165017</v>
      </c>
      <c r="V91" s="190">
        <v>16949.157764995893</v>
      </c>
      <c r="W91" s="197"/>
      <c r="X91" s="88">
        <v>0</v>
      </c>
      <c r="Y91" s="88">
        <f t="shared" si="27"/>
        <v>0</v>
      </c>
      <c r="Z91" s="1"/>
      <c r="AA91" s="1"/>
    </row>
    <row r="92" spans="2:29">
      <c r="B92" s="207">
        <v>1866</v>
      </c>
      <c r="C92" t="s">
        <v>108</v>
      </c>
      <c r="D92" s="1">
        <v>150060</v>
      </c>
      <c r="E92" s="85">
        <f t="shared" si="21"/>
        <v>18220.009713453135</v>
      </c>
      <c r="F92" s="86">
        <f t="shared" si="14"/>
        <v>0.92722494551470847</v>
      </c>
      <c r="G92" s="187">
        <f t="shared" si="15"/>
        <v>859.20676898087402</v>
      </c>
      <c r="H92" s="187">
        <f t="shared" si="16"/>
        <v>7076.4269493264783</v>
      </c>
      <c r="I92" s="187">
        <f t="shared" si="17"/>
        <v>0</v>
      </c>
      <c r="J92" s="87">
        <f t="shared" si="18"/>
        <v>0</v>
      </c>
      <c r="K92" s="187">
        <f t="shared" si="22"/>
        <v>-285.65338110548743</v>
      </c>
      <c r="L92" s="87">
        <f t="shared" si="19"/>
        <v>-2352.6412467847945</v>
      </c>
      <c r="M92" s="88">
        <f>+H92+L92</f>
        <v>4723.7857025416833</v>
      </c>
      <c r="N92" s="88">
        <f t="shared" si="24"/>
        <v>154783.78570254167</v>
      </c>
      <c r="O92" s="88">
        <f t="shared" si="25"/>
        <v>18793.56310132852</v>
      </c>
      <c r="P92" s="89">
        <f t="shared" si="20"/>
        <v>0.95641334975742698</v>
      </c>
      <c r="Q92" s="195">
        <v>-1178.4709330338646</v>
      </c>
      <c r="R92" s="89">
        <f t="shared" si="26"/>
        <v>0.10847645429362882</v>
      </c>
      <c r="S92" s="89">
        <f t="shared" si="26"/>
        <v>0.10147781713684552</v>
      </c>
      <c r="T92" s="91">
        <v>8236</v>
      </c>
      <c r="U92" s="190">
        <v>135375</v>
      </c>
      <c r="V92" s="190">
        <v>16541.422287390029</v>
      </c>
      <c r="W92" s="197"/>
      <c r="X92" s="88">
        <v>0</v>
      </c>
      <c r="Y92" s="88">
        <f>X92*1000/T92</f>
        <v>0</v>
      </c>
      <c r="Z92" s="1"/>
      <c r="AA92" s="1"/>
    </row>
    <row r="93" spans="2:29">
      <c r="B93" s="208">
        <v>1867</v>
      </c>
      <c r="C93" s="209" t="s">
        <v>426</v>
      </c>
      <c r="D93" s="220">
        <v>54116</v>
      </c>
      <c r="E93" s="221">
        <f>D93/T93*1000</f>
        <v>20545.178435839029</v>
      </c>
      <c r="F93" s="222">
        <f>E93/E$365</f>
        <v>1.0455538858299747</v>
      </c>
      <c r="G93" s="223">
        <f>($E$365+$Y$365-E93-Y93)*0.6</f>
        <v>-2648.2664462274283</v>
      </c>
      <c r="H93" s="223">
        <f>G93*T93/1000</f>
        <v>-6975.5338193630469</v>
      </c>
      <c r="I93" s="223">
        <f>IF(E93+Y93&lt;(E$365+Y$365)*0.9,((E$365+Y$365)*0.9-E93-Y93)*0.35,0)</f>
        <v>0</v>
      </c>
      <c r="J93" s="224">
        <f t="shared" si="18"/>
        <v>0</v>
      </c>
      <c r="K93" s="223">
        <f t="shared" si="22"/>
        <v>-285.65338110548743</v>
      </c>
      <c r="L93" s="224">
        <f>K93*T93/1000</f>
        <v>-752.4110058318538</v>
      </c>
      <c r="M93" s="225">
        <f>+H93+L93</f>
        <v>-7727.9448251949007</v>
      </c>
      <c r="N93" s="225">
        <f>D93+M93</f>
        <v>46388.0551748051</v>
      </c>
      <c r="O93" s="225">
        <f t="shared" si="25"/>
        <v>17611.258608506112</v>
      </c>
      <c r="P93" s="226">
        <f t="shared" si="20"/>
        <v>0.89624531273768793</v>
      </c>
      <c r="Q93" s="233">
        <v>-535.81423477551471</v>
      </c>
      <c r="R93" s="226">
        <f t="shared" si="26"/>
        <v>1.7045988460598772E-2</v>
      </c>
      <c r="S93" s="226">
        <f t="shared" si="26"/>
        <v>-2.2601236969675659E-3</v>
      </c>
      <c r="T93" s="227">
        <v>2634</v>
      </c>
      <c r="U93" s="228">
        <v>53209</v>
      </c>
      <c r="V93" s="228">
        <v>20591.718266253869</v>
      </c>
      <c r="W93" s="229"/>
      <c r="X93" s="225">
        <v>9273.3130000000019</v>
      </c>
      <c r="Y93" s="225">
        <f t="shared" si="27"/>
        <v>3520.6199696279432</v>
      </c>
      <c r="Z93" s="1"/>
      <c r="AA93" s="1"/>
    </row>
    <row r="94" spans="2:29">
      <c r="B94" s="207">
        <v>1868</v>
      </c>
      <c r="C94" t="s">
        <v>109</v>
      </c>
      <c r="D94" s="1">
        <v>75398</v>
      </c>
      <c r="E94" s="85">
        <f t="shared" si="21"/>
        <v>16502.079229590719</v>
      </c>
      <c r="F94" s="86">
        <f t="shared" si="14"/>
        <v>0.83979864748583166</v>
      </c>
      <c r="G94" s="187">
        <f t="shared" si="15"/>
        <v>1889.9650592983235</v>
      </c>
      <c r="H94" s="187">
        <f t="shared" si="16"/>
        <v>8635.2503559340403</v>
      </c>
      <c r="I94" s="187">
        <f t="shared" si="17"/>
        <v>414.65888309594499</v>
      </c>
      <c r="J94" s="87">
        <f t="shared" si="18"/>
        <v>1894.5764368653727</v>
      </c>
      <c r="K94" s="187">
        <f t="shared" si="22"/>
        <v>129.00550199045756</v>
      </c>
      <c r="L94" s="87">
        <f t="shared" si="19"/>
        <v>589.42613859440064</v>
      </c>
      <c r="M94" s="88">
        <f t="shared" si="23"/>
        <v>9224.6764945284413</v>
      </c>
      <c r="N94" s="88">
        <f t="shared" si="24"/>
        <v>84622.676494528438</v>
      </c>
      <c r="O94" s="88">
        <f t="shared" si="25"/>
        <v>18521.049790879501</v>
      </c>
      <c r="P94" s="89">
        <f t="shared" si="20"/>
        <v>0.94254501799432411</v>
      </c>
      <c r="Q94" s="195">
        <v>1789.5742691322012</v>
      </c>
      <c r="R94" s="89">
        <f t="shared" si="26"/>
        <v>3.1831618130063501E-2</v>
      </c>
      <c r="S94" s="89">
        <f t="shared" si="26"/>
        <v>2.3701625078480542E-2</v>
      </c>
      <c r="T94" s="91">
        <v>4569</v>
      </c>
      <c r="U94" s="190">
        <v>73072</v>
      </c>
      <c r="V94" s="190">
        <v>16120.008824178249</v>
      </c>
      <c r="W94" s="197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7">
        <v>1870</v>
      </c>
      <c r="C95" t="s">
        <v>110</v>
      </c>
      <c r="D95" s="1">
        <v>172260</v>
      </c>
      <c r="E95" s="85">
        <f t="shared" si="21"/>
        <v>16223.394236202676</v>
      </c>
      <c r="F95" s="86">
        <f t="shared" si="14"/>
        <v>0.82561623584753274</v>
      </c>
      <c r="G95" s="187">
        <f t="shared" si="15"/>
        <v>2057.1760553311497</v>
      </c>
      <c r="H95" s="187">
        <f t="shared" si="16"/>
        <v>21843.09535550615</v>
      </c>
      <c r="I95" s="187">
        <f t="shared" si="17"/>
        <v>512.19863078176036</v>
      </c>
      <c r="J95" s="87">
        <f t="shared" si="18"/>
        <v>5438.5250616407311</v>
      </c>
      <c r="K95" s="187">
        <f t="shared" si="22"/>
        <v>226.54524967627293</v>
      </c>
      <c r="L95" s="87">
        <f t="shared" si="19"/>
        <v>2405.457461062666</v>
      </c>
      <c r="M95" s="88">
        <f t="shared" si="23"/>
        <v>24248.552816568816</v>
      </c>
      <c r="N95" s="88">
        <f t="shared" si="24"/>
        <v>196508.55281656882</v>
      </c>
      <c r="O95" s="88">
        <f t="shared" si="25"/>
        <v>18507.115541210096</v>
      </c>
      <c r="P95" s="89">
        <f t="shared" si="20"/>
        <v>0.94183589741240903</v>
      </c>
      <c r="Q95" s="195">
        <v>2415.3667957202124</v>
      </c>
      <c r="R95" s="89">
        <f t="shared" si="26"/>
        <v>3.3365727243278263E-2</v>
      </c>
      <c r="S95" s="89">
        <f t="shared" si="26"/>
        <v>2.7818369317786959E-2</v>
      </c>
      <c r="T95" s="91">
        <v>10618</v>
      </c>
      <c r="U95" s="190">
        <v>166698</v>
      </c>
      <c r="V95" s="190">
        <v>15784.300729097624</v>
      </c>
      <c r="W95" s="197"/>
      <c r="X95" s="88">
        <v>0</v>
      </c>
      <c r="Y95" s="88">
        <f t="shared" si="27"/>
        <v>0</v>
      </c>
      <c r="Z95" s="1"/>
      <c r="AA95" s="1"/>
    </row>
    <row r="96" spans="2:29">
      <c r="B96" s="207">
        <v>1871</v>
      </c>
      <c r="C96" t="s">
        <v>111</v>
      </c>
      <c r="D96" s="1">
        <v>74761</v>
      </c>
      <c r="E96" s="85">
        <f t="shared" si="21"/>
        <v>16420.162530199868</v>
      </c>
      <c r="F96" s="86">
        <f t="shared" si="14"/>
        <v>0.83562986775826964</v>
      </c>
      <c r="G96" s="187">
        <f t="shared" si="15"/>
        <v>1939.115078932834</v>
      </c>
      <c r="H96" s="187">
        <f t="shared" si="16"/>
        <v>8828.7909543811948</v>
      </c>
      <c r="I96" s="187">
        <f t="shared" si="17"/>
        <v>443.32972788274287</v>
      </c>
      <c r="J96" s="87">
        <f t="shared" si="18"/>
        <v>2018.4802510501283</v>
      </c>
      <c r="K96" s="187">
        <f t="shared" si="22"/>
        <v>157.67634677725545</v>
      </c>
      <c r="L96" s="87">
        <f t="shared" si="19"/>
        <v>717.90040687684404</v>
      </c>
      <c r="M96" s="88">
        <f t="shared" si="23"/>
        <v>9546.6913612580393</v>
      </c>
      <c r="N96" s="88">
        <f t="shared" si="24"/>
        <v>84307.691361258039</v>
      </c>
      <c r="O96" s="88">
        <f t="shared" si="25"/>
        <v>18516.953955909958</v>
      </c>
      <c r="P96" s="89">
        <f t="shared" si="20"/>
        <v>0.94233657900794598</v>
      </c>
      <c r="Q96" s="195">
        <v>1473.6970447272715</v>
      </c>
      <c r="R96" s="89">
        <f t="shared" si="26"/>
        <v>1.6423531331148968E-2</v>
      </c>
      <c r="S96" s="89">
        <f t="shared" si="26"/>
        <v>2.1781353591624999E-2</v>
      </c>
      <c r="T96" s="91">
        <v>4553</v>
      </c>
      <c r="U96" s="190">
        <v>73553</v>
      </c>
      <c r="V96" s="190">
        <v>16070.133275071008</v>
      </c>
      <c r="W96" s="197"/>
      <c r="X96" s="88">
        <v>0</v>
      </c>
      <c r="Y96" s="88">
        <f t="shared" si="27"/>
        <v>0</v>
      </c>
      <c r="Z96" s="1"/>
      <c r="AA96" s="1"/>
    </row>
    <row r="97" spans="2:27">
      <c r="B97" s="207">
        <v>1874</v>
      </c>
      <c r="C97" t="s">
        <v>112</v>
      </c>
      <c r="D97" s="1">
        <v>20736</v>
      </c>
      <c r="E97" s="85">
        <f t="shared" si="21"/>
        <v>21735.849056603773</v>
      </c>
      <c r="F97" s="86">
        <f t="shared" si="14"/>
        <v>1.1061476790730911</v>
      </c>
      <c r="G97" s="187">
        <f t="shared" si="15"/>
        <v>-1250.2968369095083</v>
      </c>
      <c r="H97" s="187">
        <f t="shared" si="16"/>
        <v>-1192.7831824116709</v>
      </c>
      <c r="I97" s="187">
        <f t="shared" si="17"/>
        <v>0</v>
      </c>
      <c r="J97" s="87">
        <f t="shared" si="18"/>
        <v>0</v>
      </c>
      <c r="K97" s="187">
        <f t="shared" si="22"/>
        <v>-285.65338110548743</v>
      </c>
      <c r="L97" s="87">
        <f t="shared" si="19"/>
        <v>-272.51332557463502</v>
      </c>
      <c r="M97" s="88">
        <f t="shared" si="23"/>
        <v>-1465.2965079863059</v>
      </c>
      <c r="N97" s="88">
        <f t="shared" si="24"/>
        <v>19270.703492013694</v>
      </c>
      <c r="O97" s="88">
        <f t="shared" si="25"/>
        <v>20199.898838588775</v>
      </c>
      <c r="P97" s="89">
        <f t="shared" si="20"/>
        <v>1.02798244318078</v>
      </c>
      <c r="Q97" s="195">
        <v>-402.82793469090439</v>
      </c>
      <c r="R97" s="89">
        <f t="shared" si="26"/>
        <v>0.17013712544438803</v>
      </c>
      <c r="S97" s="89">
        <f t="shared" si="26"/>
        <v>0.20080109623695577</v>
      </c>
      <c r="T97" s="91">
        <v>954</v>
      </c>
      <c r="U97" s="190">
        <v>17721</v>
      </c>
      <c r="V97" s="190">
        <v>18101.123595505618</v>
      </c>
      <c r="W97" s="197"/>
      <c r="X97" s="88">
        <v>0</v>
      </c>
      <c r="Y97" s="88">
        <f t="shared" si="27"/>
        <v>0</v>
      </c>
    </row>
    <row r="98" spans="2:27" ht="29.1" customHeight="1">
      <c r="B98" s="207">
        <v>1875</v>
      </c>
      <c r="C98" t="s">
        <v>113</v>
      </c>
      <c r="D98" s="1">
        <v>47875</v>
      </c>
      <c r="E98" s="85">
        <f t="shared" si="21"/>
        <v>17543.056064492488</v>
      </c>
      <c r="F98" s="86">
        <f t="shared" si="14"/>
        <v>0.89277445288900736</v>
      </c>
      <c r="G98" s="187">
        <f t="shared" si="15"/>
        <v>1265.3789583572623</v>
      </c>
      <c r="H98" s="187">
        <f t="shared" si="16"/>
        <v>3453.2191773569684</v>
      </c>
      <c r="I98" s="187">
        <f t="shared" si="17"/>
        <v>50.31699088032601</v>
      </c>
      <c r="J98" s="87">
        <f t="shared" si="18"/>
        <v>137.31506811240968</v>
      </c>
      <c r="K98" s="187">
        <f t="shared" si="22"/>
        <v>-235.33639022516141</v>
      </c>
      <c r="L98" s="87">
        <f t="shared" si="19"/>
        <v>-642.23300892446548</v>
      </c>
      <c r="M98" s="88">
        <f t="shared" si="23"/>
        <v>2810.9861684325028</v>
      </c>
      <c r="N98" s="88">
        <f t="shared" si="24"/>
        <v>50685.986168432501</v>
      </c>
      <c r="O98" s="88">
        <f t="shared" si="25"/>
        <v>18573.098632624587</v>
      </c>
      <c r="P98" s="89">
        <f t="shared" si="20"/>
        <v>0.94519380826448274</v>
      </c>
      <c r="Q98" s="195">
        <v>938.67184612972778</v>
      </c>
      <c r="R98" s="89">
        <f t="shared" si="26"/>
        <v>7.4586999461303649E-2</v>
      </c>
      <c r="S98" s="89">
        <f t="shared" si="26"/>
        <v>5.6080004600665548E-2</v>
      </c>
      <c r="T98" s="91">
        <v>2729</v>
      </c>
      <c r="U98" s="190">
        <v>44552</v>
      </c>
      <c r="V98" s="190">
        <v>16611.483967188666</v>
      </c>
      <c r="W98" s="197"/>
      <c r="X98" s="88">
        <v>0</v>
      </c>
      <c r="Y98" s="88">
        <f t="shared" si="27"/>
        <v>0</v>
      </c>
      <c r="Z98" s="1"/>
      <c r="AA98" s="1"/>
    </row>
    <row r="99" spans="2:27">
      <c r="B99" s="207">
        <v>3101</v>
      </c>
      <c r="C99" t="s">
        <v>114</v>
      </c>
      <c r="D99" s="1">
        <v>471529</v>
      </c>
      <c r="E99" s="85">
        <f t="shared" si="21"/>
        <v>14765.273211210271</v>
      </c>
      <c r="F99" s="86">
        <f t="shared" si="14"/>
        <v>0.75141176454287972</v>
      </c>
      <c r="G99" s="187">
        <f t="shared" si="15"/>
        <v>2932.0486703265924</v>
      </c>
      <c r="H99" s="187">
        <f t="shared" si="16"/>
        <v>93634.974286879733</v>
      </c>
      <c r="I99" s="187">
        <f t="shared" si="17"/>
        <v>1022.5409895291018</v>
      </c>
      <c r="J99" s="87">
        <f t="shared" si="18"/>
        <v>32654.846500611868</v>
      </c>
      <c r="K99" s="187">
        <f t="shared" si="22"/>
        <v>736.88760842361444</v>
      </c>
      <c r="L99" s="87">
        <f t="shared" si="19"/>
        <v>23532.505775008129</v>
      </c>
      <c r="M99" s="88">
        <f t="shared" si="23"/>
        <v>117167.48006188787</v>
      </c>
      <c r="N99" s="88">
        <f t="shared" si="24"/>
        <v>588696.48006188788</v>
      </c>
      <c r="O99" s="88">
        <f t="shared" si="25"/>
        <v>18434.209489960478</v>
      </c>
      <c r="P99" s="89">
        <f t="shared" si="20"/>
        <v>0.93812567384717649</v>
      </c>
      <c r="Q99" s="195">
        <v>9414.3382107106299</v>
      </c>
      <c r="R99" s="89">
        <f t="shared" si="26"/>
        <v>5.6112758580528402E-2</v>
      </c>
      <c r="S99" s="89">
        <f t="shared" si="26"/>
        <v>4.9333265375298717E-2</v>
      </c>
      <c r="T99" s="91">
        <v>31935</v>
      </c>
      <c r="U99" s="190">
        <v>446476</v>
      </c>
      <c r="V99" s="190">
        <v>14071.099905452254</v>
      </c>
      <c r="W99" s="197"/>
      <c r="X99" s="88">
        <v>0</v>
      </c>
      <c r="Y99" s="88">
        <f t="shared" si="27"/>
        <v>0</v>
      </c>
      <c r="Z99" s="1"/>
      <c r="AA99" s="1"/>
    </row>
    <row r="100" spans="2:27">
      <c r="B100" s="207">
        <v>3103</v>
      </c>
      <c r="C100" t="s">
        <v>115</v>
      </c>
      <c r="D100" s="1">
        <v>952288</v>
      </c>
      <c r="E100" s="85">
        <f t="shared" si="21"/>
        <v>18295.287314364756</v>
      </c>
      <c r="F100" s="86">
        <f t="shared" si="14"/>
        <v>0.93105585836829585</v>
      </c>
      <c r="G100" s="187">
        <f t="shared" si="15"/>
        <v>814.04020843390174</v>
      </c>
      <c r="H100" s="187">
        <f t="shared" si="16"/>
        <v>42371.606889193019</v>
      </c>
      <c r="I100" s="187">
        <f t="shared" si="17"/>
        <v>0</v>
      </c>
      <c r="J100" s="87">
        <f t="shared" si="18"/>
        <v>0</v>
      </c>
      <c r="K100" s="187">
        <f t="shared" si="22"/>
        <v>-285.65338110548743</v>
      </c>
      <c r="L100" s="87">
        <f t="shared" si="19"/>
        <v>-14868.544139921727</v>
      </c>
      <c r="M100" s="88">
        <f t="shared" si="23"/>
        <v>27503.062749271292</v>
      </c>
      <c r="N100" s="88">
        <f t="shared" si="24"/>
        <v>979791.06274927128</v>
      </c>
      <c r="O100" s="88">
        <f t="shared" si="25"/>
        <v>18823.674141693173</v>
      </c>
      <c r="P100" s="89">
        <f t="shared" si="20"/>
        <v>0.95794571489886216</v>
      </c>
      <c r="Q100" s="195">
        <v>-780.52434863335293</v>
      </c>
      <c r="R100" s="89">
        <f t="shared" si="26"/>
        <v>7.8384588293779991E-2</v>
      </c>
      <c r="S100" s="89">
        <f t="shared" si="26"/>
        <v>6.1582415403609626E-2</v>
      </c>
      <c r="T100" s="91">
        <v>52051</v>
      </c>
      <c r="U100" s="190">
        <v>883069</v>
      </c>
      <c r="V100" s="190">
        <v>17233.977361436377</v>
      </c>
      <c r="W100" s="197"/>
      <c r="X100" s="88">
        <v>0</v>
      </c>
      <c r="Y100" s="88">
        <f t="shared" si="27"/>
        <v>0</v>
      </c>
      <c r="Z100" s="1"/>
      <c r="AA100" s="1"/>
    </row>
    <row r="101" spans="2:27">
      <c r="B101" s="207">
        <v>3105</v>
      </c>
      <c r="C101" t="s">
        <v>116</v>
      </c>
      <c r="D101" s="1">
        <v>899680</v>
      </c>
      <c r="E101" s="85">
        <f t="shared" si="21"/>
        <v>15052.115574442456</v>
      </c>
      <c r="F101" s="86">
        <f t="shared" si="14"/>
        <v>0.76600930860581673</v>
      </c>
      <c r="G101" s="187">
        <f t="shared" si="15"/>
        <v>2759.9432523872815</v>
      </c>
      <c r="H101" s="187">
        <f t="shared" si="16"/>
        <v>164964.5681384402</v>
      </c>
      <c r="I101" s="187">
        <f t="shared" si="17"/>
        <v>922.1461623978372</v>
      </c>
      <c r="J101" s="87">
        <f t="shared" si="18"/>
        <v>55117.598272681127</v>
      </c>
      <c r="K101" s="187">
        <f t="shared" si="22"/>
        <v>636.49278129234972</v>
      </c>
      <c r="L101" s="87">
        <f t="shared" si="19"/>
        <v>38043.810030625034</v>
      </c>
      <c r="M101" s="88">
        <f t="shared" si="23"/>
        <v>203008.37816906522</v>
      </c>
      <c r="N101" s="88">
        <f t="shared" si="24"/>
        <v>1102688.3781690653</v>
      </c>
      <c r="O101" s="88">
        <f t="shared" si="25"/>
        <v>18448.551608122089</v>
      </c>
      <c r="P101" s="89">
        <f t="shared" si="20"/>
        <v>0.93885555105032337</v>
      </c>
      <c r="Q101" s="195">
        <v>15494.051869183662</v>
      </c>
      <c r="R101" s="89">
        <f t="shared" si="26"/>
        <v>4.499975607999647E-2</v>
      </c>
      <c r="S101" s="89">
        <f t="shared" si="26"/>
        <v>3.2184430567513196E-2</v>
      </c>
      <c r="T101" s="91">
        <v>59771</v>
      </c>
      <c r="U101" s="190">
        <v>860938</v>
      </c>
      <c r="V101" s="190">
        <v>14582.777194349403</v>
      </c>
      <c r="W101" s="197"/>
      <c r="X101" s="88">
        <v>0</v>
      </c>
      <c r="Y101" s="88">
        <f t="shared" si="27"/>
        <v>0</v>
      </c>
      <c r="Z101" s="1"/>
      <c r="AA101" s="1"/>
    </row>
    <row r="102" spans="2:27">
      <c r="B102" s="207">
        <v>3107</v>
      </c>
      <c r="C102" t="s">
        <v>117</v>
      </c>
      <c r="D102" s="1">
        <v>1374959</v>
      </c>
      <c r="E102" s="85">
        <f t="shared" si="21"/>
        <v>16132.336031913646</v>
      </c>
      <c r="F102" s="86">
        <f t="shared" si="14"/>
        <v>0.82098224059514713</v>
      </c>
      <c r="G102" s="187">
        <f t="shared" si="15"/>
        <v>2111.8109779045672</v>
      </c>
      <c r="H102" s="187">
        <f t="shared" si="16"/>
        <v>179989.64964680627</v>
      </c>
      <c r="I102" s="187">
        <f t="shared" si="17"/>
        <v>544.06900228292056</v>
      </c>
      <c r="J102" s="87">
        <f t="shared" si="18"/>
        <v>46371.00106457332</v>
      </c>
      <c r="K102" s="187">
        <f t="shared" si="22"/>
        <v>258.41562117743314</v>
      </c>
      <c r="L102" s="87">
        <f t="shared" si="19"/>
        <v>22024.763392952624</v>
      </c>
      <c r="M102" s="88">
        <f t="shared" si="23"/>
        <v>202014.41303975889</v>
      </c>
      <c r="N102" s="88">
        <f t="shared" si="24"/>
        <v>1576973.4130397588</v>
      </c>
      <c r="O102" s="88">
        <f t="shared" si="25"/>
        <v>18502.562630995646</v>
      </c>
      <c r="P102" s="89">
        <f t="shared" si="20"/>
        <v>0.94160419764978975</v>
      </c>
      <c r="Q102" s="195">
        <v>13419.021001999878</v>
      </c>
      <c r="R102" s="89">
        <f t="shared" si="26"/>
        <v>5.2001808731951892E-2</v>
      </c>
      <c r="S102" s="89">
        <f t="shared" si="26"/>
        <v>4.2300137704575316E-2</v>
      </c>
      <c r="T102" s="91">
        <v>85230</v>
      </c>
      <c r="U102" s="190">
        <v>1306993</v>
      </c>
      <c r="V102" s="190">
        <v>15477.630145421817</v>
      </c>
      <c r="W102" s="197"/>
      <c r="X102" s="88">
        <v>0</v>
      </c>
      <c r="Y102" s="88">
        <f t="shared" si="27"/>
        <v>0</v>
      </c>
      <c r="Z102" s="1"/>
      <c r="AA102" s="1"/>
    </row>
    <row r="103" spans="2:27">
      <c r="B103" s="207">
        <v>3110</v>
      </c>
      <c r="C103" t="s">
        <v>121</v>
      </c>
      <c r="D103" s="1">
        <v>97834</v>
      </c>
      <c r="E103" s="85">
        <f t="shared" si="21"/>
        <v>20437.434719030709</v>
      </c>
      <c r="F103" s="86">
        <f t="shared" si="14"/>
        <v>1.0400707569228929</v>
      </c>
      <c r="G103" s="187">
        <f t="shared" si="15"/>
        <v>-471.24823436567021</v>
      </c>
      <c r="H103" s="187">
        <f t="shared" si="16"/>
        <v>-2255.8652979084636</v>
      </c>
      <c r="I103" s="187">
        <f t="shared" si="17"/>
        <v>0</v>
      </c>
      <c r="J103" s="87">
        <f t="shared" si="18"/>
        <v>0</v>
      </c>
      <c r="K103" s="187">
        <f t="shared" si="22"/>
        <v>-285.65338110548743</v>
      </c>
      <c r="L103" s="87">
        <f t="shared" si="19"/>
        <v>-1367.4227353519684</v>
      </c>
      <c r="M103" s="88">
        <f t="shared" si="23"/>
        <v>-3623.2880332604318</v>
      </c>
      <c r="N103" s="88">
        <f t="shared" si="24"/>
        <v>94210.711966739575</v>
      </c>
      <c r="O103" s="88">
        <f t="shared" si="25"/>
        <v>19680.533103559552</v>
      </c>
      <c r="P103" s="89">
        <f t="shared" si="20"/>
        <v>1.0015516743207007</v>
      </c>
      <c r="Q103" s="195">
        <v>-978.77643958633234</v>
      </c>
      <c r="R103" s="89">
        <f t="shared" si="26"/>
        <v>5.1582737679367982E-2</v>
      </c>
      <c r="S103" s="89">
        <f t="shared" si="26"/>
        <v>4.6090870446866647E-2</v>
      </c>
      <c r="T103" s="91">
        <v>4787</v>
      </c>
      <c r="U103" s="190">
        <v>93035</v>
      </c>
      <c r="V103" s="190">
        <v>19536.959260814783</v>
      </c>
      <c r="W103" s="197"/>
      <c r="X103" s="88">
        <v>0</v>
      </c>
      <c r="Y103" s="88">
        <f t="shared" si="27"/>
        <v>0</v>
      </c>
      <c r="Z103" s="1"/>
      <c r="AA103" s="1"/>
    </row>
    <row r="104" spans="2:27">
      <c r="B104" s="207">
        <v>3112</v>
      </c>
      <c r="C104" t="s">
        <v>127</v>
      </c>
      <c r="D104" s="1">
        <v>129981</v>
      </c>
      <c r="E104" s="85">
        <f t="shared" si="21"/>
        <v>16488.773309653683</v>
      </c>
      <c r="F104" s="86">
        <f t="shared" si="14"/>
        <v>0.83912150290233933</v>
      </c>
      <c r="G104" s="187">
        <f t="shared" si="15"/>
        <v>1897.9486112605452</v>
      </c>
      <c r="H104" s="187">
        <f t="shared" si="16"/>
        <v>14961.528902566879</v>
      </c>
      <c r="I104" s="187">
        <f t="shared" si="17"/>
        <v>419.31595507390773</v>
      </c>
      <c r="J104" s="87">
        <f t="shared" si="18"/>
        <v>3305.4676738476146</v>
      </c>
      <c r="K104" s="187">
        <f t="shared" si="22"/>
        <v>133.6625739684203</v>
      </c>
      <c r="L104" s="87">
        <f t="shared" si="19"/>
        <v>1053.6620705930573</v>
      </c>
      <c r="M104" s="88">
        <f t="shared" si="23"/>
        <v>16015.190973159937</v>
      </c>
      <c r="N104" s="88">
        <f t="shared" si="24"/>
        <v>145996.19097315994</v>
      </c>
      <c r="O104" s="88">
        <f t="shared" si="25"/>
        <v>18520.384494882652</v>
      </c>
      <c r="P104" s="89">
        <f t="shared" si="20"/>
        <v>0.94251116076514962</v>
      </c>
      <c r="Q104" s="195">
        <v>1111.9131240028873</v>
      </c>
      <c r="R104" s="89">
        <f t="shared" si="26"/>
        <v>7.9791652821160367E-2</v>
      </c>
      <c r="S104" s="89">
        <f t="shared" si="26"/>
        <v>0.13923977882958127</v>
      </c>
      <c r="T104" s="91">
        <v>7883</v>
      </c>
      <c r="U104" s="190">
        <v>120376</v>
      </c>
      <c r="V104" s="190">
        <v>14473.488036551642</v>
      </c>
      <c r="W104" s="197"/>
      <c r="X104" s="88">
        <v>0</v>
      </c>
      <c r="Y104" s="88">
        <f t="shared" si="27"/>
        <v>0</v>
      </c>
      <c r="Z104" s="1"/>
      <c r="AA104" s="1"/>
    </row>
    <row r="105" spans="2:27">
      <c r="B105" s="207">
        <v>3114</v>
      </c>
      <c r="C105" t="s">
        <v>427</v>
      </c>
      <c r="D105" s="1">
        <v>93422</v>
      </c>
      <c r="E105" s="85">
        <f t="shared" si="21"/>
        <v>15202.92921074044</v>
      </c>
      <c r="F105" s="86">
        <f t="shared" si="14"/>
        <v>0.77368428616612073</v>
      </c>
      <c r="G105" s="187">
        <f t="shared" si="15"/>
        <v>2669.455070608491</v>
      </c>
      <c r="H105" s="187">
        <f t="shared" si="16"/>
        <v>16403.80140888918</v>
      </c>
      <c r="I105" s="187">
        <f t="shared" si="17"/>
        <v>869.36138969354283</v>
      </c>
      <c r="J105" s="87">
        <f t="shared" si="18"/>
        <v>5342.2257396668201</v>
      </c>
      <c r="K105" s="187">
        <f t="shared" si="22"/>
        <v>583.70800858805546</v>
      </c>
      <c r="L105" s="87">
        <f t="shared" si="19"/>
        <v>3586.8857127736005</v>
      </c>
      <c r="M105" s="88">
        <f t="shared" si="23"/>
        <v>19990.687121662781</v>
      </c>
      <c r="N105" s="88">
        <f t="shared" si="24"/>
        <v>113412.68712166278</v>
      </c>
      <c r="O105" s="88">
        <f t="shared" si="25"/>
        <v>18456.092289936987</v>
      </c>
      <c r="P105" s="89">
        <f t="shared" si="20"/>
        <v>0.93923929992833854</v>
      </c>
      <c r="Q105" s="195">
        <v>1673.6558730175857</v>
      </c>
      <c r="R105" s="89">
        <f t="shared" si="26"/>
        <v>4.6276178743420313E-2</v>
      </c>
      <c r="S105" s="89">
        <f t="shared" si="26"/>
        <v>2.5503893339563911E-2</v>
      </c>
      <c r="T105" s="91">
        <v>6145</v>
      </c>
      <c r="U105" s="190">
        <v>89290</v>
      </c>
      <c r="V105" s="190">
        <v>14824.838120537939</v>
      </c>
      <c r="W105" s="197"/>
      <c r="X105" s="88">
        <v>0</v>
      </c>
      <c r="Y105" s="88">
        <f t="shared" si="27"/>
        <v>0</v>
      </c>
      <c r="Z105" s="1"/>
      <c r="AA105" s="1"/>
    </row>
    <row r="106" spans="2:27">
      <c r="B106" s="207">
        <v>3116</v>
      </c>
      <c r="C106" t="s">
        <v>125</v>
      </c>
      <c r="D106" s="1">
        <v>61047</v>
      </c>
      <c r="E106" s="85">
        <f t="shared" si="21"/>
        <v>15577.188058178108</v>
      </c>
      <c r="F106" s="86">
        <f t="shared" si="14"/>
        <v>0.79273049661723582</v>
      </c>
      <c r="G106" s="187">
        <f t="shared" si="15"/>
        <v>2444.8997621458902</v>
      </c>
      <c r="H106" s="187">
        <f t="shared" si="16"/>
        <v>9581.5621678497446</v>
      </c>
      <c r="I106" s="187">
        <f t="shared" si="17"/>
        <v>738.37079309035903</v>
      </c>
      <c r="J106" s="87">
        <f t="shared" si="18"/>
        <v>2893.675138121117</v>
      </c>
      <c r="K106" s="187">
        <f t="shared" si="22"/>
        <v>452.7174119848716</v>
      </c>
      <c r="L106" s="87">
        <f t="shared" si="19"/>
        <v>1774.199537568712</v>
      </c>
      <c r="M106" s="88">
        <f t="shared" si="23"/>
        <v>11355.761705418456</v>
      </c>
      <c r="N106" s="88">
        <f t="shared" si="24"/>
        <v>72402.761705418452</v>
      </c>
      <c r="O106" s="88">
        <f t="shared" si="25"/>
        <v>18474.805232308867</v>
      </c>
      <c r="P106" s="89">
        <f t="shared" si="20"/>
        <v>0.94019161045089417</v>
      </c>
      <c r="Q106" s="195">
        <v>733.61827768199873</v>
      </c>
      <c r="R106" s="89">
        <f t="shared" si="26"/>
        <v>5.0831411161221467E-2</v>
      </c>
      <c r="S106" s="89">
        <f t="shared" si="26"/>
        <v>4.198286904121129E-2</v>
      </c>
      <c r="T106" s="91">
        <v>3919</v>
      </c>
      <c r="U106" s="190">
        <v>58094</v>
      </c>
      <c r="V106" s="190">
        <v>14949.562532166752</v>
      </c>
      <c r="W106" s="197"/>
      <c r="X106" s="88">
        <v>0</v>
      </c>
      <c r="Y106" s="88">
        <f t="shared" si="27"/>
        <v>0</v>
      </c>
      <c r="Z106" s="1"/>
      <c r="AA106" s="1"/>
    </row>
    <row r="107" spans="2:27">
      <c r="B107" s="207">
        <v>3118</v>
      </c>
      <c r="C107" t="s">
        <v>124</v>
      </c>
      <c r="D107" s="1">
        <v>744091</v>
      </c>
      <c r="E107" s="85">
        <f t="shared" si="21"/>
        <v>15829.702591158575</v>
      </c>
      <c r="F107" s="86">
        <f t="shared" si="14"/>
        <v>0.80558108109917514</v>
      </c>
      <c r="G107" s="187">
        <f t="shared" si="15"/>
        <v>2293.3910423576099</v>
      </c>
      <c r="H107" s="187">
        <f t="shared" si="16"/>
        <v>107803.1393370618</v>
      </c>
      <c r="I107" s="187">
        <f t="shared" si="17"/>
        <v>649.99070654719549</v>
      </c>
      <c r="J107" s="87">
        <f t="shared" si="18"/>
        <v>30553.463151957472</v>
      </c>
      <c r="K107" s="187">
        <f t="shared" si="22"/>
        <v>364.33732544170806</v>
      </c>
      <c r="L107" s="87">
        <f t="shared" si="19"/>
        <v>17126.040319712931</v>
      </c>
      <c r="M107" s="88">
        <f t="shared" si="23"/>
        <v>124929.17965677474</v>
      </c>
      <c r="N107" s="88">
        <f t="shared" si="24"/>
        <v>869020.17965677474</v>
      </c>
      <c r="O107" s="88">
        <f t="shared" si="25"/>
        <v>18487.430958957895</v>
      </c>
      <c r="P107" s="89">
        <f t="shared" si="20"/>
        <v>0.9408341396749913</v>
      </c>
      <c r="Q107" s="195">
        <v>9038.481898627273</v>
      </c>
      <c r="R107" s="89">
        <f t="shared" si="26"/>
        <v>-3.0360805887799003E-3</v>
      </c>
      <c r="S107" s="89">
        <f t="shared" si="26"/>
        <v>-1.6270677995762036E-2</v>
      </c>
      <c r="T107" s="91">
        <v>47006</v>
      </c>
      <c r="U107" s="190">
        <v>746357</v>
      </c>
      <c r="V107" s="190">
        <v>16091.5225734121</v>
      </c>
      <c r="W107" s="197"/>
      <c r="X107" s="88">
        <v>0</v>
      </c>
      <c r="Y107" s="88">
        <f t="shared" si="27"/>
        <v>0</v>
      </c>
      <c r="Z107" s="1"/>
      <c r="AA107" s="1"/>
    </row>
    <row r="108" spans="2:27">
      <c r="B108" s="207">
        <v>3120</v>
      </c>
      <c r="C108" t="s">
        <v>126</v>
      </c>
      <c r="D108" s="1">
        <v>131556</v>
      </c>
      <c r="E108" s="85">
        <f t="shared" si="21"/>
        <v>15624.228028503563</v>
      </c>
      <c r="F108" s="86">
        <f t="shared" si="14"/>
        <v>0.79512438304254485</v>
      </c>
      <c r="G108" s="187">
        <f t="shared" si="15"/>
        <v>2416.6757799506172</v>
      </c>
      <c r="H108" s="187">
        <f t="shared" si="16"/>
        <v>20348.410067184199</v>
      </c>
      <c r="I108" s="187">
        <f t="shared" si="17"/>
        <v>721.90680347644968</v>
      </c>
      <c r="J108" s="87">
        <f t="shared" si="18"/>
        <v>6078.4552852717061</v>
      </c>
      <c r="K108" s="187">
        <f t="shared" si="22"/>
        <v>436.25342237096226</v>
      </c>
      <c r="L108" s="87">
        <f t="shared" si="19"/>
        <v>3673.2538163635022</v>
      </c>
      <c r="M108" s="88">
        <f t="shared" si="23"/>
        <v>24021.663883547702</v>
      </c>
      <c r="N108" s="88">
        <f t="shared" si="24"/>
        <v>155577.66388354771</v>
      </c>
      <c r="O108" s="88">
        <f t="shared" si="25"/>
        <v>18477.157230825142</v>
      </c>
      <c r="P108" s="89">
        <f t="shared" si="20"/>
        <v>0.94031130477215963</v>
      </c>
      <c r="Q108" s="195">
        <v>-2279.4231569067415</v>
      </c>
      <c r="R108" s="89">
        <f t="shared" si="26"/>
        <v>8.2631773855079624E-2</v>
      </c>
      <c r="S108" s="89">
        <f t="shared" si="26"/>
        <v>7.6331422677063138E-2</v>
      </c>
      <c r="T108" s="91">
        <v>8420</v>
      </c>
      <c r="U108" s="190">
        <v>121515</v>
      </c>
      <c r="V108" s="190">
        <v>14516.186835503524</v>
      </c>
      <c r="W108" s="197"/>
      <c r="X108" s="88">
        <v>0</v>
      </c>
      <c r="Y108" s="88">
        <f t="shared" si="27"/>
        <v>0</v>
      </c>
      <c r="Z108" s="1"/>
      <c r="AA108" s="1"/>
    </row>
    <row r="109" spans="2:27">
      <c r="B109" s="207">
        <v>3122</v>
      </c>
      <c r="C109" t="s">
        <v>123</v>
      </c>
      <c r="D109" s="1">
        <v>55109</v>
      </c>
      <c r="E109" s="85">
        <f t="shared" si="21"/>
        <v>15065.336249316566</v>
      </c>
      <c r="F109" s="86">
        <f t="shared" si="14"/>
        <v>0.76668211502758077</v>
      </c>
      <c r="G109" s="187">
        <f t="shared" si="15"/>
        <v>2752.0108474628155</v>
      </c>
      <c r="H109" s="187">
        <f t="shared" si="16"/>
        <v>10066.855680018978</v>
      </c>
      <c r="I109" s="187">
        <f t="shared" si="17"/>
        <v>917.51892619189869</v>
      </c>
      <c r="J109" s="87">
        <f t="shared" si="18"/>
        <v>3356.2842320099653</v>
      </c>
      <c r="K109" s="187">
        <f t="shared" si="22"/>
        <v>631.8655450864112</v>
      </c>
      <c r="L109" s="87">
        <f t="shared" si="19"/>
        <v>2311.3641639260918</v>
      </c>
      <c r="M109" s="88">
        <f t="shared" si="23"/>
        <v>12378.219843945069</v>
      </c>
      <c r="N109" s="88">
        <f t="shared" si="24"/>
        <v>67487.219843945073</v>
      </c>
      <c r="O109" s="88">
        <f t="shared" si="25"/>
        <v>18449.212641865794</v>
      </c>
      <c r="P109" s="89">
        <f t="shared" si="20"/>
        <v>0.93888919137141158</v>
      </c>
      <c r="Q109" s="195">
        <v>-397.12582042338181</v>
      </c>
      <c r="R109" s="89">
        <f t="shared" si="26"/>
        <v>1.8594162985416704E-2</v>
      </c>
      <c r="S109" s="89">
        <f t="shared" si="26"/>
        <v>1.3303487999981193E-2</v>
      </c>
      <c r="T109" s="91">
        <v>3658</v>
      </c>
      <c r="U109" s="190">
        <v>54103</v>
      </c>
      <c r="V109" s="190">
        <v>14867.546029128882</v>
      </c>
      <c r="W109" s="197"/>
      <c r="X109" s="88">
        <v>0</v>
      </c>
      <c r="Y109" s="88">
        <f t="shared" si="27"/>
        <v>0</v>
      </c>
      <c r="Z109" s="1"/>
      <c r="AA109" s="1"/>
    </row>
    <row r="110" spans="2:27">
      <c r="B110" s="207">
        <v>3124</v>
      </c>
      <c r="C110" t="s">
        <v>122</v>
      </c>
      <c r="D110" s="1">
        <v>20634</v>
      </c>
      <c r="E110" s="85">
        <f t="shared" si="21"/>
        <v>15318.4855233853</v>
      </c>
      <c r="F110" s="86">
        <f t="shared" si="14"/>
        <v>0.77956500178488886</v>
      </c>
      <c r="G110" s="187">
        <f t="shared" si="15"/>
        <v>2600.1212830215754</v>
      </c>
      <c r="H110" s="187">
        <f t="shared" si="16"/>
        <v>3502.363368230062</v>
      </c>
      <c r="I110" s="187">
        <f t="shared" si="17"/>
        <v>828.91668026784191</v>
      </c>
      <c r="J110" s="87">
        <f t="shared" si="18"/>
        <v>1116.5507683207829</v>
      </c>
      <c r="K110" s="187">
        <f t="shared" si="22"/>
        <v>543.26329916235454</v>
      </c>
      <c r="L110" s="87">
        <f t="shared" si="19"/>
        <v>731.77566397169164</v>
      </c>
      <c r="M110" s="88">
        <f t="shared" si="23"/>
        <v>4234.1390322017533</v>
      </c>
      <c r="N110" s="88">
        <f t="shared" si="24"/>
        <v>24868.139032201754</v>
      </c>
      <c r="O110" s="88">
        <f t="shared" si="25"/>
        <v>18461.870105569233</v>
      </c>
      <c r="P110" s="89">
        <f t="shared" si="20"/>
        <v>0.93953333570927711</v>
      </c>
      <c r="Q110" s="195">
        <v>197.34195458986187</v>
      </c>
      <c r="R110" s="89">
        <f t="shared" si="26"/>
        <v>4.481239556433237E-2</v>
      </c>
      <c r="S110" s="89">
        <f t="shared" si="26"/>
        <v>3.0850537271713097E-2</v>
      </c>
      <c r="T110" s="91">
        <v>1347</v>
      </c>
      <c r="U110" s="190">
        <v>19749</v>
      </c>
      <c r="V110" s="190">
        <v>14860.045146726863</v>
      </c>
      <c r="W110" s="197"/>
      <c r="X110" s="88">
        <v>0</v>
      </c>
      <c r="Y110" s="88">
        <f t="shared" si="27"/>
        <v>0</v>
      </c>
      <c r="Z110" s="1"/>
      <c r="AA110" s="1"/>
    </row>
    <row r="111" spans="2:27">
      <c r="B111" s="207">
        <v>3201</v>
      </c>
      <c r="C111" t="s">
        <v>134</v>
      </c>
      <c r="D111" s="1">
        <v>4438746</v>
      </c>
      <c r="E111" s="85">
        <f t="shared" si="21"/>
        <v>33904.00317748871</v>
      </c>
      <c r="F111" s="86">
        <f t="shared" si="14"/>
        <v>1.7253908199492098</v>
      </c>
      <c r="G111" s="187">
        <f t="shared" si="15"/>
        <v>-8551.1893094404713</v>
      </c>
      <c r="H111" s="187">
        <f t="shared" si="16"/>
        <v>-1119530.255581256</v>
      </c>
      <c r="I111" s="187">
        <f t="shared" si="17"/>
        <v>0</v>
      </c>
      <c r="J111" s="87">
        <f t="shared" si="18"/>
        <v>0</v>
      </c>
      <c r="K111" s="187">
        <f t="shared" si="22"/>
        <v>-285.65338110548743</v>
      </c>
      <c r="L111" s="87">
        <f t="shared" si="19"/>
        <v>-37398.026307711516</v>
      </c>
      <c r="M111" s="88">
        <f t="shared" si="23"/>
        <v>-1156928.2818889676</v>
      </c>
      <c r="N111" s="88">
        <f t="shared" si="24"/>
        <v>3281817.7181110326</v>
      </c>
      <c r="O111" s="88">
        <f t="shared" si="25"/>
        <v>25067.160486942757</v>
      </c>
      <c r="P111" s="89">
        <f t="shared" si="20"/>
        <v>1.2756796995312278</v>
      </c>
      <c r="Q111" s="195">
        <v>-107138.07404367696</v>
      </c>
      <c r="R111" s="89">
        <f t="shared" si="26"/>
        <v>2.2307807110639427E-2</v>
      </c>
      <c r="S111" s="89">
        <f t="shared" si="26"/>
        <v>1.4132218213175738E-2</v>
      </c>
      <c r="T111" s="91">
        <v>130921</v>
      </c>
      <c r="U111" s="190">
        <v>4341888</v>
      </c>
      <c r="V111" s="190">
        <v>33431.541340068063</v>
      </c>
      <c r="W111" s="197"/>
      <c r="X111" s="88">
        <v>0</v>
      </c>
      <c r="Y111" s="88">
        <f t="shared" si="27"/>
        <v>0</v>
      </c>
      <c r="Z111" s="1"/>
      <c r="AA111" s="1"/>
    </row>
    <row r="112" spans="2:27">
      <c r="B112" s="207">
        <v>3203</v>
      </c>
      <c r="C112" t="s">
        <v>135</v>
      </c>
      <c r="D112" s="1">
        <v>2623841</v>
      </c>
      <c r="E112" s="85">
        <f t="shared" si="21"/>
        <v>26553.063806102313</v>
      </c>
      <c r="F112" s="86">
        <f t="shared" si="14"/>
        <v>1.3512980249775937</v>
      </c>
      <c r="G112" s="187">
        <f t="shared" si="15"/>
        <v>-4140.6256866086323</v>
      </c>
      <c r="H112" s="187">
        <f t="shared" si="16"/>
        <v>-409155.92722223199</v>
      </c>
      <c r="I112" s="187">
        <f t="shared" si="17"/>
        <v>0</v>
      </c>
      <c r="J112" s="87">
        <f t="shared" si="18"/>
        <v>0</v>
      </c>
      <c r="K112" s="187">
        <f t="shared" si="22"/>
        <v>-285.65338110548743</v>
      </c>
      <c r="L112" s="87">
        <f t="shared" si="19"/>
        <v>-28226.838853938742</v>
      </c>
      <c r="M112" s="88">
        <f t="shared" si="23"/>
        <v>-437382.76607617072</v>
      </c>
      <c r="N112" s="88">
        <f t="shared" si="24"/>
        <v>2186458.2339238292</v>
      </c>
      <c r="O112" s="88">
        <f t="shared" si="25"/>
        <v>22126.784738388193</v>
      </c>
      <c r="P112" s="89">
        <f t="shared" si="20"/>
        <v>1.1260425815425812</v>
      </c>
      <c r="Q112" s="195">
        <v>-38403.614430274349</v>
      </c>
      <c r="R112" s="89">
        <f t="shared" si="26"/>
        <v>2.1377432730590708E-2</v>
      </c>
      <c r="S112" s="89">
        <f t="shared" si="26"/>
        <v>1.0720749705288579E-2</v>
      </c>
      <c r="T112" s="91">
        <v>98815</v>
      </c>
      <c r="U112" s="190">
        <v>2568924</v>
      </c>
      <c r="V112" s="190">
        <v>26271.414546347049</v>
      </c>
      <c r="W112" s="197"/>
      <c r="X112" s="88">
        <v>0</v>
      </c>
      <c r="Y112" s="88">
        <f t="shared" si="27"/>
        <v>0</v>
      </c>
      <c r="Z112" s="1"/>
      <c r="AA112" s="1"/>
    </row>
    <row r="113" spans="2:27">
      <c r="B113" s="207">
        <v>3205</v>
      </c>
      <c r="C113" t="s">
        <v>140</v>
      </c>
      <c r="D113" s="1">
        <v>1757105</v>
      </c>
      <c r="E113" s="85">
        <f t="shared" si="21"/>
        <v>18652.721308690991</v>
      </c>
      <c r="F113" s="86">
        <f t="shared" si="14"/>
        <v>0.94924584405581924</v>
      </c>
      <c r="G113" s="187">
        <f t="shared" si="15"/>
        <v>599.57981183816082</v>
      </c>
      <c r="H113" s="187">
        <f t="shared" si="16"/>
        <v>56481.017854966587</v>
      </c>
      <c r="I113" s="187">
        <f t="shared" si="17"/>
        <v>0</v>
      </c>
      <c r="J113" s="87">
        <f t="shared" si="18"/>
        <v>0</v>
      </c>
      <c r="K113" s="187">
        <f t="shared" si="22"/>
        <v>-285.65338110548743</v>
      </c>
      <c r="L113" s="87">
        <f t="shared" si="19"/>
        <v>-26908.834153518023</v>
      </c>
      <c r="M113" s="88">
        <f t="shared" si="23"/>
        <v>29572.183701448565</v>
      </c>
      <c r="N113" s="88">
        <f t="shared" si="24"/>
        <v>1786677.1837014486</v>
      </c>
      <c r="O113" s="88">
        <f t="shared" si="25"/>
        <v>18966.647739423664</v>
      </c>
      <c r="P113" s="89">
        <f t="shared" si="20"/>
        <v>0.96522170917387129</v>
      </c>
      <c r="Q113" s="195">
        <v>12452.340801029462</v>
      </c>
      <c r="R113" s="89">
        <f t="shared" si="26"/>
        <v>4.9952524904258062E-2</v>
      </c>
      <c r="S113" s="89">
        <f t="shared" si="26"/>
        <v>2.0014705965044691E-2</v>
      </c>
      <c r="T113" s="91">
        <v>94201</v>
      </c>
      <c r="U113" s="190">
        <v>1673509</v>
      </c>
      <c r="V113" s="190">
        <v>18286.71802436759</v>
      </c>
      <c r="W113" s="197"/>
      <c r="X113" s="88">
        <v>0</v>
      </c>
      <c r="Y113" s="88">
        <f t="shared" si="27"/>
        <v>0</v>
      </c>
      <c r="Z113" s="1"/>
      <c r="AA113" s="1"/>
    </row>
    <row r="114" spans="2:27">
      <c r="B114" s="207">
        <v>3207</v>
      </c>
      <c r="C114" t="s">
        <v>130</v>
      </c>
      <c r="D114" s="1">
        <v>1348061</v>
      </c>
      <c r="E114" s="85">
        <f t="shared" si="21"/>
        <v>21209.266834487098</v>
      </c>
      <c r="F114" s="86">
        <f t="shared" si="14"/>
        <v>1.0793496597586101</v>
      </c>
      <c r="G114" s="187">
        <f t="shared" si="15"/>
        <v>-934.34750363950366</v>
      </c>
      <c r="H114" s="187">
        <f t="shared" si="16"/>
        <v>-59387.127331326847</v>
      </c>
      <c r="I114" s="187">
        <f t="shared" si="17"/>
        <v>0</v>
      </c>
      <c r="J114" s="87">
        <f t="shared" si="18"/>
        <v>0</v>
      </c>
      <c r="K114" s="187">
        <f t="shared" si="22"/>
        <v>-285.65338110548743</v>
      </c>
      <c r="L114" s="87">
        <f t="shared" si="19"/>
        <v>-18156.128903064779</v>
      </c>
      <c r="M114" s="88">
        <f t="shared" si="23"/>
        <v>-77543.256234391622</v>
      </c>
      <c r="N114" s="88">
        <f t="shared" si="24"/>
        <v>1270517.7437656084</v>
      </c>
      <c r="O114" s="88">
        <f t="shared" si="25"/>
        <v>19989.265949742108</v>
      </c>
      <c r="P114" s="89">
        <f t="shared" si="20"/>
        <v>1.0172632354549878</v>
      </c>
      <c r="Q114" s="195">
        <v>946.78498013224453</v>
      </c>
      <c r="R114" s="92">
        <f t="shared" si="26"/>
        <v>4.561238854997654E-2</v>
      </c>
      <c r="S114" s="93">
        <f t="shared" si="26"/>
        <v>2.397959605558982E-2</v>
      </c>
      <c r="T114" s="91">
        <v>63560</v>
      </c>
      <c r="U114" s="190">
        <v>1289255</v>
      </c>
      <c r="V114" s="190">
        <v>20712.587356414169</v>
      </c>
      <c r="W114" s="197"/>
      <c r="X114" s="88">
        <v>0</v>
      </c>
      <c r="Y114" s="88">
        <f t="shared" si="27"/>
        <v>0</v>
      </c>
      <c r="Z114" s="1"/>
      <c r="AA114" s="1"/>
    </row>
    <row r="115" spans="2:27">
      <c r="B115" s="207">
        <v>3209</v>
      </c>
      <c r="C115" t="s">
        <v>143</v>
      </c>
      <c r="D115" s="1">
        <v>720920</v>
      </c>
      <c r="E115" s="85">
        <f t="shared" si="21"/>
        <v>16454.101428767062</v>
      </c>
      <c r="F115" s="86">
        <f t="shared" si="14"/>
        <v>0.83735703442116982</v>
      </c>
      <c r="G115" s="187">
        <f t="shared" si="15"/>
        <v>1918.7517397925176</v>
      </c>
      <c r="H115" s="187">
        <f t="shared" si="16"/>
        <v>84068.188727269371</v>
      </c>
      <c r="I115" s="187">
        <f t="shared" si="17"/>
        <v>431.45111338422498</v>
      </c>
      <c r="J115" s="87">
        <f t="shared" si="18"/>
        <v>18903.599081816436</v>
      </c>
      <c r="K115" s="187">
        <f t="shared" si="22"/>
        <v>145.79773227873756</v>
      </c>
      <c r="L115" s="87">
        <f t="shared" si="19"/>
        <v>6387.9818420606071</v>
      </c>
      <c r="M115" s="88">
        <f t="shared" si="23"/>
        <v>90456.170569329974</v>
      </c>
      <c r="N115" s="88">
        <f t="shared" si="24"/>
        <v>811376.17056932999</v>
      </c>
      <c r="O115" s="88">
        <f t="shared" si="25"/>
        <v>18518.650900838318</v>
      </c>
      <c r="P115" s="89">
        <f t="shared" si="20"/>
        <v>0.94242293734109106</v>
      </c>
      <c r="Q115" s="195">
        <v>8519.1006298441353</v>
      </c>
      <c r="R115" s="92">
        <f t="shared" si="26"/>
        <v>1.8393866921693633E-2</v>
      </c>
      <c r="S115" s="93">
        <f t="shared" si="26"/>
        <v>-3.6410394060043269E-3</v>
      </c>
      <c r="T115" s="91">
        <v>43814</v>
      </c>
      <c r="U115" s="190">
        <v>707899</v>
      </c>
      <c r="V115" s="190">
        <v>16514.230392385572</v>
      </c>
      <c r="W115" s="197"/>
      <c r="X115" s="88">
        <v>0</v>
      </c>
      <c r="Y115" s="88">
        <f t="shared" si="27"/>
        <v>0</v>
      </c>
      <c r="Z115" s="1"/>
      <c r="AA115" s="1"/>
    </row>
    <row r="116" spans="2:27">
      <c r="B116" s="207">
        <v>3212</v>
      </c>
      <c r="C116" t="s">
        <v>133</v>
      </c>
      <c r="D116" s="1">
        <v>409944</v>
      </c>
      <c r="E116" s="85">
        <f t="shared" si="21"/>
        <v>19976.804249305591</v>
      </c>
      <c r="F116" s="86">
        <f t="shared" si="14"/>
        <v>1.016629053602728</v>
      </c>
      <c r="G116" s="187">
        <f t="shared" si="15"/>
        <v>-194.86995253059939</v>
      </c>
      <c r="H116" s="187">
        <f t="shared" si="16"/>
        <v>-3998.9262958804297</v>
      </c>
      <c r="I116" s="187">
        <f t="shared" si="17"/>
        <v>0</v>
      </c>
      <c r="J116" s="87">
        <f t="shared" si="18"/>
        <v>0</v>
      </c>
      <c r="K116" s="187">
        <f t="shared" si="22"/>
        <v>-285.65338110548743</v>
      </c>
      <c r="L116" s="87">
        <f t="shared" si="19"/>
        <v>-5861.8930336657077</v>
      </c>
      <c r="M116" s="88">
        <f t="shared" si="23"/>
        <v>-9860.8193295461369</v>
      </c>
      <c r="N116" s="88">
        <f t="shared" si="24"/>
        <v>400083.18067045388</v>
      </c>
      <c r="O116" s="88">
        <f t="shared" si="25"/>
        <v>19496.2809156695</v>
      </c>
      <c r="P116" s="89">
        <f t="shared" si="20"/>
        <v>0.99217499299263467</v>
      </c>
      <c r="Q116" s="195">
        <v>-1896.3457524025798</v>
      </c>
      <c r="R116" s="92">
        <f t="shared" si="26"/>
        <v>1.613898714284652E-2</v>
      </c>
      <c r="S116" s="92">
        <f t="shared" si="26"/>
        <v>6.2850980321099122E-3</v>
      </c>
      <c r="T116" s="91">
        <v>20521</v>
      </c>
      <c r="U116" s="190">
        <v>403433</v>
      </c>
      <c r="V116" s="190">
        <v>19852.032280287374</v>
      </c>
      <c r="W116" s="197"/>
      <c r="X116" s="88">
        <v>0</v>
      </c>
      <c r="Y116" s="88">
        <f t="shared" si="27"/>
        <v>0</v>
      </c>
      <c r="Z116" s="1"/>
      <c r="AA116" s="1"/>
    </row>
    <row r="117" spans="2:27">
      <c r="B117" s="207">
        <v>3214</v>
      </c>
      <c r="C117" t="s">
        <v>132</v>
      </c>
      <c r="D117" s="1">
        <v>379973</v>
      </c>
      <c r="E117" s="85">
        <f t="shared" si="21"/>
        <v>23391.590741196749</v>
      </c>
      <c r="F117" s="86">
        <f t="shared" si="14"/>
        <v>1.1904091595787558</v>
      </c>
      <c r="G117" s="187">
        <f t="shared" si="15"/>
        <v>-2243.7418476652942</v>
      </c>
      <c r="H117" s="187">
        <f t="shared" si="16"/>
        <v>-36447.342573475042</v>
      </c>
      <c r="I117" s="187">
        <f t="shared" si="17"/>
        <v>0</v>
      </c>
      <c r="J117" s="87">
        <f t="shared" si="18"/>
        <v>0</v>
      </c>
      <c r="K117" s="187">
        <f t="shared" si="22"/>
        <v>-285.65338110548743</v>
      </c>
      <c r="L117" s="87">
        <f t="shared" si="19"/>
        <v>-4640.1535226775377</v>
      </c>
      <c r="M117" s="88">
        <f t="shared" si="23"/>
        <v>-41087.496096152579</v>
      </c>
      <c r="N117" s="88">
        <f t="shared" si="24"/>
        <v>338885.50390384742</v>
      </c>
      <c r="O117" s="88">
        <f t="shared" si="25"/>
        <v>20862.195512425966</v>
      </c>
      <c r="P117" s="89">
        <f t="shared" si="20"/>
        <v>1.0616870353830459</v>
      </c>
      <c r="Q117" s="195">
        <v>-3910.8722967704816</v>
      </c>
      <c r="R117" s="92">
        <f t="shared" si="26"/>
        <v>3.6187323256150074E-2</v>
      </c>
      <c r="S117" s="92">
        <f t="shared" si="26"/>
        <v>2.7384451389039235E-2</v>
      </c>
      <c r="T117" s="91">
        <v>16244</v>
      </c>
      <c r="U117" s="190">
        <v>366703</v>
      </c>
      <c r="V117" s="190">
        <v>22768.098845150875</v>
      </c>
      <c r="W117" s="197"/>
      <c r="X117" s="88">
        <v>0</v>
      </c>
      <c r="Y117" s="88">
        <f t="shared" si="27"/>
        <v>0</v>
      </c>
      <c r="Z117" s="1"/>
      <c r="AA117" s="1"/>
    </row>
    <row r="118" spans="2:27">
      <c r="B118" s="207">
        <v>3216</v>
      </c>
      <c r="C118" t="s">
        <v>129</v>
      </c>
      <c r="D118" s="1">
        <v>348753</v>
      </c>
      <c r="E118" s="85">
        <f t="shared" si="21"/>
        <v>17891.191709844559</v>
      </c>
      <c r="F118" s="86">
        <f t="shared" si="14"/>
        <v>0.9104912411822077</v>
      </c>
      <c r="G118" s="187">
        <f t="shared" si="15"/>
        <v>1056.4975711460195</v>
      </c>
      <c r="H118" s="187">
        <f t="shared" si="16"/>
        <v>20594.307154349357</v>
      </c>
      <c r="I118" s="187">
        <f t="shared" si="17"/>
        <v>0</v>
      </c>
      <c r="J118" s="87">
        <f t="shared" si="18"/>
        <v>0</v>
      </c>
      <c r="K118" s="187">
        <f t="shared" si="22"/>
        <v>-285.65338110548743</v>
      </c>
      <c r="L118" s="87">
        <f t="shared" si="19"/>
        <v>-5568.2413578892665</v>
      </c>
      <c r="M118" s="88">
        <f t="shared" si="23"/>
        <v>15026.06579646009</v>
      </c>
      <c r="N118" s="88">
        <f t="shared" si="24"/>
        <v>363779.06579646008</v>
      </c>
      <c r="O118" s="88">
        <f t="shared" si="25"/>
        <v>18662.03589988509</v>
      </c>
      <c r="P118" s="89">
        <f t="shared" si="20"/>
        <v>0.94971986802442665</v>
      </c>
      <c r="Q118" s="195">
        <v>660.73634074443908</v>
      </c>
      <c r="R118" s="92">
        <f t="shared" si="26"/>
        <v>5.9035200660771545E-2</v>
      </c>
      <c r="S118" s="92">
        <f t="shared" si="26"/>
        <v>3.7086284584900521E-2</v>
      </c>
      <c r="T118" s="91">
        <v>19493</v>
      </c>
      <c r="U118" s="190">
        <v>329312</v>
      </c>
      <c r="V118" s="190">
        <v>17251.401330609253</v>
      </c>
      <c r="W118" s="197"/>
      <c r="X118" s="88">
        <v>0</v>
      </c>
      <c r="Y118" s="88">
        <f t="shared" si="27"/>
        <v>0</v>
      </c>
      <c r="Z118" s="1"/>
      <c r="AA118" s="1"/>
    </row>
    <row r="119" spans="2:27">
      <c r="B119" s="207">
        <v>3218</v>
      </c>
      <c r="C119" t="s">
        <v>131</v>
      </c>
      <c r="D119" s="1">
        <v>379977</v>
      </c>
      <c r="E119" s="85">
        <f t="shared" si="21"/>
        <v>17267.757327880026</v>
      </c>
      <c r="F119" s="86">
        <f t="shared" si="14"/>
        <v>0.87876436946587522</v>
      </c>
      <c r="G119" s="187">
        <f t="shared" si="15"/>
        <v>1430.5582003247393</v>
      </c>
      <c r="H119" s="187">
        <f t="shared" si="16"/>
        <v>31479.433198145889</v>
      </c>
      <c r="I119" s="187">
        <f t="shared" si="17"/>
        <v>146.67154869468757</v>
      </c>
      <c r="J119" s="87">
        <f t="shared" si="18"/>
        <v>3227.5074290265998</v>
      </c>
      <c r="K119" s="187">
        <f t="shared" si="22"/>
        <v>-138.98183241079985</v>
      </c>
      <c r="L119" s="87">
        <f t="shared" si="19"/>
        <v>-3058.2952221996511</v>
      </c>
      <c r="M119" s="88">
        <f t="shared" si="23"/>
        <v>28421.137975946236</v>
      </c>
      <c r="N119" s="88">
        <f t="shared" si="24"/>
        <v>408398.13797594624</v>
      </c>
      <c r="O119" s="88">
        <f t="shared" si="25"/>
        <v>18559.333695793968</v>
      </c>
      <c r="P119" s="89">
        <f t="shared" si="20"/>
        <v>0.94449330409332632</v>
      </c>
      <c r="Q119" s="195">
        <v>3844.5920644023681</v>
      </c>
      <c r="R119" s="92">
        <f t="shared" si="26"/>
        <v>4.6670559782279346E-2</v>
      </c>
      <c r="S119" s="92">
        <f t="shared" si="26"/>
        <v>1.5515403378853074E-2</v>
      </c>
      <c r="T119" s="91">
        <v>22005</v>
      </c>
      <c r="U119" s="190">
        <v>363034</v>
      </c>
      <c r="V119" s="190">
        <v>17003.934426229509</v>
      </c>
      <c r="W119" s="197"/>
      <c r="X119" s="88">
        <v>0</v>
      </c>
      <c r="Y119" s="88">
        <f t="shared" si="27"/>
        <v>0</v>
      </c>
      <c r="Z119" s="1"/>
      <c r="AA119" s="1"/>
    </row>
    <row r="120" spans="2:27">
      <c r="B120" s="207">
        <v>3220</v>
      </c>
      <c r="C120" t="s">
        <v>138</v>
      </c>
      <c r="D120" s="1">
        <v>178442</v>
      </c>
      <c r="E120" s="85">
        <f t="shared" si="21"/>
        <v>15541.020728096149</v>
      </c>
      <c r="F120" s="86">
        <f t="shared" si="14"/>
        <v>0.79088992401644875</v>
      </c>
      <c r="G120" s="187">
        <f t="shared" si="15"/>
        <v>2466.6001601950652</v>
      </c>
      <c r="H120" s="187">
        <f t="shared" si="16"/>
        <v>28321.503039359737</v>
      </c>
      <c r="I120" s="187">
        <f t="shared" si="17"/>
        <v>751.0293586190445</v>
      </c>
      <c r="J120" s="87">
        <f t="shared" si="18"/>
        <v>8623.31909566387</v>
      </c>
      <c r="K120" s="187">
        <f t="shared" si="22"/>
        <v>465.37597751355707</v>
      </c>
      <c r="L120" s="87">
        <f t="shared" si="19"/>
        <v>5343.4469738106627</v>
      </c>
      <c r="M120" s="88">
        <f t="shared" si="23"/>
        <v>33664.950013170397</v>
      </c>
      <c r="N120" s="88">
        <f t="shared" si="24"/>
        <v>212106.9500131704</v>
      </c>
      <c r="O120" s="88">
        <f t="shared" si="25"/>
        <v>18472.996865804773</v>
      </c>
      <c r="P120" s="89">
        <f t="shared" si="20"/>
        <v>0.94009958182085496</v>
      </c>
      <c r="Q120" s="195">
        <v>3697.9869135863082</v>
      </c>
      <c r="R120" s="92">
        <f t="shared" si="26"/>
        <v>3.7821552992631111E-2</v>
      </c>
      <c r="S120" s="92">
        <f t="shared" si="26"/>
        <v>2.9686738520471469E-2</v>
      </c>
      <c r="T120" s="91">
        <v>11482</v>
      </c>
      <c r="U120" s="190">
        <v>171939</v>
      </c>
      <c r="V120" s="190">
        <v>15092.959971910112</v>
      </c>
      <c r="W120" s="197"/>
      <c r="X120" s="88">
        <v>0</v>
      </c>
      <c r="Y120" s="88">
        <f t="shared" si="27"/>
        <v>0</v>
      </c>
      <c r="Z120" s="1"/>
      <c r="AA120" s="1"/>
    </row>
    <row r="121" spans="2:27">
      <c r="B121" s="207">
        <v>3222</v>
      </c>
      <c r="C121" t="s">
        <v>139</v>
      </c>
      <c r="D121" s="1">
        <v>910506</v>
      </c>
      <c r="E121" s="85">
        <f t="shared" si="21"/>
        <v>18894.870092139121</v>
      </c>
      <c r="F121" s="86">
        <f t="shared" si="14"/>
        <v>0.96156891062220862</v>
      </c>
      <c r="G121" s="187">
        <f t="shared" si="15"/>
        <v>454.29054176928258</v>
      </c>
      <c r="H121" s="187">
        <f t="shared" si="16"/>
        <v>21891.352626778189</v>
      </c>
      <c r="I121" s="187">
        <f t="shared" si="17"/>
        <v>0</v>
      </c>
      <c r="J121" s="87">
        <f t="shared" si="18"/>
        <v>0</v>
      </c>
      <c r="K121" s="187">
        <f t="shared" si="22"/>
        <v>-285.65338110548743</v>
      </c>
      <c r="L121" s="87">
        <f t="shared" si="19"/>
        <v>-13765.065128711227</v>
      </c>
      <c r="M121" s="88">
        <f t="shared" si="23"/>
        <v>8126.2874980669621</v>
      </c>
      <c r="N121" s="88">
        <f t="shared" si="24"/>
        <v>918632.28749806702</v>
      </c>
      <c r="O121" s="88">
        <f t="shared" si="25"/>
        <v>19063.507252802916</v>
      </c>
      <c r="P121" s="89">
        <f t="shared" si="20"/>
        <v>0.97015093580042711</v>
      </c>
      <c r="Q121" s="195">
        <v>2497.959625906451</v>
      </c>
      <c r="R121" s="92">
        <f t="shared" si="26"/>
        <v>6.1429615614628397E-2</v>
      </c>
      <c r="S121" s="92">
        <f t="shared" si="26"/>
        <v>3.0790273966916325E-2</v>
      </c>
      <c r="T121" s="91">
        <v>48188</v>
      </c>
      <c r="U121" s="190">
        <v>857811</v>
      </c>
      <c r="V121" s="190">
        <v>18330.469901916789</v>
      </c>
      <c r="W121" s="197"/>
      <c r="X121" s="88">
        <v>0</v>
      </c>
      <c r="Y121" s="88">
        <f t="shared" si="27"/>
        <v>0</v>
      </c>
      <c r="Z121" s="1"/>
      <c r="AA121" s="1"/>
    </row>
    <row r="122" spans="2:27">
      <c r="B122" s="207">
        <v>3224</v>
      </c>
      <c r="C122" t="s">
        <v>137</v>
      </c>
      <c r="D122" s="1">
        <v>366352</v>
      </c>
      <c r="E122" s="85">
        <f t="shared" si="21"/>
        <v>18227.374496243596</v>
      </c>
      <c r="F122" s="86">
        <f t="shared" si="14"/>
        <v>0.92759974280784985</v>
      </c>
      <c r="G122" s="187">
        <f t="shared" si="15"/>
        <v>854.78789930659764</v>
      </c>
      <c r="H122" s="187">
        <f t="shared" si="16"/>
        <v>17180.381988163306</v>
      </c>
      <c r="I122" s="187">
        <f t="shared" si="17"/>
        <v>0</v>
      </c>
      <c r="J122" s="87">
        <f t="shared" si="18"/>
        <v>0</v>
      </c>
      <c r="K122" s="187">
        <f t="shared" si="22"/>
        <v>-285.65338110548743</v>
      </c>
      <c r="L122" s="87">
        <f t="shared" si="19"/>
        <v>-5741.3473068391913</v>
      </c>
      <c r="M122" s="88">
        <f t="shared" si="23"/>
        <v>11439.034681324116</v>
      </c>
      <c r="N122" s="88">
        <f t="shared" si="24"/>
        <v>377791.03468132409</v>
      </c>
      <c r="O122" s="88">
        <f t="shared" si="25"/>
        <v>18796.509014444702</v>
      </c>
      <c r="P122" s="89">
        <f t="shared" si="20"/>
        <v>0.95656326867468344</v>
      </c>
      <c r="Q122" s="195">
        <v>2055.5198539281664</v>
      </c>
      <c r="R122" s="92">
        <f t="shared" si="26"/>
        <v>4.6438956394568319E-2</v>
      </c>
      <c r="S122" s="92">
        <f t="shared" si="26"/>
        <v>2.139606182141629E-2</v>
      </c>
      <c r="T122" s="91">
        <v>20099</v>
      </c>
      <c r="U122" s="190">
        <v>350094</v>
      </c>
      <c r="V122" s="190">
        <v>17845.550005097357</v>
      </c>
      <c r="W122" s="197"/>
      <c r="X122" s="88">
        <v>0</v>
      </c>
      <c r="Y122" s="88">
        <f t="shared" si="27"/>
        <v>0</v>
      </c>
      <c r="Z122" s="1"/>
      <c r="AA122" s="1"/>
    </row>
    <row r="123" spans="2:27">
      <c r="B123" s="207">
        <v>3226</v>
      </c>
      <c r="C123" t="s">
        <v>136</v>
      </c>
      <c r="D123" s="1">
        <v>267614</v>
      </c>
      <c r="E123" s="85">
        <f t="shared" si="21"/>
        <v>14819.692103222947</v>
      </c>
      <c r="F123" s="86">
        <f t="shared" si="14"/>
        <v>0.75418116779649969</v>
      </c>
      <c r="G123" s="187">
        <f t="shared" si="15"/>
        <v>2899.3973351189866</v>
      </c>
      <c r="H123" s="187">
        <f t="shared" si="16"/>
        <v>52357.317077578657</v>
      </c>
      <c r="I123" s="187">
        <f t="shared" si="17"/>
        <v>1003.4943773246652</v>
      </c>
      <c r="J123" s="87">
        <f t="shared" si="18"/>
        <v>18121.101465728803</v>
      </c>
      <c r="K123" s="187">
        <f t="shared" si="22"/>
        <v>717.84099621917767</v>
      </c>
      <c r="L123" s="87">
        <f t="shared" si="19"/>
        <v>12962.77270972591</v>
      </c>
      <c r="M123" s="88">
        <f t="shared" si="23"/>
        <v>65320.089787304569</v>
      </c>
      <c r="N123" s="88">
        <f t="shared" si="24"/>
        <v>332934.08978730458</v>
      </c>
      <c r="O123" s="88">
        <f t="shared" si="25"/>
        <v>18436.930434561113</v>
      </c>
      <c r="P123" s="89">
        <f t="shared" si="20"/>
        <v>0.93826414400985747</v>
      </c>
      <c r="Q123" s="195">
        <v>2353.2261440116636</v>
      </c>
      <c r="R123" s="92">
        <f t="shared" si="26"/>
        <v>2.0667823566429565E-2</v>
      </c>
      <c r="S123" s="92">
        <f t="shared" si="26"/>
        <v>1.4280877943270468E-2</v>
      </c>
      <c r="T123" s="91">
        <v>18058</v>
      </c>
      <c r="U123" s="190">
        <v>262195</v>
      </c>
      <c r="V123" s="190">
        <v>14611.033714126497</v>
      </c>
      <c r="W123" s="197"/>
      <c r="X123" s="88">
        <v>0</v>
      </c>
      <c r="Y123" s="88">
        <f t="shared" si="27"/>
        <v>0</v>
      </c>
      <c r="Z123" s="1"/>
      <c r="AA123" s="1"/>
    </row>
    <row r="124" spans="2:27">
      <c r="B124" s="210">
        <v>3228</v>
      </c>
      <c r="C124" s="211" t="s">
        <v>144</v>
      </c>
      <c r="D124" s="1">
        <v>384962</v>
      </c>
      <c r="E124" s="85">
        <f t="shared" si="21"/>
        <v>15620.288090890646</v>
      </c>
      <c r="F124" s="86">
        <f t="shared" si="14"/>
        <v>0.79492387774666828</v>
      </c>
      <c r="G124" s="187">
        <f t="shared" si="15"/>
        <v>2419.0397425183673</v>
      </c>
      <c r="H124" s="187">
        <f t="shared" si="16"/>
        <v>59617.234454365163</v>
      </c>
      <c r="I124" s="187">
        <f t="shared" si="17"/>
        <v>723.28578164097053</v>
      </c>
      <c r="J124" s="87">
        <f t="shared" si="18"/>
        <v>17825.378088541722</v>
      </c>
      <c r="K124" s="187">
        <f t="shared" si="22"/>
        <v>437.6324005354831</v>
      </c>
      <c r="L124" s="87">
        <f t="shared" si="19"/>
        <v>10785.450511196981</v>
      </c>
      <c r="M124" s="88">
        <f t="shared" si="23"/>
        <v>70402.684965562148</v>
      </c>
      <c r="N124" s="88">
        <f t="shared" si="24"/>
        <v>455364.68496556213</v>
      </c>
      <c r="O124" s="88">
        <f t="shared" si="25"/>
        <v>18476.960233944497</v>
      </c>
      <c r="P124" s="89">
        <f t="shared" si="20"/>
        <v>0.94030127950736597</v>
      </c>
      <c r="Q124" s="195">
        <v>4306.1840912154003</v>
      </c>
      <c r="R124" s="92">
        <f t="shared" si="26"/>
        <v>5.3783868124408045E-2</v>
      </c>
      <c r="S124" s="92">
        <f t="shared" si="26"/>
        <v>3.8305281787989337E-2</v>
      </c>
      <c r="T124" s="91">
        <v>24645</v>
      </c>
      <c r="U124" s="190">
        <v>365314</v>
      </c>
      <c r="V124" s="190">
        <v>15044.022567228103</v>
      </c>
      <c r="W124" s="197"/>
      <c r="X124" s="88">
        <v>0</v>
      </c>
      <c r="Y124" s="88">
        <f t="shared" si="27"/>
        <v>0</v>
      </c>
      <c r="Z124" s="1"/>
      <c r="AA124" s="1"/>
    </row>
    <row r="125" spans="2:27">
      <c r="B125" s="207">
        <v>3230</v>
      </c>
      <c r="C125" t="s">
        <v>142</v>
      </c>
      <c r="D125" s="1">
        <v>150749</v>
      </c>
      <c r="E125" s="85">
        <f t="shared" si="21"/>
        <v>20376.993782103269</v>
      </c>
      <c r="F125" s="86">
        <f t="shared" si="14"/>
        <v>1.0369948889441822</v>
      </c>
      <c r="G125" s="187">
        <f t="shared" si="15"/>
        <v>-434.98367220920625</v>
      </c>
      <c r="H125" s="187">
        <f t="shared" si="16"/>
        <v>-3218.0092070037081</v>
      </c>
      <c r="I125" s="187">
        <f t="shared" si="17"/>
        <v>0</v>
      </c>
      <c r="J125" s="87">
        <f t="shared" si="18"/>
        <v>0</v>
      </c>
      <c r="K125" s="187">
        <f t="shared" si="22"/>
        <v>-285.65338110548743</v>
      </c>
      <c r="L125" s="87">
        <f t="shared" si="19"/>
        <v>-2113.263713418396</v>
      </c>
      <c r="M125" s="88">
        <f t="shared" si="23"/>
        <v>-5331.2729204221041</v>
      </c>
      <c r="N125" s="88">
        <f t="shared" si="24"/>
        <v>145417.72707957789</v>
      </c>
      <c r="O125" s="88">
        <f t="shared" si="25"/>
        <v>19656.356728788578</v>
      </c>
      <c r="P125" s="89">
        <f t="shared" si="20"/>
        <v>1.0003213271292166</v>
      </c>
      <c r="Q125" s="195">
        <v>-610.84681430116234</v>
      </c>
      <c r="R125" s="92">
        <f t="shared" si="26"/>
        <v>3.1884236537500596E-2</v>
      </c>
      <c r="S125" s="92">
        <f t="shared" si="26"/>
        <v>1.6122825517125024E-2</v>
      </c>
      <c r="T125" s="91">
        <v>7398</v>
      </c>
      <c r="U125" s="190">
        <v>146091</v>
      </c>
      <c r="V125" s="190">
        <v>20053.671928620453</v>
      </c>
      <c r="W125" s="197"/>
      <c r="X125" s="88">
        <v>0</v>
      </c>
      <c r="Y125" s="88">
        <f t="shared" si="27"/>
        <v>0</v>
      </c>
      <c r="Z125" s="1"/>
    </row>
    <row r="126" spans="2:27">
      <c r="B126" s="207">
        <v>3232</v>
      </c>
      <c r="C126" t="s">
        <v>141</v>
      </c>
      <c r="D126" s="1">
        <v>504169</v>
      </c>
      <c r="E126" s="85">
        <f t="shared" si="21"/>
        <v>19479.522448033382</v>
      </c>
      <c r="F126" s="86">
        <f t="shared" si="14"/>
        <v>0.99132214661740281</v>
      </c>
      <c r="G126" s="187">
        <f t="shared" si="15"/>
        <v>103.49912823272606</v>
      </c>
      <c r="H126" s="187">
        <f t="shared" si="16"/>
        <v>2678.7644369194159</v>
      </c>
      <c r="I126" s="187">
        <f t="shared" si="17"/>
        <v>0</v>
      </c>
      <c r="J126" s="87">
        <f t="shared" si="18"/>
        <v>0</v>
      </c>
      <c r="K126" s="187">
        <f t="shared" si="22"/>
        <v>-285.65338110548743</v>
      </c>
      <c r="L126" s="87">
        <f t="shared" si="19"/>
        <v>-7393.2808097722263</v>
      </c>
      <c r="M126" s="88">
        <f t="shared" si="23"/>
        <v>-4714.5163728528105</v>
      </c>
      <c r="N126" s="88">
        <f t="shared" si="24"/>
        <v>499454.48362714722</v>
      </c>
      <c r="O126" s="88">
        <f t="shared" si="25"/>
        <v>19297.368195160623</v>
      </c>
      <c r="P126" s="89">
        <f t="shared" si="20"/>
        <v>0.98205223019850496</v>
      </c>
      <c r="Q126" s="195">
        <v>1384.965822148828</v>
      </c>
      <c r="R126" s="92">
        <f t="shared" si="26"/>
        <v>1.4500073446111683E-2</v>
      </c>
      <c r="S126" s="92">
        <f t="shared" si="26"/>
        <v>-2.8250572417479513E-3</v>
      </c>
      <c r="T126" s="91">
        <v>25882</v>
      </c>
      <c r="U126" s="190">
        <v>496963</v>
      </c>
      <c r="V126" s="190">
        <v>19534.709119496856</v>
      </c>
      <c r="W126" s="197"/>
      <c r="X126" s="88">
        <v>0</v>
      </c>
      <c r="Y126" s="88">
        <f t="shared" si="27"/>
        <v>0</v>
      </c>
      <c r="Z126" s="1"/>
    </row>
    <row r="127" spans="2:27">
      <c r="B127" s="207">
        <v>3234</v>
      </c>
      <c r="C127" t="s">
        <v>164</v>
      </c>
      <c r="D127" s="1">
        <v>150124</v>
      </c>
      <c r="E127" s="85">
        <f t="shared" si="21"/>
        <v>16044.031206583306</v>
      </c>
      <c r="F127" s="86">
        <f t="shared" si="14"/>
        <v>0.81648836610532427</v>
      </c>
      <c r="G127" s="187">
        <f t="shared" si="15"/>
        <v>2164.7938731027716</v>
      </c>
      <c r="H127" s="187">
        <f t="shared" si="16"/>
        <v>20255.976270622632</v>
      </c>
      <c r="I127" s="187">
        <f t="shared" si="17"/>
        <v>574.97569114853968</v>
      </c>
      <c r="J127" s="87">
        <f t="shared" si="18"/>
        <v>5380.0475420768853</v>
      </c>
      <c r="K127" s="187">
        <f t="shared" si="22"/>
        <v>289.32231004305225</v>
      </c>
      <c r="L127" s="87">
        <f t="shared" si="19"/>
        <v>2707.1888550728399</v>
      </c>
      <c r="M127" s="88">
        <f t="shared" si="23"/>
        <v>22963.165125695472</v>
      </c>
      <c r="N127" s="88">
        <f t="shared" si="24"/>
        <v>173087.16512569546</v>
      </c>
      <c r="O127" s="88">
        <f t="shared" si="25"/>
        <v>18498.147389729129</v>
      </c>
      <c r="P127" s="89">
        <f t="shared" si="20"/>
        <v>0.94137950392529868</v>
      </c>
      <c r="Q127" s="195">
        <v>2753.4211723068438</v>
      </c>
      <c r="R127" s="92">
        <f t="shared" si="26"/>
        <v>5.9718771176869211E-2</v>
      </c>
      <c r="S127" s="92">
        <f t="shared" si="26"/>
        <v>5.4056065335376879E-2</v>
      </c>
      <c r="T127" s="91">
        <v>9357</v>
      </c>
      <c r="U127" s="190">
        <v>141664</v>
      </c>
      <c r="V127" s="190">
        <v>15221.231331256044</v>
      </c>
      <c r="W127" s="197"/>
      <c r="X127" s="88">
        <v>0</v>
      </c>
      <c r="Y127" s="88">
        <f t="shared" si="27"/>
        <v>0</v>
      </c>
      <c r="Z127" s="1"/>
    </row>
    <row r="128" spans="2:27">
      <c r="B128" s="210">
        <v>3236</v>
      </c>
      <c r="C128" s="211" t="s">
        <v>163</v>
      </c>
      <c r="D128" s="1">
        <v>109625</v>
      </c>
      <c r="E128" s="85">
        <f t="shared" si="21"/>
        <v>15578.371465112974</v>
      </c>
      <c r="F128" s="86">
        <f t="shared" si="14"/>
        <v>0.79279072075805457</v>
      </c>
      <c r="G128" s="187">
        <f t="shared" si="15"/>
        <v>2444.1897179849707</v>
      </c>
      <c r="H128" s="187">
        <f t="shared" si="16"/>
        <v>17199.76304546024</v>
      </c>
      <c r="I128" s="187">
        <f t="shared" si="17"/>
        <v>737.95660066315588</v>
      </c>
      <c r="J128" s="87">
        <f t="shared" si="18"/>
        <v>5193.0005988666271</v>
      </c>
      <c r="K128" s="187">
        <f t="shared" si="22"/>
        <v>452.30321955766846</v>
      </c>
      <c r="L128" s="87">
        <f t="shared" si="19"/>
        <v>3182.8577560273129</v>
      </c>
      <c r="M128" s="88">
        <f t="shared" si="23"/>
        <v>20382.620801487552</v>
      </c>
      <c r="N128" s="88">
        <f t="shared" si="24"/>
        <v>130007.62080148756</v>
      </c>
      <c r="O128" s="88">
        <f t="shared" si="25"/>
        <v>18474.864402655614</v>
      </c>
      <c r="P128" s="89">
        <f t="shared" si="20"/>
        <v>0.94019462165793521</v>
      </c>
      <c r="Q128" s="195">
        <v>2076.2236335923153</v>
      </c>
      <c r="R128" s="92">
        <f t="shared" si="26"/>
        <v>1.8488409903841686E-2</v>
      </c>
      <c r="S128" s="93">
        <f t="shared" si="26"/>
        <v>1.1685943616292943E-2</v>
      </c>
      <c r="T128" s="91">
        <v>7037</v>
      </c>
      <c r="U128" s="190">
        <v>107635</v>
      </c>
      <c r="V128" s="190">
        <v>15398.426323319027</v>
      </c>
      <c r="W128" s="197"/>
      <c r="X128" s="88">
        <v>0</v>
      </c>
      <c r="Y128" s="88">
        <f t="shared" si="27"/>
        <v>0</v>
      </c>
      <c r="Z128" s="1"/>
    </row>
    <row r="129" spans="2:25">
      <c r="B129" s="207">
        <v>3238</v>
      </c>
      <c r="C129" t="s">
        <v>146</v>
      </c>
      <c r="D129" s="1">
        <v>239501</v>
      </c>
      <c r="E129" s="85">
        <f t="shared" si="21"/>
        <v>14851.854148579934</v>
      </c>
      <c r="F129" s="86">
        <f t="shared" si="14"/>
        <v>0.75581790955584982</v>
      </c>
      <c r="G129" s="187">
        <f t="shared" si="15"/>
        <v>2880.1001079047946</v>
      </c>
      <c r="H129" s="187">
        <f t="shared" si="16"/>
        <v>46444.494340072721</v>
      </c>
      <c r="I129" s="187">
        <f t="shared" si="17"/>
        <v>992.23766144971978</v>
      </c>
      <c r="J129" s="87">
        <f t="shared" si="18"/>
        <v>16000.82452853818</v>
      </c>
      <c r="K129" s="187">
        <f t="shared" si="22"/>
        <v>706.58428034423241</v>
      </c>
      <c r="L129" s="87">
        <f t="shared" si="19"/>
        <v>11394.378104831092</v>
      </c>
      <c r="M129" s="88">
        <f t="shared" si="23"/>
        <v>57838.872444903813</v>
      </c>
      <c r="N129" s="88">
        <f t="shared" si="24"/>
        <v>297339.87244490383</v>
      </c>
      <c r="O129" s="88">
        <f t="shared" si="25"/>
        <v>18438.538536828961</v>
      </c>
      <c r="P129" s="89">
        <f t="shared" si="20"/>
        <v>0.93834598109782497</v>
      </c>
      <c r="Q129" s="195">
        <v>5062.2387971166172</v>
      </c>
      <c r="R129" s="89">
        <f t="shared" si="26"/>
        <v>4.246900898391253E-2</v>
      </c>
      <c r="S129" s="89">
        <f t="shared" si="26"/>
        <v>3.9404507949995912E-3</v>
      </c>
      <c r="T129" s="91">
        <v>16126</v>
      </c>
      <c r="U129" s="190">
        <v>229744</v>
      </c>
      <c r="V129" s="190">
        <v>14793.560849967804</v>
      </c>
      <c r="W129" s="197"/>
      <c r="X129" s="88">
        <v>0</v>
      </c>
      <c r="Y129" s="88">
        <f t="shared" si="27"/>
        <v>0</v>
      </c>
    </row>
    <row r="130" spans="2:25">
      <c r="B130" s="207">
        <v>3240</v>
      </c>
      <c r="C130" t="s">
        <v>145</v>
      </c>
      <c r="D130" s="1">
        <v>413903</v>
      </c>
      <c r="E130" s="85">
        <f t="shared" si="21"/>
        <v>14826.730190571714</v>
      </c>
      <c r="F130" s="86">
        <f t="shared" si="14"/>
        <v>0.75453933940349227</v>
      </c>
      <c r="G130" s="187">
        <f t="shared" si="15"/>
        <v>2895.1744827097268</v>
      </c>
      <c r="H130" s="187">
        <f t="shared" si="16"/>
        <v>80821.690859324735</v>
      </c>
      <c r="I130" s="187">
        <f t="shared" si="17"/>
        <v>1001.0310467525968</v>
      </c>
      <c r="J130" s="87">
        <f t="shared" si="18"/>
        <v>27944.782701145494</v>
      </c>
      <c r="K130" s="187">
        <f t="shared" si="22"/>
        <v>715.37766564710932</v>
      </c>
      <c r="L130" s="87">
        <f t="shared" si="19"/>
        <v>19970.482914204706</v>
      </c>
      <c r="M130" s="88">
        <f t="shared" si="23"/>
        <v>100792.17377352944</v>
      </c>
      <c r="N130" s="88">
        <f t="shared" si="24"/>
        <v>514695.17377352947</v>
      </c>
      <c r="O130" s="88">
        <f t="shared" si="25"/>
        <v>18437.282338928555</v>
      </c>
      <c r="P130" s="89">
        <f t="shared" si="20"/>
        <v>0.93828205259020736</v>
      </c>
      <c r="Q130" s="195">
        <v>8581.5497804978368</v>
      </c>
      <c r="R130" s="89">
        <f t="shared" si="26"/>
        <v>3.3873538124903207E-2</v>
      </c>
      <c r="S130" s="89">
        <f t="shared" si="26"/>
        <v>1.2467215405452186E-2</v>
      </c>
      <c r="T130" s="91">
        <v>27916</v>
      </c>
      <c r="U130" s="190">
        <v>400342</v>
      </c>
      <c r="V130" s="190">
        <v>14644.15831443412</v>
      </c>
      <c r="W130" s="197"/>
      <c r="X130" s="88">
        <v>0</v>
      </c>
      <c r="Y130" s="88">
        <f t="shared" si="27"/>
        <v>0</v>
      </c>
    </row>
    <row r="131" spans="2:25">
      <c r="B131" s="207">
        <v>3242</v>
      </c>
      <c r="C131" t="s">
        <v>147</v>
      </c>
      <c r="D131" s="1">
        <v>41191</v>
      </c>
      <c r="E131" s="85">
        <f t="shared" si="21"/>
        <v>13545.215389674449</v>
      </c>
      <c r="F131" s="86">
        <f t="shared" si="14"/>
        <v>0.68932244269893739</v>
      </c>
      <c r="G131" s="187">
        <f t="shared" si="15"/>
        <v>3664.0833632480853</v>
      </c>
      <c r="H131" s="187">
        <f t="shared" si="16"/>
        <v>11142.477507637428</v>
      </c>
      <c r="I131" s="187">
        <f t="shared" si="17"/>
        <v>1449.5612270666395</v>
      </c>
      <c r="J131" s="87">
        <f t="shared" si="18"/>
        <v>4408.1156915096508</v>
      </c>
      <c r="K131" s="187">
        <f t="shared" si="22"/>
        <v>1163.9078459611521</v>
      </c>
      <c r="L131" s="87">
        <f t="shared" si="19"/>
        <v>3539.4437595678637</v>
      </c>
      <c r="M131" s="88">
        <f t="shared" si="23"/>
        <v>14681.921267205293</v>
      </c>
      <c r="N131" s="88">
        <f t="shared" si="24"/>
        <v>55872.921267205296</v>
      </c>
      <c r="O131" s="88">
        <f t="shared" si="25"/>
        <v>18373.206598883688</v>
      </c>
      <c r="P131" s="89">
        <f t="shared" si="20"/>
        <v>0.93502120775497943</v>
      </c>
      <c r="Q131" s="195">
        <v>1154.5243384615951</v>
      </c>
      <c r="R131" s="89">
        <f t="shared" si="26"/>
        <v>4.6095312423784203E-3</v>
      </c>
      <c r="S131" s="89">
        <f t="shared" si="26"/>
        <v>-2.7434902999815176E-2</v>
      </c>
      <c r="T131" s="91">
        <v>3041</v>
      </c>
      <c r="U131" s="190">
        <v>41002</v>
      </c>
      <c r="V131" s="190">
        <v>13927.309782608696</v>
      </c>
      <c r="W131" s="197"/>
      <c r="X131" s="88">
        <v>0</v>
      </c>
      <c r="Y131" s="88">
        <f t="shared" si="27"/>
        <v>0</v>
      </c>
    </row>
    <row r="132" spans="2:25">
      <c r="B132" s="207">
        <v>3301</v>
      </c>
      <c r="C132" t="s">
        <v>118</v>
      </c>
      <c r="D132" s="1">
        <v>1822644</v>
      </c>
      <c r="E132" s="85">
        <f t="shared" si="21"/>
        <v>17443.739412558501</v>
      </c>
      <c r="F132" s="86">
        <f t="shared" si="14"/>
        <v>0.88772018131470642</v>
      </c>
      <c r="G132" s="187">
        <f t="shared" si="15"/>
        <v>1324.9689495176542</v>
      </c>
      <c r="H132" s="187">
        <f t="shared" si="16"/>
        <v>138442.03062825114</v>
      </c>
      <c r="I132" s="187">
        <f t="shared" si="17"/>
        <v>85.077819057221305</v>
      </c>
      <c r="J132" s="87">
        <f t="shared" si="18"/>
        <v>8889.5260798318832</v>
      </c>
      <c r="K132" s="187">
        <f t="shared" si="22"/>
        <v>-200.57556204826614</v>
      </c>
      <c r="L132" s="87">
        <f t="shared" si="19"/>
        <v>-20957.538751737186</v>
      </c>
      <c r="M132" s="88">
        <f t="shared" si="23"/>
        <v>117484.49187651396</v>
      </c>
      <c r="N132" s="88">
        <f t="shared" si="24"/>
        <v>1940128.4918765139</v>
      </c>
      <c r="O132" s="88">
        <f t="shared" si="25"/>
        <v>18568.132800027888</v>
      </c>
      <c r="P132" s="89">
        <f t="shared" si="20"/>
        <v>0.9449410946857677</v>
      </c>
      <c r="Q132" s="195">
        <v>6814.5372748555092</v>
      </c>
      <c r="R132" s="89">
        <f t="shared" si="26"/>
        <v>2.9608000311823712E-2</v>
      </c>
      <c r="S132" s="89">
        <f t="shared" si="26"/>
        <v>1.7822695265521951E-2</v>
      </c>
      <c r="T132" s="91">
        <v>104487</v>
      </c>
      <c r="U132" s="190">
        <v>1770231</v>
      </c>
      <c r="V132" s="190">
        <v>17138.288911909072</v>
      </c>
      <c r="W132" s="197"/>
      <c r="X132" s="88">
        <v>0</v>
      </c>
      <c r="Y132" s="88">
        <f t="shared" si="27"/>
        <v>0</v>
      </c>
    </row>
    <row r="133" spans="2:25">
      <c r="B133" s="207">
        <v>3303</v>
      </c>
      <c r="C133" t="s">
        <v>119</v>
      </c>
      <c r="D133" s="1">
        <v>562656</v>
      </c>
      <c r="E133" s="85">
        <f t="shared" si="21"/>
        <v>19504.159733777036</v>
      </c>
      <c r="F133" s="86">
        <f t="shared" si="14"/>
        <v>0.9925759497871357</v>
      </c>
      <c r="G133" s="187">
        <f t="shared" si="15"/>
        <v>88.716756786533367</v>
      </c>
      <c r="H133" s="187">
        <f t="shared" si="16"/>
        <v>2559.3009997779145</v>
      </c>
      <c r="I133" s="187">
        <f t="shared" si="17"/>
        <v>0</v>
      </c>
      <c r="J133" s="87">
        <f t="shared" si="18"/>
        <v>0</v>
      </c>
      <c r="K133" s="187">
        <f t="shared" si="22"/>
        <v>-285.65338110548743</v>
      </c>
      <c r="L133" s="87">
        <f t="shared" si="19"/>
        <v>-8240.5287381311009</v>
      </c>
      <c r="M133" s="88">
        <f t="shared" si="23"/>
        <v>-5681.2277383531864</v>
      </c>
      <c r="N133" s="88">
        <f t="shared" si="24"/>
        <v>556974.77226164681</v>
      </c>
      <c r="O133" s="88">
        <f t="shared" si="25"/>
        <v>19307.223109458086</v>
      </c>
      <c r="P133" s="89">
        <f t="shared" si="20"/>
        <v>0.98255375146639812</v>
      </c>
      <c r="Q133" s="195">
        <v>4731.8923899756492</v>
      </c>
      <c r="R133" s="89">
        <f t="shared" si="26"/>
        <v>6.4680570851167699E-2</v>
      </c>
      <c r="S133" s="89">
        <f t="shared" si="26"/>
        <v>6.2650709807184971E-2</v>
      </c>
      <c r="T133" s="91">
        <v>28848</v>
      </c>
      <c r="U133" s="190">
        <v>528474</v>
      </c>
      <c r="V133" s="190">
        <v>18354.252769770428</v>
      </c>
      <c r="W133" s="197"/>
      <c r="X133" s="88">
        <v>0</v>
      </c>
      <c r="Y133" s="88">
        <f t="shared" si="27"/>
        <v>0</v>
      </c>
    </row>
    <row r="134" spans="2:25">
      <c r="B134" s="207">
        <v>3305</v>
      </c>
      <c r="C134" t="s">
        <v>120</v>
      </c>
      <c r="D134" s="1">
        <v>533864</v>
      </c>
      <c r="E134" s="85">
        <f t="shared" si="21"/>
        <v>16904.594534688578</v>
      </c>
      <c r="F134" s="86">
        <f t="shared" si="14"/>
        <v>0.8602828424839617</v>
      </c>
      <c r="G134" s="187">
        <f t="shared" si="15"/>
        <v>1648.4558762396082</v>
      </c>
      <c r="H134" s="187">
        <f t="shared" si="16"/>
        <v>52059.885027523065</v>
      </c>
      <c r="I134" s="187">
        <f t="shared" si="17"/>
        <v>273.77852631169441</v>
      </c>
      <c r="J134" s="87">
        <f t="shared" si="18"/>
        <v>8646.19963944962</v>
      </c>
      <c r="K134" s="187">
        <f t="shared" si="22"/>
        <v>-11.87485479379302</v>
      </c>
      <c r="L134" s="87">
        <f t="shared" si="19"/>
        <v>-375.01978924277734</v>
      </c>
      <c r="M134" s="88">
        <f t="shared" si="23"/>
        <v>51684.86523828029</v>
      </c>
      <c r="N134" s="88">
        <f t="shared" si="24"/>
        <v>585548.86523828027</v>
      </c>
      <c r="O134" s="88">
        <f t="shared" si="25"/>
        <v>18541.175556134396</v>
      </c>
      <c r="P134" s="89">
        <f t="shared" si="20"/>
        <v>0.94356922774423069</v>
      </c>
      <c r="Q134" s="195">
        <v>2500.4858707516178</v>
      </c>
      <c r="R134" s="89">
        <f t="shared" si="26"/>
        <v>6.6424828859134144E-2</v>
      </c>
      <c r="S134" s="89">
        <f t="shared" si="26"/>
        <v>6.1798623179969307E-2</v>
      </c>
      <c r="T134" s="91">
        <v>31581</v>
      </c>
      <c r="U134" s="190">
        <v>500611</v>
      </c>
      <c r="V134" s="190">
        <v>15920.716193868466</v>
      </c>
      <c r="W134" s="197"/>
      <c r="X134" s="88">
        <v>0</v>
      </c>
      <c r="Y134" s="88">
        <f t="shared" si="27"/>
        <v>0</v>
      </c>
    </row>
    <row r="135" spans="2:25">
      <c r="B135" s="207">
        <v>3310</v>
      </c>
      <c r="C135" t="s">
        <v>148</v>
      </c>
      <c r="D135" s="1">
        <v>153647</v>
      </c>
      <c r="E135" s="85">
        <f t="shared" si="21"/>
        <v>21984.117899556444</v>
      </c>
      <c r="F135" s="86">
        <f t="shared" ref="F135:F198" si="28">E135/E$365</f>
        <v>1.1187821983735839</v>
      </c>
      <c r="G135" s="187">
        <f t="shared" ref="G135:G198" si="29">($E$365+$Y$365-E135-Y135)*0.6</f>
        <v>-1399.2581426811114</v>
      </c>
      <c r="H135" s="187">
        <f t="shared" ref="H135:H198" si="30">G135*T135/1000</f>
        <v>-9779.4151591982882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-285.65338110548743</v>
      </c>
      <c r="L135" s="87">
        <f t="shared" ref="L135:L198" si="33">K135*T135/1000</f>
        <v>-1996.4314805462516</v>
      </c>
      <c r="M135" s="88">
        <f t="shared" si="23"/>
        <v>-11775.846639744539</v>
      </c>
      <c r="N135" s="88">
        <f t="shared" si="24"/>
        <v>141871.15336025547</v>
      </c>
      <c r="O135" s="88">
        <f t="shared" si="25"/>
        <v>20299.206375769849</v>
      </c>
      <c r="P135" s="89">
        <f t="shared" ref="P135:P198" si="34">O135/O$365</f>
        <v>1.0330362509009774</v>
      </c>
      <c r="Q135" s="195">
        <v>-1713.8799114829508</v>
      </c>
      <c r="R135" s="89">
        <f t="shared" si="26"/>
        <v>7.2339861252634668E-2</v>
      </c>
      <c r="S135" s="89">
        <f t="shared" si="26"/>
        <v>5.6843177036507028E-2</v>
      </c>
      <c r="T135" s="91">
        <v>6989</v>
      </c>
      <c r="U135" s="190">
        <v>143282</v>
      </c>
      <c r="V135" s="190">
        <v>20801.684088269452</v>
      </c>
      <c r="W135" s="197"/>
      <c r="X135" s="88">
        <v>0</v>
      </c>
      <c r="Y135" s="88">
        <f t="shared" si="27"/>
        <v>0</v>
      </c>
    </row>
    <row r="136" spans="2:25">
      <c r="B136" s="207">
        <v>3312</v>
      </c>
      <c r="C136" t="s">
        <v>159</v>
      </c>
      <c r="D136" s="1">
        <v>598753</v>
      </c>
      <c r="E136" s="85">
        <f t="shared" ref="E136:E199" si="35">D136/T136*1000</f>
        <v>21031.015103617843</v>
      </c>
      <c r="F136" s="86">
        <f t="shared" si="28"/>
        <v>1.0702783445374602</v>
      </c>
      <c r="G136" s="187">
        <f t="shared" si="29"/>
        <v>-827.3964651179507</v>
      </c>
      <c r="H136" s="187">
        <f t="shared" si="30"/>
        <v>-23555.977361908055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-285.65338110548743</v>
      </c>
      <c r="L136" s="87">
        <f t="shared" si="33"/>
        <v>-8132.5517600732264</v>
      </c>
      <c r="M136" s="88">
        <f t="shared" ref="M136:M199" si="37">+H136+L136</f>
        <v>-31688.529121981283</v>
      </c>
      <c r="N136" s="88">
        <f t="shared" ref="N136:N199" si="38">D136+M136</f>
        <v>567064.47087801876</v>
      </c>
      <c r="O136" s="88">
        <f t="shared" ref="O136:O199" si="39">N136/T136*1000</f>
        <v>19917.965257394408</v>
      </c>
      <c r="P136" s="89">
        <f t="shared" si="34"/>
        <v>1.0136347093665279</v>
      </c>
      <c r="Q136" s="195">
        <v>-3548.5606925053398</v>
      </c>
      <c r="R136" s="89">
        <f t="shared" ref="R136:S199" si="40">(D136-U136)/U136</f>
        <v>3.2574879626947009E-2</v>
      </c>
      <c r="S136" s="89">
        <f t="shared" si="40"/>
        <v>2.1585410412793032E-2</v>
      </c>
      <c r="T136" s="91">
        <v>28470</v>
      </c>
      <c r="U136" s="190">
        <v>579864</v>
      </c>
      <c r="V136" s="190">
        <v>20586.643945042069</v>
      </c>
      <c r="W136" s="197"/>
      <c r="X136" s="88">
        <v>0</v>
      </c>
      <c r="Y136" s="88">
        <f t="shared" ref="Y136:Y199" si="41">X136*1000/T136</f>
        <v>0</v>
      </c>
    </row>
    <row r="137" spans="2:25">
      <c r="B137" s="207">
        <v>3314</v>
      </c>
      <c r="C137" t="s">
        <v>158</v>
      </c>
      <c r="D137" s="1">
        <v>359168</v>
      </c>
      <c r="E137" s="85">
        <f t="shared" si="35"/>
        <v>17285.143654651332</v>
      </c>
      <c r="F137" s="86">
        <f t="shared" si="28"/>
        <v>0.87964916789061598</v>
      </c>
      <c r="G137" s="187">
        <f t="shared" si="29"/>
        <v>1420.1264042619557</v>
      </c>
      <c r="H137" s="187">
        <f t="shared" si="30"/>
        <v>29508.806554159179</v>
      </c>
      <c r="I137" s="187">
        <f t="shared" si="31"/>
        <v>140.5863343247305</v>
      </c>
      <c r="J137" s="87">
        <f t="shared" si="32"/>
        <v>2921.2434409335751</v>
      </c>
      <c r="K137" s="187">
        <f t="shared" si="36"/>
        <v>-145.06704678075693</v>
      </c>
      <c r="L137" s="87">
        <f t="shared" si="33"/>
        <v>-3014.3481650573481</v>
      </c>
      <c r="M137" s="88">
        <f t="shared" si="37"/>
        <v>26494.45838910183</v>
      </c>
      <c r="N137" s="88">
        <f t="shared" si="38"/>
        <v>385662.45838910184</v>
      </c>
      <c r="O137" s="88">
        <f t="shared" si="39"/>
        <v>18560.20301213253</v>
      </c>
      <c r="P137" s="89">
        <f t="shared" si="34"/>
        <v>0.94453754401456325</v>
      </c>
      <c r="Q137" s="195">
        <v>881.90599437463607</v>
      </c>
      <c r="R137" s="89">
        <f t="shared" si="40"/>
        <v>4.9171133538785106E-2</v>
      </c>
      <c r="S137" s="89">
        <f t="shared" si="40"/>
        <v>3.4831434711843835E-2</v>
      </c>
      <c r="T137" s="91">
        <v>20779</v>
      </c>
      <c r="U137" s="190">
        <v>342335</v>
      </c>
      <c r="V137" s="190">
        <v>16703.342278604538</v>
      </c>
      <c r="W137" s="197"/>
      <c r="X137" s="88">
        <v>0</v>
      </c>
      <c r="Y137" s="88">
        <f t="shared" si="41"/>
        <v>0</v>
      </c>
    </row>
    <row r="138" spans="2:25">
      <c r="B138" s="207">
        <v>3316</v>
      </c>
      <c r="C138" t="s">
        <v>157</v>
      </c>
      <c r="D138" s="1">
        <v>217768</v>
      </c>
      <c r="E138" s="85">
        <f t="shared" si="35"/>
        <v>14849.505625639278</v>
      </c>
      <c r="F138" s="86">
        <f t="shared" si="28"/>
        <v>0.75569839210827772</v>
      </c>
      <c r="G138" s="187">
        <f t="shared" si="29"/>
        <v>2881.5092216691883</v>
      </c>
      <c r="H138" s="187">
        <f t="shared" si="30"/>
        <v>42257.332735778647</v>
      </c>
      <c r="I138" s="187">
        <f t="shared" si="31"/>
        <v>993.05964447894939</v>
      </c>
      <c r="J138" s="87">
        <f t="shared" si="32"/>
        <v>14563.219686283794</v>
      </c>
      <c r="K138" s="187">
        <f t="shared" si="36"/>
        <v>707.40626337346202</v>
      </c>
      <c r="L138" s="87">
        <f t="shared" si="33"/>
        <v>10374.112852371822</v>
      </c>
      <c r="M138" s="88">
        <f t="shared" si="37"/>
        <v>52631.445588150469</v>
      </c>
      <c r="N138" s="88">
        <f t="shared" si="38"/>
        <v>270399.44558815047</v>
      </c>
      <c r="O138" s="88">
        <f t="shared" si="39"/>
        <v>18438.421110681928</v>
      </c>
      <c r="P138" s="89">
        <f t="shared" si="34"/>
        <v>0.93834000522544636</v>
      </c>
      <c r="Q138" s="195">
        <v>4317.5028686416481</v>
      </c>
      <c r="R138" s="89">
        <f t="shared" si="40"/>
        <v>-1.1497905138878172E-2</v>
      </c>
      <c r="S138" s="89">
        <f t="shared" si="40"/>
        <v>-2.0799868254516261E-2</v>
      </c>
      <c r="T138" s="91">
        <v>14665</v>
      </c>
      <c r="U138" s="190">
        <v>220301</v>
      </c>
      <c r="V138" s="190">
        <v>15164.934260342809</v>
      </c>
      <c r="W138" s="197"/>
      <c r="X138" s="88">
        <v>0</v>
      </c>
      <c r="Y138" s="88">
        <f t="shared" si="41"/>
        <v>0</v>
      </c>
    </row>
    <row r="139" spans="2:25">
      <c r="B139" s="207">
        <v>3318</v>
      </c>
      <c r="C139" t="s">
        <v>156</v>
      </c>
      <c r="D139" s="1">
        <v>43483</v>
      </c>
      <c r="E139" s="85">
        <f t="shared" si="35"/>
        <v>19403.391343150379</v>
      </c>
      <c r="F139" s="86">
        <f t="shared" si="28"/>
        <v>0.98744779854145237</v>
      </c>
      <c r="G139" s="187">
        <f t="shared" si="29"/>
        <v>149.17779116252785</v>
      </c>
      <c r="H139" s="187">
        <f t="shared" si="30"/>
        <v>334.30742999522494</v>
      </c>
      <c r="I139" s="187">
        <f t="shared" si="31"/>
        <v>0</v>
      </c>
      <c r="J139" s="87">
        <f t="shared" si="32"/>
        <v>0</v>
      </c>
      <c r="K139" s="187">
        <f t="shared" si="36"/>
        <v>-285.65338110548743</v>
      </c>
      <c r="L139" s="87">
        <f t="shared" si="33"/>
        <v>-640.14922705739741</v>
      </c>
      <c r="M139" s="88">
        <f t="shared" si="37"/>
        <v>-305.84179706217247</v>
      </c>
      <c r="N139" s="88">
        <f t="shared" si="38"/>
        <v>43177.158202937826</v>
      </c>
      <c r="O139" s="88">
        <f t="shared" si="39"/>
        <v>19266.915753207417</v>
      </c>
      <c r="P139" s="89">
        <f t="shared" si="34"/>
        <v>0.98050249096812447</v>
      </c>
      <c r="Q139" s="195">
        <v>-637.59958243429423</v>
      </c>
      <c r="R139" s="89">
        <f t="shared" si="40"/>
        <v>2.1423034460078458E-2</v>
      </c>
      <c r="S139" s="89">
        <f t="shared" si="40"/>
        <v>7.7493659934106006E-3</v>
      </c>
      <c r="T139" s="91">
        <v>2241</v>
      </c>
      <c r="U139" s="190">
        <v>42571</v>
      </c>
      <c r="V139" s="190">
        <v>19254.183627317958</v>
      </c>
      <c r="W139" s="197"/>
      <c r="X139" s="88">
        <v>0</v>
      </c>
      <c r="Y139" s="88">
        <f t="shared" si="41"/>
        <v>0</v>
      </c>
    </row>
    <row r="140" spans="2:25">
      <c r="B140" s="207">
        <v>3320</v>
      </c>
      <c r="C140" t="s">
        <v>149</v>
      </c>
      <c r="D140" s="1">
        <v>22526</v>
      </c>
      <c r="E140" s="85">
        <f t="shared" si="35"/>
        <v>20202.69058295964</v>
      </c>
      <c r="F140" s="86">
        <f t="shared" si="28"/>
        <v>1.0281245163773853</v>
      </c>
      <c r="G140" s="187">
        <f t="shared" si="29"/>
        <v>-330.40175272302878</v>
      </c>
      <c r="H140" s="187">
        <f t="shared" si="30"/>
        <v>-368.39795428617708</v>
      </c>
      <c r="I140" s="187">
        <f t="shared" si="31"/>
        <v>0</v>
      </c>
      <c r="J140" s="87">
        <f t="shared" si="32"/>
        <v>0</v>
      </c>
      <c r="K140" s="187">
        <f t="shared" si="36"/>
        <v>-285.65338110548743</v>
      </c>
      <c r="L140" s="87">
        <f t="shared" si="33"/>
        <v>-318.50351993261847</v>
      </c>
      <c r="M140" s="88">
        <f t="shared" si="37"/>
        <v>-686.90147421879556</v>
      </c>
      <c r="N140" s="88">
        <f t="shared" si="38"/>
        <v>21839.098525781206</v>
      </c>
      <c r="O140" s="88">
        <f t="shared" si="39"/>
        <v>19586.635449131125</v>
      </c>
      <c r="P140" s="89">
        <f t="shared" si="34"/>
        <v>0.99677317810249777</v>
      </c>
      <c r="Q140" s="195">
        <v>-151.83495511567992</v>
      </c>
      <c r="R140" s="89">
        <f t="shared" si="40"/>
        <v>3.065519765739385E-2</v>
      </c>
      <c r="S140" s="89">
        <f t="shared" si="40"/>
        <v>1.4016817784897754E-2</v>
      </c>
      <c r="T140" s="91">
        <v>1115</v>
      </c>
      <c r="U140" s="190">
        <v>21856</v>
      </c>
      <c r="V140" s="190">
        <v>19923.427529626253</v>
      </c>
      <c r="W140" s="197"/>
      <c r="X140" s="88">
        <v>0</v>
      </c>
      <c r="Y140" s="88">
        <f t="shared" si="41"/>
        <v>0</v>
      </c>
    </row>
    <row r="141" spans="2:25">
      <c r="B141" s="207">
        <v>3322</v>
      </c>
      <c r="C141" t="s">
        <v>150</v>
      </c>
      <c r="D141" s="1">
        <v>69232</v>
      </c>
      <c r="E141" s="85">
        <f t="shared" si="35"/>
        <v>20973.038473189943</v>
      </c>
      <c r="F141" s="86">
        <f t="shared" si="28"/>
        <v>1.0673278862866096</v>
      </c>
      <c r="G141" s="187">
        <f t="shared" si="29"/>
        <v>-792.61048686121069</v>
      </c>
      <c r="H141" s="187">
        <f t="shared" si="30"/>
        <v>-2616.4072171288567</v>
      </c>
      <c r="I141" s="187">
        <f t="shared" si="31"/>
        <v>0</v>
      </c>
      <c r="J141" s="87">
        <f t="shared" si="32"/>
        <v>0</v>
      </c>
      <c r="K141" s="187">
        <f t="shared" si="36"/>
        <v>-285.65338110548743</v>
      </c>
      <c r="L141" s="87">
        <f t="shared" si="33"/>
        <v>-942.94181102921391</v>
      </c>
      <c r="M141" s="88">
        <f t="shared" si="37"/>
        <v>-3559.3490281580707</v>
      </c>
      <c r="N141" s="88">
        <f t="shared" si="38"/>
        <v>65672.650971841926</v>
      </c>
      <c r="O141" s="88">
        <f t="shared" si="39"/>
        <v>19894.774605223243</v>
      </c>
      <c r="P141" s="89">
        <f t="shared" si="34"/>
        <v>1.0124545260661875</v>
      </c>
      <c r="Q141" s="195">
        <v>-357.58617653530291</v>
      </c>
      <c r="R141" s="89">
        <f t="shared" si="40"/>
        <v>6.5533905870040321E-2</v>
      </c>
      <c r="S141" s="89">
        <f t="shared" si="40"/>
        <v>6.4888323376329424E-2</v>
      </c>
      <c r="T141" s="91">
        <v>3301</v>
      </c>
      <c r="U141" s="190">
        <v>64974</v>
      </c>
      <c r="V141" s="190">
        <v>19695.059108820853</v>
      </c>
      <c r="W141" s="197"/>
      <c r="X141" s="88">
        <v>0</v>
      </c>
      <c r="Y141" s="88">
        <f t="shared" si="41"/>
        <v>0</v>
      </c>
    </row>
    <row r="142" spans="2:25">
      <c r="B142" s="207">
        <v>3324</v>
      </c>
      <c r="C142" t="s">
        <v>151</v>
      </c>
      <c r="D142" s="1">
        <v>96305</v>
      </c>
      <c r="E142" s="85">
        <f t="shared" si="35"/>
        <v>19315.082230244683</v>
      </c>
      <c r="F142" s="86">
        <f t="shared" si="28"/>
        <v>0.98295370585488384</v>
      </c>
      <c r="G142" s="187">
        <f t="shared" si="29"/>
        <v>202.16325890594524</v>
      </c>
      <c r="H142" s="187">
        <f t="shared" si="30"/>
        <v>1007.986008905043</v>
      </c>
      <c r="I142" s="187">
        <f t="shared" si="31"/>
        <v>0</v>
      </c>
      <c r="J142" s="87">
        <f t="shared" si="32"/>
        <v>0</v>
      </c>
      <c r="K142" s="187">
        <f t="shared" si="36"/>
        <v>-285.65338110548743</v>
      </c>
      <c r="L142" s="87">
        <f t="shared" si="33"/>
        <v>-1424.2677581919604</v>
      </c>
      <c r="M142" s="88">
        <f t="shared" si="37"/>
        <v>-416.28174928691737</v>
      </c>
      <c r="N142" s="88">
        <f t="shared" si="38"/>
        <v>95888.718250713078</v>
      </c>
      <c r="O142" s="88">
        <f t="shared" si="39"/>
        <v>19231.592108045141</v>
      </c>
      <c r="P142" s="89">
        <f t="shared" si="34"/>
        <v>0.97870485389349715</v>
      </c>
      <c r="Q142" s="195">
        <v>-345.79505489397388</v>
      </c>
      <c r="R142" s="89">
        <f t="shared" si="40"/>
        <v>2.5426706560047703E-2</v>
      </c>
      <c r="S142" s="89">
        <f t="shared" si="40"/>
        <v>-1.9613094630616206E-2</v>
      </c>
      <c r="T142" s="91">
        <v>4986</v>
      </c>
      <c r="U142" s="190">
        <v>93917</v>
      </c>
      <c r="V142" s="190">
        <v>19701.489406335219</v>
      </c>
      <c r="W142" s="197"/>
      <c r="X142" s="88">
        <v>0</v>
      </c>
      <c r="Y142" s="88">
        <f t="shared" si="41"/>
        <v>0</v>
      </c>
    </row>
    <row r="143" spans="2:25">
      <c r="B143" s="207">
        <v>3326</v>
      </c>
      <c r="C143" t="s">
        <v>152</v>
      </c>
      <c r="D143" s="1">
        <v>66877</v>
      </c>
      <c r="E143" s="85">
        <f t="shared" si="35"/>
        <v>25085.146286571642</v>
      </c>
      <c r="F143" s="86">
        <f t="shared" si="28"/>
        <v>1.2765950054143318</v>
      </c>
      <c r="G143" s="187">
        <f t="shared" si="29"/>
        <v>-3259.87517489023</v>
      </c>
      <c r="H143" s="187">
        <f t="shared" si="30"/>
        <v>-8690.8272162573521</v>
      </c>
      <c r="I143" s="187">
        <f t="shared" si="31"/>
        <v>0</v>
      </c>
      <c r="J143" s="87">
        <f t="shared" si="32"/>
        <v>0</v>
      </c>
      <c r="K143" s="187">
        <f t="shared" si="36"/>
        <v>-285.65338110548743</v>
      </c>
      <c r="L143" s="87">
        <f t="shared" si="33"/>
        <v>-761.55191402722949</v>
      </c>
      <c r="M143" s="88">
        <f t="shared" si="37"/>
        <v>-9452.3791302845821</v>
      </c>
      <c r="N143" s="88">
        <f t="shared" si="38"/>
        <v>57424.620869715422</v>
      </c>
      <c r="O143" s="88">
        <f t="shared" si="39"/>
        <v>21539.617730575927</v>
      </c>
      <c r="P143" s="89">
        <f t="shared" si="34"/>
        <v>1.0961613737172764</v>
      </c>
      <c r="Q143" s="195">
        <v>-2856.9187357295077</v>
      </c>
      <c r="R143" s="89">
        <f t="shared" si="40"/>
        <v>-1.9096789333959138E-2</v>
      </c>
      <c r="S143" s="89">
        <f t="shared" si="40"/>
        <v>-2.6823333754059198E-2</v>
      </c>
      <c r="T143" s="91">
        <v>2666</v>
      </c>
      <c r="U143" s="190">
        <v>68179</v>
      </c>
      <c r="V143" s="190">
        <v>25776.559546313798</v>
      </c>
      <c r="W143" s="197"/>
      <c r="X143" s="88">
        <v>0</v>
      </c>
      <c r="Y143" s="88">
        <f t="shared" si="41"/>
        <v>0</v>
      </c>
    </row>
    <row r="144" spans="2:25">
      <c r="B144" s="207">
        <v>3328</v>
      </c>
      <c r="C144" t="s">
        <v>153</v>
      </c>
      <c r="D144" s="1">
        <v>97965</v>
      </c>
      <c r="E144" s="85">
        <f t="shared" si="35"/>
        <v>19565.608148591971</v>
      </c>
      <c r="F144" s="86">
        <f t="shared" si="28"/>
        <v>0.9957030887939099</v>
      </c>
      <c r="G144" s="187">
        <f t="shared" si="29"/>
        <v>51.847707897572398</v>
      </c>
      <c r="H144" s="187">
        <f t="shared" si="30"/>
        <v>259.60147344314498</v>
      </c>
      <c r="I144" s="187">
        <f t="shared" si="31"/>
        <v>0</v>
      </c>
      <c r="J144" s="87">
        <f t="shared" si="32"/>
        <v>0</v>
      </c>
      <c r="K144" s="187">
        <f t="shared" si="36"/>
        <v>-285.65338110548743</v>
      </c>
      <c r="L144" s="87">
        <f t="shared" si="33"/>
        <v>-1430.2664791951754</v>
      </c>
      <c r="M144" s="88">
        <f t="shared" si="37"/>
        <v>-1170.6650057520305</v>
      </c>
      <c r="N144" s="88">
        <f t="shared" si="38"/>
        <v>96794.334994247969</v>
      </c>
      <c r="O144" s="88">
        <f t="shared" si="39"/>
        <v>19331.802475384055</v>
      </c>
      <c r="P144" s="89">
        <f t="shared" si="34"/>
        <v>0.98380460706910744</v>
      </c>
      <c r="Q144" s="195">
        <v>-189.16988364502993</v>
      </c>
      <c r="R144" s="89">
        <f t="shared" si="40"/>
        <v>5.3829025075031463E-2</v>
      </c>
      <c r="S144" s="89">
        <f t="shared" si="40"/>
        <v>2.3310708990373935E-2</v>
      </c>
      <c r="T144" s="91">
        <v>5007</v>
      </c>
      <c r="U144" s="190">
        <v>92961</v>
      </c>
      <c r="V144" s="190">
        <v>19119.909502262446</v>
      </c>
      <c r="W144" s="197"/>
      <c r="X144" s="88">
        <v>0</v>
      </c>
      <c r="Y144" s="88">
        <f t="shared" si="41"/>
        <v>0</v>
      </c>
    </row>
    <row r="145" spans="2:25">
      <c r="B145" s="207">
        <v>3330</v>
      </c>
      <c r="C145" t="s">
        <v>154</v>
      </c>
      <c r="D145" s="1">
        <v>137305</v>
      </c>
      <c r="E145" s="85">
        <f t="shared" si="35"/>
        <v>30539.368327402135</v>
      </c>
      <c r="F145" s="86">
        <f t="shared" si="28"/>
        <v>1.5541629548375429</v>
      </c>
      <c r="G145" s="187">
        <f t="shared" si="29"/>
        <v>-6532.408399388526</v>
      </c>
      <c r="H145" s="187">
        <f t="shared" si="30"/>
        <v>-29369.708163650816</v>
      </c>
      <c r="I145" s="187">
        <f t="shared" si="31"/>
        <v>0</v>
      </c>
      <c r="J145" s="87">
        <f t="shared" si="32"/>
        <v>0</v>
      </c>
      <c r="K145" s="187">
        <f t="shared" si="36"/>
        <v>-285.65338110548743</v>
      </c>
      <c r="L145" s="87">
        <f t="shared" si="33"/>
        <v>-1284.2976014502715</v>
      </c>
      <c r="M145" s="88">
        <f t="shared" si="37"/>
        <v>-30654.005765101087</v>
      </c>
      <c r="N145" s="88">
        <f t="shared" si="38"/>
        <v>106650.99423489891</v>
      </c>
      <c r="O145" s="88">
        <f t="shared" si="39"/>
        <v>23721.306546908119</v>
      </c>
      <c r="P145" s="89">
        <f t="shared" si="34"/>
        <v>1.2071885534865607</v>
      </c>
      <c r="Q145" s="195">
        <v>-6919.9823840359677</v>
      </c>
      <c r="R145" s="89">
        <f t="shared" si="40"/>
        <v>-2.0432477937347059E-2</v>
      </c>
      <c r="S145" s="89">
        <f t="shared" si="40"/>
        <v>-1.8253724551976356E-2</v>
      </c>
      <c r="T145" s="91">
        <v>4496</v>
      </c>
      <c r="U145" s="190">
        <v>140169</v>
      </c>
      <c r="V145" s="190">
        <v>31107.190412782955</v>
      </c>
      <c r="W145" s="197"/>
      <c r="X145" s="88">
        <v>0</v>
      </c>
      <c r="Y145" s="88">
        <f t="shared" si="41"/>
        <v>0</v>
      </c>
    </row>
    <row r="146" spans="2:25">
      <c r="B146" s="207">
        <v>3332</v>
      </c>
      <c r="C146" t="s">
        <v>155</v>
      </c>
      <c r="D146" s="1">
        <v>63091</v>
      </c>
      <c r="E146" s="85">
        <f t="shared" si="35"/>
        <v>17893.079977311401</v>
      </c>
      <c r="F146" s="86">
        <f t="shared" si="28"/>
        <v>0.9105873360101796</v>
      </c>
      <c r="G146" s="187">
        <f t="shared" si="29"/>
        <v>1055.3646106659144</v>
      </c>
      <c r="H146" s="187">
        <f t="shared" si="30"/>
        <v>3721.2156172080145</v>
      </c>
      <c r="I146" s="187">
        <f t="shared" si="31"/>
        <v>0</v>
      </c>
      <c r="J146" s="87">
        <f t="shared" si="32"/>
        <v>0</v>
      </c>
      <c r="K146" s="187">
        <f t="shared" si="36"/>
        <v>-285.65338110548743</v>
      </c>
      <c r="L146" s="87">
        <f t="shared" si="33"/>
        <v>-1007.2138217779486</v>
      </c>
      <c r="M146" s="88">
        <f t="shared" si="37"/>
        <v>2714.0017954300656</v>
      </c>
      <c r="N146" s="88">
        <f t="shared" si="38"/>
        <v>65805.001795430071</v>
      </c>
      <c r="O146" s="88">
        <f t="shared" si="39"/>
        <v>18662.791206871829</v>
      </c>
      <c r="P146" s="89">
        <f t="shared" si="34"/>
        <v>0.9497583059556155</v>
      </c>
      <c r="Q146" s="195">
        <v>-1256.3536207982474</v>
      </c>
      <c r="R146" s="89">
        <f t="shared" si="40"/>
        <v>3.9818706221672849E-2</v>
      </c>
      <c r="S146" s="89">
        <f t="shared" si="40"/>
        <v>2.595838881032311E-2</v>
      </c>
      <c r="T146" s="91">
        <v>3526</v>
      </c>
      <c r="U146" s="190">
        <v>60675</v>
      </c>
      <c r="V146" s="190">
        <v>17440.356424259848</v>
      </c>
      <c r="W146" s="197"/>
      <c r="X146" s="88">
        <v>0</v>
      </c>
      <c r="Y146" s="88">
        <f t="shared" si="41"/>
        <v>0</v>
      </c>
    </row>
    <row r="147" spans="2:25">
      <c r="B147" s="207">
        <v>3334</v>
      </c>
      <c r="C147" t="s">
        <v>160</v>
      </c>
      <c r="D147" s="1">
        <v>48253</v>
      </c>
      <c r="E147" s="85">
        <f t="shared" si="35"/>
        <v>17350.952894642214</v>
      </c>
      <c r="F147" s="86">
        <f t="shared" si="28"/>
        <v>0.88299823136119437</v>
      </c>
      <c r="G147" s="187">
        <f t="shared" si="29"/>
        <v>1380.6408602674267</v>
      </c>
      <c r="H147" s="187">
        <f t="shared" si="30"/>
        <v>3839.5622324037136</v>
      </c>
      <c r="I147" s="187">
        <f t="shared" si="31"/>
        <v>117.55310032792185</v>
      </c>
      <c r="J147" s="87">
        <f t="shared" si="32"/>
        <v>326.91517201195069</v>
      </c>
      <c r="K147" s="187">
        <f t="shared" si="36"/>
        <v>-168.10028077756556</v>
      </c>
      <c r="L147" s="87">
        <f t="shared" si="33"/>
        <v>-467.48688084240979</v>
      </c>
      <c r="M147" s="88">
        <f t="shared" si="37"/>
        <v>3372.0753515613037</v>
      </c>
      <c r="N147" s="88">
        <f t="shared" si="38"/>
        <v>51625.075351561303</v>
      </c>
      <c r="O147" s="88">
        <f t="shared" si="39"/>
        <v>18563.493474132076</v>
      </c>
      <c r="P147" s="89">
        <f t="shared" si="34"/>
        <v>0.9447049971880922</v>
      </c>
      <c r="Q147" s="195">
        <v>96.781941881515195</v>
      </c>
      <c r="R147" s="89">
        <f t="shared" si="40"/>
        <v>2.589560965238652E-2</v>
      </c>
      <c r="S147" s="89">
        <f t="shared" si="40"/>
        <v>9.664251570867189E-3</v>
      </c>
      <c r="T147" s="91">
        <v>2781</v>
      </c>
      <c r="U147" s="190">
        <v>47035</v>
      </c>
      <c r="V147" s="190">
        <v>17184.873949579833</v>
      </c>
      <c r="W147" s="197"/>
      <c r="X147" s="88">
        <v>0</v>
      </c>
      <c r="Y147" s="88">
        <f t="shared" si="41"/>
        <v>0</v>
      </c>
    </row>
    <row r="148" spans="2:25">
      <c r="B148" s="207">
        <v>3336</v>
      </c>
      <c r="C148" t="s">
        <v>161</v>
      </c>
      <c r="D148" s="1">
        <v>20663</v>
      </c>
      <c r="E148" s="85">
        <f t="shared" si="35"/>
        <v>14812.186379928315</v>
      </c>
      <c r="F148" s="86">
        <f t="shared" si="28"/>
        <v>0.75379919797417982</v>
      </c>
      <c r="G148" s="187">
        <f t="shared" si="29"/>
        <v>2903.9007690957665</v>
      </c>
      <c r="H148" s="187">
        <f t="shared" si="30"/>
        <v>4050.9415728885942</v>
      </c>
      <c r="I148" s="187">
        <f t="shared" si="31"/>
        <v>1006.1213804777866</v>
      </c>
      <c r="J148" s="87">
        <f t="shared" si="32"/>
        <v>1403.5393257665123</v>
      </c>
      <c r="K148" s="187">
        <f t="shared" si="36"/>
        <v>720.46799937229912</v>
      </c>
      <c r="L148" s="87">
        <f t="shared" si="33"/>
        <v>1005.0528591243573</v>
      </c>
      <c r="M148" s="88">
        <f t="shared" si="37"/>
        <v>5055.9944320129516</v>
      </c>
      <c r="N148" s="88">
        <f t="shared" si="38"/>
        <v>25718.994432012951</v>
      </c>
      <c r="O148" s="88">
        <f t="shared" si="39"/>
        <v>18436.555148396379</v>
      </c>
      <c r="P148" s="89">
        <f t="shared" si="34"/>
        <v>0.93824504551874144</v>
      </c>
      <c r="Q148" s="195">
        <v>304.22362780464573</v>
      </c>
      <c r="R148" s="89">
        <f t="shared" si="40"/>
        <v>-0.13282692630518717</v>
      </c>
      <c r="S148" s="89">
        <f t="shared" si="40"/>
        <v>-0.15085418016694321</v>
      </c>
      <c r="T148" s="91">
        <v>1395</v>
      </c>
      <c r="U148" s="190">
        <v>23828</v>
      </c>
      <c r="V148" s="190">
        <v>17443.631039531479</v>
      </c>
      <c r="W148" s="197"/>
      <c r="X148" s="88">
        <v>0</v>
      </c>
      <c r="Y148" s="88">
        <f t="shared" si="41"/>
        <v>0</v>
      </c>
    </row>
    <row r="149" spans="2:25" ht="30" customHeight="1">
      <c r="B149" s="207">
        <v>3338</v>
      </c>
      <c r="C149" t="s">
        <v>162</v>
      </c>
      <c r="D149" s="1">
        <v>63323</v>
      </c>
      <c r="E149" s="85">
        <f t="shared" si="35"/>
        <v>25471.84231697506</v>
      </c>
      <c r="F149" s="86">
        <f t="shared" si="28"/>
        <v>1.2962741500119781</v>
      </c>
      <c r="G149" s="187">
        <f t="shared" si="29"/>
        <v>-3491.892793132281</v>
      </c>
      <c r="H149" s="187">
        <f t="shared" si="30"/>
        <v>-8680.8454837268491</v>
      </c>
      <c r="I149" s="187">
        <f t="shared" si="31"/>
        <v>0</v>
      </c>
      <c r="J149" s="87">
        <f t="shared" si="32"/>
        <v>0</v>
      </c>
      <c r="K149" s="187">
        <f t="shared" si="36"/>
        <v>-285.65338110548743</v>
      </c>
      <c r="L149" s="87">
        <f t="shared" si="33"/>
        <v>-710.13430542824176</v>
      </c>
      <c r="M149" s="88">
        <f t="shared" si="37"/>
        <v>-9390.9797891550916</v>
      </c>
      <c r="N149" s="88">
        <f t="shared" si="38"/>
        <v>53932.020210844908</v>
      </c>
      <c r="O149" s="88">
        <f t="shared" si="39"/>
        <v>21694.296142737294</v>
      </c>
      <c r="P149" s="89">
        <f t="shared" si="34"/>
        <v>1.1040330315563349</v>
      </c>
      <c r="Q149" s="195">
        <v>-396.70591786329715</v>
      </c>
      <c r="R149" s="89">
        <f t="shared" si="40"/>
        <v>5.7655654383735704E-3</v>
      </c>
      <c r="S149" s="89">
        <f t="shared" si="40"/>
        <v>5.765565438373697E-3</v>
      </c>
      <c r="T149" s="91">
        <v>2486</v>
      </c>
      <c r="U149" s="190">
        <v>62960</v>
      </c>
      <c r="V149" s="190">
        <v>25325.824617860013</v>
      </c>
      <c r="W149" s="197"/>
      <c r="X149" s="88">
        <v>0</v>
      </c>
      <c r="Y149" s="88">
        <f t="shared" si="41"/>
        <v>0</v>
      </c>
    </row>
    <row r="150" spans="2:25">
      <c r="B150" s="207">
        <v>3401</v>
      </c>
      <c r="C150" t="s">
        <v>165</v>
      </c>
      <c r="D150" s="1">
        <v>287695</v>
      </c>
      <c r="E150" s="85">
        <f t="shared" si="35"/>
        <v>15931.720013290509</v>
      </c>
      <c r="F150" s="86">
        <f t="shared" si="28"/>
        <v>0.81077279615122522</v>
      </c>
      <c r="G150" s="187">
        <f t="shared" si="29"/>
        <v>2232.1805890784494</v>
      </c>
      <c r="H150" s="187">
        <f t="shared" si="30"/>
        <v>40308.717077578644</v>
      </c>
      <c r="I150" s="187">
        <f t="shared" si="31"/>
        <v>614.28460880101863</v>
      </c>
      <c r="J150" s="87">
        <f t="shared" si="32"/>
        <v>11092.751465728796</v>
      </c>
      <c r="K150" s="187">
        <f t="shared" si="36"/>
        <v>328.63122769553121</v>
      </c>
      <c r="L150" s="87">
        <f t="shared" si="33"/>
        <v>5934.4227097259027</v>
      </c>
      <c r="M150" s="88">
        <f t="shared" si="37"/>
        <v>46243.13978730455</v>
      </c>
      <c r="N150" s="88">
        <f t="shared" si="38"/>
        <v>333938.13978730456</v>
      </c>
      <c r="O150" s="88">
        <f t="shared" si="39"/>
        <v>18492.53183006449</v>
      </c>
      <c r="P150" s="89">
        <f t="shared" si="34"/>
        <v>0.94109372542759373</v>
      </c>
      <c r="Q150" s="195">
        <v>1642.6261440116796</v>
      </c>
      <c r="R150" s="89">
        <f t="shared" si="40"/>
        <v>3.9176590849163265E-2</v>
      </c>
      <c r="S150" s="89">
        <f t="shared" si="40"/>
        <v>3.3882303200579639E-2</v>
      </c>
      <c r="T150" s="91">
        <v>18058</v>
      </c>
      <c r="U150" s="190">
        <v>276849</v>
      </c>
      <c r="V150" s="190">
        <v>15409.607035511523</v>
      </c>
      <c r="W150" s="197"/>
      <c r="X150" s="88">
        <v>0</v>
      </c>
      <c r="Y150" s="88">
        <f t="shared" si="41"/>
        <v>0</v>
      </c>
    </row>
    <row r="151" spans="2:25">
      <c r="B151" s="207">
        <v>3403</v>
      </c>
      <c r="C151" t="s">
        <v>166</v>
      </c>
      <c r="D151" s="1">
        <v>584490</v>
      </c>
      <c r="E151" s="85">
        <f t="shared" si="35"/>
        <v>17777.000517047356</v>
      </c>
      <c r="F151" s="86">
        <f t="shared" si="28"/>
        <v>0.90467999716067093</v>
      </c>
      <c r="G151" s="187">
        <f t="shared" si="29"/>
        <v>1125.0122868243416</v>
      </c>
      <c r="H151" s="187">
        <f t="shared" si="30"/>
        <v>36989.278978497525</v>
      </c>
      <c r="I151" s="187">
        <f t="shared" si="31"/>
        <v>0</v>
      </c>
      <c r="J151" s="87">
        <f t="shared" si="32"/>
        <v>0</v>
      </c>
      <c r="K151" s="187">
        <f t="shared" si="36"/>
        <v>-285.65338110548743</v>
      </c>
      <c r="L151" s="87">
        <f t="shared" si="33"/>
        <v>-9391.9975173673229</v>
      </c>
      <c r="M151" s="88">
        <f t="shared" si="37"/>
        <v>27597.281461130202</v>
      </c>
      <c r="N151" s="88">
        <f t="shared" si="38"/>
        <v>612087.28146113025</v>
      </c>
      <c r="O151" s="88">
        <f t="shared" si="39"/>
        <v>18616.359422766211</v>
      </c>
      <c r="P151" s="89">
        <f t="shared" si="34"/>
        <v>0.94739537041581201</v>
      </c>
      <c r="Q151" s="195">
        <v>1382.8097854274165</v>
      </c>
      <c r="R151" s="89">
        <f t="shared" si="40"/>
        <v>7.614525355667949E-2</v>
      </c>
      <c r="S151" s="89">
        <f t="shared" si="40"/>
        <v>5.9878207995145788E-2</v>
      </c>
      <c r="T151" s="91">
        <v>32879</v>
      </c>
      <c r="U151" s="190">
        <v>543133</v>
      </c>
      <c r="V151" s="190">
        <v>16772.682354394416</v>
      </c>
      <c r="W151" s="197"/>
      <c r="X151" s="88">
        <v>0</v>
      </c>
      <c r="Y151" s="88">
        <f t="shared" si="41"/>
        <v>0</v>
      </c>
    </row>
    <row r="152" spans="2:25">
      <c r="B152" s="207">
        <v>3405</v>
      </c>
      <c r="C152" t="s">
        <v>167</v>
      </c>
      <c r="D152" s="1">
        <v>515956</v>
      </c>
      <c r="E152" s="85">
        <f t="shared" si="35"/>
        <v>17935.066740823135</v>
      </c>
      <c r="F152" s="86">
        <f t="shared" si="28"/>
        <v>0.91272406234138237</v>
      </c>
      <c r="G152" s="187">
        <f t="shared" si="29"/>
        <v>1030.1725525588743</v>
      </c>
      <c r="H152" s="187">
        <f t="shared" si="30"/>
        <v>29636.003992013691</v>
      </c>
      <c r="I152" s="187">
        <f t="shared" si="31"/>
        <v>0</v>
      </c>
      <c r="J152" s="87">
        <f t="shared" si="32"/>
        <v>0</v>
      </c>
      <c r="K152" s="187">
        <f t="shared" si="36"/>
        <v>-285.65338110548743</v>
      </c>
      <c r="L152" s="87">
        <f t="shared" si="33"/>
        <v>-8217.6764676426628</v>
      </c>
      <c r="M152" s="88">
        <f t="shared" si="37"/>
        <v>21418.32752437103</v>
      </c>
      <c r="N152" s="88">
        <f t="shared" si="38"/>
        <v>537374.32752437098</v>
      </c>
      <c r="O152" s="88">
        <f t="shared" si="39"/>
        <v>18679.585912276521</v>
      </c>
      <c r="P152" s="89">
        <f t="shared" si="34"/>
        <v>0.95061299648809661</v>
      </c>
      <c r="Q152" s="195">
        <v>1204.0536423606864</v>
      </c>
      <c r="R152" s="89">
        <f t="shared" si="40"/>
        <v>6.7540082720721359E-2</v>
      </c>
      <c r="S152" s="89">
        <f t="shared" si="40"/>
        <v>5.9821494803385757E-2</v>
      </c>
      <c r="T152" s="91">
        <v>28768</v>
      </c>
      <c r="U152" s="190">
        <v>483313</v>
      </c>
      <c r="V152" s="190">
        <v>16922.724089635853</v>
      </c>
      <c r="W152" s="197"/>
      <c r="X152" s="88">
        <v>0</v>
      </c>
      <c r="Y152" s="88">
        <f t="shared" si="41"/>
        <v>0</v>
      </c>
    </row>
    <row r="153" spans="2:25">
      <c r="B153" s="207">
        <v>3407</v>
      </c>
      <c r="C153" t="s">
        <v>168</v>
      </c>
      <c r="D153" s="1">
        <v>483145</v>
      </c>
      <c r="E153" s="85">
        <f t="shared" si="35"/>
        <v>15634.242630165356</v>
      </c>
      <c r="F153" s="86">
        <f t="shared" si="28"/>
        <v>0.79563403087623119</v>
      </c>
      <c r="G153" s="187">
        <f t="shared" si="29"/>
        <v>2410.6670189535416</v>
      </c>
      <c r="H153" s="187">
        <f t="shared" si="30"/>
        <v>74496.842886721293</v>
      </c>
      <c r="I153" s="187">
        <f t="shared" si="31"/>
        <v>718.40169289482219</v>
      </c>
      <c r="J153" s="87">
        <f t="shared" si="32"/>
        <v>22200.767515528689</v>
      </c>
      <c r="K153" s="187">
        <f t="shared" si="36"/>
        <v>432.74831178933476</v>
      </c>
      <c r="L153" s="87">
        <f t="shared" si="33"/>
        <v>13373.221079225812</v>
      </c>
      <c r="M153" s="88">
        <f t="shared" si="37"/>
        <v>87870.063965947105</v>
      </c>
      <c r="N153" s="88">
        <f t="shared" si="38"/>
        <v>571015.06396594713</v>
      </c>
      <c r="O153" s="88">
        <f t="shared" si="39"/>
        <v>18477.657960908233</v>
      </c>
      <c r="P153" s="89">
        <f t="shared" si="34"/>
        <v>0.94033678716384406</v>
      </c>
      <c r="Q153" s="195">
        <v>6112.2322365927248</v>
      </c>
      <c r="R153" s="89">
        <f t="shared" si="40"/>
        <v>3.4538505187199552E-2</v>
      </c>
      <c r="S153" s="89">
        <f t="shared" si="40"/>
        <v>2.3156338673797995E-2</v>
      </c>
      <c r="T153" s="91">
        <v>30903</v>
      </c>
      <c r="U153" s="190">
        <v>467015</v>
      </c>
      <c r="V153" s="190">
        <v>15280.40441056179</v>
      </c>
      <c r="W153" s="197"/>
      <c r="X153" s="88">
        <v>0</v>
      </c>
      <c r="Y153" s="88">
        <f t="shared" si="41"/>
        <v>0</v>
      </c>
    </row>
    <row r="154" spans="2:25">
      <c r="B154" s="207">
        <v>3411</v>
      </c>
      <c r="C154" t="s">
        <v>169</v>
      </c>
      <c r="D154" s="1">
        <v>540521</v>
      </c>
      <c r="E154" s="85">
        <f t="shared" si="35"/>
        <v>15178.057957991688</v>
      </c>
      <c r="F154" s="86">
        <f t="shared" si="28"/>
        <v>0.77241857630440669</v>
      </c>
      <c r="G154" s="187">
        <f t="shared" si="29"/>
        <v>2684.3778222577421</v>
      </c>
      <c r="H154" s="187">
        <f t="shared" si="30"/>
        <v>95596.063006242708</v>
      </c>
      <c r="I154" s="187">
        <f t="shared" si="31"/>
        <v>878.06632815560579</v>
      </c>
      <c r="J154" s="87">
        <f t="shared" si="32"/>
        <v>31269.698078277434</v>
      </c>
      <c r="K154" s="187">
        <f t="shared" si="36"/>
        <v>592.41294705011842</v>
      </c>
      <c r="L154" s="87">
        <f t="shared" si="33"/>
        <v>21097.009870348818</v>
      </c>
      <c r="M154" s="88">
        <f t="shared" si="37"/>
        <v>116693.07287659153</v>
      </c>
      <c r="N154" s="88">
        <f t="shared" si="38"/>
        <v>657214.07287659147</v>
      </c>
      <c r="O154" s="88">
        <f t="shared" si="39"/>
        <v>18454.848727299548</v>
      </c>
      <c r="P154" s="89">
        <f t="shared" si="34"/>
        <v>0.93917601443525278</v>
      </c>
      <c r="Q154" s="195">
        <v>5666.594719268076</v>
      </c>
      <c r="R154" s="89">
        <f t="shared" si="40"/>
        <v>5.1090135498825469E-2</v>
      </c>
      <c r="S154" s="89">
        <f t="shared" si="40"/>
        <v>4.7046572975986571E-2</v>
      </c>
      <c r="T154" s="91">
        <v>35612</v>
      </c>
      <c r="U154" s="190">
        <v>514248</v>
      </c>
      <c r="V154" s="190">
        <v>14496.067653276956</v>
      </c>
      <c r="W154" s="197"/>
      <c r="X154" s="88">
        <v>0</v>
      </c>
      <c r="Y154" s="88">
        <f t="shared" si="41"/>
        <v>0</v>
      </c>
    </row>
    <row r="155" spans="2:25">
      <c r="B155" s="207">
        <v>3412</v>
      </c>
      <c r="C155" t="s">
        <v>170</v>
      </c>
      <c r="D155" s="1">
        <v>103944</v>
      </c>
      <c r="E155" s="85">
        <f t="shared" si="35"/>
        <v>13109.345440786985</v>
      </c>
      <c r="F155" s="86">
        <f t="shared" si="28"/>
        <v>0.66714081404095349</v>
      </c>
      <c r="G155" s="187">
        <f t="shared" si="29"/>
        <v>3925.6053325805642</v>
      </c>
      <c r="H155" s="187">
        <f t="shared" si="30"/>
        <v>31126.124682031292</v>
      </c>
      <c r="I155" s="187">
        <f t="shared" si="31"/>
        <v>1602.115709177252</v>
      </c>
      <c r="J155" s="87">
        <f t="shared" si="32"/>
        <v>12703.175458066431</v>
      </c>
      <c r="K155" s="187">
        <f t="shared" si="36"/>
        <v>1316.4623280717647</v>
      </c>
      <c r="L155" s="87">
        <f t="shared" si="33"/>
        <v>10438.229799281022</v>
      </c>
      <c r="M155" s="88">
        <f t="shared" si="37"/>
        <v>41564.354481312315</v>
      </c>
      <c r="N155" s="88">
        <f t="shared" si="38"/>
        <v>145508.35448131233</v>
      </c>
      <c r="O155" s="88">
        <f t="shared" si="39"/>
        <v>18351.413101439317</v>
      </c>
      <c r="P155" s="89">
        <f t="shared" si="34"/>
        <v>0.93391212632208032</v>
      </c>
      <c r="Q155" s="195">
        <v>2935.7413941670311</v>
      </c>
      <c r="R155" s="89">
        <f t="shared" si="40"/>
        <v>2.9067004593695548E-2</v>
      </c>
      <c r="S155" s="89">
        <f t="shared" si="40"/>
        <v>1.6996979189834574E-2</v>
      </c>
      <c r="T155" s="91">
        <v>7929</v>
      </c>
      <c r="U155" s="190">
        <v>101008</v>
      </c>
      <c r="V155" s="190">
        <v>12890.250127616131</v>
      </c>
      <c r="W155" s="197"/>
      <c r="X155" s="88">
        <v>0</v>
      </c>
      <c r="Y155" s="88">
        <f t="shared" si="41"/>
        <v>0</v>
      </c>
    </row>
    <row r="156" spans="2:25">
      <c r="B156" s="207">
        <v>3413</v>
      </c>
      <c r="C156" t="s">
        <v>171</v>
      </c>
      <c r="D156" s="1">
        <v>317435</v>
      </c>
      <c r="E156" s="85">
        <f t="shared" si="35"/>
        <v>14692.663735246471</v>
      </c>
      <c r="F156" s="86">
        <f t="shared" si="28"/>
        <v>0.74771663383476183</v>
      </c>
      <c r="G156" s="187">
        <f t="shared" si="29"/>
        <v>2975.6143559048724</v>
      </c>
      <c r="H156" s="187">
        <f t="shared" si="30"/>
        <v>64288.148159324766</v>
      </c>
      <c r="I156" s="187">
        <f t="shared" si="31"/>
        <v>1047.9543061164318</v>
      </c>
      <c r="J156" s="87">
        <f t="shared" si="32"/>
        <v>22641.052783645508</v>
      </c>
      <c r="K156" s="187">
        <f t="shared" si="36"/>
        <v>762.30092501094441</v>
      </c>
      <c r="L156" s="87">
        <f t="shared" si="33"/>
        <v>16469.511484861454</v>
      </c>
      <c r="M156" s="88">
        <f t="shared" si="37"/>
        <v>80757.65964418622</v>
      </c>
      <c r="N156" s="88">
        <f t="shared" si="38"/>
        <v>398192.65964418621</v>
      </c>
      <c r="O156" s="88">
        <f t="shared" si="39"/>
        <v>18430.579016162286</v>
      </c>
      <c r="P156" s="89">
        <f t="shared" si="34"/>
        <v>0.93794091731177054</v>
      </c>
      <c r="Q156" s="195">
        <v>4849.1614542790776</v>
      </c>
      <c r="R156" s="89">
        <f t="shared" si="40"/>
        <v>6.2355464971904563E-2</v>
      </c>
      <c r="S156" s="89">
        <f t="shared" si="40"/>
        <v>5.0111701455218469E-2</v>
      </c>
      <c r="T156" s="91">
        <v>21605</v>
      </c>
      <c r="U156" s="190">
        <v>298803</v>
      </c>
      <c r="V156" s="190">
        <v>13991.524630080539</v>
      </c>
      <c r="W156" s="197"/>
      <c r="X156" s="88">
        <v>0</v>
      </c>
      <c r="Y156" s="88">
        <f t="shared" si="41"/>
        <v>0</v>
      </c>
    </row>
    <row r="157" spans="2:25">
      <c r="B157" s="207">
        <v>3414</v>
      </c>
      <c r="C157" t="s">
        <v>172</v>
      </c>
      <c r="D157" s="1">
        <v>67335</v>
      </c>
      <c r="E157" s="85">
        <f t="shared" si="35"/>
        <v>13488.58173076923</v>
      </c>
      <c r="F157" s="86">
        <f t="shared" si="28"/>
        <v>0.68644032890654372</v>
      </c>
      <c r="G157" s="187">
        <f t="shared" si="29"/>
        <v>3698.0635585912169</v>
      </c>
      <c r="H157" s="187">
        <f t="shared" si="30"/>
        <v>18460.733284487356</v>
      </c>
      <c r="I157" s="187">
        <f t="shared" si="31"/>
        <v>1469.3830076834661</v>
      </c>
      <c r="J157" s="87">
        <f t="shared" si="32"/>
        <v>7335.1599743558627</v>
      </c>
      <c r="K157" s="187">
        <f t="shared" si="36"/>
        <v>1183.7296265779787</v>
      </c>
      <c r="L157" s="87">
        <f t="shared" si="33"/>
        <v>5909.1782958772692</v>
      </c>
      <c r="M157" s="88">
        <f t="shared" si="37"/>
        <v>24369.911580364627</v>
      </c>
      <c r="N157" s="88">
        <f t="shared" si="38"/>
        <v>91704.911580364627</v>
      </c>
      <c r="O157" s="88">
        <f t="shared" si="39"/>
        <v>18370.374915938428</v>
      </c>
      <c r="P157" s="89">
        <f t="shared" si="34"/>
        <v>0.93487710206535979</v>
      </c>
      <c r="Q157" s="195">
        <v>1542.5440143374872</v>
      </c>
      <c r="R157" s="89">
        <f t="shared" si="40"/>
        <v>4.0003089041624834E-2</v>
      </c>
      <c r="S157" s="89">
        <f t="shared" si="40"/>
        <v>4.3753100179996014E-2</v>
      </c>
      <c r="T157" s="91">
        <v>4992</v>
      </c>
      <c r="U157" s="190">
        <v>64745</v>
      </c>
      <c r="V157" s="190">
        <v>12923.153692614771</v>
      </c>
      <c r="W157" s="197"/>
      <c r="X157" s="88">
        <v>0</v>
      </c>
      <c r="Y157" s="88">
        <f t="shared" si="41"/>
        <v>0</v>
      </c>
    </row>
    <row r="158" spans="2:25">
      <c r="B158" s="207">
        <v>3415</v>
      </c>
      <c r="C158" t="s">
        <v>173</v>
      </c>
      <c r="D158" s="1">
        <v>125091</v>
      </c>
      <c r="E158" s="85">
        <f t="shared" si="35"/>
        <v>15420.488165680472</v>
      </c>
      <c r="F158" s="86">
        <f t="shared" si="28"/>
        <v>0.78475596468402842</v>
      </c>
      <c r="G158" s="187">
        <f t="shared" si="29"/>
        <v>2538.9196976444719</v>
      </c>
      <c r="H158" s="187">
        <f t="shared" si="30"/>
        <v>20595.716587291958</v>
      </c>
      <c r="I158" s="187">
        <f t="shared" si="31"/>
        <v>793.21575546453164</v>
      </c>
      <c r="J158" s="87">
        <f t="shared" si="32"/>
        <v>6434.5662083282805</v>
      </c>
      <c r="K158" s="187">
        <f t="shared" si="36"/>
        <v>507.56237435904421</v>
      </c>
      <c r="L158" s="87">
        <f t="shared" si="33"/>
        <v>4117.3459808005664</v>
      </c>
      <c r="M158" s="88">
        <f t="shared" si="37"/>
        <v>24713.062568092522</v>
      </c>
      <c r="N158" s="88">
        <f t="shared" si="38"/>
        <v>149804.06256809251</v>
      </c>
      <c r="O158" s="88">
        <f t="shared" si="39"/>
        <v>18466.970237683989</v>
      </c>
      <c r="P158" s="89">
        <f t="shared" si="34"/>
        <v>0.93979288385423398</v>
      </c>
      <c r="Q158" s="195">
        <v>-26.897226701585168</v>
      </c>
      <c r="R158" s="89">
        <f t="shared" si="40"/>
        <v>5.738702642389816E-2</v>
      </c>
      <c r="S158" s="89">
        <f t="shared" si="40"/>
        <v>5.178204095345576E-2</v>
      </c>
      <c r="T158" s="91">
        <v>8112</v>
      </c>
      <c r="U158" s="190">
        <v>118302</v>
      </c>
      <c r="V158" s="190">
        <v>14661.296319246499</v>
      </c>
      <c r="W158" s="197"/>
      <c r="X158" s="88">
        <v>0</v>
      </c>
      <c r="Y158" s="88">
        <f t="shared" si="41"/>
        <v>0</v>
      </c>
    </row>
    <row r="159" spans="2:25">
      <c r="B159" s="207">
        <v>3416</v>
      </c>
      <c r="C159" t="s">
        <v>174</v>
      </c>
      <c r="D159" s="1">
        <v>79489</v>
      </c>
      <c r="E159" s="85">
        <f t="shared" si="35"/>
        <v>13160.430463576158</v>
      </c>
      <c r="F159" s="86">
        <f t="shared" si="28"/>
        <v>0.66974055510680675</v>
      </c>
      <c r="G159" s="187">
        <f t="shared" si="29"/>
        <v>3894.95431890706</v>
      </c>
      <c r="H159" s="187">
        <f t="shared" si="30"/>
        <v>23525.524086198642</v>
      </c>
      <c r="I159" s="187">
        <f t="shared" si="31"/>
        <v>1584.2359512010414</v>
      </c>
      <c r="J159" s="87">
        <f t="shared" si="32"/>
        <v>9568.7851452542891</v>
      </c>
      <c r="K159" s="187">
        <f t="shared" si="36"/>
        <v>1298.582570095554</v>
      </c>
      <c r="L159" s="87">
        <f t="shared" si="33"/>
        <v>7843.4387233771467</v>
      </c>
      <c r="M159" s="88">
        <f t="shared" si="37"/>
        <v>31368.962809575787</v>
      </c>
      <c r="N159" s="88">
        <f t="shared" si="38"/>
        <v>110857.96280957578</v>
      </c>
      <c r="O159" s="88">
        <f t="shared" si="39"/>
        <v>18353.967352578769</v>
      </c>
      <c r="P159" s="89">
        <f t="shared" si="34"/>
        <v>0.93404211337537268</v>
      </c>
      <c r="Q159" s="195">
        <v>714.52721286025917</v>
      </c>
      <c r="R159" s="89">
        <f t="shared" si="40"/>
        <v>9.4407423725079861E-2</v>
      </c>
      <c r="S159" s="89">
        <f t="shared" si="40"/>
        <v>9.2233104340195521E-2</v>
      </c>
      <c r="T159" s="91">
        <v>6040</v>
      </c>
      <c r="U159" s="190">
        <v>72632</v>
      </c>
      <c r="V159" s="190">
        <v>12049.104180491042</v>
      </c>
      <c r="W159" s="197"/>
      <c r="X159" s="88">
        <v>0</v>
      </c>
      <c r="Y159" s="88">
        <f t="shared" si="41"/>
        <v>0</v>
      </c>
    </row>
    <row r="160" spans="2:25">
      <c r="B160" s="207">
        <v>3417</v>
      </c>
      <c r="C160" t="s">
        <v>175</v>
      </c>
      <c r="D160" s="1">
        <v>68178</v>
      </c>
      <c r="E160" s="85">
        <f t="shared" si="35"/>
        <v>15043.68932038835</v>
      </c>
      <c r="F160" s="86">
        <f t="shared" si="28"/>
        <v>0.76558049253606231</v>
      </c>
      <c r="G160" s="187">
        <f t="shared" si="29"/>
        <v>2764.9990048197451</v>
      </c>
      <c r="H160" s="187">
        <f t="shared" si="30"/>
        <v>12530.975489843086</v>
      </c>
      <c r="I160" s="187">
        <f t="shared" si="31"/>
        <v>925.09535131677421</v>
      </c>
      <c r="J160" s="87">
        <f t="shared" si="32"/>
        <v>4192.5321321676201</v>
      </c>
      <c r="K160" s="187">
        <f t="shared" si="36"/>
        <v>639.44197021128684</v>
      </c>
      <c r="L160" s="87">
        <f t="shared" si="33"/>
        <v>2897.951008997552</v>
      </c>
      <c r="M160" s="88">
        <f t="shared" si="37"/>
        <v>15428.926498840638</v>
      </c>
      <c r="N160" s="88">
        <f t="shared" si="38"/>
        <v>83606.926498840636</v>
      </c>
      <c r="O160" s="88">
        <f t="shared" si="39"/>
        <v>18448.130295419382</v>
      </c>
      <c r="P160" s="89">
        <f t="shared" si="34"/>
        <v>0.93883411024683561</v>
      </c>
      <c r="Q160" s="195">
        <v>-1485.2886873042025</v>
      </c>
      <c r="R160" s="89">
        <f t="shared" si="40"/>
        <v>4.2206154363544642E-2</v>
      </c>
      <c r="S160" s="89">
        <f t="shared" si="40"/>
        <v>5.1404796502675806E-2</v>
      </c>
      <c r="T160" s="91">
        <v>4532</v>
      </c>
      <c r="U160" s="190">
        <v>65417</v>
      </c>
      <c r="V160" s="190">
        <v>14308.180227471565</v>
      </c>
      <c r="W160" s="197"/>
      <c r="X160" s="88">
        <v>0</v>
      </c>
      <c r="Y160" s="88">
        <f t="shared" si="41"/>
        <v>0</v>
      </c>
    </row>
    <row r="161" spans="2:25">
      <c r="B161" s="207">
        <v>3418</v>
      </c>
      <c r="C161" t="s">
        <v>176</v>
      </c>
      <c r="D161" s="1">
        <v>96907</v>
      </c>
      <c r="E161" s="85">
        <f t="shared" si="35"/>
        <v>13204.387518735522</v>
      </c>
      <c r="F161" s="86">
        <f t="shared" si="28"/>
        <v>0.67197755051548824</v>
      </c>
      <c r="G161" s="187">
        <f t="shared" si="29"/>
        <v>3868.5800858114417</v>
      </c>
      <c r="H161" s="187">
        <f t="shared" si="30"/>
        <v>28391.509249770173</v>
      </c>
      <c r="I161" s="187">
        <f t="shared" si="31"/>
        <v>1568.8509818952639</v>
      </c>
      <c r="J161" s="87">
        <f t="shared" si="32"/>
        <v>11513.79735612934</v>
      </c>
      <c r="K161" s="187">
        <f t="shared" si="36"/>
        <v>1283.1976007897765</v>
      </c>
      <c r="L161" s="87">
        <f t="shared" si="33"/>
        <v>9417.3871921961691</v>
      </c>
      <c r="M161" s="88">
        <f t="shared" si="37"/>
        <v>37808.896441966339</v>
      </c>
      <c r="N161" s="88">
        <f t="shared" si="38"/>
        <v>134715.89644196635</v>
      </c>
      <c r="O161" s="88">
        <f t="shared" si="39"/>
        <v>18356.165205336743</v>
      </c>
      <c r="P161" s="89">
        <f t="shared" si="34"/>
        <v>0.93415396314580701</v>
      </c>
      <c r="Q161" s="195">
        <v>-429.06250576468301</v>
      </c>
      <c r="R161" s="89">
        <f t="shared" si="40"/>
        <v>7.3416852202616331E-2</v>
      </c>
      <c r="S161" s="89">
        <f t="shared" si="40"/>
        <v>6.2885987867068033E-2</v>
      </c>
      <c r="T161" s="91">
        <v>7339</v>
      </c>
      <c r="U161" s="190">
        <v>90279</v>
      </c>
      <c r="V161" s="190">
        <v>12423.145727260218</v>
      </c>
      <c r="W161" s="197"/>
      <c r="X161" s="88">
        <v>0</v>
      </c>
      <c r="Y161" s="88">
        <f t="shared" si="41"/>
        <v>0</v>
      </c>
    </row>
    <row r="162" spans="2:25">
      <c r="B162" s="207">
        <v>3419</v>
      </c>
      <c r="C162" t="s">
        <v>128</v>
      </c>
      <c r="D162" s="1">
        <v>47221</v>
      </c>
      <c r="E162" s="85">
        <f t="shared" si="35"/>
        <v>13062.517289073305</v>
      </c>
      <c r="F162" s="86">
        <f t="shared" si="28"/>
        <v>0.66475770716537308</v>
      </c>
      <c r="G162" s="187">
        <f t="shared" si="29"/>
        <v>3953.7022236087723</v>
      </c>
      <c r="H162" s="187">
        <f t="shared" si="30"/>
        <v>14292.633538345712</v>
      </c>
      <c r="I162" s="187">
        <f t="shared" si="31"/>
        <v>1618.5055622770401</v>
      </c>
      <c r="J162" s="87">
        <f t="shared" si="32"/>
        <v>5850.8976076315003</v>
      </c>
      <c r="K162" s="187">
        <f t="shared" si="36"/>
        <v>1332.8521811715527</v>
      </c>
      <c r="L162" s="87">
        <f t="shared" si="33"/>
        <v>4818.2606349351627</v>
      </c>
      <c r="M162" s="88">
        <f t="shared" si="37"/>
        <v>19110.894173280874</v>
      </c>
      <c r="N162" s="88">
        <f t="shared" si="38"/>
        <v>66331.894173280874</v>
      </c>
      <c r="O162" s="88">
        <f t="shared" si="39"/>
        <v>18349.071693853632</v>
      </c>
      <c r="P162" s="89">
        <f t="shared" si="34"/>
        <v>0.93379297097830127</v>
      </c>
      <c r="Q162" s="195">
        <v>599.15101398838306</v>
      </c>
      <c r="R162" s="89">
        <f t="shared" si="40"/>
        <v>4.4273424887768413E-2</v>
      </c>
      <c r="S162" s="89">
        <f t="shared" si="40"/>
        <v>4.7162148054816062E-2</v>
      </c>
      <c r="T162" s="91">
        <v>3615</v>
      </c>
      <c r="U162" s="190">
        <v>45219</v>
      </c>
      <c r="V162" s="190">
        <v>12474.206896551725</v>
      </c>
      <c r="W162" s="197"/>
      <c r="X162" s="88">
        <v>0</v>
      </c>
      <c r="Y162" s="88">
        <f t="shared" si="41"/>
        <v>0</v>
      </c>
    </row>
    <row r="163" spans="2:25">
      <c r="B163" s="207">
        <v>3420</v>
      </c>
      <c r="C163" t="s">
        <v>177</v>
      </c>
      <c r="D163" s="1">
        <v>326730</v>
      </c>
      <c r="E163" s="85">
        <f t="shared" si="35"/>
        <v>15014.475437709663</v>
      </c>
      <c r="F163" s="86">
        <f t="shared" si="28"/>
        <v>0.76409378417525287</v>
      </c>
      <c r="G163" s="187">
        <f t="shared" si="29"/>
        <v>2782.5273344269572</v>
      </c>
      <c r="H163" s="187">
        <f t="shared" si="30"/>
        <v>60550.577324465012</v>
      </c>
      <c r="I163" s="187">
        <f t="shared" si="31"/>
        <v>935.32021025431459</v>
      </c>
      <c r="J163" s="87">
        <f t="shared" si="32"/>
        <v>20353.503095344142</v>
      </c>
      <c r="K163" s="187">
        <f t="shared" si="36"/>
        <v>649.66682914882722</v>
      </c>
      <c r="L163" s="87">
        <f t="shared" si="33"/>
        <v>14137.399869107629</v>
      </c>
      <c r="M163" s="88">
        <f t="shared" si="37"/>
        <v>74687.977193572646</v>
      </c>
      <c r="N163" s="88">
        <f t="shared" si="38"/>
        <v>401417.97719357267</v>
      </c>
      <c r="O163" s="88">
        <f t="shared" si="39"/>
        <v>18446.669601285448</v>
      </c>
      <c r="P163" s="89">
        <f t="shared" si="34"/>
        <v>0.93875977482879513</v>
      </c>
      <c r="Q163" s="195">
        <v>5887.1768922271731</v>
      </c>
      <c r="R163" s="89">
        <f t="shared" si="40"/>
        <v>6.101493467904566E-2</v>
      </c>
      <c r="S163" s="89">
        <f t="shared" si="40"/>
        <v>5.1604710774213261E-2</v>
      </c>
      <c r="T163" s="91">
        <v>21761</v>
      </c>
      <c r="U163" s="190">
        <v>307941</v>
      </c>
      <c r="V163" s="190">
        <v>14277.679896142434</v>
      </c>
      <c r="W163" s="197"/>
      <c r="X163" s="88">
        <v>0</v>
      </c>
      <c r="Y163" s="88">
        <f t="shared" si="41"/>
        <v>0</v>
      </c>
    </row>
    <row r="164" spans="2:25">
      <c r="B164" s="207">
        <v>3421</v>
      </c>
      <c r="C164" t="s">
        <v>178</v>
      </c>
      <c r="D164" s="1">
        <v>103924</v>
      </c>
      <c r="E164" s="85">
        <f t="shared" si="35"/>
        <v>15827.596710325921</v>
      </c>
      <c r="F164" s="86">
        <f t="shared" si="28"/>
        <v>0.80547391182369033</v>
      </c>
      <c r="G164" s="187">
        <f t="shared" si="29"/>
        <v>2294.6545708572025</v>
      </c>
      <c r="H164" s="187">
        <f t="shared" si="30"/>
        <v>15066.701912248393</v>
      </c>
      <c r="I164" s="187">
        <f t="shared" si="31"/>
        <v>650.72776483862447</v>
      </c>
      <c r="J164" s="87">
        <f t="shared" si="32"/>
        <v>4272.6785039304086</v>
      </c>
      <c r="K164" s="187">
        <f t="shared" si="36"/>
        <v>365.07438373313704</v>
      </c>
      <c r="L164" s="87">
        <f t="shared" si="33"/>
        <v>2397.0784035917777</v>
      </c>
      <c r="M164" s="88">
        <f t="shared" si="37"/>
        <v>17463.780315840169</v>
      </c>
      <c r="N164" s="88">
        <f t="shared" si="38"/>
        <v>121387.78031584017</v>
      </c>
      <c r="O164" s="88">
        <f t="shared" si="39"/>
        <v>18487.325664916258</v>
      </c>
      <c r="P164" s="89">
        <f t="shared" si="34"/>
        <v>0.94082878121121682</v>
      </c>
      <c r="Q164" s="195">
        <v>-1594.0777848277394</v>
      </c>
      <c r="R164" s="89">
        <f t="shared" si="40"/>
        <v>2.4224863501074251E-2</v>
      </c>
      <c r="S164" s="89">
        <f t="shared" si="40"/>
        <v>2.6720690155965728E-2</v>
      </c>
      <c r="T164" s="91">
        <v>6566</v>
      </c>
      <c r="U164" s="190">
        <v>101466</v>
      </c>
      <c r="V164" s="190">
        <v>15415.679124886052</v>
      </c>
      <c r="W164" s="197"/>
      <c r="X164" s="88">
        <v>0</v>
      </c>
      <c r="Y164" s="88">
        <f t="shared" si="41"/>
        <v>0</v>
      </c>
    </row>
    <row r="165" spans="2:25">
      <c r="B165" s="207">
        <v>3422</v>
      </c>
      <c r="C165" t="s">
        <v>179</v>
      </c>
      <c r="D165" s="1">
        <v>83720</v>
      </c>
      <c r="E165" s="85">
        <f t="shared" si="35"/>
        <v>19519.701562135699</v>
      </c>
      <c r="F165" s="86">
        <f t="shared" si="28"/>
        <v>0.99336688081185509</v>
      </c>
      <c r="G165" s="187">
        <f t="shared" si="29"/>
        <v>79.391659771335981</v>
      </c>
      <c r="H165" s="187">
        <f t="shared" si="30"/>
        <v>340.51082875925999</v>
      </c>
      <c r="I165" s="187">
        <f t="shared" si="31"/>
        <v>0</v>
      </c>
      <c r="J165" s="87">
        <f t="shared" si="32"/>
        <v>0</v>
      </c>
      <c r="K165" s="187">
        <f t="shared" si="36"/>
        <v>-285.65338110548743</v>
      </c>
      <c r="L165" s="87">
        <f t="shared" si="33"/>
        <v>-1225.1673515614355</v>
      </c>
      <c r="M165" s="88">
        <f t="shared" si="37"/>
        <v>-884.65652280217546</v>
      </c>
      <c r="N165" s="88">
        <f t="shared" si="38"/>
        <v>82835.343477197821</v>
      </c>
      <c r="O165" s="88">
        <f t="shared" si="39"/>
        <v>19313.439840801544</v>
      </c>
      <c r="P165" s="89">
        <f t="shared" si="34"/>
        <v>0.98287012387628547</v>
      </c>
      <c r="Q165" s="195">
        <v>-6959.0203430526653</v>
      </c>
      <c r="R165" s="89">
        <f t="shared" si="40"/>
        <v>0.23413476421421939</v>
      </c>
      <c r="S165" s="89">
        <f t="shared" si="40"/>
        <v>0.21226620695605194</v>
      </c>
      <c r="T165" s="91">
        <v>4289</v>
      </c>
      <c r="U165" s="190">
        <v>67837</v>
      </c>
      <c r="V165" s="190">
        <v>16101.827676240209</v>
      </c>
      <c r="W165" s="197"/>
      <c r="X165" s="88">
        <v>0</v>
      </c>
      <c r="Y165" s="88">
        <f t="shared" si="41"/>
        <v>0</v>
      </c>
    </row>
    <row r="166" spans="2:25">
      <c r="B166" s="207">
        <v>3423</v>
      </c>
      <c r="C166" t="s">
        <v>180</v>
      </c>
      <c r="D166" s="1">
        <v>31227</v>
      </c>
      <c r="E166" s="85">
        <f t="shared" si="35"/>
        <v>13720.123022847099</v>
      </c>
      <c r="F166" s="86">
        <f t="shared" si="28"/>
        <v>0.69822357520046785</v>
      </c>
      <c r="G166" s="187">
        <f t="shared" si="29"/>
        <v>3559.1387833444956</v>
      </c>
      <c r="H166" s="187">
        <f t="shared" si="30"/>
        <v>8100.5998708920724</v>
      </c>
      <c r="I166" s="187">
        <f t="shared" si="31"/>
        <v>1388.343555456212</v>
      </c>
      <c r="J166" s="87">
        <f t="shared" si="32"/>
        <v>3159.8699322183384</v>
      </c>
      <c r="K166" s="187">
        <f t="shared" si="36"/>
        <v>1102.6901743507246</v>
      </c>
      <c r="L166" s="87">
        <f t="shared" si="33"/>
        <v>2509.7228368222495</v>
      </c>
      <c r="M166" s="88">
        <f t="shared" si="37"/>
        <v>10610.322707714322</v>
      </c>
      <c r="N166" s="88">
        <f t="shared" si="38"/>
        <v>41837.322707714324</v>
      </c>
      <c r="O166" s="88">
        <f t="shared" si="39"/>
        <v>18381.951980542322</v>
      </c>
      <c r="P166" s="89">
        <f t="shared" si="34"/>
        <v>0.93546626438005598</v>
      </c>
      <c r="Q166" s="195">
        <v>584.92267160098527</v>
      </c>
      <c r="R166" s="89">
        <f t="shared" si="40"/>
        <v>4.5850358362917808E-2</v>
      </c>
      <c r="S166" s="89">
        <f t="shared" si="40"/>
        <v>4.8147920661606072E-2</v>
      </c>
      <c r="T166" s="91">
        <v>2276</v>
      </c>
      <c r="U166" s="190">
        <v>29858</v>
      </c>
      <c r="V166" s="190">
        <v>13089.872862779483</v>
      </c>
      <c r="W166" s="197"/>
      <c r="X166" s="88">
        <v>0</v>
      </c>
      <c r="Y166" s="88">
        <f t="shared" si="41"/>
        <v>0</v>
      </c>
    </row>
    <row r="167" spans="2:25">
      <c r="B167" s="207">
        <v>3424</v>
      </c>
      <c r="C167" t="s">
        <v>181</v>
      </c>
      <c r="D167" s="1">
        <v>27518</v>
      </c>
      <c r="E167" s="85">
        <f t="shared" si="35"/>
        <v>14979.858464888404</v>
      </c>
      <c r="F167" s="86">
        <f t="shared" si="28"/>
        <v>0.76233210999160106</v>
      </c>
      <c r="G167" s="187">
        <f t="shared" si="29"/>
        <v>2803.2975181197125</v>
      </c>
      <c r="H167" s="187">
        <f t="shared" si="30"/>
        <v>5149.6575407859118</v>
      </c>
      <c r="I167" s="187">
        <f t="shared" si="31"/>
        <v>947.43615074175523</v>
      </c>
      <c r="J167" s="87">
        <f t="shared" si="32"/>
        <v>1740.4402089126042</v>
      </c>
      <c r="K167" s="187">
        <f t="shared" si="36"/>
        <v>661.78276963626786</v>
      </c>
      <c r="L167" s="87">
        <f t="shared" si="33"/>
        <v>1215.6949478218241</v>
      </c>
      <c r="M167" s="88">
        <f t="shared" si="37"/>
        <v>6365.3524886077357</v>
      </c>
      <c r="N167" s="88">
        <f t="shared" si="38"/>
        <v>33883.352488607736</v>
      </c>
      <c r="O167" s="88">
        <f t="shared" si="39"/>
        <v>18444.938752644386</v>
      </c>
      <c r="P167" s="89">
        <f t="shared" si="34"/>
        <v>0.93867169111961257</v>
      </c>
      <c r="Q167" s="195">
        <v>707.02570199077491</v>
      </c>
      <c r="R167" s="89">
        <f t="shared" si="40"/>
        <v>4.444528788856416E-2</v>
      </c>
      <c r="S167" s="89">
        <f t="shared" si="40"/>
        <v>5.7831868671039278E-3</v>
      </c>
      <c r="T167" s="91">
        <v>1837</v>
      </c>
      <c r="U167" s="190">
        <v>26347</v>
      </c>
      <c r="V167" s="190">
        <v>14893.725268513284</v>
      </c>
      <c r="W167" s="197"/>
      <c r="X167" s="88">
        <v>0</v>
      </c>
      <c r="Y167" s="88">
        <f t="shared" si="41"/>
        <v>0</v>
      </c>
    </row>
    <row r="168" spans="2:25">
      <c r="B168" s="207">
        <v>3425</v>
      </c>
      <c r="C168" t="s">
        <v>182</v>
      </c>
      <c r="D168" s="1">
        <v>16922</v>
      </c>
      <c r="E168" s="85">
        <f t="shared" si="35"/>
        <v>12433.504775900074</v>
      </c>
      <c r="F168" s="86">
        <f t="shared" si="28"/>
        <v>0.63274696170323019</v>
      </c>
      <c r="G168" s="187">
        <f t="shared" si="29"/>
        <v>4331.1097315127108</v>
      </c>
      <c r="H168" s="187">
        <f t="shared" si="30"/>
        <v>5894.6403445887991</v>
      </c>
      <c r="I168" s="187">
        <f t="shared" si="31"/>
        <v>1838.659941887671</v>
      </c>
      <c r="J168" s="87">
        <f t="shared" si="32"/>
        <v>2502.4161809091206</v>
      </c>
      <c r="K168" s="187">
        <f t="shared" si="36"/>
        <v>1553.0065607821837</v>
      </c>
      <c r="L168" s="87">
        <f t="shared" si="33"/>
        <v>2113.6419292245523</v>
      </c>
      <c r="M168" s="88">
        <f t="shared" si="37"/>
        <v>8008.2822738133509</v>
      </c>
      <c r="N168" s="88">
        <f t="shared" si="38"/>
        <v>24930.282273813351</v>
      </c>
      <c r="O168" s="88">
        <f t="shared" si="39"/>
        <v>18317.621068194967</v>
      </c>
      <c r="P168" s="89">
        <f t="shared" si="34"/>
        <v>0.93219243370519389</v>
      </c>
      <c r="Q168" s="195">
        <v>241.81577594417286</v>
      </c>
      <c r="R168" s="89">
        <f t="shared" si="40"/>
        <v>9.8688482015322682E-2</v>
      </c>
      <c r="S168" s="89">
        <f t="shared" si="40"/>
        <v>7.2048717205252466E-2</v>
      </c>
      <c r="T168" s="91">
        <v>1361</v>
      </c>
      <c r="U168" s="190">
        <v>15402</v>
      </c>
      <c r="V168" s="190">
        <v>11597.89156626506</v>
      </c>
      <c r="W168" s="197"/>
      <c r="X168" s="88">
        <v>0</v>
      </c>
      <c r="Y168" s="88">
        <f t="shared" si="41"/>
        <v>0</v>
      </c>
    </row>
    <row r="169" spans="2:25">
      <c r="B169" s="207">
        <v>3426</v>
      </c>
      <c r="C169" t="s">
        <v>183</v>
      </c>
      <c r="D169" s="1">
        <v>20804</v>
      </c>
      <c r="E169" s="85">
        <f t="shared" si="35"/>
        <v>12970.074812967581</v>
      </c>
      <c r="F169" s="86">
        <f t="shared" si="28"/>
        <v>0.66005326566295808</v>
      </c>
      <c r="G169" s="187">
        <f t="shared" si="29"/>
        <v>4009.1677092722061</v>
      </c>
      <c r="H169" s="187">
        <f t="shared" si="30"/>
        <v>6430.7050056726184</v>
      </c>
      <c r="I169" s="187">
        <f t="shared" si="31"/>
        <v>1650.8604289140433</v>
      </c>
      <c r="J169" s="87">
        <f t="shared" si="32"/>
        <v>2647.9801279781254</v>
      </c>
      <c r="K169" s="187">
        <f t="shared" si="36"/>
        <v>1365.2070478085559</v>
      </c>
      <c r="L169" s="87">
        <f t="shared" si="33"/>
        <v>2189.7921046849237</v>
      </c>
      <c r="M169" s="88">
        <f t="shared" si="37"/>
        <v>8620.4971103575426</v>
      </c>
      <c r="N169" s="88">
        <f t="shared" si="38"/>
        <v>29424.497110357544</v>
      </c>
      <c r="O169" s="88">
        <f t="shared" si="39"/>
        <v>18344.449570048342</v>
      </c>
      <c r="P169" s="89">
        <f t="shared" si="34"/>
        <v>0.93355774890318033</v>
      </c>
      <c r="Q169" s="195">
        <v>103.17924659401251</v>
      </c>
      <c r="R169" s="89">
        <f t="shared" si="40"/>
        <v>7.0495008747555835E-2</v>
      </c>
      <c r="S169" s="89">
        <f t="shared" si="40"/>
        <v>3.7792854490305165E-2</v>
      </c>
      <c r="T169" s="91">
        <v>1604</v>
      </c>
      <c r="U169" s="190">
        <v>19434</v>
      </c>
      <c r="V169" s="190">
        <v>12497.749196141478</v>
      </c>
      <c r="W169" s="197"/>
      <c r="X169" s="88">
        <v>0</v>
      </c>
      <c r="Y169" s="88">
        <f t="shared" si="41"/>
        <v>0</v>
      </c>
    </row>
    <row r="170" spans="2:25">
      <c r="B170" s="207">
        <v>3427</v>
      </c>
      <c r="C170" t="s">
        <v>184</v>
      </c>
      <c r="D170" s="1">
        <v>85247</v>
      </c>
      <c r="E170" s="85">
        <f t="shared" si="35"/>
        <v>14976.633872101194</v>
      </c>
      <c r="F170" s="86">
        <f t="shared" si="28"/>
        <v>0.76216800893356373</v>
      </c>
      <c r="G170" s="187">
        <f t="shared" si="29"/>
        <v>2805.2322737920385</v>
      </c>
      <c r="H170" s="187">
        <f t="shared" si="30"/>
        <v>15967.382102424282</v>
      </c>
      <c r="I170" s="187">
        <f t="shared" si="31"/>
        <v>948.56475821727872</v>
      </c>
      <c r="J170" s="87">
        <f t="shared" si="32"/>
        <v>5399.2306037727503</v>
      </c>
      <c r="K170" s="187">
        <f t="shared" si="36"/>
        <v>662.91137711179135</v>
      </c>
      <c r="L170" s="87">
        <f t="shared" si="33"/>
        <v>3773.2915585203168</v>
      </c>
      <c r="M170" s="88">
        <f t="shared" si="37"/>
        <v>19740.673660944598</v>
      </c>
      <c r="N170" s="88">
        <f t="shared" si="38"/>
        <v>104987.67366094459</v>
      </c>
      <c r="O170" s="88">
        <f t="shared" si="39"/>
        <v>18444.777523005021</v>
      </c>
      <c r="P170" s="89">
        <f t="shared" si="34"/>
        <v>0.93866348606671046</v>
      </c>
      <c r="Q170" s="195">
        <v>924.78508205307298</v>
      </c>
      <c r="R170" s="89">
        <f t="shared" si="40"/>
        <v>5.9205785144504364E-2</v>
      </c>
      <c r="S170" s="89">
        <f t="shared" si="40"/>
        <v>4.7296233097904108E-2</v>
      </c>
      <c r="T170" s="91">
        <v>5692</v>
      </c>
      <c r="U170" s="190">
        <v>80482</v>
      </c>
      <c r="V170" s="190">
        <v>14300.284292821607</v>
      </c>
      <c r="W170" s="197"/>
      <c r="X170" s="88">
        <v>0</v>
      </c>
      <c r="Y170" s="88">
        <f t="shared" si="41"/>
        <v>0</v>
      </c>
    </row>
    <row r="171" spans="2:25">
      <c r="B171" s="207">
        <v>3428</v>
      </c>
      <c r="C171" t="s">
        <v>185</v>
      </c>
      <c r="D171" s="1">
        <v>38809</v>
      </c>
      <c r="E171" s="85">
        <f t="shared" si="35"/>
        <v>15363.816310372129</v>
      </c>
      <c r="F171" s="86">
        <f t="shared" si="28"/>
        <v>0.78187190705854337</v>
      </c>
      <c r="G171" s="187">
        <f t="shared" si="29"/>
        <v>2572.9228108294778</v>
      </c>
      <c r="H171" s="187">
        <f t="shared" si="30"/>
        <v>6499.2030201552616</v>
      </c>
      <c r="I171" s="187">
        <f t="shared" si="31"/>
        <v>813.05090482245168</v>
      </c>
      <c r="J171" s="87">
        <f t="shared" si="32"/>
        <v>2053.766585581513</v>
      </c>
      <c r="K171" s="187">
        <f t="shared" si="36"/>
        <v>527.39752371696432</v>
      </c>
      <c r="L171" s="87">
        <f t="shared" si="33"/>
        <v>1332.206144909052</v>
      </c>
      <c r="M171" s="88">
        <f t="shared" si="37"/>
        <v>7831.4091650643131</v>
      </c>
      <c r="N171" s="88">
        <f t="shared" si="38"/>
        <v>46640.409165064309</v>
      </c>
      <c r="O171" s="88">
        <f t="shared" si="39"/>
        <v>18464.136644918573</v>
      </c>
      <c r="P171" s="89">
        <f t="shared" si="34"/>
        <v>0.93964868097295973</v>
      </c>
      <c r="Q171" s="195">
        <v>361.64805292797973</v>
      </c>
      <c r="R171" s="89">
        <f t="shared" si="40"/>
        <v>7.7219862880617315E-2</v>
      </c>
      <c r="S171" s="89">
        <f t="shared" si="40"/>
        <v>6.3146919303792196E-2</v>
      </c>
      <c r="T171" s="91">
        <v>2526</v>
      </c>
      <c r="U171" s="190">
        <v>36027</v>
      </c>
      <c r="V171" s="190">
        <v>14451.263537906136</v>
      </c>
      <c r="W171" s="197"/>
      <c r="X171" s="88">
        <v>0</v>
      </c>
      <c r="Y171" s="88">
        <f t="shared" si="41"/>
        <v>0</v>
      </c>
    </row>
    <row r="172" spans="2:25">
      <c r="B172" s="207">
        <v>3429</v>
      </c>
      <c r="C172" t="s">
        <v>186</v>
      </c>
      <c r="D172" s="1">
        <v>21671</v>
      </c>
      <c r="E172" s="85">
        <f t="shared" si="35"/>
        <v>14145.561357702351</v>
      </c>
      <c r="F172" s="86">
        <f t="shared" si="28"/>
        <v>0.71987433406722945</v>
      </c>
      <c r="G172" s="187">
        <f t="shared" si="29"/>
        <v>3303.8757824313448</v>
      </c>
      <c r="H172" s="187">
        <f t="shared" si="30"/>
        <v>5061.5376986848196</v>
      </c>
      <c r="I172" s="187">
        <f t="shared" si="31"/>
        <v>1239.440138256874</v>
      </c>
      <c r="J172" s="87">
        <f t="shared" si="32"/>
        <v>1898.822291809531</v>
      </c>
      <c r="K172" s="187">
        <f t="shared" si="36"/>
        <v>953.78675715138661</v>
      </c>
      <c r="L172" s="87">
        <f t="shared" si="33"/>
        <v>1461.2013119559244</v>
      </c>
      <c r="M172" s="88">
        <f t="shared" si="37"/>
        <v>6522.7390106407438</v>
      </c>
      <c r="N172" s="88">
        <f t="shared" si="38"/>
        <v>28193.739010640744</v>
      </c>
      <c r="O172" s="88">
        <f t="shared" si="39"/>
        <v>18403.223897285079</v>
      </c>
      <c r="P172" s="89">
        <f t="shared" si="34"/>
        <v>0.93654880232339377</v>
      </c>
      <c r="Q172" s="195">
        <v>-98.943263228162323</v>
      </c>
      <c r="R172" s="89">
        <f t="shared" si="40"/>
        <v>7.7408770010937655E-2</v>
      </c>
      <c r="S172" s="89">
        <f t="shared" si="40"/>
        <v>6.8266267393351412E-2</v>
      </c>
      <c r="T172" s="91">
        <v>1532</v>
      </c>
      <c r="U172" s="190">
        <v>20114</v>
      </c>
      <c r="V172" s="190">
        <v>13241.606319947334</v>
      </c>
      <c r="W172" s="197"/>
      <c r="X172" s="88">
        <v>0</v>
      </c>
      <c r="Y172" s="88">
        <f t="shared" si="41"/>
        <v>0</v>
      </c>
    </row>
    <row r="173" spans="2:25">
      <c r="B173" s="207">
        <v>3430</v>
      </c>
      <c r="C173" t="s">
        <v>187</v>
      </c>
      <c r="D173" s="1">
        <v>26393</v>
      </c>
      <c r="E173" s="85">
        <f t="shared" si="35"/>
        <v>13957.165520888419</v>
      </c>
      <c r="F173" s="86">
        <f t="shared" si="28"/>
        <v>0.71028678047794602</v>
      </c>
      <c r="G173" s="187">
        <f t="shared" si="29"/>
        <v>3416.9132845197041</v>
      </c>
      <c r="H173" s="187">
        <f t="shared" si="30"/>
        <v>6461.3830210267606</v>
      </c>
      <c r="I173" s="187">
        <f t="shared" si="31"/>
        <v>1305.3786811417503</v>
      </c>
      <c r="J173" s="87">
        <f t="shared" si="32"/>
        <v>2468.4710860390501</v>
      </c>
      <c r="K173" s="187">
        <f t="shared" si="36"/>
        <v>1019.725300036263</v>
      </c>
      <c r="L173" s="87">
        <f t="shared" si="33"/>
        <v>1928.3005423685734</v>
      </c>
      <c r="M173" s="88">
        <f t="shared" si="37"/>
        <v>8389.6835633953342</v>
      </c>
      <c r="N173" s="88">
        <f t="shared" si="38"/>
        <v>34782.683563395331</v>
      </c>
      <c r="O173" s="88">
        <f t="shared" si="39"/>
        <v>18393.804105444386</v>
      </c>
      <c r="P173" s="89">
        <f t="shared" si="34"/>
        <v>0.93606942464392984</v>
      </c>
      <c r="Q173" s="195">
        <v>-154.08241564259151</v>
      </c>
      <c r="R173" s="89">
        <f t="shared" si="40"/>
        <v>4.8006670902160105E-2</v>
      </c>
      <c r="S173" s="89">
        <f t="shared" si="40"/>
        <v>2.1958911234047095E-2</v>
      </c>
      <c r="T173" s="91">
        <v>1891</v>
      </c>
      <c r="U173" s="190">
        <v>25184</v>
      </c>
      <c r="V173" s="190">
        <v>13657.266811279827</v>
      </c>
      <c r="W173" s="197"/>
      <c r="X173" s="88">
        <v>0</v>
      </c>
      <c r="Y173" s="88">
        <f t="shared" si="41"/>
        <v>0</v>
      </c>
    </row>
    <row r="174" spans="2:25">
      <c r="B174" s="207">
        <v>3431</v>
      </c>
      <c r="C174" t="s">
        <v>188</v>
      </c>
      <c r="D174" s="1">
        <v>34102</v>
      </c>
      <c r="E174" s="85">
        <f t="shared" si="35"/>
        <v>13624.450659208949</v>
      </c>
      <c r="F174" s="86">
        <f t="shared" si="28"/>
        <v>0.69335476318791733</v>
      </c>
      <c r="G174" s="187">
        <f t="shared" si="29"/>
        <v>3616.5422015273857</v>
      </c>
      <c r="H174" s="187">
        <f t="shared" si="30"/>
        <v>9052.2051304230463</v>
      </c>
      <c r="I174" s="187">
        <f t="shared" si="31"/>
        <v>1421.8288827295646</v>
      </c>
      <c r="J174" s="87">
        <f t="shared" si="32"/>
        <v>3558.8376934721005</v>
      </c>
      <c r="K174" s="187">
        <f t="shared" si="36"/>
        <v>1136.1755016240772</v>
      </c>
      <c r="L174" s="87">
        <f t="shared" si="33"/>
        <v>2843.8472805650654</v>
      </c>
      <c r="M174" s="88">
        <f t="shared" si="37"/>
        <v>11896.052410988112</v>
      </c>
      <c r="N174" s="88">
        <f t="shared" si="38"/>
        <v>45998.052410988108</v>
      </c>
      <c r="O174" s="88">
        <f t="shared" si="39"/>
        <v>18377.168362360411</v>
      </c>
      <c r="P174" s="89">
        <f t="shared" si="34"/>
        <v>0.93522282377942834</v>
      </c>
      <c r="Q174" s="195">
        <v>147.50891784589476</v>
      </c>
      <c r="R174" s="89">
        <f t="shared" si="40"/>
        <v>4.9582961435474436E-2</v>
      </c>
      <c r="S174" s="89">
        <f t="shared" si="40"/>
        <v>3.4067751857722761E-2</v>
      </c>
      <c r="T174" s="91">
        <v>2503</v>
      </c>
      <c r="U174" s="190">
        <v>32491</v>
      </c>
      <c r="V174" s="190">
        <v>13175.587996755879</v>
      </c>
      <c r="W174" s="197"/>
      <c r="X174" s="88">
        <v>0</v>
      </c>
      <c r="Y174" s="88">
        <f t="shared" si="41"/>
        <v>0</v>
      </c>
    </row>
    <row r="175" spans="2:25">
      <c r="B175" s="207">
        <v>3432</v>
      </c>
      <c r="C175" t="s">
        <v>189</v>
      </c>
      <c r="D175" s="1">
        <v>30692</v>
      </c>
      <c r="E175" s="85">
        <f t="shared" si="35"/>
        <v>15477.559253656076</v>
      </c>
      <c r="F175" s="86">
        <f t="shared" si="28"/>
        <v>0.78766033944951341</v>
      </c>
      <c r="G175" s="187">
        <f t="shared" si="29"/>
        <v>2504.6770448591092</v>
      </c>
      <c r="H175" s="187">
        <f t="shared" si="30"/>
        <v>4966.7745799556133</v>
      </c>
      <c r="I175" s="187">
        <f t="shared" si="31"/>
        <v>773.24087467307015</v>
      </c>
      <c r="J175" s="87">
        <f t="shared" si="32"/>
        <v>1533.336654476698</v>
      </c>
      <c r="K175" s="187">
        <f t="shared" si="36"/>
        <v>487.58749356758273</v>
      </c>
      <c r="L175" s="87">
        <f t="shared" si="33"/>
        <v>966.88599974451654</v>
      </c>
      <c r="M175" s="88">
        <f t="shared" si="37"/>
        <v>5933.6605797001303</v>
      </c>
      <c r="N175" s="88">
        <f t="shared" si="38"/>
        <v>36625.660579700132</v>
      </c>
      <c r="O175" s="88">
        <f t="shared" si="39"/>
        <v>18469.823792082771</v>
      </c>
      <c r="P175" s="89">
        <f t="shared" si="34"/>
        <v>0.93993810259250832</v>
      </c>
      <c r="Q175" s="195">
        <v>154.3241246857433</v>
      </c>
      <c r="R175" s="89">
        <f t="shared" si="40"/>
        <v>3.5352853865875049E-2</v>
      </c>
      <c r="S175" s="89">
        <f t="shared" si="40"/>
        <v>2.6476909077312379E-2</v>
      </c>
      <c r="T175" s="91">
        <v>1983</v>
      </c>
      <c r="U175" s="190">
        <v>29644</v>
      </c>
      <c r="V175" s="190">
        <v>15078.331637843336</v>
      </c>
      <c r="W175" s="197"/>
      <c r="X175" s="88">
        <v>0</v>
      </c>
      <c r="Y175" s="88">
        <f t="shared" si="41"/>
        <v>0</v>
      </c>
    </row>
    <row r="176" spans="2:25">
      <c r="B176" s="207">
        <v>3433</v>
      </c>
      <c r="C176" t="s">
        <v>190</v>
      </c>
      <c r="D176" s="1">
        <v>44784</v>
      </c>
      <c r="E176" s="85">
        <f t="shared" si="35"/>
        <v>20917.328351237738</v>
      </c>
      <c r="F176" s="86">
        <f t="shared" si="28"/>
        <v>1.0644927717282673</v>
      </c>
      <c r="G176" s="187">
        <f t="shared" si="29"/>
        <v>-759.18441368988783</v>
      </c>
      <c r="H176" s="187">
        <f t="shared" si="30"/>
        <v>-1625.4138297100499</v>
      </c>
      <c r="I176" s="187">
        <f t="shared" si="31"/>
        <v>0</v>
      </c>
      <c r="J176" s="87">
        <f t="shared" si="32"/>
        <v>0</v>
      </c>
      <c r="K176" s="187">
        <f t="shared" si="36"/>
        <v>-285.65338110548743</v>
      </c>
      <c r="L176" s="87">
        <f t="shared" si="33"/>
        <v>-611.58388894684856</v>
      </c>
      <c r="M176" s="88">
        <f t="shared" si="37"/>
        <v>-2236.9977186568985</v>
      </c>
      <c r="N176" s="88">
        <f t="shared" si="38"/>
        <v>42547.002281343099</v>
      </c>
      <c r="O176" s="88">
        <f t="shared" si="39"/>
        <v>19872.490556442361</v>
      </c>
      <c r="P176" s="89">
        <f t="shared" si="34"/>
        <v>1.0113204802428504</v>
      </c>
      <c r="Q176" s="195">
        <v>76.451983046932583</v>
      </c>
      <c r="R176" s="89">
        <f t="shared" si="40"/>
        <v>8.6963908642994109E-2</v>
      </c>
      <c r="S176" s="89">
        <f t="shared" si="40"/>
        <v>9.0010047574268268E-2</v>
      </c>
      <c r="T176" s="91">
        <v>2141</v>
      </c>
      <c r="U176" s="190">
        <v>41201</v>
      </c>
      <c r="V176" s="190">
        <v>19190.032603632975</v>
      </c>
      <c r="W176" s="197"/>
      <c r="X176" s="88">
        <v>0</v>
      </c>
      <c r="Y176" s="88">
        <f t="shared" si="41"/>
        <v>0</v>
      </c>
    </row>
    <row r="177" spans="2:25">
      <c r="B177" s="207">
        <v>3434</v>
      </c>
      <c r="C177" t="s">
        <v>191</v>
      </c>
      <c r="D177" s="1">
        <v>33647</v>
      </c>
      <c r="E177" s="85">
        <f t="shared" si="35"/>
        <v>15211.121157323689</v>
      </c>
      <c r="F177" s="86">
        <f t="shared" si="28"/>
        <v>0.77410117821742974</v>
      </c>
      <c r="G177" s="187">
        <f t="shared" si="29"/>
        <v>2664.5399026585419</v>
      </c>
      <c r="H177" s="187">
        <f t="shared" si="30"/>
        <v>5893.9622646806947</v>
      </c>
      <c r="I177" s="187">
        <f t="shared" si="31"/>
        <v>866.49420838940569</v>
      </c>
      <c r="J177" s="87">
        <f t="shared" si="32"/>
        <v>1916.6851889573654</v>
      </c>
      <c r="K177" s="187">
        <f t="shared" si="36"/>
        <v>580.84082728391832</v>
      </c>
      <c r="L177" s="87">
        <f t="shared" si="33"/>
        <v>1284.8199099520273</v>
      </c>
      <c r="M177" s="88">
        <f t="shared" si="37"/>
        <v>7178.7821746327218</v>
      </c>
      <c r="N177" s="88">
        <f t="shared" si="38"/>
        <v>40825.782174632724</v>
      </c>
      <c r="O177" s="88">
        <f t="shared" si="39"/>
        <v>18456.501887266149</v>
      </c>
      <c r="P177" s="89">
        <f t="shared" si="34"/>
        <v>0.93926014453090401</v>
      </c>
      <c r="Q177" s="195">
        <v>212.51377398127352</v>
      </c>
      <c r="R177" s="89">
        <f t="shared" si="40"/>
        <v>0.13023177695666779</v>
      </c>
      <c r="S177" s="89">
        <f t="shared" si="40"/>
        <v>0.13023177695666782</v>
      </c>
      <c r="T177" s="91">
        <v>2212</v>
      </c>
      <c r="U177" s="190">
        <v>29770</v>
      </c>
      <c r="V177" s="190">
        <v>13458.408679927667</v>
      </c>
      <c r="W177" s="197"/>
      <c r="X177" s="88">
        <v>0</v>
      </c>
      <c r="Y177" s="88">
        <f t="shared" si="41"/>
        <v>0</v>
      </c>
    </row>
    <row r="178" spans="2:25">
      <c r="B178" s="207">
        <v>3435</v>
      </c>
      <c r="C178" t="s">
        <v>192</v>
      </c>
      <c r="D178" s="1">
        <v>50442</v>
      </c>
      <c r="E178" s="85">
        <f t="shared" si="35"/>
        <v>14285.471537807985</v>
      </c>
      <c r="F178" s="86">
        <f t="shared" si="28"/>
        <v>0.72699442956474247</v>
      </c>
      <c r="G178" s="187">
        <f t="shared" si="29"/>
        <v>3219.9296743679638</v>
      </c>
      <c r="H178" s="187">
        <f t="shared" si="30"/>
        <v>11369.571680193281</v>
      </c>
      <c r="I178" s="187">
        <f t="shared" si="31"/>
        <v>1190.4715752199018</v>
      </c>
      <c r="J178" s="87">
        <f t="shared" si="32"/>
        <v>4203.5551321014736</v>
      </c>
      <c r="K178" s="187">
        <f t="shared" si="36"/>
        <v>904.81819411441438</v>
      </c>
      <c r="L178" s="87">
        <f t="shared" si="33"/>
        <v>3194.9130434179974</v>
      </c>
      <c r="M178" s="88">
        <f t="shared" si="37"/>
        <v>14564.484723611278</v>
      </c>
      <c r="N178" s="88">
        <f t="shared" si="38"/>
        <v>65006.484723611276</v>
      </c>
      <c r="O178" s="88">
        <f t="shared" si="39"/>
        <v>18410.219406290362</v>
      </c>
      <c r="P178" s="89">
        <f t="shared" si="34"/>
        <v>0.93690480709826951</v>
      </c>
      <c r="Q178" s="195">
        <v>586.90808586251478</v>
      </c>
      <c r="R178" s="89">
        <f t="shared" si="40"/>
        <v>3.4792598367045499E-2</v>
      </c>
      <c r="S178" s="89">
        <f t="shared" si="40"/>
        <v>3.5085657726537656E-2</v>
      </c>
      <c r="T178" s="91">
        <v>3531</v>
      </c>
      <c r="U178" s="190">
        <v>48746</v>
      </c>
      <c r="V178" s="190">
        <v>13801.245753114383</v>
      </c>
      <c r="W178" s="197"/>
      <c r="X178" s="88">
        <v>0</v>
      </c>
      <c r="Y178" s="88">
        <f t="shared" si="41"/>
        <v>0</v>
      </c>
    </row>
    <row r="179" spans="2:25">
      <c r="B179" s="207">
        <v>3436</v>
      </c>
      <c r="C179" t="s">
        <v>193</v>
      </c>
      <c r="D179" s="1">
        <v>99878</v>
      </c>
      <c r="E179" s="85">
        <f t="shared" si="35"/>
        <v>17880.057286072322</v>
      </c>
      <c r="F179" s="86">
        <f t="shared" si="28"/>
        <v>0.90992460506960859</v>
      </c>
      <c r="G179" s="187">
        <f t="shared" si="29"/>
        <v>1063.1782254093616</v>
      </c>
      <c r="H179" s="187">
        <f t="shared" si="30"/>
        <v>5938.9135671366939</v>
      </c>
      <c r="I179" s="187">
        <f t="shared" si="31"/>
        <v>0</v>
      </c>
      <c r="J179" s="87">
        <f t="shared" si="32"/>
        <v>0</v>
      </c>
      <c r="K179" s="187">
        <f t="shared" si="36"/>
        <v>-285.65338110548743</v>
      </c>
      <c r="L179" s="87">
        <f t="shared" si="33"/>
        <v>-1595.6597868552526</v>
      </c>
      <c r="M179" s="88">
        <f t="shared" si="37"/>
        <v>4343.2537802814413</v>
      </c>
      <c r="N179" s="88">
        <f t="shared" si="38"/>
        <v>104221.25378028145</v>
      </c>
      <c r="O179" s="88">
        <f t="shared" si="39"/>
        <v>18657.582130376199</v>
      </c>
      <c r="P179" s="89">
        <f t="shared" si="34"/>
        <v>0.9494932135793871</v>
      </c>
      <c r="Q179" s="195">
        <v>450.69555221865994</v>
      </c>
      <c r="R179" s="89">
        <f t="shared" si="40"/>
        <v>2.9861211358808853E-2</v>
      </c>
      <c r="S179" s="89">
        <f t="shared" si="40"/>
        <v>3.0414305457282884E-2</v>
      </c>
      <c r="T179" s="91">
        <v>5586</v>
      </c>
      <c r="U179" s="190">
        <v>96982</v>
      </c>
      <c r="V179" s="190">
        <v>17352.299159062444</v>
      </c>
      <c r="W179" s="197"/>
      <c r="X179" s="88">
        <v>0</v>
      </c>
      <c r="Y179" s="88">
        <f t="shared" si="41"/>
        <v>0</v>
      </c>
    </row>
    <row r="180" spans="2:25">
      <c r="B180" s="207">
        <v>3437</v>
      </c>
      <c r="C180" t="s">
        <v>194</v>
      </c>
      <c r="D180" s="1">
        <v>72628</v>
      </c>
      <c r="E180" s="85">
        <f t="shared" si="35"/>
        <v>12617.790132036136</v>
      </c>
      <c r="F180" s="86">
        <f t="shared" si="28"/>
        <v>0.64212533097908475</v>
      </c>
      <c r="G180" s="187">
        <f t="shared" si="29"/>
        <v>4220.5385178310735</v>
      </c>
      <c r="H180" s="187">
        <f t="shared" si="30"/>
        <v>24293.419708635658</v>
      </c>
      <c r="I180" s="187">
        <f t="shared" si="31"/>
        <v>1774.1600672400491</v>
      </c>
      <c r="J180" s="87">
        <f t="shared" si="32"/>
        <v>10212.065347033722</v>
      </c>
      <c r="K180" s="187">
        <f t="shared" si="36"/>
        <v>1488.5066861345617</v>
      </c>
      <c r="L180" s="87">
        <f t="shared" si="33"/>
        <v>8567.8444853905366</v>
      </c>
      <c r="M180" s="88">
        <f t="shared" si="37"/>
        <v>32861.264194026196</v>
      </c>
      <c r="N180" s="88">
        <f t="shared" si="38"/>
        <v>105489.2641940262</v>
      </c>
      <c r="O180" s="88">
        <f t="shared" si="39"/>
        <v>18326.835336001772</v>
      </c>
      <c r="P180" s="89">
        <f t="shared" si="34"/>
        <v>0.93266135216898671</v>
      </c>
      <c r="Q180" s="195">
        <v>2157.8939796727791</v>
      </c>
      <c r="R180" s="89">
        <f t="shared" si="40"/>
        <v>8.2933229952584023E-2</v>
      </c>
      <c r="S180" s="89">
        <f t="shared" si="40"/>
        <v>4.7374789983675308E-2</v>
      </c>
      <c r="T180" s="91">
        <v>5756</v>
      </c>
      <c r="U180" s="190">
        <v>67066</v>
      </c>
      <c r="V180" s="190">
        <v>12047.06305011676</v>
      </c>
      <c r="W180" s="197"/>
      <c r="X180" s="88">
        <v>0</v>
      </c>
      <c r="Y180" s="88">
        <f t="shared" si="41"/>
        <v>0</v>
      </c>
    </row>
    <row r="181" spans="2:25">
      <c r="B181" s="207">
        <v>3438</v>
      </c>
      <c r="C181" t="s">
        <v>195</v>
      </c>
      <c r="D181" s="1">
        <v>54244</v>
      </c>
      <c r="E181" s="85">
        <f t="shared" si="35"/>
        <v>17391.471625521001</v>
      </c>
      <c r="F181" s="86">
        <f t="shared" si="28"/>
        <v>0.8850602488146575</v>
      </c>
      <c r="G181" s="187">
        <f t="shared" si="29"/>
        <v>1356.3296217401548</v>
      </c>
      <c r="H181" s="187">
        <f t="shared" si="30"/>
        <v>4230.3920902075433</v>
      </c>
      <c r="I181" s="187">
        <f t="shared" si="31"/>
        <v>103.37154452034665</v>
      </c>
      <c r="J181" s="87">
        <f t="shared" si="32"/>
        <v>322.41584735896117</v>
      </c>
      <c r="K181" s="187">
        <f t="shared" si="36"/>
        <v>-182.28183658514078</v>
      </c>
      <c r="L181" s="87">
        <f t="shared" si="33"/>
        <v>-568.53704830905406</v>
      </c>
      <c r="M181" s="88">
        <f t="shared" si="37"/>
        <v>3661.8550418984892</v>
      </c>
      <c r="N181" s="88">
        <f t="shared" si="38"/>
        <v>57905.855041898489</v>
      </c>
      <c r="O181" s="88">
        <f t="shared" si="39"/>
        <v>18565.519410676014</v>
      </c>
      <c r="P181" s="89">
        <f t="shared" si="34"/>
        <v>0.94480809806076527</v>
      </c>
      <c r="Q181" s="195">
        <v>-1048.6929425643862</v>
      </c>
      <c r="R181" s="89">
        <f t="shared" si="40"/>
        <v>4.1831521530365304E-2</v>
      </c>
      <c r="S181" s="89">
        <f t="shared" si="40"/>
        <v>8.2248839294127532E-2</v>
      </c>
      <c r="T181" s="91">
        <v>3119</v>
      </c>
      <c r="U181" s="190">
        <v>52066</v>
      </c>
      <c r="V181" s="190">
        <v>16069.753086419752</v>
      </c>
      <c r="W181" s="197"/>
      <c r="X181" s="88">
        <v>0</v>
      </c>
      <c r="Y181" s="88">
        <f t="shared" si="41"/>
        <v>0</v>
      </c>
    </row>
    <row r="182" spans="2:25">
      <c r="B182" s="207">
        <v>3439</v>
      </c>
      <c r="C182" t="s">
        <v>196</v>
      </c>
      <c r="D182" s="1">
        <v>69322</v>
      </c>
      <c r="E182" s="85">
        <f t="shared" si="35"/>
        <v>15708.58826195332</v>
      </c>
      <c r="F182" s="86">
        <f t="shared" si="28"/>
        <v>0.79941751537859962</v>
      </c>
      <c r="G182" s="187">
        <f t="shared" si="29"/>
        <v>2366.0596398807629</v>
      </c>
      <c r="H182" s="187">
        <f t="shared" si="30"/>
        <v>10441.421190793806</v>
      </c>
      <c r="I182" s="187">
        <f t="shared" si="31"/>
        <v>692.38072176903461</v>
      </c>
      <c r="J182" s="87">
        <f t="shared" si="32"/>
        <v>3055.4761251667496</v>
      </c>
      <c r="K182" s="187">
        <f t="shared" si="36"/>
        <v>406.72734066354718</v>
      </c>
      <c r="L182" s="87">
        <f t="shared" si="33"/>
        <v>1794.8877543482338</v>
      </c>
      <c r="M182" s="88">
        <f t="shared" si="37"/>
        <v>12236.30894514204</v>
      </c>
      <c r="N182" s="88">
        <f t="shared" si="38"/>
        <v>81558.308945142038</v>
      </c>
      <c r="O182" s="88">
        <f t="shared" si="39"/>
        <v>18481.37524249763</v>
      </c>
      <c r="P182" s="89">
        <f t="shared" si="34"/>
        <v>0.94052596138896249</v>
      </c>
      <c r="Q182" s="195">
        <v>-1045.8411688158449</v>
      </c>
      <c r="R182" s="89">
        <f t="shared" si="40"/>
        <v>3.2514633819389627E-2</v>
      </c>
      <c r="S182" s="89">
        <f t="shared" si="40"/>
        <v>3.3216547234630626E-2</v>
      </c>
      <c r="T182" s="91">
        <v>4413</v>
      </c>
      <c r="U182" s="190">
        <v>67139</v>
      </c>
      <c r="V182" s="190">
        <v>15203.577898550724</v>
      </c>
      <c r="W182" s="197"/>
      <c r="X182" s="88">
        <v>0</v>
      </c>
      <c r="Y182" s="88">
        <f t="shared" si="41"/>
        <v>0</v>
      </c>
    </row>
    <row r="183" spans="2:25">
      <c r="B183" s="207">
        <v>3440</v>
      </c>
      <c r="C183" t="s">
        <v>197</v>
      </c>
      <c r="D183" s="1">
        <v>91090</v>
      </c>
      <c r="E183" s="85">
        <f t="shared" si="35"/>
        <v>17777.127244340361</v>
      </c>
      <c r="F183" s="86">
        <f t="shared" si="28"/>
        <v>0.90468644637278439</v>
      </c>
      <c r="G183" s="187">
        <f t="shared" si="29"/>
        <v>1124.9362504485382</v>
      </c>
      <c r="H183" s="187">
        <f t="shared" si="30"/>
        <v>5764.1733472983105</v>
      </c>
      <c r="I183" s="187">
        <f t="shared" si="31"/>
        <v>0</v>
      </c>
      <c r="J183" s="87">
        <f t="shared" si="32"/>
        <v>0</v>
      </c>
      <c r="K183" s="187">
        <f t="shared" si="36"/>
        <v>-285.65338110548743</v>
      </c>
      <c r="L183" s="87">
        <f t="shared" si="33"/>
        <v>-1463.6879247845177</v>
      </c>
      <c r="M183" s="88">
        <f t="shared" si="37"/>
        <v>4300.4854225137933</v>
      </c>
      <c r="N183" s="88">
        <f t="shared" si="38"/>
        <v>95390.485422513797</v>
      </c>
      <c r="O183" s="88">
        <f t="shared" si="39"/>
        <v>18616.410113683411</v>
      </c>
      <c r="P183" s="89">
        <f t="shared" si="34"/>
        <v>0.9473979501006573</v>
      </c>
      <c r="Q183" s="195">
        <v>82.34178474192322</v>
      </c>
      <c r="R183" s="89">
        <f t="shared" si="40"/>
        <v>2.7164781633044283E-2</v>
      </c>
      <c r="S183" s="89">
        <f t="shared" si="40"/>
        <v>3.4581857534766391E-2</v>
      </c>
      <c r="T183" s="91">
        <v>5124</v>
      </c>
      <c r="U183" s="190">
        <v>88681</v>
      </c>
      <c r="V183" s="190">
        <v>17182.910288703737</v>
      </c>
      <c r="W183" s="197"/>
      <c r="X183" s="88">
        <v>0</v>
      </c>
      <c r="Y183" s="88">
        <f t="shared" si="41"/>
        <v>0</v>
      </c>
    </row>
    <row r="184" spans="2:25">
      <c r="B184" s="207">
        <v>3441</v>
      </c>
      <c r="C184" t="s">
        <v>198</v>
      </c>
      <c r="D184" s="1">
        <v>100462</v>
      </c>
      <c r="E184" s="85">
        <f t="shared" si="35"/>
        <v>16263.882143435325</v>
      </c>
      <c r="F184" s="86">
        <f t="shared" si="28"/>
        <v>0.8276766846710083</v>
      </c>
      <c r="G184" s="187">
        <f t="shared" si="29"/>
        <v>2032.8833109915602</v>
      </c>
      <c r="H184" s="187">
        <f t="shared" si="30"/>
        <v>12557.120211994868</v>
      </c>
      <c r="I184" s="187">
        <f t="shared" si="31"/>
        <v>498.0278632503331</v>
      </c>
      <c r="J184" s="87">
        <f t="shared" si="32"/>
        <v>3076.3181112973075</v>
      </c>
      <c r="K184" s="187">
        <f t="shared" si="36"/>
        <v>212.37448214484567</v>
      </c>
      <c r="L184" s="87">
        <f t="shared" si="33"/>
        <v>1311.8371762087118</v>
      </c>
      <c r="M184" s="88">
        <f t="shared" si="37"/>
        <v>13868.95738820358</v>
      </c>
      <c r="N184" s="88">
        <f t="shared" si="38"/>
        <v>114330.95738820358</v>
      </c>
      <c r="O184" s="88">
        <f t="shared" si="39"/>
        <v>18509.13993657173</v>
      </c>
      <c r="P184" s="89">
        <f t="shared" si="34"/>
        <v>0.9419389198535828</v>
      </c>
      <c r="Q184" s="195">
        <v>-784.93967817255543</v>
      </c>
      <c r="R184" s="89">
        <f t="shared" si="40"/>
        <v>7.2658744140854395E-2</v>
      </c>
      <c r="S184" s="89">
        <f t="shared" si="40"/>
        <v>6.4323367790075553E-2</v>
      </c>
      <c r="T184" s="91">
        <v>6177</v>
      </c>
      <c r="U184" s="190">
        <v>93657</v>
      </c>
      <c r="V184" s="190">
        <v>15280.959373470387</v>
      </c>
      <c r="W184" s="197"/>
      <c r="X184" s="88">
        <v>0</v>
      </c>
      <c r="Y184" s="88">
        <f t="shared" si="41"/>
        <v>0</v>
      </c>
    </row>
    <row r="185" spans="2:25">
      <c r="B185" s="207">
        <v>3442</v>
      </c>
      <c r="C185" t="s">
        <v>199</v>
      </c>
      <c r="D185" s="1">
        <v>225260</v>
      </c>
      <c r="E185" s="85">
        <f t="shared" si="35"/>
        <v>15179.245283018869</v>
      </c>
      <c r="F185" s="86">
        <f t="shared" si="28"/>
        <v>0.77247899983880375</v>
      </c>
      <c r="G185" s="187">
        <f t="shared" si="29"/>
        <v>2683.6654272414339</v>
      </c>
      <c r="H185" s="187">
        <f t="shared" si="30"/>
        <v>39825.594940262876</v>
      </c>
      <c r="I185" s="187">
        <f t="shared" si="31"/>
        <v>877.65076439609277</v>
      </c>
      <c r="J185" s="87">
        <f t="shared" si="32"/>
        <v>13024.337343638015</v>
      </c>
      <c r="K185" s="187">
        <f t="shared" si="36"/>
        <v>591.99738329060528</v>
      </c>
      <c r="L185" s="87">
        <f t="shared" si="33"/>
        <v>8785.2411680325822</v>
      </c>
      <c r="M185" s="88">
        <f t="shared" si="37"/>
        <v>48610.836108295458</v>
      </c>
      <c r="N185" s="88">
        <f t="shared" si="38"/>
        <v>273870.83610829548</v>
      </c>
      <c r="O185" s="88">
        <f t="shared" si="39"/>
        <v>18454.908093550908</v>
      </c>
      <c r="P185" s="89">
        <f t="shared" si="34"/>
        <v>0.93917903561197269</v>
      </c>
      <c r="Q185" s="195">
        <v>1250.6006355705249</v>
      </c>
      <c r="R185" s="89">
        <f t="shared" si="40"/>
        <v>4.4040081943659097E-2</v>
      </c>
      <c r="S185" s="89">
        <f t="shared" si="40"/>
        <v>4.7979855837786169E-2</v>
      </c>
      <c r="T185" s="91">
        <v>14840</v>
      </c>
      <c r="U185" s="190">
        <v>215758</v>
      </c>
      <c r="V185" s="190">
        <v>14484.291084854995</v>
      </c>
      <c r="W185" s="197"/>
      <c r="X185" s="88">
        <v>0</v>
      </c>
      <c r="Y185" s="88">
        <f t="shared" si="41"/>
        <v>0</v>
      </c>
    </row>
    <row r="186" spans="2:25">
      <c r="B186" s="207">
        <v>3443</v>
      </c>
      <c r="C186" t="s">
        <v>200</v>
      </c>
      <c r="D186" s="1">
        <v>193036</v>
      </c>
      <c r="E186" s="85">
        <f t="shared" si="35"/>
        <v>14099.481411146009</v>
      </c>
      <c r="F186" s="86">
        <f t="shared" si="28"/>
        <v>0.71752930370736767</v>
      </c>
      <c r="G186" s="187">
        <f t="shared" si="29"/>
        <v>3331.5237503651497</v>
      </c>
      <c r="H186" s="187">
        <f t="shared" si="30"/>
        <v>45611.89166624927</v>
      </c>
      <c r="I186" s="187">
        <f t="shared" si="31"/>
        <v>1255.5681195515936</v>
      </c>
      <c r="J186" s="87">
        <f t="shared" si="32"/>
        <v>17189.983124780869</v>
      </c>
      <c r="K186" s="187">
        <f t="shared" si="36"/>
        <v>969.91473844610618</v>
      </c>
      <c r="L186" s="87">
        <f t="shared" si="33"/>
        <v>13279.10268406564</v>
      </c>
      <c r="M186" s="88">
        <f t="shared" si="37"/>
        <v>58890.994350314912</v>
      </c>
      <c r="N186" s="88">
        <f t="shared" si="38"/>
        <v>251926.9943503149</v>
      </c>
      <c r="O186" s="88">
        <f t="shared" si="39"/>
        <v>18400.919899957262</v>
      </c>
      <c r="P186" s="89">
        <f t="shared" si="34"/>
        <v>0.93643155080540075</v>
      </c>
      <c r="Q186" s="195">
        <v>6252.6955829916551</v>
      </c>
      <c r="R186" s="89">
        <f t="shared" si="40"/>
        <v>4.9787634393983066E-2</v>
      </c>
      <c r="S186" s="89">
        <f t="shared" si="40"/>
        <v>4.5493710829154835E-2</v>
      </c>
      <c r="T186" s="91">
        <v>13691</v>
      </c>
      <c r="U186" s="190">
        <v>183881</v>
      </c>
      <c r="V186" s="190">
        <v>13485.955262192887</v>
      </c>
      <c r="W186" s="197"/>
      <c r="X186" s="88">
        <v>0</v>
      </c>
      <c r="Y186" s="88">
        <f t="shared" si="41"/>
        <v>0</v>
      </c>
    </row>
    <row r="187" spans="2:25">
      <c r="B187" s="207">
        <v>3446</v>
      </c>
      <c r="C187" t="s">
        <v>201</v>
      </c>
      <c r="D187" s="1">
        <v>220363</v>
      </c>
      <c r="E187" s="85">
        <f t="shared" si="35"/>
        <v>16211.505922165819</v>
      </c>
      <c r="F187" s="86">
        <f t="shared" si="28"/>
        <v>0.82501123390140607</v>
      </c>
      <c r="G187" s="187">
        <f t="shared" si="29"/>
        <v>2064.3090437532633</v>
      </c>
      <c r="H187" s="187">
        <f t="shared" si="30"/>
        <v>28060.152831738105</v>
      </c>
      <c r="I187" s="187">
        <f t="shared" si="31"/>
        <v>516.35954069466004</v>
      </c>
      <c r="J187" s="87">
        <f t="shared" si="32"/>
        <v>7018.875236662514</v>
      </c>
      <c r="K187" s="187">
        <f t="shared" si="36"/>
        <v>230.70615958917261</v>
      </c>
      <c r="L187" s="87">
        <f t="shared" si="33"/>
        <v>3135.9888272956232</v>
      </c>
      <c r="M187" s="88">
        <f t="shared" si="37"/>
        <v>31196.141659033729</v>
      </c>
      <c r="N187" s="88">
        <f t="shared" si="38"/>
        <v>251559.14165903372</v>
      </c>
      <c r="O187" s="88">
        <f t="shared" si="39"/>
        <v>18506.521125508254</v>
      </c>
      <c r="P187" s="89">
        <f t="shared" si="34"/>
        <v>0.94180564731510275</v>
      </c>
      <c r="Q187" s="195">
        <v>1358.5788335115067</v>
      </c>
      <c r="R187" s="89">
        <f t="shared" si="40"/>
        <v>1.2813972193496495E-2</v>
      </c>
      <c r="S187" s="89">
        <f t="shared" si="40"/>
        <v>1.095122303548578E-2</v>
      </c>
      <c r="T187" s="91">
        <v>13593</v>
      </c>
      <c r="U187" s="190">
        <v>217575</v>
      </c>
      <c r="V187" s="190">
        <v>16035.893278301888</v>
      </c>
      <c r="W187" s="197"/>
      <c r="X187" s="88">
        <v>0</v>
      </c>
      <c r="Y187" s="88">
        <f t="shared" si="41"/>
        <v>0</v>
      </c>
    </row>
    <row r="188" spans="2:25">
      <c r="B188" s="207">
        <v>3447</v>
      </c>
      <c r="C188" t="s">
        <v>202</v>
      </c>
      <c r="D188" s="1">
        <v>70684</v>
      </c>
      <c r="E188" s="85">
        <f t="shared" si="35"/>
        <v>12651.51243959191</v>
      </c>
      <c r="F188" s="86">
        <f t="shared" si="28"/>
        <v>0.6438414752225724</v>
      </c>
      <c r="G188" s="187">
        <f t="shared" si="29"/>
        <v>4200.3051332976092</v>
      </c>
      <c r="H188" s="187">
        <f t="shared" si="30"/>
        <v>23467.104779733745</v>
      </c>
      <c r="I188" s="187">
        <f t="shared" si="31"/>
        <v>1762.3572595955281</v>
      </c>
      <c r="J188" s="87">
        <f t="shared" si="32"/>
        <v>9846.2900093602166</v>
      </c>
      <c r="K188" s="187">
        <f t="shared" si="36"/>
        <v>1476.7038784900408</v>
      </c>
      <c r="L188" s="87">
        <f t="shared" si="33"/>
        <v>8250.3445691238576</v>
      </c>
      <c r="M188" s="88">
        <f t="shared" si="37"/>
        <v>31717.449348857604</v>
      </c>
      <c r="N188" s="88">
        <f t="shared" si="38"/>
        <v>102401.4493488576</v>
      </c>
      <c r="O188" s="88">
        <f t="shared" si="39"/>
        <v>18328.521451379558</v>
      </c>
      <c r="P188" s="89">
        <f t="shared" si="34"/>
        <v>0.93274715938116104</v>
      </c>
      <c r="Q188" s="195">
        <v>2112.6564218957355</v>
      </c>
      <c r="R188" s="89">
        <f t="shared" si="40"/>
        <v>5.1344597810566397E-2</v>
      </c>
      <c r="S188" s="89">
        <f t="shared" si="40"/>
        <v>4.7016528050472878E-2</v>
      </c>
      <c r="T188" s="91">
        <v>5587</v>
      </c>
      <c r="U188" s="190">
        <v>67232</v>
      </c>
      <c r="V188" s="190">
        <v>12083.393242271746</v>
      </c>
      <c r="W188" s="197"/>
      <c r="X188" s="88">
        <v>0</v>
      </c>
      <c r="Y188" s="88">
        <f t="shared" si="41"/>
        <v>0</v>
      </c>
    </row>
    <row r="189" spans="2:25">
      <c r="B189" s="207">
        <v>3448</v>
      </c>
      <c r="C189" t="s">
        <v>203</v>
      </c>
      <c r="D189" s="1">
        <v>90185</v>
      </c>
      <c r="E189" s="85">
        <f t="shared" si="35"/>
        <v>13853.302611367128</v>
      </c>
      <c r="F189" s="86">
        <f t="shared" si="28"/>
        <v>0.70500114769638011</v>
      </c>
      <c r="G189" s="187">
        <f t="shared" si="29"/>
        <v>3479.2310302324786</v>
      </c>
      <c r="H189" s="187">
        <f t="shared" si="30"/>
        <v>22649.794006813438</v>
      </c>
      <c r="I189" s="187">
        <f t="shared" si="31"/>
        <v>1341.7306994742021</v>
      </c>
      <c r="J189" s="87">
        <f t="shared" si="32"/>
        <v>8734.666853577055</v>
      </c>
      <c r="K189" s="187">
        <f t="shared" si="36"/>
        <v>1056.0773183687147</v>
      </c>
      <c r="L189" s="87">
        <f t="shared" si="33"/>
        <v>6875.0633425803326</v>
      </c>
      <c r="M189" s="88">
        <f t="shared" si="37"/>
        <v>29524.857349393769</v>
      </c>
      <c r="N189" s="88">
        <f t="shared" si="38"/>
        <v>119709.85734939377</v>
      </c>
      <c r="O189" s="88">
        <f t="shared" si="39"/>
        <v>18388.610959968322</v>
      </c>
      <c r="P189" s="89">
        <f t="shared" si="34"/>
        <v>0.93580514300485151</v>
      </c>
      <c r="Q189" s="195">
        <v>2429.8769297550134</v>
      </c>
      <c r="R189" s="89">
        <f t="shared" si="40"/>
        <v>6.1649479681687623E-2</v>
      </c>
      <c r="S189" s="89">
        <f t="shared" si="40"/>
        <v>6.4421836233851712E-2</v>
      </c>
      <c r="T189" s="91">
        <v>6510</v>
      </c>
      <c r="U189" s="190">
        <v>84948</v>
      </c>
      <c r="V189" s="190">
        <v>13014.861345181554</v>
      </c>
      <c r="W189" s="197"/>
      <c r="X189" s="88">
        <v>0</v>
      </c>
      <c r="Y189" s="88">
        <f t="shared" si="41"/>
        <v>0</v>
      </c>
    </row>
    <row r="190" spans="2:25">
      <c r="B190" s="207">
        <v>3449</v>
      </c>
      <c r="C190" t="s">
        <v>204</v>
      </c>
      <c r="D190" s="1">
        <v>46465</v>
      </c>
      <c r="E190" s="85">
        <f t="shared" si="35"/>
        <v>16383.991537376587</v>
      </c>
      <c r="F190" s="86">
        <f t="shared" si="28"/>
        <v>0.83378910875883749</v>
      </c>
      <c r="G190" s="187">
        <f t="shared" si="29"/>
        <v>1960.8176746268027</v>
      </c>
      <c r="H190" s="187">
        <f t="shared" si="30"/>
        <v>5560.8789252416127</v>
      </c>
      <c r="I190" s="187">
        <f t="shared" si="31"/>
        <v>455.98957537089132</v>
      </c>
      <c r="J190" s="87">
        <f t="shared" si="32"/>
        <v>1293.1864357518477</v>
      </c>
      <c r="K190" s="187">
        <f t="shared" si="36"/>
        <v>170.33619426540389</v>
      </c>
      <c r="L190" s="87">
        <f t="shared" si="33"/>
        <v>483.0734469366854</v>
      </c>
      <c r="M190" s="88">
        <f t="shared" si="37"/>
        <v>6043.952372178298</v>
      </c>
      <c r="N190" s="88">
        <f t="shared" si="38"/>
        <v>52508.952372178297</v>
      </c>
      <c r="O190" s="88">
        <f t="shared" si="39"/>
        <v>18515.145406268792</v>
      </c>
      <c r="P190" s="89">
        <f t="shared" si="34"/>
        <v>0.94224454105797428</v>
      </c>
      <c r="Q190" s="195">
        <v>2.175525773454865</v>
      </c>
      <c r="R190" s="89">
        <f t="shared" si="40"/>
        <v>2.7236751928901466E-2</v>
      </c>
      <c r="S190" s="89">
        <f t="shared" si="40"/>
        <v>3.8103149163692424E-2</v>
      </c>
      <c r="T190" s="91">
        <v>2836</v>
      </c>
      <c r="U190" s="190">
        <v>45233</v>
      </c>
      <c r="V190" s="190">
        <v>15782.623866015352</v>
      </c>
      <c r="W190" s="197"/>
      <c r="X190" s="88">
        <v>0</v>
      </c>
      <c r="Y190" s="88">
        <f t="shared" si="41"/>
        <v>0</v>
      </c>
    </row>
    <row r="191" spans="2:25">
      <c r="B191" s="207">
        <v>3450</v>
      </c>
      <c r="C191" t="s">
        <v>205</v>
      </c>
      <c r="D191" s="1">
        <v>18014</v>
      </c>
      <c r="E191" s="85">
        <f t="shared" si="35"/>
        <v>13187.408491947292</v>
      </c>
      <c r="F191" s="86">
        <f t="shared" si="28"/>
        <v>0.6711134797802798</v>
      </c>
      <c r="G191" s="187">
        <f t="shared" si="29"/>
        <v>3878.7675018843802</v>
      </c>
      <c r="H191" s="187">
        <f t="shared" si="30"/>
        <v>5298.3964075740632</v>
      </c>
      <c r="I191" s="187">
        <f t="shared" si="31"/>
        <v>1574.7936412711447</v>
      </c>
      <c r="J191" s="87">
        <f t="shared" si="32"/>
        <v>2151.1681139763837</v>
      </c>
      <c r="K191" s="187">
        <f t="shared" si="36"/>
        <v>1289.1402601656573</v>
      </c>
      <c r="L191" s="87">
        <f t="shared" si="33"/>
        <v>1760.965595386288</v>
      </c>
      <c r="M191" s="88">
        <f t="shared" si="37"/>
        <v>7059.3620029603517</v>
      </c>
      <c r="N191" s="88">
        <f t="shared" si="38"/>
        <v>25073.362002960352</v>
      </c>
      <c r="O191" s="88">
        <f t="shared" si="39"/>
        <v>18355.316253997331</v>
      </c>
      <c r="P191" s="89">
        <f t="shared" si="34"/>
        <v>0.93411075960904655</v>
      </c>
      <c r="Q191" s="195">
        <v>-113.27571642928706</v>
      </c>
      <c r="R191" s="89">
        <f t="shared" si="40"/>
        <v>3.2320916905444128E-2</v>
      </c>
      <c r="S191" s="89">
        <f t="shared" si="40"/>
        <v>-6.3656210800991792E-2</v>
      </c>
      <c r="T191" s="91">
        <v>1366</v>
      </c>
      <c r="U191" s="190">
        <v>17450</v>
      </c>
      <c r="V191" s="190">
        <v>14083.938660209848</v>
      </c>
      <c r="W191" s="197"/>
      <c r="X191" s="88">
        <v>0</v>
      </c>
      <c r="Y191" s="88">
        <f t="shared" si="41"/>
        <v>0</v>
      </c>
    </row>
    <row r="192" spans="2:25">
      <c r="B192" s="207">
        <v>3451</v>
      </c>
      <c r="C192" t="s">
        <v>206</v>
      </c>
      <c r="D192" s="1">
        <v>106933</v>
      </c>
      <c r="E192" s="85">
        <f t="shared" si="35"/>
        <v>16295.793965254497</v>
      </c>
      <c r="F192" s="86">
        <f t="shared" si="28"/>
        <v>0.82930069243570836</v>
      </c>
      <c r="G192" s="187">
        <f t="shared" si="29"/>
        <v>2013.7362179000565</v>
      </c>
      <c r="H192" s="187">
        <f t="shared" si="30"/>
        <v>13214.13706186017</v>
      </c>
      <c r="I192" s="187">
        <f t="shared" si="31"/>
        <v>486.85872561362271</v>
      </c>
      <c r="J192" s="87">
        <f t="shared" si="32"/>
        <v>3194.7669574765923</v>
      </c>
      <c r="K192" s="187">
        <f t="shared" si="36"/>
        <v>201.20534450813528</v>
      </c>
      <c r="L192" s="87">
        <f t="shared" si="33"/>
        <v>1320.3094706623838</v>
      </c>
      <c r="M192" s="88">
        <f t="shared" si="37"/>
        <v>14534.446532522554</v>
      </c>
      <c r="N192" s="88">
        <f t="shared" si="38"/>
        <v>121467.44653252256</v>
      </c>
      <c r="O192" s="88">
        <f t="shared" si="39"/>
        <v>18510.735527662688</v>
      </c>
      <c r="P192" s="89">
        <f t="shared" si="34"/>
        <v>0.9420201202418178</v>
      </c>
      <c r="Q192" s="195">
        <v>305.56540907100134</v>
      </c>
      <c r="R192" s="89">
        <f t="shared" si="40"/>
        <v>5.2624843730004825E-2</v>
      </c>
      <c r="S192" s="89">
        <f t="shared" si="40"/>
        <v>2.6798479840865811E-2</v>
      </c>
      <c r="T192" s="91">
        <v>6562</v>
      </c>
      <c r="U192" s="190">
        <v>101587</v>
      </c>
      <c r="V192" s="190">
        <v>15870.488986095923</v>
      </c>
      <c r="W192" s="197"/>
      <c r="X192" s="88">
        <v>0</v>
      </c>
      <c r="Y192" s="88">
        <f t="shared" si="41"/>
        <v>0</v>
      </c>
    </row>
    <row r="193" spans="2:28">
      <c r="B193" s="207">
        <v>3452</v>
      </c>
      <c r="C193" t="s">
        <v>207</v>
      </c>
      <c r="D193" s="1">
        <v>37273</v>
      </c>
      <c r="E193" s="85">
        <f t="shared" si="35"/>
        <v>17648.200757575756</v>
      </c>
      <c r="F193" s="86">
        <f t="shared" si="28"/>
        <v>0.89812531624465686</v>
      </c>
      <c r="G193" s="187">
        <f t="shared" si="29"/>
        <v>1202.2921425073014</v>
      </c>
      <c r="H193" s="187">
        <f t="shared" si="30"/>
        <v>2539.2410049754203</v>
      </c>
      <c r="I193" s="187">
        <f t="shared" si="31"/>
        <v>13.516348301182187</v>
      </c>
      <c r="J193" s="87">
        <f t="shared" si="32"/>
        <v>28.546527612096778</v>
      </c>
      <c r="K193" s="187">
        <f t="shared" si="36"/>
        <v>-272.13703280430525</v>
      </c>
      <c r="L193" s="87">
        <f t="shared" si="33"/>
        <v>-574.75341328269269</v>
      </c>
      <c r="M193" s="88">
        <f t="shared" si="37"/>
        <v>1964.4875916927276</v>
      </c>
      <c r="N193" s="88">
        <f t="shared" si="38"/>
        <v>39237.487591692727</v>
      </c>
      <c r="O193" s="88">
        <f t="shared" si="39"/>
        <v>18578.355867278751</v>
      </c>
      <c r="P193" s="89">
        <f t="shared" si="34"/>
        <v>0.94546135143226528</v>
      </c>
      <c r="Q193" s="195">
        <v>-843.3063785495292</v>
      </c>
      <c r="R193" s="89">
        <f t="shared" si="40"/>
        <v>1.9084995430353206E-3</v>
      </c>
      <c r="S193" s="89">
        <f t="shared" si="40"/>
        <v>-8.0536588331029217E-3</v>
      </c>
      <c r="T193" s="91">
        <v>2112</v>
      </c>
      <c r="U193" s="190">
        <v>37202</v>
      </c>
      <c r="V193" s="190">
        <v>17791.487326637973</v>
      </c>
      <c r="W193" s="197"/>
      <c r="X193" s="88">
        <v>0</v>
      </c>
      <c r="Y193" s="88">
        <f t="shared" si="41"/>
        <v>0</v>
      </c>
    </row>
    <row r="194" spans="2:28">
      <c r="B194" s="207">
        <v>3453</v>
      </c>
      <c r="C194" t="s">
        <v>208</v>
      </c>
      <c r="D194" s="1">
        <v>61243</v>
      </c>
      <c r="E194" s="85">
        <f t="shared" si="35"/>
        <v>18569.739235900546</v>
      </c>
      <c r="F194" s="86">
        <f t="shared" si="28"/>
        <v>0.94502284697009287</v>
      </c>
      <c r="G194" s="187">
        <f t="shared" si="29"/>
        <v>649.36905551242739</v>
      </c>
      <c r="H194" s="187">
        <f t="shared" si="30"/>
        <v>2141.6191450799856</v>
      </c>
      <c r="I194" s="187">
        <f t="shared" si="31"/>
        <v>0</v>
      </c>
      <c r="J194" s="87">
        <f t="shared" si="32"/>
        <v>0</v>
      </c>
      <c r="K194" s="187">
        <f t="shared" si="36"/>
        <v>-285.65338110548743</v>
      </c>
      <c r="L194" s="87">
        <f t="shared" si="33"/>
        <v>-942.08485088589748</v>
      </c>
      <c r="M194" s="88">
        <f t="shared" si="37"/>
        <v>1199.534294194088</v>
      </c>
      <c r="N194" s="88">
        <f t="shared" si="38"/>
        <v>62442.534294194091</v>
      </c>
      <c r="O194" s="88">
        <f t="shared" si="39"/>
        <v>18933.454910307486</v>
      </c>
      <c r="P194" s="89">
        <f t="shared" si="34"/>
        <v>0.96353251033958076</v>
      </c>
      <c r="Q194" s="195">
        <v>-731.13262957086181</v>
      </c>
      <c r="R194" s="89">
        <f t="shared" si="40"/>
        <v>7.5646339749894612E-2</v>
      </c>
      <c r="S194" s="89">
        <f t="shared" si="40"/>
        <v>7.3363282024531032E-2</v>
      </c>
      <c r="T194" s="91">
        <v>3298</v>
      </c>
      <c r="U194" s="190">
        <v>56936</v>
      </c>
      <c r="V194" s="190">
        <v>17300.516560316013</v>
      </c>
      <c r="W194" s="197"/>
      <c r="X194" s="88">
        <v>0</v>
      </c>
      <c r="Y194" s="88">
        <f t="shared" si="41"/>
        <v>0</v>
      </c>
    </row>
    <row r="195" spans="2:28" ht="32.1" customHeight="1">
      <c r="B195" s="207">
        <v>3454</v>
      </c>
      <c r="C195" t="s">
        <v>209</v>
      </c>
      <c r="D195" s="1">
        <v>32614</v>
      </c>
      <c r="E195" s="85">
        <f t="shared" si="35"/>
        <v>19826.13981762918</v>
      </c>
      <c r="F195" s="86">
        <f t="shared" si="28"/>
        <v>1.0089616691364611</v>
      </c>
      <c r="G195" s="187">
        <f t="shared" si="29"/>
        <v>-104.47129352475312</v>
      </c>
      <c r="H195" s="187">
        <f t="shared" si="30"/>
        <v>-171.85527784821889</v>
      </c>
      <c r="I195" s="187">
        <f t="shared" si="31"/>
        <v>0</v>
      </c>
      <c r="J195" s="87">
        <f t="shared" si="32"/>
        <v>0</v>
      </c>
      <c r="K195" s="187">
        <f t="shared" si="36"/>
        <v>-285.65338110548743</v>
      </c>
      <c r="L195" s="87">
        <f t="shared" si="33"/>
        <v>-469.89981191852684</v>
      </c>
      <c r="M195" s="88">
        <f t="shared" si="37"/>
        <v>-641.75508976674575</v>
      </c>
      <c r="N195" s="88">
        <f t="shared" si="38"/>
        <v>31972.244910233254</v>
      </c>
      <c r="O195" s="88">
        <f t="shared" si="39"/>
        <v>19436.015142998942</v>
      </c>
      <c r="P195" s="89">
        <f t="shared" si="34"/>
        <v>0.98910803920612811</v>
      </c>
      <c r="Q195" s="195">
        <v>-186.42825216618303</v>
      </c>
      <c r="R195" s="92">
        <f t="shared" si="40"/>
        <v>4.4583947216706166E-2</v>
      </c>
      <c r="S195" s="92">
        <f t="shared" si="40"/>
        <v>3.8868898265368663E-2</v>
      </c>
      <c r="T195" s="91">
        <v>1645</v>
      </c>
      <c r="U195" s="190">
        <v>31222</v>
      </c>
      <c r="V195" s="190">
        <v>19084.352078239608</v>
      </c>
      <c r="W195" s="197"/>
      <c r="X195" s="88">
        <v>0</v>
      </c>
      <c r="Y195" s="88">
        <f t="shared" si="41"/>
        <v>0</v>
      </c>
      <c r="Z195" s="188"/>
      <c r="AB195" s="45"/>
    </row>
    <row r="196" spans="2:28">
      <c r="B196" s="207">
        <v>3901</v>
      </c>
      <c r="C196" t="s">
        <v>210</v>
      </c>
      <c r="D196" s="1">
        <v>433083</v>
      </c>
      <c r="E196" s="85">
        <f t="shared" si="35"/>
        <v>15501.02007945882</v>
      </c>
      <c r="F196" s="86">
        <f t="shared" si="28"/>
        <v>0.78885427201424829</v>
      </c>
      <c r="G196" s="187">
        <f t="shared" si="29"/>
        <v>2490.6005493774633</v>
      </c>
      <c r="H196" s="187">
        <f t="shared" si="30"/>
        <v>69584.888749056947</v>
      </c>
      <c r="I196" s="187">
        <f t="shared" si="31"/>
        <v>765.02958564210985</v>
      </c>
      <c r="J196" s="87">
        <f t="shared" si="32"/>
        <v>21374.16159325491</v>
      </c>
      <c r="K196" s="187">
        <f t="shared" si="36"/>
        <v>479.37620453662242</v>
      </c>
      <c r="L196" s="87">
        <f t="shared" si="33"/>
        <v>13393.291778548693</v>
      </c>
      <c r="M196" s="88">
        <f t="shared" si="37"/>
        <v>82978.18052760564</v>
      </c>
      <c r="N196" s="88">
        <f t="shared" si="38"/>
        <v>516061.18052760564</v>
      </c>
      <c r="O196" s="88">
        <f t="shared" si="39"/>
        <v>18470.996833372908</v>
      </c>
      <c r="P196" s="89">
        <f t="shared" si="34"/>
        <v>0.939997799220745</v>
      </c>
      <c r="Q196" s="195">
        <v>9473.9889155799174</v>
      </c>
      <c r="R196" s="92">
        <f t="shared" si="40"/>
        <v>5.1506668382422564E-2</v>
      </c>
      <c r="S196" s="93">
        <f t="shared" si="40"/>
        <v>4.1834267302416676E-2</v>
      </c>
      <c r="T196" s="91">
        <v>27939</v>
      </c>
      <c r="U196" s="190">
        <v>411869</v>
      </c>
      <c r="V196" s="190">
        <v>14878.585362329311</v>
      </c>
      <c r="W196" s="197"/>
      <c r="X196" s="88">
        <v>0</v>
      </c>
      <c r="Y196" s="88">
        <f t="shared" si="41"/>
        <v>0</v>
      </c>
      <c r="Z196" s="1"/>
      <c r="AA196" s="1"/>
    </row>
    <row r="197" spans="2:28">
      <c r="B197" s="207">
        <v>3903</v>
      </c>
      <c r="C197" t="s">
        <v>211</v>
      </c>
      <c r="D197" s="1">
        <v>452033</v>
      </c>
      <c r="E197" s="85">
        <f t="shared" si="35"/>
        <v>16821.710330455491</v>
      </c>
      <c r="F197" s="86">
        <f t="shared" si="28"/>
        <v>0.85606482597558908</v>
      </c>
      <c r="G197" s="187">
        <f t="shared" si="29"/>
        <v>1698.1863987794604</v>
      </c>
      <c r="H197" s="187">
        <f t="shared" si="30"/>
        <v>45633.664908001658</v>
      </c>
      <c r="I197" s="187">
        <f t="shared" si="31"/>
        <v>302.78799779327488</v>
      </c>
      <c r="J197" s="87">
        <f t="shared" si="32"/>
        <v>8136.5190767008826</v>
      </c>
      <c r="K197" s="187">
        <f t="shared" si="36"/>
        <v>17.134616687787457</v>
      </c>
      <c r="L197" s="87">
        <f t="shared" si="33"/>
        <v>460.44141963422453</v>
      </c>
      <c r="M197" s="88">
        <f t="shared" si="37"/>
        <v>46094.106327635884</v>
      </c>
      <c r="N197" s="88">
        <f t="shared" si="38"/>
        <v>498127.10632763588</v>
      </c>
      <c r="O197" s="88">
        <f t="shared" si="39"/>
        <v>18537.03134592274</v>
      </c>
      <c r="P197" s="89">
        <f t="shared" si="34"/>
        <v>0.94335832691881194</v>
      </c>
      <c r="Q197" s="195">
        <v>4226.7233880763233</v>
      </c>
      <c r="R197" s="92">
        <f t="shared" si="40"/>
        <v>4.4139387051768904E-2</v>
      </c>
      <c r="S197" s="92">
        <f t="shared" si="40"/>
        <v>1.8261267381611043E-2</v>
      </c>
      <c r="T197" s="91">
        <v>26872</v>
      </c>
      <c r="U197" s="190">
        <v>432924</v>
      </c>
      <c r="V197" s="190">
        <v>16520.033580096162</v>
      </c>
      <c r="W197" s="197"/>
      <c r="X197" s="88">
        <v>0</v>
      </c>
      <c r="Y197" s="88">
        <f t="shared" si="41"/>
        <v>0</v>
      </c>
      <c r="Z197" s="1"/>
      <c r="AA197" s="1"/>
    </row>
    <row r="198" spans="2:28">
      <c r="B198" s="207">
        <v>3905</v>
      </c>
      <c r="C198" t="s">
        <v>212</v>
      </c>
      <c r="D198" s="1">
        <v>1088320</v>
      </c>
      <c r="E198" s="85">
        <f t="shared" si="35"/>
        <v>18391.861290431611</v>
      </c>
      <c r="F198" s="86">
        <f t="shared" si="28"/>
        <v>0.93597055386544536</v>
      </c>
      <c r="G198" s="187">
        <f t="shared" si="29"/>
        <v>756.09582279378878</v>
      </c>
      <c r="H198" s="187">
        <f t="shared" si="30"/>
        <v>44741.214217999659</v>
      </c>
      <c r="I198" s="187">
        <f t="shared" si="31"/>
        <v>0</v>
      </c>
      <c r="J198" s="87">
        <f t="shared" si="32"/>
        <v>0</v>
      </c>
      <c r="K198" s="187">
        <f t="shared" si="36"/>
        <v>-285.65338110548743</v>
      </c>
      <c r="L198" s="87">
        <f t="shared" si="33"/>
        <v>-16903.253173536115</v>
      </c>
      <c r="M198" s="88">
        <f t="shared" si="37"/>
        <v>27837.961044463544</v>
      </c>
      <c r="N198" s="88">
        <f t="shared" si="38"/>
        <v>1116157.9610444636</v>
      </c>
      <c r="O198" s="88">
        <f t="shared" si="39"/>
        <v>18862.303732119908</v>
      </c>
      <c r="P198" s="89">
        <f t="shared" si="34"/>
        <v>0.95991159309772156</v>
      </c>
      <c r="Q198" s="195">
        <v>973.07064213870399</v>
      </c>
      <c r="R198" s="92">
        <f t="shared" si="40"/>
        <v>3.0304579436509584E-2</v>
      </c>
      <c r="S198" s="92">
        <f t="shared" si="40"/>
        <v>1.9631366417369726E-2</v>
      </c>
      <c r="T198" s="91">
        <v>59174</v>
      </c>
      <c r="U198" s="190">
        <v>1056309</v>
      </c>
      <c r="V198" s="190">
        <v>18037.755502809039</v>
      </c>
      <c r="W198" s="197"/>
      <c r="X198" s="88">
        <v>0</v>
      </c>
      <c r="Y198" s="88">
        <f t="shared" si="41"/>
        <v>0</v>
      </c>
    </row>
    <row r="199" spans="2:28">
      <c r="B199" s="207">
        <v>3907</v>
      </c>
      <c r="C199" t="s">
        <v>213</v>
      </c>
      <c r="D199" s="1">
        <v>1138835</v>
      </c>
      <c r="E199" s="85">
        <f t="shared" si="35"/>
        <v>17194.893629871211</v>
      </c>
      <c r="F199" s="86">
        <f t="shared" ref="F199:F262" si="42">E199/E$365</f>
        <v>0.87505630127717715</v>
      </c>
      <c r="G199" s="187">
        <f t="shared" ref="G199:G262" si="43">($E$365+$Y$365-E199-Y199)*0.6</f>
        <v>1474.2764191300287</v>
      </c>
      <c r="H199" s="187">
        <f t="shared" ref="H199:H262" si="44">G199*T199/1000</f>
        <v>97642.801515400934</v>
      </c>
      <c r="I199" s="187">
        <f t="shared" ref="I199:I262" si="45">IF(E199+Y199&lt;(E$365+Y$365)*0.9,((E$365+Y$365)*0.9-E199-Y199)*0.35,0)</f>
        <v>172.17384299777314</v>
      </c>
      <c r="J199" s="87">
        <f t="shared" ref="J199:J262" si="46">I199*T199/1000</f>
        <v>11403.245795585513</v>
      </c>
      <c r="K199" s="187">
        <f t="shared" si="36"/>
        <v>-113.47953810771429</v>
      </c>
      <c r="L199" s="87">
        <f t="shared" ref="L199:L262" si="47">K199*T199/1000</f>
        <v>-7515.8632884120252</v>
      </c>
      <c r="M199" s="88">
        <f t="shared" si="37"/>
        <v>90126.938226988903</v>
      </c>
      <c r="N199" s="88">
        <f t="shared" si="38"/>
        <v>1228961.938226989</v>
      </c>
      <c r="O199" s="88">
        <f t="shared" si="39"/>
        <v>18555.690510893524</v>
      </c>
      <c r="P199" s="89">
        <f t="shared" ref="P199:P262" si="48">O199/O$365</f>
        <v>0.94430790068389125</v>
      </c>
      <c r="Q199" s="195">
        <v>-648.75627732680005</v>
      </c>
      <c r="R199" s="92">
        <f t="shared" si="40"/>
        <v>4.4067116013671102E-2</v>
      </c>
      <c r="S199" s="92">
        <f t="shared" si="40"/>
        <v>3.3710151824379433E-2</v>
      </c>
      <c r="T199" s="91">
        <v>66231</v>
      </c>
      <c r="U199" s="190">
        <v>1090768</v>
      </c>
      <c r="V199" s="190">
        <v>16634.153780461769</v>
      </c>
      <c r="W199" s="197"/>
      <c r="X199" s="88">
        <v>0</v>
      </c>
      <c r="Y199" s="88">
        <f t="shared" si="41"/>
        <v>0</v>
      </c>
    </row>
    <row r="200" spans="2:28">
      <c r="B200" s="207">
        <v>3909</v>
      </c>
      <c r="C200" t="s">
        <v>214</v>
      </c>
      <c r="D200" s="1">
        <v>823400</v>
      </c>
      <c r="E200" s="85">
        <f t="shared" ref="E200:E263" si="49">D200/T200*1000</f>
        <v>16902.391460535771</v>
      </c>
      <c r="F200" s="86">
        <f t="shared" si="42"/>
        <v>0.86017072699426511</v>
      </c>
      <c r="G200" s="187">
        <f t="shared" si="43"/>
        <v>1649.7777207312922</v>
      </c>
      <c r="H200" s="187">
        <f t="shared" si="44"/>
        <v>80368.921665424903</v>
      </c>
      <c r="I200" s="187">
        <f t="shared" si="45"/>
        <v>274.54960226517687</v>
      </c>
      <c r="J200" s="87">
        <f t="shared" si="46"/>
        <v>13374.683874348091</v>
      </c>
      <c r="K200" s="187">
        <f t="shared" ref="K200:K263" si="50">I200+J$367</f>
        <v>-11.103778840310554</v>
      </c>
      <c r="L200" s="87">
        <f t="shared" si="47"/>
        <v>-540.92058620572857</v>
      </c>
      <c r="M200" s="88">
        <f t="shared" ref="M200:M263" si="51">+H200+L200</f>
        <v>79828.001079219175</v>
      </c>
      <c r="N200" s="88">
        <f t="shared" ref="N200:N263" si="52">D200+M200</f>
        <v>903228.00107921916</v>
      </c>
      <c r="O200" s="88">
        <f t="shared" ref="O200:O263" si="53">N200/T200*1000</f>
        <v>18541.06540242675</v>
      </c>
      <c r="P200" s="89">
        <f t="shared" si="48"/>
        <v>0.94356362196974553</v>
      </c>
      <c r="Q200" s="195">
        <v>845.8898053784942</v>
      </c>
      <c r="R200" s="92">
        <f t="shared" ref="R200:S263" si="54">(D200-U200)/U200</f>
        <v>3.3895381116506564E-4</v>
      </c>
      <c r="S200" s="92">
        <f t="shared" si="54"/>
        <v>-9.2917342589863856E-3</v>
      </c>
      <c r="T200" s="91">
        <v>48715</v>
      </c>
      <c r="U200" s="190">
        <v>823121</v>
      </c>
      <c r="V200" s="190">
        <v>17060.916967209716</v>
      </c>
      <c r="W200" s="197"/>
      <c r="X200" s="88">
        <v>0</v>
      </c>
      <c r="Y200" s="88">
        <f t="shared" ref="Y200:Y263" si="55">X200*1000/T200</f>
        <v>0</v>
      </c>
    </row>
    <row r="201" spans="2:28">
      <c r="B201" s="207">
        <v>3911</v>
      </c>
      <c r="C201" t="s">
        <v>218</v>
      </c>
      <c r="D201" s="1">
        <v>534013</v>
      </c>
      <c r="E201" s="85">
        <f t="shared" si="49"/>
        <v>19417.948438238611</v>
      </c>
      <c r="F201" s="86">
        <f t="shared" si="42"/>
        <v>0.98818861602246999</v>
      </c>
      <c r="G201" s="187">
        <f t="shared" si="43"/>
        <v>140.44353410958865</v>
      </c>
      <c r="H201" s="187">
        <f t="shared" si="44"/>
        <v>3862.3376315477976</v>
      </c>
      <c r="I201" s="187">
        <f t="shared" si="45"/>
        <v>0</v>
      </c>
      <c r="J201" s="87">
        <f t="shared" si="46"/>
        <v>0</v>
      </c>
      <c r="K201" s="187">
        <f t="shared" si="50"/>
        <v>-285.65338110548743</v>
      </c>
      <c r="L201" s="87">
        <f t="shared" si="47"/>
        <v>-7855.7536337820093</v>
      </c>
      <c r="M201" s="88">
        <f t="shared" si="51"/>
        <v>-3993.4160022342116</v>
      </c>
      <c r="N201" s="88">
        <f t="shared" si="52"/>
        <v>530019.58399776579</v>
      </c>
      <c r="O201" s="88">
        <f t="shared" si="53"/>
        <v>19272.738591242709</v>
      </c>
      <c r="P201" s="89">
        <f t="shared" si="48"/>
        <v>0.98079881796053148</v>
      </c>
      <c r="Q201" s="195">
        <v>-4407.4650229922809</v>
      </c>
      <c r="R201" s="92">
        <f t="shared" si="54"/>
        <v>2.5445405002669164E-2</v>
      </c>
      <c r="S201" s="92">
        <f t="shared" si="54"/>
        <v>1.7428577902724708E-2</v>
      </c>
      <c r="T201" s="91">
        <v>27501</v>
      </c>
      <c r="U201" s="190">
        <v>520762</v>
      </c>
      <c r="V201" s="190">
        <v>19085.318478340541</v>
      </c>
      <c r="W201" s="197"/>
      <c r="X201" s="88">
        <v>0</v>
      </c>
      <c r="Y201" s="88">
        <f t="shared" si="55"/>
        <v>0</v>
      </c>
    </row>
    <row r="202" spans="2:28">
      <c r="B202" s="207">
        <v>4001</v>
      </c>
      <c r="C202" t="s">
        <v>215</v>
      </c>
      <c r="D202" s="1">
        <v>631877</v>
      </c>
      <c r="E202" s="85">
        <f t="shared" si="49"/>
        <v>16989.137740972765</v>
      </c>
      <c r="F202" s="86">
        <f t="shared" si="42"/>
        <v>0.86458528639443954</v>
      </c>
      <c r="G202" s="187">
        <f t="shared" si="43"/>
        <v>1597.7299524690964</v>
      </c>
      <c r="H202" s="187">
        <f t="shared" si="44"/>
        <v>59424.3701221831</v>
      </c>
      <c r="I202" s="187">
        <f t="shared" si="45"/>
        <v>244.18840411222916</v>
      </c>
      <c r="J202" s="87">
        <f t="shared" si="46"/>
        <v>9082.0993141461386</v>
      </c>
      <c r="K202" s="187">
        <f t="shared" si="50"/>
        <v>-41.464976993258261</v>
      </c>
      <c r="L202" s="87">
        <f t="shared" si="47"/>
        <v>-1542.2068893102544</v>
      </c>
      <c r="M202" s="88">
        <f t="shared" si="51"/>
        <v>57882.163232872845</v>
      </c>
      <c r="N202" s="88">
        <f t="shared" si="52"/>
        <v>689759.16323287284</v>
      </c>
      <c r="O202" s="88">
        <f t="shared" si="53"/>
        <v>18545.402716448603</v>
      </c>
      <c r="P202" s="89">
        <f t="shared" si="48"/>
        <v>0.94378434993975446</v>
      </c>
      <c r="Q202" s="195">
        <v>11196.734830780028</v>
      </c>
      <c r="R202" s="92">
        <f t="shared" si="54"/>
        <v>4.8903002405310605E-2</v>
      </c>
      <c r="S202" s="93">
        <f t="shared" si="54"/>
        <v>4.5039379913725489E-2</v>
      </c>
      <c r="T202" s="91">
        <v>37193</v>
      </c>
      <c r="U202" s="190">
        <v>602417</v>
      </c>
      <c r="V202" s="190">
        <v>16256.935449050086</v>
      </c>
      <c r="W202" s="197"/>
      <c r="X202" s="88">
        <v>0</v>
      </c>
      <c r="Y202" s="88">
        <f t="shared" si="55"/>
        <v>0</v>
      </c>
      <c r="Z202" s="1"/>
    </row>
    <row r="203" spans="2:28">
      <c r="B203" s="207">
        <v>4003</v>
      </c>
      <c r="C203" t="s">
        <v>216</v>
      </c>
      <c r="D203" s="1">
        <v>881778</v>
      </c>
      <c r="E203" s="85">
        <f t="shared" si="49"/>
        <v>15573.888623960154</v>
      </c>
      <c r="F203" s="86">
        <f t="shared" si="42"/>
        <v>0.79256258684325187</v>
      </c>
      <c r="G203" s="187">
        <f t="shared" si="43"/>
        <v>2446.8794226766627</v>
      </c>
      <c r="H203" s="187">
        <f t="shared" si="44"/>
        <v>138539.86603252994</v>
      </c>
      <c r="I203" s="187">
        <f t="shared" si="45"/>
        <v>739.52559506664284</v>
      </c>
      <c r="J203" s="87">
        <f t="shared" si="46"/>
        <v>41871.199667078246</v>
      </c>
      <c r="K203" s="187">
        <f t="shared" si="50"/>
        <v>453.87221396115541</v>
      </c>
      <c r="L203" s="87">
        <f t="shared" si="47"/>
        <v>25697.790882266658</v>
      </c>
      <c r="M203" s="88">
        <f t="shared" si="51"/>
        <v>164237.65691479659</v>
      </c>
      <c r="N203" s="88">
        <f t="shared" si="52"/>
        <v>1046015.6569147966</v>
      </c>
      <c r="O203" s="88">
        <f t="shared" si="53"/>
        <v>18474.640260597971</v>
      </c>
      <c r="P203" s="89">
        <f t="shared" si="48"/>
        <v>0.94018321496219504</v>
      </c>
      <c r="Q203" s="195">
        <v>18177.838661412941</v>
      </c>
      <c r="R203" s="92">
        <f t="shared" si="54"/>
        <v>4.3663827233701075E-2</v>
      </c>
      <c r="S203" s="92">
        <f t="shared" si="54"/>
        <v>3.0852821035650516E-2</v>
      </c>
      <c r="T203" s="91">
        <v>56619</v>
      </c>
      <c r="U203" s="190">
        <v>844887</v>
      </c>
      <c r="V203" s="190">
        <v>15107.771260997068</v>
      </c>
      <c r="W203" s="197"/>
      <c r="X203" s="88">
        <v>0</v>
      </c>
      <c r="Y203" s="88">
        <f t="shared" si="55"/>
        <v>0</v>
      </c>
    </row>
    <row r="204" spans="2:28">
      <c r="B204" s="207">
        <v>4005</v>
      </c>
      <c r="C204" t="s">
        <v>217</v>
      </c>
      <c r="D204" s="1">
        <v>211207</v>
      </c>
      <c r="E204" s="85">
        <f t="shared" si="49"/>
        <v>15920.925674657019</v>
      </c>
      <c r="F204" s="86">
        <f t="shared" si="42"/>
        <v>0.81022346713281568</v>
      </c>
      <c r="G204" s="187">
        <f t="shared" si="43"/>
        <v>2238.6571922585435</v>
      </c>
      <c r="H204" s="187">
        <f t="shared" si="44"/>
        <v>29698.026312501839</v>
      </c>
      <c r="I204" s="187">
        <f t="shared" si="45"/>
        <v>618.06262732274013</v>
      </c>
      <c r="J204" s="87">
        <f t="shared" si="46"/>
        <v>8199.2188140634717</v>
      </c>
      <c r="K204" s="187">
        <f t="shared" si="50"/>
        <v>332.4092462172527</v>
      </c>
      <c r="L204" s="87">
        <f t="shared" si="47"/>
        <v>4409.7410603180742</v>
      </c>
      <c r="M204" s="88">
        <f t="shared" si="51"/>
        <v>34107.767372819915</v>
      </c>
      <c r="N204" s="88">
        <f t="shared" si="52"/>
        <v>245314.76737281992</v>
      </c>
      <c r="O204" s="88">
        <f t="shared" si="53"/>
        <v>18491.992113132812</v>
      </c>
      <c r="P204" s="89">
        <f t="shared" si="48"/>
        <v>0.94106625897667306</v>
      </c>
      <c r="Q204" s="195">
        <v>3859.9724347357551</v>
      </c>
      <c r="R204" s="92">
        <f t="shared" si="54"/>
        <v>7.3604538268768394E-2</v>
      </c>
      <c r="S204" s="92">
        <f t="shared" si="54"/>
        <v>5.4100641561187261E-2</v>
      </c>
      <c r="T204" s="91">
        <v>13266</v>
      </c>
      <c r="U204" s="190">
        <v>196727</v>
      </c>
      <c r="V204" s="190">
        <v>15103.800383877158</v>
      </c>
      <c r="W204" s="197"/>
      <c r="X204" s="88">
        <v>0</v>
      </c>
      <c r="Y204" s="88">
        <f t="shared" si="55"/>
        <v>0</v>
      </c>
    </row>
    <row r="205" spans="2:28">
      <c r="B205" s="207">
        <v>4010</v>
      </c>
      <c r="C205" t="s">
        <v>219</v>
      </c>
      <c r="D205" s="1">
        <v>35867</v>
      </c>
      <c r="E205" s="85">
        <f t="shared" si="49"/>
        <v>15057.514693534846</v>
      </c>
      <c r="F205" s="86">
        <f t="shared" si="42"/>
        <v>0.76628407234002993</v>
      </c>
      <c r="G205" s="187">
        <f t="shared" si="43"/>
        <v>2756.7037809318476</v>
      </c>
      <c r="H205" s="187">
        <f t="shared" si="44"/>
        <v>6566.4684061796606</v>
      </c>
      <c r="I205" s="187">
        <f t="shared" si="45"/>
        <v>920.25647071550077</v>
      </c>
      <c r="J205" s="87">
        <f t="shared" si="46"/>
        <v>2192.0509132443231</v>
      </c>
      <c r="K205" s="187">
        <f t="shared" si="50"/>
        <v>634.60308961001328</v>
      </c>
      <c r="L205" s="87">
        <f t="shared" si="47"/>
        <v>1511.6245594510517</v>
      </c>
      <c r="M205" s="88">
        <f t="shared" si="51"/>
        <v>8078.0929656307126</v>
      </c>
      <c r="N205" s="88">
        <f t="shared" si="52"/>
        <v>43945.092965630713</v>
      </c>
      <c r="O205" s="88">
        <f t="shared" si="53"/>
        <v>18448.821564076705</v>
      </c>
      <c r="P205" s="89">
        <f t="shared" si="48"/>
        <v>0.93886928923703383</v>
      </c>
      <c r="Q205" s="195">
        <v>830.45303328362843</v>
      </c>
      <c r="R205" s="92">
        <f t="shared" si="54"/>
        <v>-6.4282173697529421E-2</v>
      </c>
      <c r="S205" s="92">
        <f t="shared" si="54"/>
        <v>-6.7031974194639785E-2</v>
      </c>
      <c r="T205" s="91">
        <v>2382</v>
      </c>
      <c r="U205" s="190">
        <v>38331</v>
      </c>
      <c r="V205" s="190">
        <v>16139.36842105263</v>
      </c>
      <c r="W205" s="197"/>
      <c r="X205" s="88">
        <v>0</v>
      </c>
      <c r="Y205" s="88">
        <f t="shared" si="55"/>
        <v>0</v>
      </c>
    </row>
    <row r="206" spans="2:28">
      <c r="B206" s="207">
        <v>4012</v>
      </c>
      <c r="C206" t="s">
        <v>220</v>
      </c>
      <c r="D206" s="1">
        <v>244815</v>
      </c>
      <c r="E206" s="85">
        <f t="shared" si="49"/>
        <v>17157.123834886817</v>
      </c>
      <c r="F206" s="86">
        <f t="shared" si="42"/>
        <v>0.87313417847662522</v>
      </c>
      <c r="G206" s="187">
        <f t="shared" si="43"/>
        <v>1496.9382961206647</v>
      </c>
      <c r="H206" s="187">
        <f t="shared" si="44"/>
        <v>21359.812547345766</v>
      </c>
      <c r="I206" s="187">
        <f t="shared" si="45"/>
        <v>185.39327124231076</v>
      </c>
      <c r="J206" s="87">
        <f t="shared" si="46"/>
        <v>2645.3765873565326</v>
      </c>
      <c r="K206" s="187">
        <f t="shared" si="50"/>
        <v>-100.26010986317667</v>
      </c>
      <c r="L206" s="87">
        <f t="shared" si="47"/>
        <v>-1430.611507637668</v>
      </c>
      <c r="M206" s="88">
        <f t="shared" si="51"/>
        <v>19929.201039708099</v>
      </c>
      <c r="N206" s="88">
        <f t="shared" si="52"/>
        <v>264744.2010397081</v>
      </c>
      <c r="O206" s="88">
        <f t="shared" si="53"/>
        <v>18553.802021144307</v>
      </c>
      <c r="P206" s="89">
        <f t="shared" si="48"/>
        <v>0.94421179454386384</v>
      </c>
      <c r="Q206" s="195">
        <v>4171.0290646196772</v>
      </c>
      <c r="R206" s="92">
        <f t="shared" si="54"/>
        <v>4.816197563001464E-2</v>
      </c>
      <c r="S206" s="92">
        <f t="shared" si="54"/>
        <v>4.1036619148403237E-2</v>
      </c>
      <c r="T206" s="91">
        <v>14269</v>
      </c>
      <c r="U206" s="190">
        <v>233566</v>
      </c>
      <c r="V206" s="190">
        <v>16480.807225515102</v>
      </c>
      <c r="W206" s="197"/>
      <c r="X206" s="88">
        <v>0</v>
      </c>
      <c r="Y206" s="88">
        <f t="shared" si="55"/>
        <v>0</v>
      </c>
    </row>
    <row r="207" spans="2:28">
      <c r="B207" s="207">
        <v>4014</v>
      </c>
      <c r="C207" t="s">
        <v>221</v>
      </c>
      <c r="D207" s="1">
        <v>169187</v>
      </c>
      <c r="E207" s="85">
        <f t="shared" si="49"/>
        <v>16197.893729056965</v>
      </c>
      <c r="F207" s="86">
        <f t="shared" si="42"/>
        <v>0.8243185029307758</v>
      </c>
      <c r="G207" s="187">
        <f t="shared" si="43"/>
        <v>2072.4763596185762</v>
      </c>
      <c r="H207" s="187">
        <f t="shared" si="44"/>
        <v>21647.015576216028</v>
      </c>
      <c r="I207" s="187">
        <f t="shared" si="45"/>
        <v>521.12380828275911</v>
      </c>
      <c r="J207" s="87">
        <f t="shared" si="46"/>
        <v>5443.1381775134187</v>
      </c>
      <c r="K207" s="187">
        <f t="shared" si="50"/>
        <v>235.47042717727169</v>
      </c>
      <c r="L207" s="87">
        <f t="shared" si="47"/>
        <v>2459.4886118666027</v>
      </c>
      <c r="M207" s="88">
        <f t="shared" si="51"/>
        <v>24106.504188082632</v>
      </c>
      <c r="N207" s="88">
        <f t="shared" si="52"/>
        <v>193293.50418808265</v>
      </c>
      <c r="O207" s="88">
        <f t="shared" si="53"/>
        <v>18505.840515852815</v>
      </c>
      <c r="P207" s="89">
        <f t="shared" si="48"/>
        <v>0.94177101076657144</v>
      </c>
      <c r="Q207" s="195">
        <v>328.22243184194667</v>
      </c>
      <c r="R207" s="92">
        <f t="shared" si="54"/>
        <v>1.8861220679895215E-2</v>
      </c>
      <c r="S207" s="92">
        <f t="shared" si="54"/>
        <v>1.573976935756332E-2</v>
      </c>
      <c r="T207" s="91">
        <v>10445</v>
      </c>
      <c r="U207" s="190">
        <v>166055</v>
      </c>
      <c r="V207" s="190">
        <v>15946.893306443868</v>
      </c>
      <c r="W207" s="197"/>
      <c r="X207" s="88">
        <v>0</v>
      </c>
      <c r="Y207" s="88">
        <f t="shared" si="55"/>
        <v>0</v>
      </c>
    </row>
    <row r="208" spans="2:28">
      <c r="B208" s="207">
        <v>4016</v>
      </c>
      <c r="C208" t="s">
        <v>222</v>
      </c>
      <c r="D208" s="1">
        <v>55611</v>
      </c>
      <c r="E208" s="85">
        <f t="shared" si="49"/>
        <v>13610.13215859031</v>
      </c>
      <c r="F208" s="86">
        <f t="shared" si="42"/>
        <v>0.69262608789274627</v>
      </c>
      <c r="G208" s="187">
        <f t="shared" si="43"/>
        <v>3625.1333018985692</v>
      </c>
      <c r="H208" s="187">
        <f t="shared" si="44"/>
        <v>14812.294671557553</v>
      </c>
      <c r="I208" s="187">
        <f t="shared" si="45"/>
        <v>1426.8403579460883</v>
      </c>
      <c r="J208" s="87">
        <f t="shared" si="46"/>
        <v>5830.0697025677173</v>
      </c>
      <c r="K208" s="187">
        <f t="shared" si="50"/>
        <v>1141.1869768406009</v>
      </c>
      <c r="L208" s="87">
        <f t="shared" si="47"/>
        <v>4662.8899873706951</v>
      </c>
      <c r="M208" s="88">
        <f t="shared" si="51"/>
        <v>19475.184658928247</v>
      </c>
      <c r="N208" s="88">
        <f t="shared" si="52"/>
        <v>75086.18465892825</v>
      </c>
      <c r="O208" s="88">
        <f t="shared" si="53"/>
        <v>18376.452437329481</v>
      </c>
      <c r="P208" s="89">
        <f t="shared" si="48"/>
        <v>0.93518639001466985</v>
      </c>
      <c r="Q208" s="195">
        <v>1372.9024324084312</v>
      </c>
      <c r="R208" s="92">
        <f t="shared" si="54"/>
        <v>3.3527236233203861E-2</v>
      </c>
      <c r="S208" s="92">
        <f t="shared" si="54"/>
        <v>3.4791953849739932E-2</v>
      </c>
      <c r="T208" s="91">
        <v>4086</v>
      </c>
      <c r="U208" s="190">
        <v>53807</v>
      </c>
      <c r="V208" s="190">
        <v>13152.529943779027</v>
      </c>
      <c r="W208" s="197"/>
      <c r="X208" s="88">
        <v>0</v>
      </c>
      <c r="Y208" s="88">
        <f t="shared" si="55"/>
        <v>0</v>
      </c>
    </row>
    <row r="209" spans="2:27">
      <c r="B209" s="207">
        <v>4018</v>
      </c>
      <c r="C209" t="s">
        <v>223</v>
      </c>
      <c r="D209" s="1">
        <v>101923</v>
      </c>
      <c r="E209" s="85">
        <f t="shared" si="49"/>
        <v>15586.939899067136</v>
      </c>
      <c r="F209" s="86">
        <f t="shared" si="42"/>
        <v>0.7932267724304326</v>
      </c>
      <c r="G209" s="187">
        <f t="shared" si="43"/>
        <v>2439.0486576124736</v>
      </c>
      <c r="H209" s="187">
        <f t="shared" si="44"/>
        <v>15948.939172127964</v>
      </c>
      <c r="I209" s="187">
        <f t="shared" si="45"/>
        <v>734.95764877919919</v>
      </c>
      <c r="J209" s="87">
        <f t="shared" si="46"/>
        <v>4805.888065367184</v>
      </c>
      <c r="K209" s="187">
        <f t="shared" si="50"/>
        <v>449.30426767371176</v>
      </c>
      <c r="L209" s="87">
        <f t="shared" si="47"/>
        <v>2938.000606318401</v>
      </c>
      <c r="M209" s="88">
        <f t="shared" si="51"/>
        <v>18886.939778446365</v>
      </c>
      <c r="N209" s="88">
        <f t="shared" si="52"/>
        <v>120809.93977844637</v>
      </c>
      <c r="O209" s="88">
        <f t="shared" si="53"/>
        <v>18475.292824353321</v>
      </c>
      <c r="P209" s="89">
        <f t="shared" si="48"/>
        <v>0.94021642424155405</v>
      </c>
      <c r="Q209" s="195">
        <v>1516.4262739889309</v>
      </c>
      <c r="R209" s="92">
        <f t="shared" si="54"/>
        <v>7.3574332722408306E-2</v>
      </c>
      <c r="S209" s="93">
        <f t="shared" si="54"/>
        <v>7.6857936737463953E-2</v>
      </c>
      <c r="T209" s="91">
        <v>6539</v>
      </c>
      <c r="U209" s="190">
        <v>94938</v>
      </c>
      <c r="V209" s="190">
        <v>14474.462570513797</v>
      </c>
      <c r="W209" s="197"/>
      <c r="X209" s="88">
        <v>0</v>
      </c>
      <c r="Y209" s="88">
        <f t="shared" si="55"/>
        <v>0</v>
      </c>
      <c r="Z209" s="1"/>
      <c r="AA209" s="1"/>
    </row>
    <row r="210" spans="2:27">
      <c r="B210" s="207">
        <v>4020</v>
      </c>
      <c r="C210" t="s">
        <v>224</v>
      </c>
      <c r="D210" s="1">
        <v>154312</v>
      </c>
      <c r="E210" s="85">
        <f t="shared" si="49"/>
        <v>14151.8708730741</v>
      </c>
      <c r="F210" s="86">
        <f t="shared" si="42"/>
        <v>0.7201954283003722</v>
      </c>
      <c r="G210" s="187">
        <f t="shared" si="43"/>
        <v>3300.0900732082951</v>
      </c>
      <c r="H210" s="187">
        <f t="shared" si="44"/>
        <v>35984.182158263255</v>
      </c>
      <c r="I210" s="187">
        <f t="shared" si="45"/>
        <v>1237.2318078767616</v>
      </c>
      <c r="J210" s="87">
        <f t="shared" si="46"/>
        <v>13490.775633088209</v>
      </c>
      <c r="K210" s="187">
        <f t="shared" si="50"/>
        <v>951.57842677127428</v>
      </c>
      <c r="L210" s="87">
        <f t="shared" si="47"/>
        <v>10376.011165513975</v>
      </c>
      <c r="M210" s="88">
        <f t="shared" si="51"/>
        <v>46360.193323777232</v>
      </c>
      <c r="N210" s="88">
        <f t="shared" si="52"/>
        <v>200672.19332377723</v>
      </c>
      <c r="O210" s="88">
        <f t="shared" si="53"/>
        <v>18403.539373053671</v>
      </c>
      <c r="P210" s="89">
        <f t="shared" si="48"/>
        <v>0.93656485703505121</v>
      </c>
      <c r="Q210" s="195">
        <v>2080.3534319583268</v>
      </c>
      <c r="R210" s="89">
        <f t="shared" si="54"/>
        <v>6.1460891337694411E-2</v>
      </c>
      <c r="S210" s="89">
        <f t="shared" si="54"/>
        <v>4.5009415674078179E-2</v>
      </c>
      <c r="T210" s="91">
        <v>10904</v>
      </c>
      <c r="U210" s="190">
        <v>145377</v>
      </c>
      <c r="V210" s="190">
        <v>13542.338146250582</v>
      </c>
      <c r="W210" s="197"/>
      <c r="X210" s="88">
        <v>0</v>
      </c>
      <c r="Y210" s="88">
        <f t="shared" si="55"/>
        <v>0</v>
      </c>
    </row>
    <row r="211" spans="2:27">
      <c r="B211" s="207">
        <v>4022</v>
      </c>
      <c r="C211" t="s">
        <v>227</v>
      </c>
      <c r="D211" s="1">
        <v>51091</v>
      </c>
      <c r="E211" s="85">
        <f t="shared" si="49"/>
        <v>17150.386035582411</v>
      </c>
      <c r="F211" s="86">
        <f t="shared" si="42"/>
        <v>0.87279128867079248</v>
      </c>
      <c r="G211" s="187">
        <f t="shared" si="43"/>
        <v>1500.9809757033086</v>
      </c>
      <c r="H211" s="187">
        <f t="shared" si="44"/>
        <v>4471.4223266201561</v>
      </c>
      <c r="I211" s="187">
        <f t="shared" si="45"/>
        <v>187.75150099885303</v>
      </c>
      <c r="J211" s="87">
        <f t="shared" si="46"/>
        <v>559.31172147558311</v>
      </c>
      <c r="K211" s="187">
        <f t="shared" si="50"/>
        <v>-97.901880106634394</v>
      </c>
      <c r="L211" s="87">
        <f t="shared" si="47"/>
        <v>-291.64970083766383</v>
      </c>
      <c r="M211" s="88">
        <f t="shared" si="51"/>
        <v>4179.7726257824925</v>
      </c>
      <c r="N211" s="88">
        <f t="shared" si="52"/>
        <v>55270.772625782491</v>
      </c>
      <c r="O211" s="88">
        <f t="shared" si="53"/>
        <v>18553.465131179084</v>
      </c>
      <c r="P211" s="89">
        <f t="shared" si="48"/>
        <v>0.94419465005357206</v>
      </c>
      <c r="Q211" s="195">
        <v>41.76884389249426</v>
      </c>
      <c r="R211" s="89">
        <f t="shared" si="54"/>
        <v>5.9737404326813383E-2</v>
      </c>
      <c r="S211" s="89">
        <f t="shared" si="54"/>
        <v>4.5507966202250755E-2</v>
      </c>
      <c r="T211" s="91">
        <v>2979</v>
      </c>
      <c r="U211" s="190">
        <v>48211</v>
      </c>
      <c r="V211" s="190">
        <v>16403.878870364068</v>
      </c>
      <c r="W211" s="197"/>
      <c r="X211" s="88">
        <v>0</v>
      </c>
      <c r="Y211" s="88">
        <f t="shared" si="55"/>
        <v>0</v>
      </c>
    </row>
    <row r="212" spans="2:27">
      <c r="B212" s="207">
        <v>4024</v>
      </c>
      <c r="C212" t="s">
        <v>226</v>
      </c>
      <c r="D212" s="1">
        <v>32570</v>
      </c>
      <c r="E212" s="85">
        <f t="shared" si="49"/>
        <v>19981.595092024541</v>
      </c>
      <c r="F212" s="86">
        <f t="shared" si="42"/>
        <v>1.0168728618634761</v>
      </c>
      <c r="G212" s="187">
        <f t="shared" si="43"/>
        <v>-197.74445816196967</v>
      </c>
      <c r="H212" s="187">
        <f t="shared" si="44"/>
        <v>-322.32346680401054</v>
      </c>
      <c r="I212" s="187">
        <f t="shared" si="45"/>
        <v>0</v>
      </c>
      <c r="J212" s="87">
        <f t="shared" si="46"/>
        <v>0</v>
      </c>
      <c r="K212" s="187">
        <f t="shared" si="50"/>
        <v>-285.65338110548743</v>
      </c>
      <c r="L212" s="87">
        <f t="shared" si="47"/>
        <v>-465.61501120194447</v>
      </c>
      <c r="M212" s="88">
        <f t="shared" si="51"/>
        <v>-787.93847800595495</v>
      </c>
      <c r="N212" s="88">
        <f t="shared" si="52"/>
        <v>31782.061521994045</v>
      </c>
      <c r="O212" s="88">
        <f t="shared" si="53"/>
        <v>19498.197252757083</v>
      </c>
      <c r="P212" s="89">
        <f t="shared" si="48"/>
        <v>0.99227251629693403</v>
      </c>
      <c r="Q212" s="195">
        <v>-365.16051734400207</v>
      </c>
      <c r="R212" s="89">
        <f t="shared" si="54"/>
        <v>3.9578678582827959E-2</v>
      </c>
      <c r="S212" s="89">
        <f t="shared" si="54"/>
        <v>1.2791988705233548E-2</v>
      </c>
      <c r="T212" s="91">
        <v>1630</v>
      </c>
      <c r="U212" s="190">
        <v>31330</v>
      </c>
      <c r="V212" s="190">
        <v>19729.219143576829</v>
      </c>
      <c r="W212" s="197"/>
      <c r="X212" s="88">
        <v>0</v>
      </c>
      <c r="Y212" s="88">
        <f t="shared" si="55"/>
        <v>0</v>
      </c>
    </row>
    <row r="213" spans="2:27">
      <c r="B213" s="207">
        <v>4026</v>
      </c>
      <c r="C213" t="s">
        <v>225</v>
      </c>
      <c r="D213" s="1">
        <v>139773</v>
      </c>
      <c r="E213" s="85">
        <f t="shared" si="49"/>
        <v>25261.702512199532</v>
      </c>
      <c r="F213" s="86">
        <f t="shared" si="42"/>
        <v>1.2855800355686915</v>
      </c>
      <c r="G213" s="187">
        <f t="shared" si="43"/>
        <v>-3365.8089102669642</v>
      </c>
      <c r="H213" s="187">
        <f t="shared" si="44"/>
        <v>-18623.020700507113</v>
      </c>
      <c r="I213" s="187">
        <f t="shared" si="45"/>
        <v>0</v>
      </c>
      <c r="J213" s="87">
        <f t="shared" si="46"/>
        <v>0</v>
      </c>
      <c r="K213" s="187">
        <f t="shared" si="50"/>
        <v>-285.65338110548743</v>
      </c>
      <c r="L213" s="87">
        <f t="shared" si="47"/>
        <v>-1580.5201576566619</v>
      </c>
      <c r="M213" s="88">
        <f t="shared" si="51"/>
        <v>-20203.540858163775</v>
      </c>
      <c r="N213" s="88">
        <f t="shared" si="52"/>
        <v>119569.45914183623</v>
      </c>
      <c r="O213" s="88">
        <f t="shared" si="53"/>
        <v>21610.240220827076</v>
      </c>
      <c r="P213" s="89">
        <f t="shared" si="48"/>
        <v>1.0997553857790199</v>
      </c>
      <c r="Q213" s="195">
        <v>685.57488192369783</v>
      </c>
      <c r="R213" s="89">
        <f t="shared" si="54"/>
        <v>1.6945083088385087E-2</v>
      </c>
      <c r="S213" s="89">
        <f t="shared" si="54"/>
        <v>1.933443535300633E-2</v>
      </c>
      <c r="T213" s="91">
        <v>5533</v>
      </c>
      <c r="U213" s="190">
        <v>137444</v>
      </c>
      <c r="V213" s="190">
        <v>24782.545979084025</v>
      </c>
      <c r="W213" s="197"/>
      <c r="X213" s="88">
        <v>0</v>
      </c>
      <c r="Y213" s="88">
        <f t="shared" si="55"/>
        <v>0</v>
      </c>
    </row>
    <row r="214" spans="2:27">
      <c r="B214" s="207">
        <v>4028</v>
      </c>
      <c r="C214" t="s">
        <v>228</v>
      </c>
      <c r="D214" s="1">
        <v>42812</v>
      </c>
      <c r="E214" s="85">
        <f t="shared" si="49"/>
        <v>17417.412530512611</v>
      </c>
      <c r="F214" s="86">
        <f t="shared" si="42"/>
        <v>0.88638039378690126</v>
      </c>
      <c r="G214" s="187">
        <f t="shared" si="43"/>
        <v>1340.7650787451887</v>
      </c>
      <c r="H214" s="187">
        <f t="shared" si="44"/>
        <v>3295.6005635556735</v>
      </c>
      <c r="I214" s="187">
        <f t="shared" si="45"/>
        <v>94.292227773283045</v>
      </c>
      <c r="J214" s="87">
        <f t="shared" si="46"/>
        <v>231.77029586672973</v>
      </c>
      <c r="K214" s="187">
        <f t="shared" si="50"/>
        <v>-191.36115333220437</v>
      </c>
      <c r="L214" s="87">
        <f t="shared" si="47"/>
        <v>-470.36571489055831</v>
      </c>
      <c r="M214" s="88">
        <f t="shared" si="51"/>
        <v>2825.2348486651154</v>
      </c>
      <c r="N214" s="88">
        <f t="shared" si="52"/>
        <v>45637.234848665117</v>
      </c>
      <c r="O214" s="88">
        <f t="shared" si="53"/>
        <v>18566.816455925597</v>
      </c>
      <c r="P214" s="89">
        <f t="shared" si="48"/>
        <v>0.94487410530937765</v>
      </c>
      <c r="Q214" s="195">
        <v>453.43234920703344</v>
      </c>
      <c r="R214" s="89">
        <f t="shared" si="54"/>
        <v>9.5412327610470027E-2</v>
      </c>
      <c r="S214" s="89">
        <f t="shared" si="54"/>
        <v>8.1597119247604155E-2</v>
      </c>
      <c r="T214" s="91">
        <v>2458</v>
      </c>
      <c r="U214" s="190">
        <v>39083</v>
      </c>
      <c r="V214" s="190">
        <v>16103.419859909351</v>
      </c>
      <c r="W214" s="197"/>
      <c r="X214" s="88">
        <v>0</v>
      </c>
      <c r="Y214" s="88">
        <f t="shared" si="55"/>
        <v>0</v>
      </c>
    </row>
    <row r="215" spans="2:27">
      <c r="B215" s="207">
        <v>4030</v>
      </c>
      <c r="C215" t="s">
        <v>229</v>
      </c>
      <c r="D215" s="1">
        <v>27891</v>
      </c>
      <c r="E215" s="85">
        <f t="shared" si="49"/>
        <v>18960.571040108771</v>
      </c>
      <c r="F215" s="86">
        <f t="shared" si="42"/>
        <v>0.96491246306040757</v>
      </c>
      <c r="G215" s="187">
        <f t="shared" si="43"/>
        <v>414.86997298749264</v>
      </c>
      <c r="H215" s="187">
        <f t="shared" si="44"/>
        <v>610.27373026460168</v>
      </c>
      <c r="I215" s="187">
        <f t="shared" si="45"/>
        <v>0</v>
      </c>
      <c r="J215" s="87">
        <f t="shared" si="46"/>
        <v>0</v>
      </c>
      <c r="K215" s="187">
        <f t="shared" si="50"/>
        <v>-285.65338110548743</v>
      </c>
      <c r="L215" s="87">
        <f t="shared" si="47"/>
        <v>-420.19612360617197</v>
      </c>
      <c r="M215" s="88">
        <f t="shared" si="51"/>
        <v>190.07760665842972</v>
      </c>
      <c r="N215" s="88">
        <f t="shared" si="52"/>
        <v>28081.077606658429</v>
      </c>
      <c r="O215" s="88">
        <f t="shared" si="53"/>
        <v>19089.787631990774</v>
      </c>
      <c r="P215" s="89">
        <f t="shared" si="48"/>
        <v>0.97148835677570655</v>
      </c>
      <c r="Q215" s="195">
        <v>-85.922528228848705</v>
      </c>
      <c r="R215" s="89">
        <f t="shared" si="54"/>
        <v>7.8621703147961949E-2</v>
      </c>
      <c r="S215" s="89">
        <f t="shared" si="54"/>
        <v>5.7357237212346306E-2</v>
      </c>
      <c r="T215" s="91">
        <v>1471</v>
      </c>
      <c r="U215" s="190">
        <v>25858</v>
      </c>
      <c r="V215" s="190">
        <v>17932.038834951454</v>
      </c>
      <c r="W215" s="197"/>
      <c r="X215" s="88">
        <v>0</v>
      </c>
      <c r="Y215" s="88">
        <f t="shared" si="55"/>
        <v>0</v>
      </c>
    </row>
    <row r="216" spans="2:27">
      <c r="B216" s="207">
        <v>4032</v>
      </c>
      <c r="C216" t="s">
        <v>230</v>
      </c>
      <c r="D216" s="1">
        <v>22650</v>
      </c>
      <c r="E216" s="85">
        <f t="shared" si="49"/>
        <v>18033.43949044586</v>
      </c>
      <c r="F216" s="86">
        <f t="shared" si="42"/>
        <v>0.91773029827888097</v>
      </c>
      <c r="G216" s="187">
        <f t="shared" si="43"/>
        <v>971.14890278523887</v>
      </c>
      <c r="H216" s="187">
        <f t="shared" si="44"/>
        <v>1219.7630218982601</v>
      </c>
      <c r="I216" s="187">
        <f t="shared" si="45"/>
        <v>0</v>
      </c>
      <c r="J216" s="87">
        <f t="shared" si="46"/>
        <v>0</v>
      </c>
      <c r="K216" s="187">
        <f t="shared" si="50"/>
        <v>-285.65338110548743</v>
      </c>
      <c r="L216" s="87">
        <f t="shared" si="47"/>
        <v>-358.78064666849224</v>
      </c>
      <c r="M216" s="88">
        <f t="shared" si="51"/>
        <v>860.98237522976797</v>
      </c>
      <c r="N216" s="88">
        <f t="shared" si="52"/>
        <v>23510.982375229767</v>
      </c>
      <c r="O216" s="88">
        <f t="shared" si="53"/>
        <v>18718.93501212561</v>
      </c>
      <c r="P216" s="89">
        <f t="shared" si="48"/>
        <v>0.95261549086309594</v>
      </c>
      <c r="Q216" s="195">
        <v>298.84833755578927</v>
      </c>
      <c r="R216" s="89">
        <f t="shared" si="54"/>
        <v>5.885652844654294E-2</v>
      </c>
      <c r="S216" s="89">
        <f t="shared" si="54"/>
        <v>3.1879292053000476E-2</v>
      </c>
      <c r="T216" s="91">
        <v>1256</v>
      </c>
      <c r="U216" s="190">
        <v>21391</v>
      </c>
      <c r="V216" s="190">
        <v>17476.307189542484</v>
      </c>
      <c r="W216" s="197"/>
      <c r="X216" s="88">
        <v>0</v>
      </c>
      <c r="Y216" s="88">
        <f t="shared" si="55"/>
        <v>0</v>
      </c>
    </row>
    <row r="217" spans="2:27">
      <c r="B217" s="207">
        <v>4034</v>
      </c>
      <c r="C217" t="s">
        <v>231</v>
      </c>
      <c r="D217" s="1">
        <v>57425</v>
      </c>
      <c r="E217" s="85">
        <f t="shared" si="49"/>
        <v>25960.669077757684</v>
      </c>
      <c r="F217" s="86">
        <f t="shared" si="42"/>
        <v>1.3211507759721788</v>
      </c>
      <c r="G217" s="187">
        <f t="shared" si="43"/>
        <v>-3785.1888496018551</v>
      </c>
      <c r="H217" s="187">
        <f t="shared" si="44"/>
        <v>-8372.8377353193027</v>
      </c>
      <c r="I217" s="187">
        <f t="shared" si="45"/>
        <v>0</v>
      </c>
      <c r="J217" s="87">
        <f t="shared" si="46"/>
        <v>0</v>
      </c>
      <c r="K217" s="187">
        <f t="shared" si="50"/>
        <v>-285.65338110548743</v>
      </c>
      <c r="L217" s="87">
        <f t="shared" si="47"/>
        <v>-631.86527900533815</v>
      </c>
      <c r="M217" s="88">
        <f t="shared" si="51"/>
        <v>-9004.7030143246411</v>
      </c>
      <c r="N217" s="88">
        <f t="shared" si="52"/>
        <v>48420.296985675363</v>
      </c>
      <c r="O217" s="88">
        <f t="shared" si="53"/>
        <v>21889.826847050343</v>
      </c>
      <c r="P217" s="89">
        <f t="shared" si="48"/>
        <v>1.1139836819404152</v>
      </c>
      <c r="Q217" s="195">
        <v>407.05137155526245</v>
      </c>
      <c r="R217" s="89">
        <f t="shared" si="54"/>
        <v>2.5977738471708565E-2</v>
      </c>
      <c r="S217" s="89">
        <f t="shared" si="54"/>
        <v>1.9484208481381281E-2</v>
      </c>
      <c r="T217" s="91">
        <v>2212</v>
      </c>
      <c r="U217" s="190">
        <v>55971</v>
      </c>
      <c r="V217" s="190">
        <v>25464.513193812556</v>
      </c>
      <c r="W217" s="197"/>
      <c r="X217" s="88">
        <v>0</v>
      </c>
      <c r="Y217" s="88">
        <f t="shared" si="55"/>
        <v>0</v>
      </c>
    </row>
    <row r="218" spans="2:27" ht="28.5" customHeight="1">
      <c r="B218" s="207">
        <v>4036</v>
      </c>
      <c r="C218" t="s">
        <v>232</v>
      </c>
      <c r="D218" s="1">
        <v>109502</v>
      </c>
      <c r="E218" s="85">
        <f t="shared" si="49"/>
        <v>28434.692287717477</v>
      </c>
      <c r="F218" s="86">
        <f t="shared" si="42"/>
        <v>1.4470549918389402</v>
      </c>
      <c r="G218" s="187">
        <f t="shared" si="43"/>
        <v>-5269.6027755777304</v>
      </c>
      <c r="H218" s="187">
        <f t="shared" si="44"/>
        <v>-20293.240288749839</v>
      </c>
      <c r="I218" s="187">
        <f t="shared" si="45"/>
        <v>0</v>
      </c>
      <c r="J218" s="87">
        <f t="shared" si="46"/>
        <v>0</v>
      </c>
      <c r="K218" s="187">
        <f t="shared" si="50"/>
        <v>-285.65338110548743</v>
      </c>
      <c r="L218" s="87">
        <f t="shared" si="47"/>
        <v>-1100.051170637232</v>
      </c>
      <c r="M218" s="88">
        <f t="shared" si="51"/>
        <v>-21393.29145938707</v>
      </c>
      <c r="N218" s="88">
        <f t="shared" si="52"/>
        <v>88108.708540612934</v>
      </c>
      <c r="O218" s="88">
        <f t="shared" si="53"/>
        <v>22879.436131034261</v>
      </c>
      <c r="P218" s="89">
        <f t="shared" si="48"/>
        <v>1.1643453682871199</v>
      </c>
      <c r="Q218" s="195">
        <v>-147.86978668204756</v>
      </c>
      <c r="R218" s="89">
        <f t="shared" si="54"/>
        <v>4.0250795611076806E-2</v>
      </c>
      <c r="S218" s="89">
        <f t="shared" si="54"/>
        <v>3.5118423469656226E-2</v>
      </c>
      <c r="T218" s="91">
        <v>3851</v>
      </c>
      <c r="U218" s="190">
        <v>105265</v>
      </c>
      <c r="V218" s="190">
        <v>27469.989561586641</v>
      </c>
      <c r="W218" s="197"/>
      <c r="X218" s="88">
        <v>0</v>
      </c>
      <c r="Y218" s="88">
        <f t="shared" si="55"/>
        <v>0</v>
      </c>
    </row>
    <row r="219" spans="2:27">
      <c r="B219" s="207">
        <v>4201</v>
      </c>
      <c r="C219" t="s">
        <v>233</v>
      </c>
      <c r="D219" s="1">
        <v>105139</v>
      </c>
      <c r="E219" s="85">
        <f t="shared" si="49"/>
        <v>15404.981684981685</v>
      </c>
      <c r="F219" s="86">
        <f t="shared" si="42"/>
        <v>0.78396683251850374</v>
      </c>
      <c r="G219" s="187">
        <f t="shared" si="43"/>
        <v>2548.2235860637438</v>
      </c>
      <c r="H219" s="187">
        <f t="shared" si="44"/>
        <v>17391.62597488505</v>
      </c>
      <c r="I219" s="187">
        <f t="shared" si="45"/>
        <v>798.64302370910696</v>
      </c>
      <c r="J219" s="87">
        <f t="shared" si="46"/>
        <v>5450.7386368146545</v>
      </c>
      <c r="K219" s="187">
        <f t="shared" si="50"/>
        <v>512.98964260361959</v>
      </c>
      <c r="L219" s="87">
        <f t="shared" si="47"/>
        <v>3501.1543107697039</v>
      </c>
      <c r="M219" s="88">
        <f t="shared" si="51"/>
        <v>20892.780285654753</v>
      </c>
      <c r="N219" s="88">
        <f t="shared" si="52"/>
        <v>126031.78028565475</v>
      </c>
      <c r="O219" s="88">
        <f t="shared" si="53"/>
        <v>18466.194913649048</v>
      </c>
      <c r="P219" s="89">
        <f t="shared" si="48"/>
        <v>0.93975342724595756</v>
      </c>
      <c r="Q219" s="195">
        <v>1569.0129102270075</v>
      </c>
      <c r="R219" s="89">
        <f t="shared" si="54"/>
        <v>4.8743656156514928E-3</v>
      </c>
      <c r="S219" s="89">
        <f t="shared" si="54"/>
        <v>2.0769131692489986E-3</v>
      </c>
      <c r="T219" s="91">
        <v>6825</v>
      </c>
      <c r="U219" s="190">
        <v>104629</v>
      </c>
      <c r="V219" s="190">
        <v>15373.053188363208</v>
      </c>
      <c r="W219" s="197"/>
      <c r="X219" s="88">
        <v>0</v>
      </c>
      <c r="Y219" s="88">
        <f t="shared" si="55"/>
        <v>0</v>
      </c>
    </row>
    <row r="220" spans="2:27">
      <c r="B220" s="207">
        <v>4202</v>
      </c>
      <c r="C220" t="s">
        <v>234</v>
      </c>
      <c r="D220" s="1">
        <v>414797</v>
      </c>
      <c r="E220" s="85">
        <f t="shared" si="49"/>
        <v>16612.47947454844</v>
      </c>
      <c r="F220" s="86">
        <f t="shared" si="42"/>
        <v>0.84541696837180502</v>
      </c>
      <c r="G220" s="187">
        <f t="shared" si="43"/>
        <v>1823.7249123236913</v>
      </c>
      <c r="H220" s="187">
        <f t="shared" si="44"/>
        <v>45536.587335810254</v>
      </c>
      <c r="I220" s="187">
        <f t="shared" si="45"/>
        <v>376.01879736074295</v>
      </c>
      <c r="J220" s="87">
        <f t="shared" si="46"/>
        <v>9388.8133513003904</v>
      </c>
      <c r="K220" s="187">
        <f t="shared" si="50"/>
        <v>90.365416255255525</v>
      </c>
      <c r="L220" s="87">
        <f t="shared" si="47"/>
        <v>2256.3340784774755</v>
      </c>
      <c r="M220" s="88">
        <f t="shared" si="51"/>
        <v>47792.921414287732</v>
      </c>
      <c r="N220" s="88">
        <f t="shared" si="52"/>
        <v>462589.92141428776</v>
      </c>
      <c r="O220" s="88">
        <f t="shared" si="53"/>
        <v>18526.569803127386</v>
      </c>
      <c r="P220" s="89">
        <f t="shared" si="48"/>
        <v>0.94282593403862269</v>
      </c>
      <c r="Q220" s="195">
        <v>2001.8853854151821</v>
      </c>
      <c r="R220" s="89">
        <f t="shared" si="54"/>
        <v>8.6336625365672243E-2</v>
      </c>
      <c r="S220" s="89">
        <f t="shared" si="54"/>
        <v>6.971679313812254E-2</v>
      </c>
      <c r="T220" s="91">
        <v>24969</v>
      </c>
      <c r="U220" s="190">
        <v>381831</v>
      </c>
      <c r="V220" s="190">
        <v>15529.792166592102</v>
      </c>
      <c r="W220" s="197"/>
      <c r="X220" s="88">
        <v>0</v>
      </c>
      <c r="Y220" s="88">
        <f t="shared" si="55"/>
        <v>0</v>
      </c>
    </row>
    <row r="221" spans="2:27">
      <c r="B221" s="207">
        <v>4203</v>
      </c>
      <c r="C221" t="s">
        <v>235</v>
      </c>
      <c r="D221" s="1">
        <v>745715</v>
      </c>
      <c r="E221" s="85">
        <f t="shared" si="49"/>
        <v>16087.045626146048</v>
      </c>
      <c r="F221" s="86">
        <f t="shared" si="42"/>
        <v>0.81867739034091302</v>
      </c>
      <c r="G221" s="187">
        <f t="shared" si="43"/>
        <v>2138.9852213651266</v>
      </c>
      <c r="H221" s="187">
        <f t="shared" si="44"/>
        <v>99152.659936380442</v>
      </c>
      <c r="I221" s="187">
        <f t="shared" si="45"/>
        <v>559.92064430158007</v>
      </c>
      <c r="J221" s="87">
        <f t="shared" si="46"/>
        <v>25955.121466599743</v>
      </c>
      <c r="K221" s="187">
        <f t="shared" si="50"/>
        <v>274.26726319609264</v>
      </c>
      <c r="L221" s="87">
        <f t="shared" si="47"/>
        <v>12713.658985454875</v>
      </c>
      <c r="M221" s="88">
        <f t="shared" si="51"/>
        <v>111866.31892183532</v>
      </c>
      <c r="N221" s="88">
        <f t="shared" si="52"/>
        <v>857581.31892183528</v>
      </c>
      <c r="O221" s="88">
        <f t="shared" si="53"/>
        <v>18500.298110707266</v>
      </c>
      <c r="P221" s="89">
        <f t="shared" si="48"/>
        <v>0.94148895513707809</v>
      </c>
      <c r="Q221" s="195">
        <v>11292.474205651743</v>
      </c>
      <c r="R221" s="89">
        <f t="shared" si="54"/>
        <v>6.9798769404686253E-2</v>
      </c>
      <c r="S221" s="89">
        <f t="shared" si="54"/>
        <v>5.9090396435130289E-2</v>
      </c>
      <c r="T221" s="91">
        <v>46355</v>
      </c>
      <c r="U221" s="190">
        <v>697061</v>
      </c>
      <c r="V221" s="190">
        <v>15189.49249308143</v>
      </c>
      <c r="W221" s="197"/>
      <c r="X221" s="88">
        <v>0</v>
      </c>
      <c r="Y221" s="88">
        <f t="shared" si="55"/>
        <v>0</v>
      </c>
      <c r="Z221" s="1"/>
      <c r="AA221" s="1"/>
    </row>
    <row r="222" spans="2:27">
      <c r="B222" s="207">
        <v>4204</v>
      </c>
      <c r="C222" t="s">
        <v>236</v>
      </c>
      <c r="D222" s="1">
        <v>1942775</v>
      </c>
      <c r="E222" s="85">
        <f t="shared" si="49"/>
        <v>16606.901680542971</v>
      </c>
      <c r="F222" s="86">
        <f t="shared" si="42"/>
        <v>0.84513311178642714</v>
      </c>
      <c r="G222" s="187">
        <f t="shared" si="43"/>
        <v>1827.0715887269725</v>
      </c>
      <c r="H222" s="187">
        <f t="shared" si="44"/>
        <v>213741.79687881362</v>
      </c>
      <c r="I222" s="187">
        <f t="shared" si="45"/>
        <v>377.97102526265695</v>
      </c>
      <c r="J222" s="87">
        <f t="shared" si="46"/>
        <v>44217.318361377183</v>
      </c>
      <c r="K222" s="187">
        <f t="shared" si="50"/>
        <v>92.317644157169525</v>
      </c>
      <c r="L222" s="87">
        <f t="shared" si="47"/>
        <v>10799.871919370635</v>
      </c>
      <c r="M222" s="88">
        <f t="shared" si="51"/>
        <v>224541.66879818426</v>
      </c>
      <c r="N222" s="88">
        <f t="shared" si="52"/>
        <v>2167316.668798184</v>
      </c>
      <c r="O222" s="88">
        <f t="shared" si="53"/>
        <v>18526.29091342711</v>
      </c>
      <c r="P222" s="89">
        <f t="shared" si="48"/>
        <v>0.94281174120935374</v>
      </c>
      <c r="Q222" s="195">
        <v>14582.554639680311</v>
      </c>
      <c r="R222" s="89">
        <f t="shared" si="54"/>
        <v>5.1189041694780078E-2</v>
      </c>
      <c r="S222" s="89">
        <f t="shared" si="54"/>
        <v>3.8456450854153765E-2</v>
      </c>
      <c r="T222" s="91">
        <v>116986</v>
      </c>
      <c r="U222" s="190">
        <v>1848169</v>
      </c>
      <c r="V222" s="190">
        <v>15991.909595133644</v>
      </c>
      <c r="W222" s="197"/>
      <c r="X222" s="88">
        <v>0</v>
      </c>
      <c r="Y222" s="88">
        <f t="shared" si="55"/>
        <v>0</v>
      </c>
      <c r="Z222" s="1"/>
      <c r="AA222" s="1"/>
    </row>
    <row r="223" spans="2:27">
      <c r="B223" s="207">
        <v>4205</v>
      </c>
      <c r="C223" t="s">
        <v>237</v>
      </c>
      <c r="D223" s="1">
        <v>358858</v>
      </c>
      <c r="E223" s="85">
        <f t="shared" si="49"/>
        <v>15148.079358379062</v>
      </c>
      <c r="F223" s="86">
        <f t="shared" si="42"/>
        <v>0.77089295113572742</v>
      </c>
      <c r="G223" s="187">
        <f t="shared" si="43"/>
        <v>2702.3649820253181</v>
      </c>
      <c r="H223" s="187">
        <f t="shared" si="44"/>
        <v>64019.026424179785</v>
      </c>
      <c r="I223" s="187">
        <f t="shared" si="45"/>
        <v>888.55883802002518</v>
      </c>
      <c r="J223" s="87">
        <f t="shared" si="46"/>
        <v>21049.958872694395</v>
      </c>
      <c r="K223" s="187">
        <f t="shared" si="50"/>
        <v>602.90545691453781</v>
      </c>
      <c r="L223" s="87">
        <f t="shared" si="47"/>
        <v>14282.830274305401</v>
      </c>
      <c r="M223" s="88">
        <f t="shared" si="51"/>
        <v>78301.856698485179</v>
      </c>
      <c r="N223" s="88">
        <f t="shared" si="52"/>
        <v>437159.85669848521</v>
      </c>
      <c r="O223" s="88">
        <f t="shared" si="53"/>
        <v>18453.349797318922</v>
      </c>
      <c r="P223" s="89">
        <f t="shared" si="48"/>
        <v>0.93909973317681905</v>
      </c>
      <c r="Q223" s="195">
        <v>6439.9591345462977</v>
      </c>
      <c r="R223" s="89">
        <f t="shared" si="54"/>
        <v>5.7888515156785697E-2</v>
      </c>
      <c r="S223" s="89">
        <f t="shared" si="54"/>
        <v>4.8466207149268373E-2</v>
      </c>
      <c r="T223" s="91">
        <v>23690</v>
      </c>
      <c r="U223" s="190">
        <v>339221</v>
      </c>
      <c r="V223" s="190">
        <v>14447.84701222369</v>
      </c>
      <c r="W223" s="197"/>
      <c r="X223" s="88">
        <v>0</v>
      </c>
      <c r="Y223" s="88">
        <f t="shared" si="55"/>
        <v>0</v>
      </c>
    </row>
    <row r="224" spans="2:27">
      <c r="B224" s="207">
        <v>4206</v>
      </c>
      <c r="C224" t="s">
        <v>238</v>
      </c>
      <c r="D224" s="1">
        <v>151511</v>
      </c>
      <c r="E224" s="85">
        <f t="shared" si="49"/>
        <v>15341.33252328878</v>
      </c>
      <c r="F224" s="86">
        <f t="shared" si="42"/>
        <v>0.78072769645815443</v>
      </c>
      <c r="G224" s="187">
        <f t="shared" si="43"/>
        <v>2586.413083079487</v>
      </c>
      <c r="H224" s="187">
        <f t="shared" si="44"/>
        <v>25543.415608493015</v>
      </c>
      <c r="I224" s="187">
        <f t="shared" si="45"/>
        <v>820.92023030162375</v>
      </c>
      <c r="J224" s="87">
        <f t="shared" si="46"/>
        <v>8107.4081944588361</v>
      </c>
      <c r="K224" s="187">
        <f t="shared" si="50"/>
        <v>535.26684919613626</v>
      </c>
      <c r="L224" s="87">
        <f t="shared" si="47"/>
        <v>5286.2954026610414</v>
      </c>
      <c r="M224" s="88">
        <f t="shared" si="51"/>
        <v>30829.711011154057</v>
      </c>
      <c r="N224" s="88">
        <f t="shared" si="52"/>
        <v>182340.71101115405</v>
      </c>
      <c r="O224" s="88">
        <f t="shared" si="53"/>
        <v>18463.012455564403</v>
      </c>
      <c r="P224" s="89">
        <f t="shared" si="48"/>
        <v>0.93959147044294022</v>
      </c>
      <c r="Q224" s="195">
        <v>2615.6542639417094</v>
      </c>
      <c r="R224" s="89">
        <f t="shared" si="54"/>
        <v>5.2013609220941538E-2</v>
      </c>
      <c r="S224" s="89">
        <f t="shared" si="54"/>
        <v>5.030925343443525E-2</v>
      </c>
      <c r="T224" s="91">
        <v>9876</v>
      </c>
      <c r="U224" s="190">
        <v>144020</v>
      </c>
      <c r="V224" s="190">
        <v>14606.490872210954</v>
      </c>
      <c r="W224" s="197"/>
      <c r="X224" s="88">
        <v>0</v>
      </c>
      <c r="Y224" s="88">
        <f t="shared" si="55"/>
        <v>0</v>
      </c>
    </row>
    <row r="225" spans="2:27">
      <c r="B225" s="207">
        <v>4207</v>
      </c>
      <c r="C225" t="s">
        <v>239</v>
      </c>
      <c r="D225" s="1">
        <v>150720</v>
      </c>
      <c r="E225" s="85">
        <f t="shared" si="49"/>
        <v>16243.129647591335</v>
      </c>
      <c r="F225" s="86">
        <f t="shared" si="42"/>
        <v>0.82662058030383945</v>
      </c>
      <c r="G225" s="187">
        <f t="shared" si="43"/>
        <v>2045.3348084979541</v>
      </c>
      <c r="H225" s="187">
        <f t="shared" si="44"/>
        <v>18978.661688052518</v>
      </c>
      <c r="I225" s="187">
        <f t="shared" si="45"/>
        <v>505.29123679572956</v>
      </c>
      <c r="J225" s="87">
        <f t="shared" si="46"/>
        <v>4688.5973862275741</v>
      </c>
      <c r="K225" s="187">
        <f t="shared" si="50"/>
        <v>219.63785569024213</v>
      </c>
      <c r="L225" s="87">
        <f t="shared" si="47"/>
        <v>2038.0196629497568</v>
      </c>
      <c r="M225" s="88">
        <f t="shared" si="51"/>
        <v>21016.681351002277</v>
      </c>
      <c r="N225" s="88">
        <f t="shared" si="52"/>
        <v>171736.68135100228</v>
      </c>
      <c r="O225" s="88">
        <f t="shared" si="53"/>
        <v>18508.10231177953</v>
      </c>
      <c r="P225" s="89">
        <f t="shared" si="48"/>
        <v>0.94188611463522443</v>
      </c>
      <c r="Q225" s="195">
        <v>2368.8384533328317</v>
      </c>
      <c r="R225" s="89">
        <f t="shared" si="54"/>
        <v>7.2122121766099265E-2</v>
      </c>
      <c r="S225" s="89">
        <f t="shared" si="54"/>
        <v>6.4842922103283768E-2</v>
      </c>
      <c r="T225" s="91">
        <v>9279</v>
      </c>
      <c r="U225" s="190">
        <v>140581</v>
      </c>
      <c r="V225" s="190">
        <v>15254.014756944445</v>
      </c>
      <c r="W225" s="197"/>
      <c r="X225" s="88">
        <v>0</v>
      </c>
      <c r="Y225" s="88">
        <f t="shared" si="55"/>
        <v>0</v>
      </c>
    </row>
    <row r="226" spans="2:27">
      <c r="B226" s="207">
        <v>4211</v>
      </c>
      <c r="C226" t="s">
        <v>240</v>
      </c>
      <c r="D226" s="1">
        <v>30622</v>
      </c>
      <c r="E226" s="85">
        <f t="shared" si="49"/>
        <v>12529.459901800328</v>
      </c>
      <c r="F226" s="86">
        <f t="shared" si="42"/>
        <v>0.63763016362155989</v>
      </c>
      <c r="G226" s="187">
        <f t="shared" si="43"/>
        <v>4273.536655972558</v>
      </c>
      <c r="H226" s="187">
        <f t="shared" si="44"/>
        <v>10444.523587196931</v>
      </c>
      <c r="I226" s="187">
        <f t="shared" si="45"/>
        <v>1805.0756478225819</v>
      </c>
      <c r="J226" s="87">
        <f t="shared" si="46"/>
        <v>4411.6048832783908</v>
      </c>
      <c r="K226" s="187">
        <f t="shared" si="50"/>
        <v>1519.4222667170945</v>
      </c>
      <c r="L226" s="87">
        <f t="shared" si="47"/>
        <v>3713.4680198565793</v>
      </c>
      <c r="M226" s="88">
        <f t="shared" si="51"/>
        <v>14157.991607053511</v>
      </c>
      <c r="N226" s="88">
        <f t="shared" si="52"/>
        <v>44779.991607053511</v>
      </c>
      <c r="O226" s="88">
        <f t="shared" si="53"/>
        <v>18322.418824489978</v>
      </c>
      <c r="P226" s="89">
        <f t="shared" si="48"/>
        <v>0.93243659380111032</v>
      </c>
      <c r="Q226" s="195">
        <v>1234.508527852724</v>
      </c>
      <c r="R226" s="89">
        <f t="shared" si="54"/>
        <v>5.5712611183892986E-2</v>
      </c>
      <c r="S226" s="89">
        <f t="shared" si="54"/>
        <v>4.5777508869151017E-2</v>
      </c>
      <c r="T226" s="91">
        <v>2444</v>
      </c>
      <c r="U226" s="190">
        <v>29006</v>
      </c>
      <c r="V226" s="190">
        <v>11980.999586947542</v>
      </c>
      <c r="W226" s="197"/>
      <c r="X226" s="88">
        <v>0</v>
      </c>
      <c r="Y226" s="88">
        <f t="shared" si="55"/>
        <v>0</v>
      </c>
    </row>
    <row r="227" spans="2:27">
      <c r="B227" s="207">
        <v>4212</v>
      </c>
      <c r="C227" t="s">
        <v>241</v>
      </c>
      <c r="D227" s="1">
        <v>28610</v>
      </c>
      <c r="E227" s="85">
        <f t="shared" si="49"/>
        <v>12614.638447971782</v>
      </c>
      <c r="F227" s="86">
        <f t="shared" si="42"/>
        <v>0.64196494028057194</v>
      </c>
      <c r="G227" s="187">
        <f t="shared" si="43"/>
        <v>4222.4295282696858</v>
      </c>
      <c r="H227" s="187">
        <f t="shared" si="44"/>
        <v>9576.4701701156482</v>
      </c>
      <c r="I227" s="187">
        <f t="shared" si="45"/>
        <v>1775.2631566625732</v>
      </c>
      <c r="J227" s="87">
        <f t="shared" si="46"/>
        <v>4026.2968393107158</v>
      </c>
      <c r="K227" s="187">
        <f t="shared" si="50"/>
        <v>1489.6097755570859</v>
      </c>
      <c r="L227" s="87">
        <f t="shared" si="47"/>
        <v>3378.4349709634707</v>
      </c>
      <c r="M227" s="88">
        <f t="shared" si="51"/>
        <v>12954.905141079118</v>
      </c>
      <c r="N227" s="88">
        <f t="shared" si="52"/>
        <v>41564.905141079114</v>
      </c>
      <c r="O227" s="88">
        <f t="shared" si="53"/>
        <v>18326.677751798554</v>
      </c>
      <c r="P227" s="89">
        <f t="shared" si="48"/>
        <v>0.93265333263406114</v>
      </c>
      <c r="Q227" s="195">
        <v>898.65905939851837</v>
      </c>
      <c r="R227" s="89">
        <f t="shared" si="54"/>
        <v>6.3647854859097325E-2</v>
      </c>
      <c r="S227" s="89">
        <f t="shared" si="54"/>
        <v>5.0252879025774249E-3</v>
      </c>
      <c r="T227" s="91">
        <v>2268</v>
      </c>
      <c r="U227" s="190">
        <v>26898</v>
      </c>
      <c r="V227" s="190">
        <v>12551.563229118059</v>
      </c>
      <c r="W227" s="197"/>
      <c r="X227" s="88">
        <v>0</v>
      </c>
      <c r="Y227" s="88">
        <f t="shared" si="55"/>
        <v>0</v>
      </c>
    </row>
    <row r="228" spans="2:27">
      <c r="B228" s="207">
        <v>4213</v>
      </c>
      <c r="C228" t="s">
        <v>242</v>
      </c>
      <c r="D228" s="1">
        <v>96545</v>
      </c>
      <c r="E228" s="85">
        <f t="shared" si="49"/>
        <v>15268.85971848806</v>
      </c>
      <c r="F228" s="86">
        <f t="shared" si="42"/>
        <v>0.77703952101041973</v>
      </c>
      <c r="G228" s="187">
        <f t="shared" si="43"/>
        <v>2629.8967659599189</v>
      </c>
      <c r="H228" s="187">
        <f t="shared" si="44"/>
        <v>16628.837251164568</v>
      </c>
      <c r="I228" s="187">
        <f t="shared" si="45"/>
        <v>846.28571198187581</v>
      </c>
      <c r="J228" s="87">
        <f t="shared" si="46"/>
        <v>5351.0645568614009</v>
      </c>
      <c r="K228" s="187">
        <f t="shared" si="50"/>
        <v>560.63233087638832</v>
      </c>
      <c r="L228" s="87">
        <f t="shared" si="47"/>
        <v>3544.8782281314034</v>
      </c>
      <c r="M228" s="88">
        <f t="shared" si="51"/>
        <v>20173.71547929597</v>
      </c>
      <c r="N228" s="88">
        <f t="shared" si="52"/>
        <v>116718.71547929596</v>
      </c>
      <c r="O228" s="88">
        <f t="shared" si="53"/>
        <v>18459.388815324368</v>
      </c>
      <c r="P228" s="89">
        <f t="shared" si="48"/>
        <v>0.93940706167055354</v>
      </c>
      <c r="Q228" s="195">
        <v>2231.5087445224053</v>
      </c>
      <c r="R228" s="89">
        <f t="shared" si="54"/>
        <v>0.11958299027054607</v>
      </c>
      <c r="S228" s="89">
        <f t="shared" si="54"/>
        <v>9.4970933391279086E-2</v>
      </c>
      <c r="T228" s="91">
        <v>6323</v>
      </c>
      <c r="U228" s="190">
        <v>86233</v>
      </c>
      <c r="V228" s="190">
        <v>13944.53428201811</v>
      </c>
      <c r="W228" s="197"/>
      <c r="X228" s="88">
        <v>0</v>
      </c>
      <c r="Y228" s="88">
        <f t="shared" si="55"/>
        <v>0</v>
      </c>
    </row>
    <row r="229" spans="2:27">
      <c r="B229" s="207">
        <v>4214</v>
      </c>
      <c r="C229" t="s">
        <v>243</v>
      </c>
      <c r="D229" s="1">
        <v>91620</v>
      </c>
      <c r="E229" s="85">
        <f t="shared" si="49"/>
        <v>14692.110327132777</v>
      </c>
      <c r="F229" s="86">
        <f t="shared" si="42"/>
        <v>0.74768847063308763</v>
      </c>
      <c r="G229" s="187">
        <f t="shared" si="43"/>
        <v>2975.9464007730885</v>
      </c>
      <c r="H229" s="187">
        <f t="shared" si="44"/>
        <v>18558.001755220979</v>
      </c>
      <c r="I229" s="187">
        <f t="shared" si="45"/>
        <v>1048.1479989562247</v>
      </c>
      <c r="J229" s="87">
        <f t="shared" si="46"/>
        <v>6536.2509214910178</v>
      </c>
      <c r="K229" s="187">
        <f t="shared" si="50"/>
        <v>762.49461785073731</v>
      </c>
      <c r="L229" s="87">
        <f t="shared" si="47"/>
        <v>4754.9164369171976</v>
      </c>
      <c r="M229" s="88">
        <f t="shared" si="51"/>
        <v>23312.918192138175</v>
      </c>
      <c r="N229" s="88">
        <f t="shared" si="52"/>
        <v>114932.91819213817</v>
      </c>
      <c r="O229" s="88">
        <f t="shared" si="53"/>
        <v>18430.551345756601</v>
      </c>
      <c r="P229" s="89">
        <f t="shared" si="48"/>
        <v>0.93793950915168678</v>
      </c>
      <c r="Q229" s="195">
        <v>2402.1107118206128</v>
      </c>
      <c r="R229" s="89">
        <f t="shared" si="54"/>
        <v>8.2658788774002956E-2</v>
      </c>
      <c r="S229" s="89">
        <f t="shared" si="54"/>
        <v>7.1894702035069591E-2</v>
      </c>
      <c r="T229" s="91">
        <v>6236</v>
      </c>
      <c r="U229" s="190">
        <v>84625</v>
      </c>
      <c r="V229" s="190">
        <v>13706.673145448656</v>
      </c>
      <c r="W229" s="197"/>
      <c r="X229" s="88">
        <v>0</v>
      </c>
      <c r="Y229" s="88">
        <f t="shared" si="55"/>
        <v>0</v>
      </c>
    </row>
    <row r="230" spans="2:27">
      <c r="B230" s="207">
        <v>4215</v>
      </c>
      <c r="C230" t="s">
        <v>244</v>
      </c>
      <c r="D230" s="1">
        <v>197601</v>
      </c>
      <c r="E230" s="85">
        <f t="shared" si="49"/>
        <v>17148.398854464984</v>
      </c>
      <c r="F230" s="86">
        <f t="shared" si="42"/>
        <v>0.8726901600801763</v>
      </c>
      <c r="G230" s="187">
        <f t="shared" si="43"/>
        <v>1502.1732843737648</v>
      </c>
      <c r="H230" s="187">
        <f t="shared" si="44"/>
        <v>17309.542755838891</v>
      </c>
      <c r="I230" s="187">
        <f t="shared" si="45"/>
        <v>188.44701438995253</v>
      </c>
      <c r="J230" s="87">
        <f t="shared" si="46"/>
        <v>2171.4749468154232</v>
      </c>
      <c r="K230" s="187">
        <f t="shared" si="50"/>
        <v>-97.206366715534898</v>
      </c>
      <c r="L230" s="87">
        <f t="shared" si="47"/>
        <v>-1120.1089636631086</v>
      </c>
      <c r="M230" s="88">
        <f t="shared" si="51"/>
        <v>16189.433792175783</v>
      </c>
      <c r="N230" s="88">
        <f t="shared" si="52"/>
        <v>213790.43379217578</v>
      </c>
      <c r="O230" s="88">
        <f t="shared" si="53"/>
        <v>18553.365772123216</v>
      </c>
      <c r="P230" s="89">
        <f t="shared" si="48"/>
        <v>0.94418959362404142</v>
      </c>
      <c r="Q230" s="195">
        <v>-727.49332387604954</v>
      </c>
      <c r="R230" s="89">
        <f t="shared" si="54"/>
        <v>3.0363232487563747E-2</v>
      </c>
      <c r="S230" s="89">
        <f t="shared" si="54"/>
        <v>2.1063763930876726E-2</v>
      </c>
      <c r="T230" s="91">
        <v>11523</v>
      </c>
      <c r="U230" s="190">
        <v>191778</v>
      </c>
      <c r="V230" s="190">
        <v>16794.640511428319</v>
      </c>
      <c r="W230" s="197"/>
      <c r="X230" s="88">
        <v>0</v>
      </c>
      <c r="Y230" s="88">
        <f t="shared" si="55"/>
        <v>0</v>
      </c>
    </row>
    <row r="231" spans="2:27">
      <c r="B231" s="207">
        <v>4216</v>
      </c>
      <c r="C231" t="s">
        <v>245</v>
      </c>
      <c r="D231" s="1">
        <v>72070</v>
      </c>
      <c r="E231" s="85">
        <f t="shared" si="49"/>
        <v>13151.459854014598</v>
      </c>
      <c r="F231" s="86">
        <f t="shared" si="42"/>
        <v>0.66928403652680779</v>
      </c>
      <c r="G231" s="187">
        <f t="shared" si="43"/>
        <v>3900.3366846439963</v>
      </c>
      <c r="H231" s="187">
        <f t="shared" si="44"/>
        <v>21373.845031849101</v>
      </c>
      <c r="I231" s="187">
        <f t="shared" si="45"/>
        <v>1587.3756645475873</v>
      </c>
      <c r="J231" s="87">
        <f t="shared" si="46"/>
        <v>8698.8186417207799</v>
      </c>
      <c r="K231" s="187">
        <f t="shared" si="50"/>
        <v>1301.7222834421</v>
      </c>
      <c r="L231" s="87">
        <f t="shared" si="47"/>
        <v>7133.4381132627086</v>
      </c>
      <c r="M231" s="88">
        <f t="shared" si="51"/>
        <v>28507.283145111811</v>
      </c>
      <c r="N231" s="88">
        <f t="shared" si="52"/>
        <v>100577.28314511181</v>
      </c>
      <c r="O231" s="88">
        <f t="shared" si="53"/>
        <v>18353.518822100697</v>
      </c>
      <c r="P231" s="89">
        <f t="shared" si="48"/>
        <v>0.93401928744637308</v>
      </c>
      <c r="Q231" s="195">
        <v>2150.3743586877827</v>
      </c>
      <c r="R231" s="89">
        <f t="shared" si="54"/>
        <v>6.4470866258031168E-2</v>
      </c>
      <c r="S231" s="89">
        <f t="shared" si="54"/>
        <v>4.6988680498318877E-2</v>
      </c>
      <c r="T231" s="91">
        <v>5480</v>
      </c>
      <c r="U231" s="190">
        <v>67705</v>
      </c>
      <c r="V231" s="190">
        <v>12561.224489795919</v>
      </c>
      <c r="W231" s="197"/>
      <c r="X231" s="88">
        <v>0</v>
      </c>
      <c r="Y231" s="88">
        <f t="shared" si="55"/>
        <v>0</v>
      </c>
    </row>
    <row r="232" spans="2:27">
      <c r="B232" s="207">
        <v>4217</v>
      </c>
      <c r="C232" t="s">
        <v>246</v>
      </c>
      <c r="D232" s="1">
        <v>28759</v>
      </c>
      <c r="E232" s="85">
        <f t="shared" si="49"/>
        <v>15959.489456159823</v>
      </c>
      <c r="F232" s="86">
        <f t="shared" si="42"/>
        <v>0.81218599628428889</v>
      </c>
      <c r="G232" s="187">
        <f t="shared" si="43"/>
        <v>2215.5189233568613</v>
      </c>
      <c r="H232" s="187">
        <f t="shared" si="44"/>
        <v>3992.3650998890639</v>
      </c>
      <c r="I232" s="187">
        <f t="shared" si="45"/>
        <v>604.56530379675871</v>
      </c>
      <c r="J232" s="87">
        <f t="shared" si="46"/>
        <v>1089.4266774417592</v>
      </c>
      <c r="K232" s="187">
        <f t="shared" si="50"/>
        <v>318.91192269127129</v>
      </c>
      <c r="L232" s="87">
        <f t="shared" si="47"/>
        <v>574.67928468967091</v>
      </c>
      <c r="M232" s="88">
        <f t="shared" si="51"/>
        <v>4567.0443845787349</v>
      </c>
      <c r="N232" s="88">
        <f t="shared" si="52"/>
        <v>33326.044384578738</v>
      </c>
      <c r="O232" s="88">
        <f t="shared" si="53"/>
        <v>18493.920302207956</v>
      </c>
      <c r="P232" s="89">
        <f t="shared" si="48"/>
        <v>0.94116438543424696</v>
      </c>
      <c r="Q232" s="195">
        <v>-746.98385139500442</v>
      </c>
      <c r="R232" s="89">
        <f t="shared" si="54"/>
        <v>3.3901351740005754E-2</v>
      </c>
      <c r="S232" s="89">
        <f t="shared" si="54"/>
        <v>2.4721317540316437E-2</v>
      </c>
      <c r="T232" s="91">
        <v>1802</v>
      </c>
      <c r="U232" s="190">
        <v>27816</v>
      </c>
      <c r="V232" s="190">
        <v>15574.468085106384</v>
      </c>
      <c r="W232" s="197"/>
      <c r="X232" s="88">
        <v>0</v>
      </c>
      <c r="Y232" s="88">
        <f t="shared" si="55"/>
        <v>0</v>
      </c>
    </row>
    <row r="233" spans="2:27">
      <c r="B233" s="207">
        <v>4218</v>
      </c>
      <c r="C233" t="s">
        <v>247</v>
      </c>
      <c r="D233" s="1">
        <v>21247</v>
      </c>
      <c r="E233" s="85">
        <f t="shared" si="49"/>
        <v>15396.376811594204</v>
      </c>
      <c r="F233" s="86">
        <f t="shared" si="42"/>
        <v>0.78352892642606198</v>
      </c>
      <c r="G233" s="187">
        <f t="shared" si="43"/>
        <v>2553.3865100962325</v>
      </c>
      <c r="H233" s="187">
        <f t="shared" si="44"/>
        <v>3523.6733839328008</v>
      </c>
      <c r="I233" s="187">
        <f t="shared" si="45"/>
        <v>801.65472939472545</v>
      </c>
      <c r="J233" s="87">
        <f t="shared" si="46"/>
        <v>1106.2835265647211</v>
      </c>
      <c r="K233" s="187">
        <f t="shared" si="50"/>
        <v>516.00134828923797</v>
      </c>
      <c r="L233" s="87">
        <f t="shared" si="47"/>
        <v>712.08186063914843</v>
      </c>
      <c r="M233" s="88">
        <f t="shared" si="51"/>
        <v>4235.7552445719493</v>
      </c>
      <c r="N233" s="88">
        <f t="shared" si="52"/>
        <v>25482.755244571948</v>
      </c>
      <c r="O233" s="88">
        <f t="shared" si="53"/>
        <v>18465.764669979675</v>
      </c>
      <c r="P233" s="89">
        <f t="shared" si="48"/>
        <v>0.93973153194133563</v>
      </c>
      <c r="Q233" s="195">
        <v>690.24810492502411</v>
      </c>
      <c r="R233" s="89">
        <f t="shared" si="54"/>
        <v>6.9085236993056257E-2</v>
      </c>
      <c r="S233" s="89">
        <f t="shared" si="54"/>
        <v>4.1196056897585244E-2</v>
      </c>
      <c r="T233" s="91">
        <v>1380</v>
      </c>
      <c r="U233" s="190">
        <v>19874</v>
      </c>
      <c r="V233" s="190">
        <v>14787.202380952382</v>
      </c>
      <c r="W233" s="197"/>
      <c r="X233" s="88">
        <v>0</v>
      </c>
      <c r="Y233" s="88">
        <f t="shared" si="55"/>
        <v>0</v>
      </c>
    </row>
    <row r="234" spans="2:27">
      <c r="B234" s="207">
        <v>4219</v>
      </c>
      <c r="C234" t="s">
        <v>248</v>
      </c>
      <c r="D234" s="1">
        <v>53640</v>
      </c>
      <c r="E234" s="85">
        <f t="shared" si="49"/>
        <v>13521.552810688177</v>
      </c>
      <c r="F234" s="86">
        <f t="shared" si="42"/>
        <v>0.68811824281889655</v>
      </c>
      <c r="G234" s="187">
        <f t="shared" si="43"/>
        <v>3678.2809106398486</v>
      </c>
      <c r="H234" s="187">
        <f t="shared" si="44"/>
        <v>14591.74037250828</v>
      </c>
      <c r="I234" s="187">
        <f t="shared" si="45"/>
        <v>1457.8431297118345</v>
      </c>
      <c r="J234" s="87">
        <f t="shared" si="46"/>
        <v>5783.2636955668477</v>
      </c>
      <c r="K234" s="187">
        <f t="shared" si="50"/>
        <v>1172.1897486063472</v>
      </c>
      <c r="L234" s="87">
        <f t="shared" si="47"/>
        <v>4650.0767327213789</v>
      </c>
      <c r="M234" s="88">
        <f t="shared" si="51"/>
        <v>19241.81710522966</v>
      </c>
      <c r="N234" s="88">
        <f t="shared" si="52"/>
        <v>72881.817105229653</v>
      </c>
      <c r="O234" s="88">
        <f t="shared" si="53"/>
        <v>18372.023469934371</v>
      </c>
      <c r="P234" s="89">
        <f t="shared" si="48"/>
        <v>0.93496099776097719</v>
      </c>
      <c r="Q234" s="195">
        <v>1301.2499508967958</v>
      </c>
      <c r="R234" s="89">
        <f t="shared" si="54"/>
        <v>7.7974276527331188E-2</v>
      </c>
      <c r="S234" s="89">
        <f t="shared" si="54"/>
        <v>6.0854947205117367E-2</v>
      </c>
      <c r="T234" s="91">
        <v>3967</v>
      </c>
      <c r="U234" s="190">
        <v>49760</v>
      </c>
      <c r="V234" s="190">
        <v>12745.901639344263</v>
      </c>
      <c r="W234" s="197"/>
      <c r="X234" s="88">
        <v>0</v>
      </c>
      <c r="Y234" s="88">
        <f t="shared" si="55"/>
        <v>0</v>
      </c>
    </row>
    <row r="235" spans="2:27">
      <c r="B235" s="207">
        <v>4220</v>
      </c>
      <c r="C235" t="s">
        <v>249</v>
      </c>
      <c r="D235" s="1">
        <v>20537</v>
      </c>
      <c r="E235" s="85">
        <f t="shared" si="49"/>
        <v>17404.237288135595</v>
      </c>
      <c r="F235" s="86">
        <f t="shared" si="42"/>
        <v>0.88570989944648659</v>
      </c>
      <c r="G235" s="187">
        <f t="shared" si="43"/>
        <v>1348.6702241713981</v>
      </c>
      <c r="H235" s="187">
        <f t="shared" si="44"/>
        <v>1591.4308645222497</v>
      </c>
      <c r="I235" s="187">
        <f t="shared" si="45"/>
        <v>98.903562605238577</v>
      </c>
      <c r="J235" s="87">
        <f t="shared" si="46"/>
        <v>116.70620387418153</v>
      </c>
      <c r="K235" s="187">
        <f t="shared" si="50"/>
        <v>-186.74981850024886</v>
      </c>
      <c r="L235" s="87">
        <f t="shared" si="47"/>
        <v>-220.36478583029367</v>
      </c>
      <c r="M235" s="88">
        <f t="shared" si="51"/>
        <v>1371.0660786919561</v>
      </c>
      <c r="N235" s="88">
        <f t="shared" si="52"/>
        <v>21908.066078691954</v>
      </c>
      <c r="O235" s="88">
        <f t="shared" si="53"/>
        <v>18566.157693806741</v>
      </c>
      <c r="P235" s="89">
        <f t="shared" si="48"/>
        <v>0.94484058059235665</v>
      </c>
      <c r="Q235" s="195">
        <v>411.77773119570122</v>
      </c>
      <c r="R235" s="89">
        <f t="shared" si="54"/>
        <v>0.10485259307079836</v>
      </c>
      <c r="S235" s="89">
        <f t="shared" si="54"/>
        <v>6.3654699769853426E-2</v>
      </c>
      <c r="T235" s="91">
        <v>1180</v>
      </c>
      <c r="U235" s="190">
        <v>18588</v>
      </c>
      <c r="V235" s="190">
        <v>16362.676056338029</v>
      </c>
      <c r="W235" s="197"/>
      <c r="X235" s="88">
        <v>0</v>
      </c>
      <c r="Y235" s="88">
        <f t="shared" si="55"/>
        <v>0</v>
      </c>
    </row>
    <row r="236" spans="2:27">
      <c r="B236" s="207">
        <v>4221</v>
      </c>
      <c r="C236" t="s">
        <v>250</v>
      </c>
      <c r="D236" s="1">
        <v>35959</v>
      </c>
      <c r="E236" s="85">
        <f t="shared" si="49"/>
        <v>29841.49377593361</v>
      </c>
      <c r="F236" s="86">
        <f t="shared" si="42"/>
        <v>1.5186477875495852</v>
      </c>
      <c r="G236" s="187">
        <f t="shared" si="43"/>
        <v>-6113.6836685074104</v>
      </c>
      <c r="H236" s="187">
        <f t="shared" si="44"/>
        <v>-7366.9888205514299</v>
      </c>
      <c r="I236" s="187">
        <f t="shared" si="45"/>
        <v>0</v>
      </c>
      <c r="J236" s="87">
        <f t="shared" si="46"/>
        <v>0</v>
      </c>
      <c r="K236" s="187">
        <f t="shared" si="50"/>
        <v>-285.65338110548743</v>
      </c>
      <c r="L236" s="87">
        <f t="shared" si="47"/>
        <v>-344.21232423211234</v>
      </c>
      <c r="M236" s="88">
        <f t="shared" si="51"/>
        <v>-7711.2011447835421</v>
      </c>
      <c r="N236" s="88">
        <f t="shared" si="52"/>
        <v>28247.798855216457</v>
      </c>
      <c r="O236" s="88">
        <f t="shared" si="53"/>
        <v>23442.156726320711</v>
      </c>
      <c r="P236" s="89">
        <f t="shared" si="48"/>
        <v>1.1929824865713776</v>
      </c>
      <c r="Q236" s="195">
        <v>-99.441364048783726</v>
      </c>
      <c r="R236" s="89">
        <f t="shared" si="54"/>
        <v>3.8887123335163087E-2</v>
      </c>
      <c r="S236" s="89">
        <f t="shared" si="54"/>
        <v>1.7333448577172145E-2</v>
      </c>
      <c r="T236" s="91">
        <v>1205</v>
      </c>
      <c r="U236" s="190">
        <v>34613</v>
      </c>
      <c r="V236" s="190">
        <v>29333.050847457627</v>
      </c>
      <c r="W236" s="197"/>
      <c r="X236" s="88">
        <v>0</v>
      </c>
      <c r="Y236" s="88">
        <f t="shared" si="55"/>
        <v>0</v>
      </c>
    </row>
    <row r="237" spans="2:27">
      <c r="B237" s="207">
        <v>4222</v>
      </c>
      <c r="C237" t="s">
        <v>251</v>
      </c>
      <c r="D237" s="1">
        <v>62273</v>
      </c>
      <c r="E237" s="85">
        <f t="shared" si="49"/>
        <v>61595.450049455983</v>
      </c>
      <c r="F237" s="86">
        <f t="shared" si="42"/>
        <v>3.1346216996739735</v>
      </c>
      <c r="G237" s="187">
        <f t="shared" si="43"/>
        <v>-25166.057432620833</v>
      </c>
      <c r="H237" s="187">
        <f t="shared" si="44"/>
        <v>-25442.884064379661</v>
      </c>
      <c r="I237" s="187">
        <f t="shared" si="45"/>
        <v>0</v>
      </c>
      <c r="J237" s="87">
        <f t="shared" si="46"/>
        <v>0</v>
      </c>
      <c r="K237" s="187">
        <f t="shared" si="50"/>
        <v>-285.65338110548743</v>
      </c>
      <c r="L237" s="87">
        <f t="shared" si="47"/>
        <v>-288.79556829764783</v>
      </c>
      <c r="M237" s="88">
        <f t="shared" si="51"/>
        <v>-25731.679632677307</v>
      </c>
      <c r="N237" s="88">
        <f t="shared" si="52"/>
        <v>36541.320367322696</v>
      </c>
      <c r="O237" s="88">
        <f t="shared" si="53"/>
        <v>36143.73923572967</v>
      </c>
      <c r="P237" s="89">
        <f t="shared" si="48"/>
        <v>1.8393720514211334</v>
      </c>
      <c r="Q237" s="195">
        <v>23.154672984801437</v>
      </c>
      <c r="R237" s="89">
        <f t="shared" si="54"/>
        <v>-4.5668398387813586E-2</v>
      </c>
      <c r="S237" s="89">
        <f t="shared" si="54"/>
        <v>-6.0771569135385346E-2</v>
      </c>
      <c r="T237" s="91">
        <v>1011</v>
      </c>
      <c r="U237" s="190">
        <v>65253</v>
      </c>
      <c r="V237" s="190">
        <v>65580.904522613069</v>
      </c>
      <c r="W237" s="197"/>
      <c r="X237" s="88">
        <v>0</v>
      </c>
      <c r="Y237" s="88">
        <f t="shared" si="55"/>
        <v>0</v>
      </c>
    </row>
    <row r="238" spans="2:27">
      <c r="B238" s="207">
        <v>4223</v>
      </c>
      <c r="C238" t="s">
        <v>252</v>
      </c>
      <c r="D238" s="1">
        <v>205491</v>
      </c>
      <c r="E238" s="85">
        <f t="shared" si="49"/>
        <v>13298.666839244112</v>
      </c>
      <c r="F238" s="86">
        <f t="shared" si="42"/>
        <v>0.67677546990173276</v>
      </c>
      <c r="G238" s="187">
        <f t="shared" si="43"/>
        <v>3812.0124935062881</v>
      </c>
      <c r="H238" s="187">
        <f t="shared" si="44"/>
        <v>58903.217049659164</v>
      </c>
      <c r="I238" s="187">
        <f t="shared" si="45"/>
        <v>1535.8532197172576</v>
      </c>
      <c r="J238" s="87">
        <f t="shared" si="46"/>
        <v>23732.003951071067</v>
      </c>
      <c r="K238" s="187">
        <f t="shared" si="50"/>
        <v>1250.1998386117702</v>
      </c>
      <c r="L238" s="87">
        <f t="shared" si="47"/>
        <v>19318.087906229073</v>
      </c>
      <c r="M238" s="88">
        <f t="shared" si="51"/>
        <v>78221.304955888234</v>
      </c>
      <c r="N238" s="88">
        <f t="shared" si="52"/>
        <v>283712.30495588825</v>
      </c>
      <c r="O238" s="88">
        <f t="shared" si="53"/>
        <v>18360.879171362172</v>
      </c>
      <c r="P238" s="89">
        <f t="shared" si="48"/>
        <v>0.93439385911511919</v>
      </c>
      <c r="Q238" s="195">
        <v>7425.091969059009</v>
      </c>
      <c r="R238" s="89">
        <f t="shared" si="54"/>
        <v>5.3745961745551511E-2</v>
      </c>
      <c r="S238" s="89">
        <f t="shared" si="54"/>
        <v>4.2971184243882084E-2</v>
      </c>
      <c r="T238" s="91">
        <v>15452</v>
      </c>
      <c r="U238" s="190">
        <v>195010</v>
      </c>
      <c r="V238" s="190">
        <v>12750.751928860991</v>
      </c>
      <c r="W238" s="197"/>
      <c r="X238" s="88">
        <v>0</v>
      </c>
      <c r="Y238" s="88">
        <f t="shared" si="55"/>
        <v>0</v>
      </c>
    </row>
    <row r="239" spans="2:27">
      <c r="B239" s="207">
        <v>4224</v>
      </c>
      <c r="C239" t="s">
        <v>253</v>
      </c>
      <c r="D239" s="1">
        <v>30452</v>
      </c>
      <c r="E239" s="85">
        <f t="shared" si="49"/>
        <v>32992.41603466955</v>
      </c>
      <c r="F239" s="86">
        <f t="shared" si="42"/>
        <v>1.6789997174127331</v>
      </c>
      <c r="G239" s="187">
        <f t="shared" si="43"/>
        <v>-8004.237023748974</v>
      </c>
      <c r="H239" s="187">
        <f t="shared" si="44"/>
        <v>-7387.9107729203033</v>
      </c>
      <c r="I239" s="187">
        <f t="shared" si="45"/>
        <v>0</v>
      </c>
      <c r="J239" s="87">
        <f t="shared" si="46"/>
        <v>0</v>
      </c>
      <c r="K239" s="187">
        <f t="shared" si="50"/>
        <v>-285.65338110548743</v>
      </c>
      <c r="L239" s="87">
        <f t="shared" si="47"/>
        <v>-263.65807076036486</v>
      </c>
      <c r="M239" s="88">
        <f t="shared" si="51"/>
        <v>-7651.5688436806686</v>
      </c>
      <c r="N239" s="88">
        <f t="shared" si="52"/>
        <v>22800.431156319333</v>
      </c>
      <c r="O239" s="88">
        <f t="shared" si="53"/>
        <v>24702.525629815096</v>
      </c>
      <c r="P239" s="89">
        <f t="shared" si="48"/>
        <v>1.2571232585166372</v>
      </c>
      <c r="Q239" s="195">
        <v>-220.8079493917221</v>
      </c>
      <c r="R239" s="89">
        <f t="shared" si="54"/>
        <v>9.4139485547600106E-3</v>
      </c>
      <c r="S239" s="89">
        <f t="shared" si="54"/>
        <v>-3.7095263993647551E-3</v>
      </c>
      <c r="T239" s="91">
        <v>923</v>
      </c>
      <c r="U239" s="190">
        <v>30168</v>
      </c>
      <c r="V239" s="190">
        <v>33115.257958287591</v>
      </c>
      <c r="W239" s="197"/>
      <c r="X239" s="88">
        <v>0</v>
      </c>
      <c r="Y239" s="88">
        <f t="shared" si="55"/>
        <v>0</v>
      </c>
      <c r="Z239" s="1"/>
      <c r="AA239" s="1"/>
    </row>
    <row r="240" spans="2:27">
      <c r="B240" s="207">
        <v>4225</v>
      </c>
      <c r="C240" t="s">
        <v>254</v>
      </c>
      <c r="D240" s="1">
        <v>149897</v>
      </c>
      <c r="E240" s="85">
        <f t="shared" si="49"/>
        <v>13834.517766497464</v>
      </c>
      <c r="F240" s="86">
        <f t="shared" si="42"/>
        <v>0.70404517802157163</v>
      </c>
      <c r="G240" s="187">
        <f t="shared" si="43"/>
        <v>3490.5019371542771</v>
      </c>
      <c r="H240" s="187">
        <f t="shared" si="44"/>
        <v>37819.588489066591</v>
      </c>
      <c r="I240" s="187">
        <f t="shared" si="45"/>
        <v>1348.3053951785846</v>
      </c>
      <c r="J240" s="87">
        <f t="shared" si="46"/>
        <v>14608.888956759965</v>
      </c>
      <c r="K240" s="187">
        <f t="shared" si="50"/>
        <v>1062.6520140730972</v>
      </c>
      <c r="L240" s="87">
        <f t="shared" si="47"/>
        <v>11513.834572482008</v>
      </c>
      <c r="M240" s="88">
        <f t="shared" si="51"/>
        <v>49333.423061548601</v>
      </c>
      <c r="N240" s="88">
        <f t="shared" si="52"/>
        <v>199230.42306154862</v>
      </c>
      <c r="O240" s="88">
        <f t="shared" si="53"/>
        <v>18387.671717724839</v>
      </c>
      <c r="P240" s="89">
        <f t="shared" si="48"/>
        <v>0.93575734452111115</v>
      </c>
      <c r="Q240" s="195">
        <v>3598.2360267120384</v>
      </c>
      <c r="R240" s="89">
        <f t="shared" si="54"/>
        <v>2.7163150212768872E-2</v>
      </c>
      <c r="S240" s="89">
        <f t="shared" si="54"/>
        <v>1.9199910284954266E-2</v>
      </c>
      <c r="T240" s="91">
        <v>10835</v>
      </c>
      <c r="U240" s="190">
        <v>145933</v>
      </c>
      <c r="V240" s="190">
        <v>13573.900102316064</v>
      </c>
      <c r="W240" s="197"/>
      <c r="X240" s="88">
        <v>0</v>
      </c>
      <c r="Y240" s="88">
        <f t="shared" si="55"/>
        <v>0</v>
      </c>
    </row>
    <row r="241" spans="2:27">
      <c r="B241" s="207">
        <v>4226</v>
      </c>
      <c r="C241" t="s">
        <v>255</v>
      </c>
      <c r="D241" s="1">
        <v>26499</v>
      </c>
      <c r="E241" s="85">
        <f t="shared" si="49"/>
        <v>14920.608108108108</v>
      </c>
      <c r="F241" s="86">
        <f t="shared" si="42"/>
        <v>0.7593168312018882</v>
      </c>
      <c r="G241" s="187">
        <f t="shared" si="43"/>
        <v>2838.84773218789</v>
      </c>
      <c r="H241" s="187">
        <f t="shared" si="44"/>
        <v>5041.7935723656929</v>
      </c>
      <c r="I241" s="187">
        <f t="shared" si="45"/>
        <v>968.17377561485887</v>
      </c>
      <c r="J241" s="87">
        <f t="shared" si="46"/>
        <v>1719.4766254919894</v>
      </c>
      <c r="K241" s="187">
        <f t="shared" si="50"/>
        <v>682.5203945093715</v>
      </c>
      <c r="L241" s="87">
        <f t="shared" si="47"/>
        <v>1212.1562206486437</v>
      </c>
      <c r="M241" s="88">
        <f t="shared" si="51"/>
        <v>6253.949793014337</v>
      </c>
      <c r="N241" s="88">
        <f t="shared" si="52"/>
        <v>32752.949793014337</v>
      </c>
      <c r="O241" s="88">
        <f t="shared" si="53"/>
        <v>18441.97623480537</v>
      </c>
      <c r="P241" s="89">
        <f t="shared" si="48"/>
        <v>0.93852092718012692</v>
      </c>
      <c r="Q241" s="195">
        <v>411.1219089469887</v>
      </c>
      <c r="R241" s="89">
        <f t="shared" si="54"/>
        <v>7.6669917113603117E-2</v>
      </c>
      <c r="S241" s="89">
        <f t="shared" si="54"/>
        <v>6.0907857516219306E-2</v>
      </c>
      <c r="T241" s="91">
        <v>1776</v>
      </c>
      <c r="U241" s="190">
        <v>24612</v>
      </c>
      <c r="V241" s="190">
        <v>14064</v>
      </c>
      <c r="W241" s="197"/>
      <c r="X241" s="88">
        <v>0</v>
      </c>
      <c r="Y241" s="88">
        <f t="shared" si="55"/>
        <v>0</v>
      </c>
    </row>
    <row r="242" spans="2:27">
      <c r="B242" s="207">
        <v>4227</v>
      </c>
      <c r="C242" t="s">
        <v>256</v>
      </c>
      <c r="D242" s="1">
        <v>111929</v>
      </c>
      <c r="E242" s="85">
        <f t="shared" si="49"/>
        <v>18076.388888888891</v>
      </c>
      <c r="F242" s="86">
        <f t="shared" si="42"/>
        <v>0.91991601355881436</v>
      </c>
      <c r="G242" s="187">
        <f t="shared" si="43"/>
        <v>945.37926371942081</v>
      </c>
      <c r="H242" s="187">
        <f t="shared" si="44"/>
        <v>5853.7884009506533</v>
      </c>
      <c r="I242" s="187">
        <f t="shared" si="45"/>
        <v>0</v>
      </c>
      <c r="J242" s="87">
        <f t="shared" si="46"/>
        <v>0</v>
      </c>
      <c r="K242" s="187">
        <f t="shared" si="50"/>
        <v>-285.65338110548743</v>
      </c>
      <c r="L242" s="87">
        <f t="shared" si="47"/>
        <v>-1768.7657358051781</v>
      </c>
      <c r="M242" s="88">
        <f t="shared" si="51"/>
        <v>4085.022665145475</v>
      </c>
      <c r="N242" s="88">
        <f t="shared" si="52"/>
        <v>116014.02266514547</v>
      </c>
      <c r="O242" s="88">
        <f t="shared" si="53"/>
        <v>18736.114771502824</v>
      </c>
      <c r="P242" s="89">
        <f t="shared" si="48"/>
        <v>0.95348977697506931</v>
      </c>
      <c r="Q242" s="195">
        <v>1666.679065402428</v>
      </c>
      <c r="R242" s="89">
        <f t="shared" si="54"/>
        <v>3.7186330108602984E-2</v>
      </c>
      <c r="S242" s="89">
        <f t="shared" si="54"/>
        <v>9.0456157258115601E-3</v>
      </c>
      <c r="T242" s="91">
        <v>6192</v>
      </c>
      <c r="U242" s="190">
        <v>107916</v>
      </c>
      <c r="V242" s="190">
        <v>17914.342629482071</v>
      </c>
      <c r="W242" s="197"/>
      <c r="X242" s="88">
        <v>0</v>
      </c>
      <c r="Y242" s="88">
        <f t="shared" si="55"/>
        <v>0</v>
      </c>
    </row>
    <row r="243" spans="2:27" ht="30.6" customHeight="1">
      <c r="B243" s="207">
        <v>4228</v>
      </c>
      <c r="C243" t="s">
        <v>257</v>
      </c>
      <c r="D243" s="1">
        <v>76011</v>
      </c>
      <c r="E243" s="85">
        <f t="shared" si="49"/>
        <v>40582.48798718633</v>
      </c>
      <c r="F243" s="86">
        <f t="shared" si="42"/>
        <v>2.06526208298264</v>
      </c>
      <c r="G243" s="187">
        <f t="shared" si="43"/>
        <v>-12558.280195259043</v>
      </c>
      <c r="H243" s="187">
        <f t="shared" si="44"/>
        <v>-23521.658805720188</v>
      </c>
      <c r="I243" s="187">
        <f t="shared" si="45"/>
        <v>0</v>
      </c>
      <c r="J243" s="87">
        <f t="shared" si="46"/>
        <v>0</v>
      </c>
      <c r="K243" s="187">
        <f t="shared" si="50"/>
        <v>-285.65338110548743</v>
      </c>
      <c r="L243" s="87">
        <f t="shared" si="47"/>
        <v>-535.02878281057804</v>
      </c>
      <c r="M243" s="88">
        <f t="shared" si="51"/>
        <v>-24056.687588530767</v>
      </c>
      <c r="N243" s="88">
        <f t="shared" si="52"/>
        <v>51954.312411469233</v>
      </c>
      <c r="O243" s="88">
        <f t="shared" si="53"/>
        <v>27738.554410821802</v>
      </c>
      <c r="P243" s="89">
        <f t="shared" si="48"/>
        <v>1.4116282047445996</v>
      </c>
      <c r="Q243" s="195">
        <v>-94.697821463374567</v>
      </c>
      <c r="R243" s="89">
        <f t="shared" si="54"/>
        <v>-3.766490264097435E-2</v>
      </c>
      <c r="S243" s="89">
        <f t="shared" si="54"/>
        <v>-5.6161466178040471E-2</v>
      </c>
      <c r="T243" s="91">
        <v>1873</v>
      </c>
      <c r="U243" s="190">
        <v>78986</v>
      </c>
      <c r="V243" s="190">
        <v>42997.278170930862</v>
      </c>
      <c r="W243" s="197"/>
      <c r="X243" s="88">
        <v>0</v>
      </c>
      <c r="Y243" s="88">
        <f t="shared" si="55"/>
        <v>0</v>
      </c>
    </row>
    <row r="244" spans="2:27">
      <c r="B244" s="207">
        <v>4601</v>
      </c>
      <c r="C244" t="s">
        <v>258</v>
      </c>
      <c r="D244" s="1">
        <v>6032400</v>
      </c>
      <c r="E244" s="85">
        <f t="shared" si="49"/>
        <v>20663.149962321026</v>
      </c>
      <c r="F244" s="86">
        <f t="shared" si="42"/>
        <v>1.0515575128277028</v>
      </c>
      <c r="G244" s="187">
        <f t="shared" si="43"/>
        <v>-606.67738033986018</v>
      </c>
      <c r="H244" s="187">
        <f t="shared" si="44"/>
        <v>-177113.3944164188</v>
      </c>
      <c r="I244" s="187">
        <f t="shared" si="45"/>
        <v>0</v>
      </c>
      <c r="J244" s="87">
        <f t="shared" si="46"/>
        <v>0</v>
      </c>
      <c r="K244" s="187">
        <f t="shared" si="50"/>
        <v>-285.65338110548743</v>
      </c>
      <c r="L244" s="87">
        <f t="shared" si="47"/>
        <v>-83393.648079936</v>
      </c>
      <c r="M244" s="88">
        <f t="shared" si="51"/>
        <v>-260507.04249635478</v>
      </c>
      <c r="N244" s="88">
        <f t="shared" si="52"/>
        <v>5771892.9575036447</v>
      </c>
      <c r="O244" s="88">
        <f t="shared" si="53"/>
        <v>19770.819200875674</v>
      </c>
      <c r="P244" s="89">
        <f t="shared" si="48"/>
        <v>1.0061463766826246</v>
      </c>
      <c r="Q244" s="195">
        <v>-13956.300265893631</v>
      </c>
      <c r="R244" s="92">
        <f t="shared" si="54"/>
        <v>3.934035209110303E-2</v>
      </c>
      <c r="S244" s="92">
        <f t="shared" si="54"/>
        <v>3.0048448552849518E-2</v>
      </c>
      <c r="T244" s="91">
        <v>291940</v>
      </c>
      <c r="U244" s="190">
        <v>5804066</v>
      </c>
      <c r="V244" s="190">
        <v>20060.367054919985</v>
      </c>
      <c r="W244" s="197"/>
      <c r="X244" s="88">
        <v>0</v>
      </c>
      <c r="Y244" s="88">
        <f t="shared" si="55"/>
        <v>0</v>
      </c>
      <c r="Z244" s="1"/>
      <c r="AA244" s="1"/>
    </row>
    <row r="245" spans="2:27">
      <c r="B245" s="207">
        <v>4602</v>
      </c>
      <c r="C245" t="s">
        <v>259</v>
      </c>
      <c r="D245" s="1">
        <v>340162</v>
      </c>
      <c r="E245" s="85">
        <f t="shared" si="49"/>
        <v>19607.009049512941</v>
      </c>
      <c r="F245" s="86">
        <f t="shared" si="42"/>
        <v>0.99781000029969025</v>
      </c>
      <c r="G245" s="187">
        <f t="shared" si="43"/>
        <v>27.007167344990737</v>
      </c>
      <c r="H245" s="187">
        <f t="shared" si="44"/>
        <v>468.54734626824433</v>
      </c>
      <c r="I245" s="187">
        <f t="shared" si="45"/>
        <v>0</v>
      </c>
      <c r="J245" s="87">
        <f t="shared" si="46"/>
        <v>0</v>
      </c>
      <c r="K245" s="187">
        <f t="shared" si="50"/>
        <v>-285.65338110548743</v>
      </c>
      <c r="L245" s="87">
        <f t="shared" si="47"/>
        <v>-4955.8005087991014</v>
      </c>
      <c r="M245" s="88">
        <f t="shared" si="51"/>
        <v>-4487.2531625308575</v>
      </c>
      <c r="N245" s="88">
        <f t="shared" si="52"/>
        <v>335674.74683746917</v>
      </c>
      <c r="O245" s="88">
        <f t="shared" si="53"/>
        <v>19348.362835752447</v>
      </c>
      <c r="P245" s="89">
        <f t="shared" si="48"/>
        <v>0.98464737167141991</v>
      </c>
      <c r="Q245" s="195">
        <v>567.13790466192313</v>
      </c>
      <c r="R245" s="92">
        <f t="shared" si="54"/>
        <v>0.10840947303937541</v>
      </c>
      <c r="S245" s="92">
        <f t="shared" si="54"/>
        <v>9.7548350760472052E-2</v>
      </c>
      <c r="T245" s="91">
        <v>17349</v>
      </c>
      <c r="U245" s="190">
        <v>306892</v>
      </c>
      <c r="V245" s="190">
        <v>17864.36928808429</v>
      </c>
      <c r="W245" s="197"/>
      <c r="X245" s="88">
        <v>0</v>
      </c>
      <c r="Y245" s="88">
        <f t="shared" si="55"/>
        <v>0</v>
      </c>
      <c r="Z245" s="1"/>
    </row>
    <row r="246" spans="2:27">
      <c r="B246" s="207">
        <v>4611</v>
      </c>
      <c r="C246" t="s">
        <v>260</v>
      </c>
      <c r="D246" s="1">
        <v>68713</v>
      </c>
      <c r="E246" s="85">
        <f t="shared" si="49"/>
        <v>16874.508840864441</v>
      </c>
      <c r="F246" s="86">
        <f t="shared" si="42"/>
        <v>0.85875176724000835</v>
      </c>
      <c r="G246" s="187">
        <f t="shared" si="43"/>
        <v>1666.5072925340908</v>
      </c>
      <c r="H246" s="187">
        <f t="shared" si="44"/>
        <v>6786.0176951988169</v>
      </c>
      <c r="I246" s="187">
        <f t="shared" si="45"/>
        <v>284.30851915014262</v>
      </c>
      <c r="J246" s="87">
        <f t="shared" si="46"/>
        <v>1157.7042899793807</v>
      </c>
      <c r="K246" s="187">
        <f t="shared" si="50"/>
        <v>-1.3448619553448111</v>
      </c>
      <c r="L246" s="87">
        <f t="shared" si="47"/>
        <v>-5.4762778821640712</v>
      </c>
      <c r="M246" s="88">
        <f t="shared" si="51"/>
        <v>6780.5414173166528</v>
      </c>
      <c r="N246" s="88">
        <f t="shared" si="52"/>
        <v>75493.54141731665</v>
      </c>
      <c r="O246" s="88">
        <f t="shared" si="53"/>
        <v>18539.671271443185</v>
      </c>
      <c r="P246" s="89">
        <f t="shared" si="48"/>
        <v>0.94349267398203285</v>
      </c>
      <c r="Q246" s="195">
        <v>-680.82138894587115</v>
      </c>
      <c r="R246" s="92">
        <f t="shared" si="54"/>
        <v>6.9196775900164945E-2</v>
      </c>
      <c r="S246" s="92">
        <f t="shared" si="54"/>
        <v>6.9459348782262217E-2</v>
      </c>
      <c r="T246" s="91">
        <v>4072</v>
      </c>
      <c r="U246" s="190">
        <v>64266</v>
      </c>
      <c r="V246" s="190">
        <v>15778.541615516819</v>
      </c>
      <c r="W246" s="197"/>
      <c r="X246" s="88">
        <v>0</v>
      </c>
      <c r="Y246" s="88">
        <f t="shared" si="55"/>
        <v>0</v>
      </c>
      <c r="Z246" s="1"/>
    </row>
    <row r="247" spans="2:27">
      <c r="B247" s="207">
        <v>4612</v>
      </c>
      <c r="C247" t="s">
        <v>261</v>
      </c>
      <c r="D247" s="1">
        <v>92345</v>
      </c>
      <c r="E247" s="85">
        <f t="shared" si="49"/>
        <v>16082.375478927204</v>
      </c>
      <c r="F247" s="86">
        <f t="shared" si="42"/>
        <v>0.81843972433147394</v>
      </c>
      <c r="G247" s="187">
        <f t="shared" si="43"/>
        <v>2141.7873096964327</v>
      </c>
      <c r="H247" s="187">
        <f t="shared" si="44"/>
        <v>12298.142732276916</v>
      </c>
      <c r="I247" s="187">
        <f t="shared" si="45"/>
        <v>561.55519582817533</v>
      </c>
      <c r="J247" s="87">
        <f t="shared" si="46"/>
        <v>3224.4499344453825</v>
      </c>
      <c r="K247" s="187">
        <f t="shared" si="50"/>
        <v>275.9018147226879</v>
      </c>
      <c r="L247" s="87">
        <f t="shared" si="47"/>
        <v>1584.2282201376738</v>
      </c>
      <c r="M247" s="88">
        <f t="shared" si="51"/>
        <v>13882.370952414589</v>
      </c>
      <c r="N247" s="88">
        <f t="shared" si="52"/>
        <v>106227.37095241458</v>
      </c>
      <c r="O247" s="88">
        <f t="shared" si="53"/>
        <v>18500.06460334632</v>
      </c>
      <c r="P247" s="89">
        <f t="shared" si="48"/>
        <v>0.94147707183660589</v>
      </c>
      <c r="Q247" s="195">
        <v>1630.8201583184564</v>
      </c>
      <c r="R247" s="92">
        <f t="shared" si="54"/>
        <v>0.12389703645104364</v>
      </c>
      <c r="S247" s="92">
        <f t="shared" si="54"/>
        <v>0.12193970967213212</v>
      </c>
      <c r="T247" s="91">
        <v>5742</v>
      </c>
      <c r="U247" s="190">
        <v>82165</v>
      </c>
      <c r="V247" s="190">
        <v>14334.4382414515</v>
      </c>
      <c r="W247" s="197"/>
      <c r="X247" s="88">
        <v>0</v>
      </c>
      <c r="Y247" s="88">
        <f t="shared" si="55"/>
        <v>0</v>
      </c>
      <c r="Z247" s="1"/>
    </row>
    <row r="248" spans="2:27">
      <c r="B248" s="207">
        <v>4613</v>
      </c>
      <c r="C248" t="s">
        <v>262</v>
      </c>
      <c r="D248" s="1">
        <v>222217</v>
      </c>
      <c r="E248" s="85">
        <f t="shared" si="49"/>
        <v>18113.547440495597</v>
      </c>
      <c r="F248" s="86">
        <f t="shared" si="42"/>
        <v>0.92180702989364616</v>
      </c>
      <c r="G248" s="187">
        <f t="shared" si="43"/>
        <v>923.08413275539715</v>
      </c>
      <c r="H248" s="187">
        <f t="shared" si="44"/>
        <v>11324.396140643214</v>
      </c>
      <c r="I248" s="187">
        <f t="shared" si="45"/>
        <v>0</v>
      </c>
      <c r="J248" s="87">
        <f t="shared" si="46"/>
        <v>0</v>
      </c>
      <c r="K248" s="187">
        <f t="shared" si="50"/>
        <v>-285.65338110548743</v>
      </c>
      <c r="L248" s="87">
        <f t="shared" si="47"/>
        <v>-3504.3956794021201</v>
      </c>
      <c r="M248" s="88">
        <f t="shared" si="51"/>
        <v>7820.0004612410939</v>
      </c>
      <c r="N248" s="88">
        <f t="shared" si="52"/>
        <v>230037.00046124108</v>
      </c>
      <c r="O248" s="88">
        <f t="shared" si="53"/>
        <v>18750.978192145507</v>
      </c>
      <c r="P248" s="89">
        <f t="shared" si="48"/>
        <v>0.95424618350900214</v>
      </c>
      <c r="Q248" s="195">
        <v>1793.9619467630928</v>
      </c>
      <c r="R248" s="92">
        <f t="shared" si="54"/>
        <v>6.5002348385365241E-2</v>
      </c>
      <c r="S248" s="92">
        <f t="shared" si="54"/>
        <v>5.319599695233538E-2</v>
      </c>
      <c r="T248" s="91">
        <v>12268</v>
      </c>
      <c r="U248" s="190">
        <v>208654</v>
      </c>
      <c r="V248" s="190">
        <v>17198.648203099241</v>
      </c>
      <c r="W248" s="197"/>
      <c r="X248" s="88">
        <v>0</v>
      </c>
      <c r="Y248" s="88">
        <f t="shared" si="55"/>
        <v>0</v>
      </c>
      <c r="Z248" s="1"/>
    </row>
    <row r="249" spans="2:27">
      <c r="B249" s="207">
        <v>4614</v>
      </c>
      <c r="C249" t="s">
        <v>263</v>
      </c>
      <c r="D249" s="1">
        <v>378890</v>
      </c>
      <c r="E249" s="85">
        <f t="shared" si="49"/>
        <v>19644.838492248662</v>
      </c>
      <c r="F249" s="86">
        <f t="shared" si="42"/>
        <v>0.99973515860262918</v>
      </c>
      <c r="G249" s="187">
        <f t="shared" si="43"/>
        <v>4.3095017035579071</v>
      </c>
      <c r="H249" s="187">
        <f t="shared" si="44"/>
        <v>83.117359356521348</v>
      </c>
      <c r="I249" s="187">
        <f t="shared" si="45"/>
        <v>0</v>
      </c>
      <c r="J249" s="87">
        <f t="shared" si="46"/>
        <v>0</v>
      </c>
      <c r="K249" s="187">
        <f t="shared" si="50"/>
        <v>-285.65338110548743</v>
      </c>
      <c r="L249" s="87">
        <f t="shared" si="47"/>
        <v>-5509.3967613815357</v>
      </c>
      <c r="M249" s="88">
        <f t="shared" si="51"/>
        <v>-5426.279402025014</v>
      </c>
      <c r="N249" s="88">
        <f t="shared" si="52"/>
        <v>373463.72059797501</v>
      </c>
      <c r="O249" s="88">
        <f t="shared" si="53"/>
        <v>19363.494612846735</v>
      </c>
      <c r="P249" s="89">
        <f t="shared" si="48"/>
        <v>0.98541743499259538</v>
      </c>
      <c r="Q249" s="195">
        <v>3924.1465656358023</v>
      </c>
      <c r="R249" s="92">
        <f t="shared" si="54"/>
        <v>0.11388438110021402</v>
      </c>
      <c r="S249" s="92">
        <f t="shared" si="54"/>
        <v>0.10296904185471475</v>
      </c>
      <c r="T249" s="91">
        <v>19287</v>
      </c>
      <c r="U249" s="190">
        <v>340152</v>
      </c>
      <c r="V249" s="190">
        <v>17810.870248193529</v>
      </c>
      <c r="W249" s="197"/>
      <c r="X249" s="88">
        <v>0</v>
      </c>
      <c r="Y249" s="88">
        <f t="shared" si="55"/>
        <v>0</v>
      </c>
      <c r="Z249" s="1"/>
    </row>
    <row r="250" spans="2:27">
      <c r="B250" s="207">
        <v>4615</v>
      </c>
      <c r="C250" t="s">
        <v>264</v>
      </c>
      <c r="D250" s="1">
        <v>52988</v>
      </c>
      <c r="E250" s="85">
        <f t="shared" si="49"/>
        <v>16543.240711832656</v>
      </c>
      <c r="F250" s="86">
        <f t="shared" si="42"/>
        <v>0.84189337486135563</v>
      </c>
      <c r="G250" s="187">
        <f t="shared" si="43"/>
        <v>1865.2681699531618</v>
      </c>
      <c r="H250" s="187">
        <f t="shared" si="44"/>
        <v>5974.4539483599774</v>
      </c>
      <c r="I250" s="187">
        <f t="shared" si="45"/>
        <v>400.2523643112674</v>
      </c>
      <c r="J250" s="87">
        <f t="shared" si="46"/>
        <v>1282.0083228889894</v>
      </c>
      <c r="K250" s="187">
        <f t="shared" si="50"/>
        <v>114.59898320577997</v>
      </c>
      <c r="L250" s="87">
        <f t="shared" si="47"/>
        <v>367.06054320811324</v>
      </c>
      <c r="M250" s="88">
        <f t="shared" si="51"/>
        <v>6341.5144915680903</v>
      </c>
      <c r="N250" s="88">
        <f t="shared" si="52"/>
        <v>59329.514491568087</v>
      </c>
      <c r="O250" s="88">
        <f t="shared" si="53"/>
        <v>18523.107864991598</v>
      </c>
      <c r="P250" s="89">
        <f t="shared" si="48"/>
        <v>0.94264975436310028</v>
      </c>
      <c r="Q250" s="195">
        <v>844.54998556149076</v>
      </c>
      <c r="R250" s="92">
        <f t="shared" si="54"/>
        <v>5.1745697782894347E-2</v>
      </c>
      <c r="S250" s="92">
        <f t="shared" si="54"/>
        <v>4.4521718591129161E-2</v>
      </c>
      <c r="T250" s="91">
        <v>3203</v>
      </c>
      <c r="U250" s="190">
        <v>50381</v>
      </c>
      <c r="V250" s="190">
        <v>15838.10122602955</v>
      </c>
      <c r="W250" s="197"/>
      <c r="X250" s="88">
        <v>0</v>
      </c>
      <c r="Y250" s="88">
        <f t="shared" si="55"/>
        <v>0</v>
      </c>
      <c r="Z250" s="1"/>
    </row>
    <row r="251" spans="2:27">
      <c r="B251" s="207">
        <v>4616</v>
      </c>
      <c r="C251" t="s">
        <v>265</v>
      </c>
      <c r="D251" s="1">
        <v>66459</v>
      </c>
      <c r="E251" s="85">
        <f t="shared" si="49"/>
        <v>22744.35318275154</v>
      </c>
      <c r="F251" s="86">
        <f t="shared" si="42"/>
        <v>1.1574709329091339</v>
      </c>
      <c r="G251" s="187">
        <f t="shared" si="43"/>
        <v>-1855.3993125981688</v>
      </c>
      <c r="H251" s="187">
        <f t="shared" si="44"/>
        <v>-5421.4767914118484</v>
      </c>
      <c r="I251" s="187">
        <f t="shared" si="45"/>
        <v>0</v>
      </c>
      <c r="J251" s="87">
        <f t="shared" si="46"/>
        <v>0</v>
      </c>
      <c r="K251" s="187">
        <f t="shared" si="50"/>
        <v>-285.65338110548743</v>
      </c>
      <c r="L251" s="87">
        <f t="shared" si="47"/>
        <v>-834.6791795902343</v>
      </c>
      <c r="M251" s="88">
        <f t="shared" si="51"/>
        <v>-6256.1559710020829</v>
      </c>
      <c r="N251" s="88">
        <f t="shared" si="52"/>
        <v>60202.844028997919</v>
      </c>
      <c r="O251" s="88">
        <f t="shared" si="53"/>
        <v>20603.300489047884</v>
      </c>
      <c r="P251" s="89">
        <f t="shared" si="48"/>
        <v>1.0485117447151973</v>
      </c>
      <c r="Q251" s="195">
        <v>-887.15474336145689</v>
      </c>
      <c r="R251" s="92">
        <f t="shared" si="54"/>
        <v>0.19704965867540841</v>
      </c>
      <c r="S251" s="92">
        <f t="shared" si="54"/>
        <v>0.19213364365004729</v>
      </c>
      <c r="T251" s="91">
        <v>2922</v>
      </c>
      <c r="U251" s="190">
        <v>55519</v>
      </c>
      <c r="V251" s="190">
        <v>19078.694158075603</v>
      </c>
      <c r="W251" s="197"/>
      <c r="X251" s="88">
        <v>0</v>
      </c>
      <c r="Y251" s="88">
        <f t="shared" si="55"/>
        <v>0</v>
      </c>
      <c r="Z251" s="1"/>
    </row>
    <row r="252" spans="2:27">
      <c r="B252" s="207">
        <v>4617</v>
      </c>
      <c r="C252" t="s">
        <v>266</v>
      </c>
      <c r="D252" s="1">
        <v>251097</v>
      </c>
      <c r="E252" s="85">
        <f t="shared" si="49"/>
        <v>19183.81847352739</v>
      </c>
      <c r="F252" s="86">
        <f t="shared" si="42"/>
        <v>0.97627363094908515</v>
      </c>
      <c r="G252" s="187">
        <f t="shared" si="43"/>
        <v>280.92151293632122</v>
      </c>
      <c r="H252" s="187">
        <f t="shared" si="44"/>
        <v>3676.9816828235084</v>
      </c>
      <c r="I252" s="187">
        <f t="shared" si="45"/>
        <v>0</v>
      </c>
      <c r="J252" s="87">
        <f t="shared" si="46"/>
        <v>0</v>
      </c>
      <c r="K252" s="187">
        <f t="shared" si="50"/>
        <v>-285.65338110548743</v>
      </c>
      <c r="L252" s="87">
        <f t="shared" si="47"/>
        <v>-3738.917105289725</v>
      </c>
      <c r="M252" s="88">
        <f t="shared" si="51"/>
        <v>-61.935422466216551</v>
      </c>
      <c r="N252" s="88">
        <f t="shared" si="52"/>
        <v>251035.06457753378</v>
      </c>
      <c r="O252" s="88">
        <f t="shared" si="53"/>
        <v>19179.086605358221</v>
      </c>
      <c r="P252" s="89">
        <f t="shared" si="48"/>
        <v>0.97603282393117752</v>
      </c>
      <c r="Q252" s="195">
        <v>1465.3745941621989</v>
      </c>
      <c r="R252" s="92">
        <f t="shared" si="54"/>
        <v>4.4774815258637905E-2</v>
      </c>
      <c r="S252" s="92">
        <f t="shared" si="54"/>
        <v>4.2300369596401044E-2</v>
      </c>
      <c r="T252" s="91">
        <v>13089</v>
      </c>
      <c r="U252" s="190">
        <v>240336</v>
      </c>
      <c r="V252" s="190">
        <v>18405.268800735183</v>
      </c>
      <c r="W252" s="197"/>
      <c r="X252" s="88">
        <v>0</v>
      </c>
      <c r="Y252" s="88">
        <f t="shared" si="55"/>
        <v>0</v>
      </c>
      <c r="Z252" s="1"/>
      <c r="AA252" s="1"/>
    </row>
    <row r="253" spans="2:27">
      <c r="B253" s="207">
        <v>4618</v>
      </c>
      <c r="C253" t="s">
        <v>267</v>
      </c>
      <c r="D253" s="1">
        <v>238929</v>
      </c>
      <c r="E253" s="85">
        <f t="shared" si="49"/>
        <v>21687.301443224107</v>
      </c>
      <c r="F253" s="86">
        <f t="shared" si="42"/>
        <v>1.1036770679768966</v>
      </c>
      <c r="G253" s="187">
        <f t="shared" si="43"/>
        <v>-1221.1682688817091</v>
      </c>
      <c r="H253" s="187">
        <f t="shared" si="44"/>
        <v>-13453.61081826979</v>
      </c>
      <c r="I253" s="187">
        <f t="shared" si="45"/>
        <v>0</v>
      </c>
      <c r="J253" s="87">
        <f t="shared" si="46"/>
        <v>0</v>
      </c>
      <c r="K253" s="187">
        <f t="shared" si="50"/>
        <v>-285.65338110548743</v>
      </c>
      <c r="L253" s="87">
        <f t="shared" si="47"/>
        <v>-3147.0432996391551</v>
      </c>
      <c r="M253" s="88">
        <f t="shared" si="51"/>
        <v>-16600.654117908944</v>
      </c>
      <c r="N253" s="88">
        <f t="shared" si="52"/>
        <v>222328.34588209106</v>
      </c>
      <c r="O253" s="88">
        <f t="shared" si="53"/>
        <v>20180.479793236911</v>
      </c>
      <c r="P253" s="89">
        <f t="shared" si="48"/>
        <v>1.0269941987423024</v>
      </c>
      <c r="Q253" s="195">
        <v>1432.8910309332168</v>
      </c>
      <c r="R253" s="92">
        <f t="shared" si="54"/>
        <v>9.9044605031348182E-2</v>
      </c>
      <c r="S253" s="92">
        <f t="shared" si="54"/>
        <v>0.11211303048828793</v>
      </c>
      <c r="T253" s="91">
        <v>11017</v>
      </c>
      <c r="U253" s="190">
        <v>217397</v>
      </c>
      <c r="V253" s="190">
        <v>19500.986724076069</v>
      </c>
      <c r="W253" s="197"/>
      <c r="X253" s="88">
        <v>0</v>
      </c>
      <c r="Y253" s="88">
        <f t="shared" si="55"/>
        <v>0</v>
      </c>
      <c r="Z253" s="1"/>
    </row>
    <row r="254" spans="2:27">
      <c r="B254" s="207">
        <v>4619</v>
      </c>
      <c r="C254" t="s">
        <v>268</v>
      </c>
      <c r="D254" s="1">
        <v>44137</v>
      </c>
      <c r="E254" s="85">
        <f t="shared" si="49"/>
        <v>45596.074380165293</v>
      </c>
      <c r="F254" s="86">
        <f t="shared" si="42"/>
        <v>2.3204058750647443</v>
      </c>
      <c r="G254" s="187">
        <f t="shared" si="43"/>
        <v>-15566.432031046421</v>
      </c>
      <c r="H254" s="187">
        <f t="shared" si="44"/>
        <v>-15068.306206052936</v>
      </c>
      <c r="I254" s="187">
        <f t="shared" si="45"/>
        <v>0</v>
      </c>
      <c r="J254" s="87">
        <f t="shared" si="46"/>
        <v>0</v>
      </c>
      <c r="K254" s="187">
        <f t="shared" si="50"/>
        <v>-285.65338110548743</v>
      </c>
      <c r="L254" s="87">
        <f t="shared" si="47"/>
        <v>-276.51247291011185</v>
      </c>
      <c r="M254" s="88">
        <f t="shared" si="51"/>
        <v>-15344.818678963047</v>
      </c>
      <c r="N254" s="88">
        <f t="shared" si="52"/>
        <v>28792.181321036951</v>
      </c>
      <c r="O254" s="88">
        <f t="shared" si="53"/>
        <v>29743.988968013378</v>
      </c>
      <c r="P254" s="89">
        <f t="shared" si="48"/>
        <v>1.5136857215774409</v>
      </c>
      <c r="Q254" s="195">
        <v>-71.011153858278703</v>
      </c>
      <c r="R254" s="92">
        <f t="shared" si="54"/>
        <v>-6.3942144553783511E-2</v>
      </c>
      <c r="S254" s="92">
        <f t="shared" si="54"/>
        <v>-6.97441560544831E-2</v>
      </c>
      <c r="T254" s="91">
        <v>968</v>
      </c>
      <c r="U254" s="190">
        <v>47152</v>
      </c>
      <c r="V254" s="190">
        <v>49014.553014553014</v>
      </c>
      <c r="W254" s="197"/>
      <c r="X254" s="88">
        <v>0</v>
      </c>
      <c r="Y254" s="88">
        <f t="shared" si="55"/>
        <v>0</v>
      </c>
      <c r="Z254" s="1"/>
    </row>
    <row r="255" spans="2:27">
      <c r="B255" s="207">
        <v>4620</v>
      </c>
      <c r="C255" t="s">
        <v>269</v>
      </c>
      <c r="D255" s="1">
        <v>25684</v>
      </c>
      <c r="E255" s="85">
        <f t="shared" si="49"/>
        <v>23584.940312213039</v>
      </c>
      <c r="F255" s="86">
        <f t="shared" si="42"/>
        <v>1.2002488110537217</v>
      </c>
      <c r="G255" s="187">
        <f t="shared" si="43"/>
        <v>-2359.7515902750679</v>
      </c>
      <c r="H255" s="187">
        <f t="shared" si="44"/>
        <v>-2569.7694818095492</v>
      </c>
      <c r="I255" s="187">
        <f t="shared" si="45"/>
        <v>0</v>
      </c>
      <c r="J255" s="87">
        <f t="shared" si="46"/>
        <v>0</v>
      </c>
      <c r="K255" s="187">
        <f t="shared" si="50"/>
        <v>-285.65338110548743</v>
      </c>
      <c r="L255" s="87">
        <f t="shared" si="47"/>
        <v>-311.07653202387581</v>
      </c>
      <c r="M255" s="88">
        <f t="shared" si="51"/>
        <v>-2880.8460138334249</v>
      </c>
      <c r="N255" s="88">
        <f t="shared" si="52"/>
        <v>22803.153986166573</v>
      </c>
      <c r="O255" s="88">
        <f t="shared" si="53"/>
        <v>20939.535340832481</v>
      </c>
      <c r="P255" s="89">
        <f t="shared" si="48"/>
        <v>1.0656228959730323</v>
      </c>
      <c r="Q255" s="195">
        <v>223.56245190943855</v>
      </c>
      <c r="R255" s="92">
        <f t="shared" si="54"/>
        <v>0.10783298826777088</v>
      </c>
      <c r="S255" s="92">
        <f t="shared" si="54"/>
        <v>7.4262291653596088E-2</v>
      </c>
      <c r="T255" s="91">
        <v>1089</v>
      </c>
      <c r="U255" s="190">
        <v>23184</v>
      </c>
      <c r="V255" s="190">
        <v>21954.545454545452</v>
      </c>
      <c r="W255" s="197"/>
      <c r="X255" s="88">
        <v>0</v>
      </c>
      <c r="Y255" s="88">
        <f t="shared" si="55"/>
        <v>0</v>
      </c>
      <c r="Z255" s="1"/>
      <c r="AA255" s="1"/>
    </row>
    <row r="256" spans="2:27">
      <c r="B256" s="207">
        <v>4621</v>
      </c>
      <c r="C256" t="s">
        <v>270</v>
      </c>
      <c r="D256" s="1">
        <v>280927</v>
      </c>
      <c r="E256" s="85">
        <f t="shared" si="49"/>
        <v>17055.855746463483</v>
      </c>
      <c r="F256" s="86">
        <f t="shared" si="42"/>
        <v>0.86798059737280331</v>
      </c>
      <c r="G256" s="187">
        <f t="shared" si="43"/>
        <v>1557.6991491746651</v>
      </c>
      <c r="H256" s="187">
        <f t="shared" si="44"/>
        <v>25656.862686055909</v>
      </c>
      <c r="I256" s="187">
        <f t="shared" si="45"/>
        <v>220.83710219047771</v>
      </c>
      <c r="J256" s="87">
        <f t="shared" si="46"/>
        <v>3637.4079101793586</v>
      </c>
      <c r="K256" s="187">
        <f t="shared" si="50"/>
        <v>-64.816278915009718</v>
      </c>
      <c r="L256" s="87">
        <f t="shared" si="47"/>
        <v>-1067.5889300091251</v>
      </c>
      <c r="M256" s="88">
        <f t="shared" si="51"/>
        <v>24589.273756046783</v>
      </c>
      <c r="N256" s="88">
        <f t="shared" si="52"/>
        <v>305516.27375604678</v>
      </c>
      <c r="O256" s="88">
        <f t="shared" si="53"/>
        <v>18548.738616723134</v>
      </c>
      <c r="P256" s="89">
        <f t="shared" si="48"/>
        <v>0.94395411548867247</v>
      </c>
      <c r="Q256" s="195">
        <v>3224.1258233478547</v>
      </c>
      <c r="R256" s="89">
        <f t="shared" si="54"/>
        <v>6.0950647310301073E-2</v>
      </c>
      <c r="S256" s="89">
        <f t="shared" si="54"/>
        <v>3.988751443005905E-2</v>
      </c>
      <c r="T256" s="91">
        <v>16471</v>
      </c>
      <c r="U256" s="190">
        <v>264788</v>
      </c>
      <c r="V256" s="190">
        <v>16401.635282457879</v>
      </c>
      <c r="W256" s="197"/>
      <c r="X256" s="88">
        <v>0</v>
      </c>
      <c r="Y256" s="88">
        <f t="shared" si="55"/>
        <v>0</v>
      </c>
    </row>
    <row r="257" spans="2:27">
      <c r="B257" s="207">
        <v>4622</v>
      </c>
      <c r="C257" t="s">
        <v>271</v>
      </c>
      <c r="D257" s="1">
        <v>146994</v>
      </c>
      <c r="E257" s="85">
        <f t="shared" si="49"/>
        <v>17301.553672316382</v>
      </c>
      <c r="F257" s="86">
        <f t="shared" si="42"/>
        <v>0.88048428148136981</v>
      </c>
      <c r="G257" s="187">
        <f t="shared" si="43"/>
        <v>1410.2803936629257</v>
      </c>
      <c r="H257" s="187">
        <f t="shared" si="44"/>
        <v>11981.742224560216</v>
      </c>
      <c r="I257" s="187">
        <f t="shared" si="45"/>
        <v>134.84282814196303</v>
      </c>
      <c r="J257" s="87">
        <f t="shared" si="46"/>
        <v>1145.6246678941177</v>
      </c>
      <c r="K257" s="187">
        <f t="shared" si="50"/>
        <v>-150.8105529635244</v>
      </c>
      <c r="L257" s="87">
        <f t="shared" si="47"/>
        <v>-1281.2864579781033</v>
      </c>
      <c r="M257" s="88">
        <f t="shared" si="51"/>
        <v>10700.455766582112</v>
      </c>
      <c r="N257" s="88">
        <f t="shared" si="52"/>
        <v>157694.4557665821</v>
      </c>
      <c r="O257" s="88">
        <f t="shared" si="53"/>
        <v>18561.023513015782</v>
      </c>
      <c r="P257" s="89">
        <f t="shared" si="48"/>
        <v>0.94457929969410093</v>
      </c>
      <c r="Q257" s="195">
        <v>1802.8561590166591</v>
      </c>
      <c r="R257" s="89">
        <f t="shared" si="54"/>
        <v>4.4919139861382622E-2</v>
      </c>
      <c r="S257" s="89">
        <f t="shared" si="54"/>
        <v>4.9223773794427203E-2</v>
      </c>
      <c r="T257" s="91">
        <v>8496</v>
      </c>
      <c r="U257" s="190">
        <v>140675</v>
      </c>
      <c r="V257" s="190">
        <v>16489.860508732858</v>
      </c>
      <c r="W257" s="197"/>
      <c r="X257" s="88">
        <v>0</v>
      </c>
      <c r="Y257" s="88">
        <f t="shared" si="55"/>
        <v>0</v>
      </c>
    </row>
    <row r="258" spans="2:27">
      <c r="B258" s="207">
        <v>4623</v>
      </c>
      <c r="C258" t="s">
        <v>272</v>
      </c>
      <c r="D258" s="1">
        <v>43061</v>
      </c>
      <c r="E258" s="85">
        <f t="shared" si="49"/>
        <v>17210.631494804158</v>
      </c>
      <c r="F258" s="86">
        <f t="shared" si="42"/>
        <v>0.87585720869624373</v>
      </c>
      <c r="G258" s="187">
        <f t="shared" si="43"/>
        <v>1464.8337001702603</v>
      </c>
      <c r="H258" s="187">
        <f t="shared" si="44"/>
        <v>3665.0139178259915</v>
      </c>
      <c r="I258" s="187">
        <f t="shared" si="45"/>
        <v>166.66559027124148</v>
      </c>
      <c r="J258" s="87">
        <f t="shared" si="46"/>
        <v>416.9973068586462</v>
      </c>
      <c r="K258" s="187">
        <f t="shared" si="50"/>
        <v>-118.98779083424594</v>
      </c>
      <c r="L258" s="87">
        <f t="shared" si="47"/>
        <v>-297.70745266728335</v>
      </c>
      <c r="M258" s="88">
        <f t="shared" si="51"/>
        <v>3367.3064651587083</v>
      </c>
      <c r="N258" s="88">
        <f t="shared" si="52"/>
        <v>46428.306465158705</v>
      </c>
      <c r="O258" s="88">
        <f t="shared" si="53"/>
        <v>18556.477404140172</v>
      </c>
      <c r="P258" s="89">
        <f t="shared" si="48"/>
        <v>0.94434794605484462</v>
      </c>
      <c r="Q258" s="195">
        <v>1246.5391385183484</v>
      </c>
      <c r="R258" s="89">
        <f t="shared" si="54"/>
        <v>7.8520262485598361E-2</v>
      </c>
      <c r="S258" s="89">
        <f t="shared" si="54"/>
        <v>7.550281970486325E-2</v>
      </c>
      <c r="T258" s="91">
        <v>2502</v>
      </c>
      <c r="U258" s="190">
        <v>39926</v>
      </c>
      <c r="V258" s="190">
        <v>16002.40480961924</v>
      </c>
      <c r="W258" s="197"/>
      <c r="X258" s="88">
        <v>0</v>
      </c>
      <c r="Y258" s="88">
        <f t="shared" si="55"/>
        <v>0</v>
      </c>
      <c r="Z258" s="1"/>
      <c r="AA258" s="1"/>
    </row>
    <row r="259" spans="2:27">
      <c r="B259" s="207">
        <v>4624</v>
      </c>
      <c r="C259" t="s">
        <v>273</v>
      </c>
      <c r="D259" s="1">
        <v>455540</v>
      </c>
      <c r="E259" s="85">
        <f t="shared" si="49"/>
        <v>17467.0245398773</v>
      </c>
      <c r="F259" s="86">
        <f t="shared" si="42"/>
        <v>0.88890517250016854</v>
      </c>
      <c r="G259" s="187">
        <f t="shared" si="43"/>
        <v>1310.9978731263748</v>
      </c>
      <c r="H259" s="187">
        <f t="shared" si="44"/>
        <v>34190.824531135855</v>
      </c>
      <c r="I259" s="187">
        <f t="shared" si="45"/>
        <v>76.928024495641694</v>
      </c>
      <c r="J259" s="87">
        <f t="shared" si="46"/>
        <v>2006.2828788463355</v>
      </c>
      <c r="K259" s="187">
        <f t="shared" si="50"/>
        <v>-208.72535660984573</v>
      </c>
      <c r="L259" s="87">
        <f t="shared" si="47"/>
        <v>-5443.5573003847767</v>
      </c>
      <c r="M259" s="88">
        <f t="shared" si="51"/>
        <v>28747.26723075108</v>
      </c>
      <c r="N259" s="88">
        <f t="shared" si="52"/>
        <v>484287.26723075111</v>
      </c>
      <c r="O259" s="88">
        <f t="shared" si="53"/>
        <v>18569.297056393832</v>
      </c>
      <c r="P259" s="89">
        <f t="shared" si="48"/>
        <v>0.94500034424504109</v>
      </c>
      <c r="Q259" s="195">
        <v>4740.3257800323154</v>
      </c>
      <c r="R259" s="89">
        <f t="shared" si="54"/>
        <v>7.5073926967472129E-2</v>
      </c>
      <c r="S259" s="89">
        <f t="shared" si="54"/>
        <v>5.512240163571383E-2</v>
      </c>
      <c r="T259" s="91">
        <v>26080</v>
      </c>
      <c r="U259" s="190">
        <v>423729</v>
      </c>
      <c r="V259" s="190">
        <v>16554.50070323488</v>
      </c>
      <c r="W259" s="197"/>
      <c r="X259" s="88">
        <v>0</v>
      </c>
      <c r="Y259" s="88">
        <f t="shared" si="55"/>
        <v>0</v>
      </c>
    </row>
    <row r="260" spans="2:27">
      <c r="B260" s="207">
        <v>4625</v>
      </c>
      <c r="C260" t="s">
        <v>274</v>
      </c>
      <c r="D260" s="1">
        <v>175393</v>
      </c>
      <c r="E260" s="85">
        <f t="shared" si="49"/>
        <v>33093.018867924526</v>
      </c>
      <c r="F260" s="86">
        <f t="shared" si="42"/>
        <v>1.6841194433651621</v>
      </c>
      <c r="G260" s="187">
        <f t="shared" si="43"/>
        <v>-8064.5987237019599</v>
      </c>
      <c r="H260" s="187">
        <f t="shared" si="44"/>
        <v>-42742.373235620384</v>
      </c>
      <c r="I260" s="187">
        <f t="shared" si="45"/>
        <v>0</v>
      </c>
      <c r="J260" s="87">
        <f t="shared" si="46"/>
        <v>0</v>
      </c>
      <c r="K260" s="187">
        <f t="shared" si="50"/>
        <v>-285.65338110548743</v>
      </c>
      <c r="L260" s="87">
        <f t="shared" si="47"/>
        <v>-1513.9629198590833</v>
      </c>
      <c r="M260" s="88">
        <f t="shared" si="51"/>
        <v>-44256.336155479468</v>
      </c>
      <c r="N260" s="88">
        <f t="shared" si="52"/>
        <v>131136.66384452052</v>
      </c>
      <c r="O260" s="88">
        <f t="shared" si="53"/>
        <v>24742.766763117077</v>
      </c>
      <c r="P260" s="89">
        <f t="shared" si="48"/>
        <v>1.2591711488976083</v>
      </c>
      <c r="Q260" s="195">
        <v>-6154.5329705050244</v>
      </c>
      <c r="R260" s="89">
        <f t="shared" si="54"/>
        <v>6.4316662014393733E-2</v>
      </c>
      <c r="S260" s="89">
        <f t="shared" si="54"/>
        <v>6.3714218620800553E-2</v>
      </c>
      <c r="T260" s="91">
        <v>5300</v>
      </c>
      <c r="U260" s="190">
        <v>164794</v>
      </c>
      <c r="V260" s="190">
        <v>31110.817443836135</v>
      </c>
      <c r="W260" s="197"/>
      <c r="X260" s="88">
        <v>0</v>
      </c>
      <c r="Y260" s="88">
        <f t="shared" si="55"/>
        <v>0</v>
      </c>
      <c r="Z260" s="1"/>
      <c r="AA260" s="1"/>
    </row>
    <row r="261" spans="2:27">
      <c r="B261" s="207">
        <v>4626</v>
      </c>
      <c r="C261" t="s">
        <v>275</v>
      </c>
      <c r="D261" s="1">
        <v>702831</v>
      </c>
      <c r="E261" s="85">
        <f t="shared" si="49"/>
        <v>17673.280024140011</v>
      </c>
      <c r="F261" s="86">
        <f t="shared" si="42"/>
        <v>0.89940161202821067</v>
      </c>
      <c r="G261" s="187">
        <f t="shared" si="43"/>
        <v>1187.2445825687485</v>
      </c>
      <c r="H261" s="187">
        <f t="shared" si="44"/>
        <v>47214.342559593992</v>
      </c>
      <c r="I261" s="187">
        <f t="shared" si="45"/>
        <v>4.7386050036930101</v>
      </c>
      <c r="J261" s="87">
        <f t="shared" si="46"/>
        <v>188.4448437868636</v>
      </c>
      <c r="K261" s="187">
        <f t="shared" si="50"/>
        <v>-280.91477610179442</v>
      </c>
      <c r="L261" s="87">
        <f t="shared" si="47"/>
        <v>-11171.418816016159</v>
      </c>
      <c r="M261" s="88">
        <f t="shared" si="51"/>
        <v>36042.923743577834</v>
      </c>
      <c r="N261" s="88">
        <f t="shared" si="52"/>
        <v>738873.92374357779</v>
      </c>
      <c r="O261" s="88">
        <f t="shared" si="53"/>
        <v>18579.609830606965</v>
      </c>
      <c r="P261" s="89">
        <f t="shared" si="48"/>
        <v>0.945525166221443</v>
      </c>
      <c r="Q261" s="195">
        <v>6748.4262832125314</v>
      </c>
      <c r="R261" s="89">
        <f t="shared" si="54"/>
        <v>7.1941030591981842E-2</v>
      </c>
      <c r="S261" s="89">
        <f t="shared" si="54"/>
        <v>6.1159085001637914E-2</v>
      </c>
      <c r="T261" s="91">
        <v>39768</v>
      </c>
      <c r="U261" s="190">
        <v>655662</v>
      </c>
      <c r="V261" s="190">
        <v>16654.694167852063</v>
      </c>
      <c r="W261" s="197"/>
      <c r="X261" s="88">
        <v>0</v>
      </c>
      <c r="Y261" s="88">
        <f t="shared" si="55"/>
        <v>0</v>
      </c>
    </row>
    <row r="262" spans="2:27">
      <c r="B262" s="207">
        <v>4627</v>
      </c>
      <c r="C262" t="s">
        <v>276</v>
      </c>
      <c r="D262" s="1">
        <v>485161</v>
      </c>
      <c r="E262" s="85">
        <f t="shared" si="49"/>
        <v>16094.244484989218</v>
      </c>
      <c r="F262" s="86">
        <f t="shared" si="42"/>
        <v>0.81904374368559307</v>
      </c>
      <c r="G262" s="187">
        <f t="shared" si="43"/>
        <v>2134.6659060592242</v>
      </c>
      <c r="H262" s="187">
        <f t="shared" si="44"/>
        <v>64349.503738155312</v>
      </c>
      <c r="I262" s="187">
        <f t="shared" si="45"/>
        <v>557.40104370647043</v>
      </c>
      <c r="J262" s="87">
        <f t="shared" si="46"/>
        <v>16802.854462531552</v>
      </c>
      <c r="K262" s="187">
        <f t="shared" si="50"/>
        <v>271.74766260098301</v>
      </c>
      <c r="L262" s="87">
        <f t="shared" si="47"/>
        <v>8191.8332891066329</v>
      </c>
      <c r="M262" s="88">
        <f t="shared" si="51"/>
        <v>72541.33702726195</v>
      </c>
      <c r="N262" s="88">
        <f t="shared" si="52"/>
        <v>557702.33702726196</v>
      </c>
      <c r="O262" s="88">
        <f t="shared" si="53"/>
        <v>18500.658053649429</v>
      </c>
      <c r="P262" s="89">
        <f t="shared" si="48"/>
        <v>0.94150727280431235</v>
      </c>
      <c r="Q262" s="195">
        <v>10432.192480409321</v>
      </c>
      <c r="R262" s="89">
        <f t="shared" si="54"/>
        <v>5.5298887627300765E-2</v>
      </c>
      <c r="S262" s="89">
        <f t="shared" si="54"/>
        <v>4.9837729011614554E-2</v>
      </c>
      <c r="T262" s="91">
        <v>30145</v>
      </c>
      <c r="U262" s="190">
        <v>459738</v>
      </c>
      <c r="V262" s="190">
        <v>15330.221081063057</v>
      </c>
      <c r="W262" s="197"/>
      <c r="X262" s="88">
        <v>0</v>
      </c>
      <c r="Y262" s="88">
        <f t="shared" si="55"/>
        <v>0</v>
      </c>
    </row>
    <row r="263" spans="2:27">
      <c r="B263" s="207">
        <v>4628</v>
      </c>
      <c r="C263" t="s">
        <v>277</v>
      </c>
      <c r="D263" s="1">
        <v>71379</v>
      </c>
      <c r="E263" s="85">
        <f t="shared" si="49"/>
        <v>18530.373831775702</v>
      </c>
      <c r="F263" s="86">
        <f t="shared" ref="F263:F326" si="56">E263/E$365</f>
        <v>0.9430195228627587</v>
      </c>
      <c r="G263" s="187">
        <f t="shared" ref="G263:G326" si="57">($E$365+$Y$365-E263-Y263)*0.6</f>
        <v>672.98829798733425</v>
      </c>
      <c r="H263" s="187">
        <f t="shared" ref="H263:H326" si="58">G263*T263/1000</f>
        <v>2592.3509238472116</v>
      </c>
      <c r="I263" s="187">
        <f t="shared" ref="I263:I326" si="59">IF(E263+Y263&lt;(E$365+Y$365)*0.9,((E$365+Y$365)*0.9-E263-Y263)*0.35,0)</f>
        <v>0</v>
      </c>
      <c r="J263" s="87">
        <f t="shared" ref="J263:J326" si="60">I263*T263/1000</f>
        <v>0</v>
      </c>
      <c r="K263" s="187">
        <f t="shared" si="50"/>
        <v>-285.65338110548743</v>
      </c>
      <c r="L263" s="87">
        <f t="shared" ref="L263:L326" si="61">K263*T263/1000</f>
        <v>-1100.3368240183374</v>
      </c>
      <c r="M263" s="88">
        <f t="shared" si="51"/>
        <v>1492.0140998288741</v>
      </c>
      <c r="N263" s="88">
        <f t="shared" si="52"/>
        <v>72871.01409982887</v>
      </c>
      <c r="O263" s="88">
        <f t="shared" si="53"/>
        <v>18917.708748657547</v>
      </c>
      <c r="P263" s="89">
        <f t="shared" ref="P263:P326" si="62">O263/O$365</f>
        <v>0.96273118069664709</v>
      </c>
      <c r="Q263" s="195">
        <v>1101.2456976631388</v>
      </c>
      <c r="R263" s="89">
        <f t="shared" si="54"/>
        <v>8.5348052185019618E-2</v>
      </c>
      <c r="S263" s="89">
        <f t="shared" si="54"/>
        <v>9.1828583130049615E-2</v>
      </c>
      <c r="T263" s="91">
        <v>3852</v>
      </c>
      <c r="U263" s="190">
        <v>65766</v>
      </c>
      <c r="V263" s="190">
        <v>16971.870967741936</v>
      </c>
      <c r="W263" s="197"/>
      <c r="X263" s="88">
        <v>0</v>
      </c>
      <c r="Y263" s="88">
        <f t="shared" si="55"/>
        <v>0</v>
      </c>
    </row>
    <row r="264" spans="2:27">
      <c r="B264" s="207">
        <v>4629</v>
      </c>
      <c r="C264" t="s">
        <v>278</v>
      </c>
      <c r="D264" s="1">
        <v>22277</v>
      </c>
      <c r="E264" s="85">
        <f t="shared" ref="E264:E327" si="63">D264/T264*1000</f>
        <v>58013.020833333336</v>
      </c>
      <c r="F264" s="86">
        <f t="shared" si="56"/>
        <v>2.9523101758619439</v>
      </c>
      <c r="G264" s="187">
        <f t="shared" si="57"/>
        <v>-23016.599902947244</v>
      </c>
      <c r="H264" s="187">
        <f t="shared" si="58"/>
        <v>-8838.3743627317417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-285.65338110548743</v>
      </c>
      <c r="L264" s="87">
        <f t="shared" si="61"/>
        <v>-109.69089834450718</v>
      </c>
      <c r="M264" s="88">
        <f t="shared" ref="M264:M327" si="65">+H264+L264</f>
        <v>-8948.0652610762481</v>
      </c>
      <c r="N264" s="88">
        <f t="shared" ref="N264:N327" si="66">D264+M264</f>
        <v>13328.934738923752</v>
      </c>
      <c r="O264" s="88">
        <f t="shared" ref="O264:O327" si="67">N264/T264*1000</f>
        <v>34710.767549280601</v>
      </c>
      <c r="P264" s="89">
        <f t="shared" si="62"/>
        <v>1.766447441896321</v>
      </c>
      <c r="Q264" s="195">
        <v>-410.4540114479114</v>
      </c>
      <c r="R264" s="89">
        <f t="shared" ref="R264:S327" si="68">(D264-U264)/U264</f>
        <v>5.638277693474962E-2</v>
      </c>
      <c r="S264" s="89">
        <f t="shared" si="68"/>
        <v>4.5378789675012757E-2</v>
      </c>
      <c r="T264" s="91">
        <v>384</v>
      </c>
      <c r="U264" s="190">
        <v>21088</v>
      </c>
      <c r="V264" s="190">
        <v>55494.73684210526</v>
      </c>
      <c r="W264" s="197"/>
      <c r="X264" s="88">
        <v>0</v>
      </c>
      <c r="Y264" s="88">
        <f t="shared" ref="Y264:Y327" si="69">X264*1000/T264</f>
        <v>0</v>
      </c>
    </row>
    <row r="265" spans="2:27">
      <c r="B265" s="207">
        <v>4630</v>
      </c>
      <c r="C265" t="s">
        <v>279</v>
      </c>
      <c r="D265" s="1">
        <v>123599</v>
      </c>
      <c r="E265" s="85">
        <f t="shared" si="63"/>
        <v>15073.048780487805</v>
      </c>
      <c r="F265" s="86">
        <f t="shared" si="56"/>
        <v>0.7670746094009373</v>
      </c>
      <c r="G265" s="187">
        <f t="shared" si="57"/>
        <v>2747.3833287600723</v>
      </c>
      <c r="H265" s="187">
        <f t="shared" si="58"/>
        <v>22528.543295832595</v>
      </c>
      <c r="I265" s="187">
        <f t="shared" si="59"/>
        <v>914.81954028196503</v>
      </c>
      <c r="J265" s="87">
        <f t="shared" si="60"/>
        <v>7501.5202303121132</v>
      </c>
      <c r="K265" s="187">
        <f t="shared" si="64"/>
        <v>629.16615917647755</v>
      </c>
      <c r="L265" s="87">
        <f t="shared" si="61"/>
        <v>5159.1625052471163</v>
      </c>
      <c r="M265" s="88">
        <f t="shared" si="65"/>
        <v>27687.705801079712</v>
      </c>
      <c r="N265" s="88">
        <f t="shared" si="66"/>
        <v>151286.70580107972</v>
      </c>
      <c r="O265" s="88">
        <f t="shared" si="67"/>
        <v>18449.598268424357</v>
      </c>
      <c r="P265" s="89">
        <f t="shared" si="62"/>
        <v>0.93890881609007948</v>
      </c>
      <c r="Q265" s="195">
        <v>1999.7025075255115</v>
      </c>
      <c r="R265" s="89">
        <f t="shared" si="68"/>
        <v>5.2712716122987821E-2</v>
      </c>
      <c r="S265" s="89">
        <f t="shared" si="68"/>
        <v>4.655049534568248E-2</v>
      </c>
      <c r="T265" s="91">
        <v>8200</v>
      </c>
      <c r="U265" s="190">
        <v>117410</v>
      </c>
      <c r="V265" s="190">
        <v>14402.600588812562</v>
      </c>
      <c r="W265" s="197"/>
      <c r="X265" s="88">
        <v>0</v>
      </c>
      <c r="Y265" s="88">
        <f t="shared" si="69"/>
        <v>0</v>
      </c>
      <c r="Z265" s="1"/>
      <c r="AA265" s="1"/>
    </row>
    <row r="266" spans="2:27">
      <c r="B266" s="207">
        <v>4631</v>
      </c>
      <c r="C266" t="s">
        <v>280</v>
      </c>
      <c r="D266" s="1">
        <v>494409</v>
      </c>
      <c r="E266" s="85">
        <f t="shared" si="63"/>
        <v>16487.994397385446</v>
      </c>
      <c r="F266" s="86">
        <f t="shared" si="56"/>
        <v>0.83908186368716686</v>
      </c>
      <c r="G266" s="187">
        <f t="shared" si="57"/>
        <v>1898.4159586214873</v>
      </c>
      <c r="H266" s="187">
        <f t="shared" si="58"/>
        <v>56925.900935223923</v>
      </c>
      <c r="I266" s="187">
        <f t="shared" si="59"/>
        <v>419.58857436779067</v>
      </c>
      <c r="J266" s="87">
        <f t="shared" si="60"/>
        <v>12581.782990992569</v>
      </c>
      <c r="K266" s="187">
        <f t="shared" si="64"/>
        <v>133.93519326230324</v>
      </c>
      <c r="L266" s="87">
        <f t="shared" si="61"/>
        <v>4016.1807051634255</v>
      </c>
      <c r="M266" s="88">
        <f t="shared" si="65"/>
        <v>60942.081640387347</v>
      </c>
      <c r="N266" s="88">
        <f t="shared" si="66"/>
        <v>555351.0816403873</v>
      </c>
      <c r="O266" s="88">
        <f t="shared" si="67"/>
        <v>18520.345549269237</v>
      </c>
      <c r="P266" s="89">
        <f t="shared" si="62"/>
        <v>0.94250917880439089</v>
      </c>
      <c r="Q266" s="195">
        <v>11859.871937885335</v>
      </c>
      <c r="R266" s="89">
        <f t="shared" si="68"/>
        <v>5.2413226447786863E-2</v>
      </c>
      <c r="S266" s="89">
        <f t="shared" si="68"/>
        <v>5.0096836367564263E-2</v>
      </c>
      <c r="T266" s="91">
        <v>29986</v>
      </c>
      <c r="U266" s="190">
        <v>469786</v>
      </c>
      <c r="V266" s="190">
        <v>15701.403743315508</v>
      </c>
      <c r="W266" s="197"/>
      <c r="X266" s="88">
        <v>0</v>
      </c>
      <c r="Y266" s="88">
        <f t="shared" si="69"/>
        <v>0</v>
      </c>
    </row>
    <row r="267" spans="2:27">
      <c r="B267" s="207">
        <v>4632</v>
      </c>
      <c r="C267" t="s">
        <v>281</v>
      </c>
      <c r="D267" s="1">
        <v>68047</v>
      </c>
      <c r="E267" s="85">
        <f t="shared" si="63"/>
        <v>23619.229434224228</v>
      </c>
      <c r="F267" s="86">
        <f t="shared" si="56"/>
        <v>1.2019938007539794</v>
      </c>
      <c r="G267" s="187">
        <f t="shared" si="57"/>
        <v>-2380.3250634817814</v>
      </c>
      <c r="H267" s="187">
        <f t="shared" si="58"/>
        <v>-6857.716507891012</v>
      </c>
      <c r="I267" s="187">
        <f t="shared" si="59"/>
        <v>0</v>
      </c>
      <c r="J267" s="87">
        <f t="shared" si="60"/>
        <v>0</v>
      </c>
      <c r="K267" s="187">
        <f t="shared" si="64"/>
        <v>-285.65338110548743</v>
      </c>
      <c r="L267" s="87">
        <f t="shared" si="61"/>
        <v>-822.96739096490921</v>
      </c>
      <c r="M267" s="88">
        <f t="shared" si="65"/>
        <v>-7680.6838988559211</v>
      </c>
      <c r="N267" s="88">
        <f t="shared" si="66"/>
        <v>60366.316101144082</v>
      </c>
      <c r="O267" s="88">
        <f t="shared" si="67"/>
        <v>20953.250989636959</v>
      </c>
      <c r="P267" s="89">
        <f t="shared" si="62"/>
        <v>1.0663208918531355</v>
      </c>
      <c r="Q267" s="195">
        <v>-97.689601514149217</v>
      </c>
      <c r="R267" s="89">
        <f t="shared" si="68"/>
        <v>3.0796497712606417E-2</v>
      </c>
      <c r="S267" s="89">
        <f t="shared" si="68"/>
        <v>2.1851717274281198E-2</v>
      </c>
      <c r="T267" s="91">
        <v>2881</v>
      </c>
      <c r="U267" s="190">
        <v>66014</v>
      </c>
      <c r="V267" s="190">
        <v>23114.145658263304</v>
      </c>
      <c r="W267" s="197"/>
      <c r="X267" s="88">
        <v>0</v>
      </c>
      <c r="Y267" s="88">
        <f t="shared" si="69"/>
        <v>0</v>
      </c>
    </row>
    <row r="268" spans="2:27">
      <c r="B268" s="207">
        <v>4633</v>
      </c>
      <c r="C268" t="s">
        <v>282</v>
      </c>
      <c r="D268" s="1">
        <v>8641</v>
      </c>
      <c r="E268" s="85">
        <f t="shared" si="63"/>
        <v>16649.325626204238</v>
      </c>
      <c r="F268" s="86">
        <f t="shared" si="56"/>
        <v>0.84729208652480181</v>
      </c>
      <c r="G268" s="187">
        <f t="shared" si="57"/>
        <v>1801.6172213302125</v>
      </c>
      <c r="H268" s="187">
        <f t="shared" si="58"/>
        <v>935.03933787038022</v>
      </c>
      <c r="I268" s="187">
        <f t="shared" si="59"/>
        <v>363.12264428121358</v>
      </c>
      <c r="J268" s="87">
        <f t="shared" si="60"/>
        <v>188.46065238194984</v>
      </c>
      <c r="K268" s="187">
        <f t="shared" si="64"/>
        <v>77.469263175726155</v>
      </c>
      <c r="L268" s="87">
        <f t="shared" si="61"/>
        <v>40.206547588201872</v>
      </c>
      <c r="M268" s="88">
        <f t="shared" si="65"/>
        <v>975.24588545858205</v>
      </c>
      <c r="N268" s="88">
        <f t="shared" si="66"/>
        <v>9616.2458854585821</v>
      </c>
      <c r="O268" s="88">
        <f t="shared" si="67"/>
        <v>18528.412110710178</v>
      </c>
      <c r="P268" s="89">
        <f t="shared" si="62"/>
        <v>0.94291968994627262</v>
      </c>
      <c r="Q268" s="195">
        <v>188.08309163484603</v>
      </c>
      <c r="R268" s="89">
        <f t="shared" si="68"/>
        <v>9.4490183660544652E-2</v>
      </c>
      <c r="S268" s="89">
        <f t="shared" si="68"/>
        <v>8.1837117953486249E-2</v>
      </c>
      <c r="T268" s="91">
        <v>519</v>
      </c>
      <c r="U268" s="190">
        <v>7895</v>
      </c>
      <c r="V268" s="190">
        <v>15389.863547758285</v>
      </c>
      <c r="W268" s="197"/>
      <c r="X268" s="88">
        <v>0</v>
      </c>
      <c r="Y268" s="88">
        <f t="shared" si="69"/>
        <v>0</v>
      </c>
    </row>
    <row r="269" spans="2:27">
      <c r="B269" s="207">
        <v>4634</v>
      </c>
      <c r="C269" t="s">
        <v>283</v>
      </c>
      <c r="D269" s="1">
        <v>40963</v>
      </c>
      <c r="E269" s="85">
        <f t="shared" si="63"/>
        <v>24181.227863046042</v>
      </c>
      <c r="F269" s="86">
        <f t="shared" si="56"/>
        <v>1.230594167643954</v>
      </c>
      <c r="G269" s="187">
        <f t="shared" si="57"/>
        <v>-2717.52412077487</v>
      </c>
      <c r="H269" s="187">
        <f t="shared" si="58"/>
        <v>-4603.4858605926302</v>
      </c>
      <c r="I269" s="187">
        <f t="shared" si="59"/>
        <v>0</v>
      </c>
      <c r="J269" s="87">
        <f t="shared" si="60"/>
        <v>0</v>
      </c>
      <c r="K269" s="187">
        <f t="shared" si="64"/>
        <v>-285.65338110548743</v>
      </c>
      <c r="L269" s="87">
        <f t="shared" si="61"/>
        <v>-483.89682759269573</v>
      </c>
      <c r="M269" s="88">
        <f t="shared" si="65"/>
        <v>-5087.3826881853256</v>
      </c>
      <c r="N269" s="88">
        <f t="shared" si="66"/>
        <v>35875.617311814676</v>
      </c>
      <c r="O269" s="88">
        <f t="shared" si="67"/>
        <v>21178.05036116569</v>
      </c>
      <c r="P269" s="89">
        <f t="shared" si="62"/>
        <v>1.0777610386091254</v>
      </c>
      <c r="Q269" s="195">
        <v>-43.569519251983365</v>
      </c>
      <c r="R269" s="89">
        <f t="shared" si="68"/>
        <v>5.8639582364190833E-2</v>
      </c>
      <c r="S269" s="89">
        <f t="shared" si="68"/>
        <v>3.3642189628318497E-2</v>
      </c>
      <c r="T269" s="91">
        <v>1694</v>
      </c>
      <c r="U269" s="190">
        <v>38694</v>
      </c>
      <c r="V269" s="190">
        <v>23394.195888754533</v>
      </c>
      <c r="W269" s="197"/>
      <c r="X269" s="88">
        <v>0</v>
      </c>
      <c r="Y269" s="88">
        <f t="shared" si="69"/>
        <v>0</v>
      </c>
    </row>
    <row r="270" spans="2:27">
      <c r="B270" s="207">
        <v>4635</v>
      </c>
      <c r="C270" t="s">
        <v>284</v>
      </c>
      <c r="D270" s="1">
        <v>46511</v>
      </c>
      <c r="E270" s="85">
        <f t="shared" si="63"/>
        <v>20819.606087735003</v>
      </c>
      <c r="F270" s="86">
        <f t="shared" si="56"/>
        <v>1.0595196393382775</v>
      </c>
      <c r="G270" s="187">
        <f t="shared" si="57"/>
        <v>-700.55105558824653</v>
      </c>
      <c r="H270" s="187">
        <f t="shared" si="58"/>
        <v>-1565.0310581841427</v>
      </c>
      <c r="I270" s="187">
        <f t="shared" si="59"/>
        <v>0</v>
      </c>
      <c r="J270" s="87">
        <f t="shared" si="60"/>
        <v>0</v>
      </c>
      <c r="K270" s="187">
        <f t="shared" si="64"/>
        <v>-285.65338110548743</v>
      </c>
      <c r="L270" s="87">
        <f t="shared" si="61"/>
        <v>-638.14965338965885</v>
      </c>
      <c r="M270" s="88">
        <f t="shared" si="65"/>
        <v>-2203.1807115738015</v>
      </c>
      <c r="N270" s="88">
        <f t="shared" si="66"/>
        <v>44307.819288426195</v>
      </c>
      <c r="O270" s="88">
        <f t="shared" si="67"/>
        <v>19833.401651041266</v>
      </c>
      <c r="P270" s="89">
        <f t="shared" si="62"/>
        <v>1.0093312272868544</v>
      </c>
      <c r="Q270" s="195">
        <v>-688.00797285060889</v>
      </c>
      <c r="R270" s="89">
        <f t="shared" si="68"/>
        <v>-1.2777789569757817E-2</v>
      </c>
      <c r="S270" s="89">
        <f t="shared" si="68"/>
        <v>-1.5429236867242938E-2</v>
      </c>
      <c r="T270" s="91">
        <v>2234</v>
      </c>
      <c r="U270" s="190">
        <v>47113</v>
      </c>
      <c r="V270" s="190">
        <v>21145.870736086177</v>
      </c>
      <c r="W270" s="197"/>
      <c r="X270" s="88">
        <v>0</v>
      </c>
      <c r="Y270" s="88">
        <f t="shared" si="69"/>
        <v>0</v>
      </c>
    </row>
    <row r="271" spans="2:27">
      <c r="B271" s="207">
        <v>4636</v>
      </c>
      <c r="C271" t="s">
        <v>285</v>
      </c>
      <c r="D271" s="1">
        <v>15659</v>
      </c>
      <c r="E271" s="85">
        <f t="shared" si="63"/>
        <v>20878.666666666668</v>
      </c>
      <c r="F271" s="86">
        <f t="shared" si="56"/>
        <v>1.0625252602431636</v>
      </c>
      <c r="G271" s="187">
        <f t="shared" si="57"/>
        <v>-735.98740294724553</v>
      </c>
      <c r="H271" s="187">
        <f t="shared" si="58"/>
        <v>-551.99055221043409</v>
      </c>
      <c r="I271" s="187">
        <f t="shared" si="59"/>
        <v>0</v>
      </c>
      <c r="J271" s="87">
        <f t="shared" si="60"/>
        <v>0</v>
      </c>
      <c r="K271" s="187">
        <f t="shared" si="64"/>
        <v>-285.65338110548743</v>
      </c>
      <c r="L271" s="87">
        <f t="shared" si="61"/>
        <v>-214.24003582911558</v>
      </c>
      <c r="M271" s="88">
        <f t="shared" si="65"/>
        <v>-766.23058803954973</v>
      </c>
      <c r="N271" s="88">
        <f t="shared" si="66"/>
        <v>14892.769411960449</v>
      </c>
      <c r="O271" s="88">
        <f t="shared" si="67"/>
        <v>19857.025882613932</v>
      </c>
      <c r="P271" s="89">
        <f t="shared" si="62"/>
        <v>1.0105334756488089</v>
      </c>
      <c r="Q271" s="195">
        <v>-207.98674110920319</v>
      </c>
      <c r="R271" s="89">
        <f t="shared" si="68"/>
        <v>9.0307756579863535E-2</v>
      </c>
      <c r="S271" s="89">
        <f t="shared" si="68"/>
        <v>9.9030218632502595E-2</v>
      </c>
      <c r="T271" s="91">
        <v>750</v>
      </c>
      <c r="U271" s="190">
        <v>14362</v>
      </c>
      <c r="V271" s="190">
        <v>18997.354497354496</v>
      </c>
      <c r="W271" s="197"/>
      <c r="X271" s="88">
        <v>0</v>
      </c>
      <c r="Y271" s="88">
        <f t="shared" si="69"/>
        <v>0</v>
      </c>
    </row>
    <row r="272" spans="2:27">
      <c r="B272" s="207">
        <v>4637</v>
      </c>
      <c r="C272" t="s">
        <v>286</v>
      </c>
      <c r="D272" s="1">
        <v>21200</v>
      </c>
      <c r="E272" s="85">
        <f t="shared" si="63"/>
        <v>16719.2429022082</v>
      </c>
      <c r="F272" s="86">
        <f t="shared" si="56"/>
        <v>0.85085020989865723</v>
      </c>
      <c r="G272" s="187">
        <f t="shared" si="57"/>
        <v>1759.6668557278354</v>
      </c>
      <c r="H272" s="187">
        <f t="shared" si="58"/>
        <v>2231.2575730628955</v>
      </c>
      <c r="I272" s="187">
        <f t="shared" si="59"/>
        <v>338.65159767982692</v>
      </c>
      <c r="J272" s="87">
        <f t="shared" si="60"/>
        <v>429.41022585802051</v>
      </c>
      <c r="K272" s="187">
        <f t="shared" si="64"/>
        <v>52.998216574339494</v>
      </c>
      <c r="L272" s="87">
        <f t="shared" si="61"/>
        <v>67.201738616262475</v>
      </c>
      <c r="M272" s="88">
        <f t="shared" si="65"/>
        <v>2298.459311679158</v>
      </c>
      <c r="N272" s="88">
        <f t="shared" si="66"/>
        <v>23498.459311679158</v>
      </c>
      <c r="O272" s="88">
        <f t="shared" si="67"/>
        <v>18531.907974510377</v>
      </c>
      <c r="P272" s="89">
        <f t="shared" si="62"/>
        <v>0.94309759611496546</v>
      </c>
      <c r="Q272" s="195">
        <v>513.05753409053159</v>
      </c>
      <c r="R272" s="92">
        <f t="shared" si="68"/>
        <v>-2.7344466874655901E-2</v>
      </c>
      <c r="S272" s="92">
        <f t="shared" si="68"/>
        <v>-2.7344466874656029E-2</v>
      </c>
      <c r="T272" s="91">
        <v>1268</v>
      </c>
      <c r="U272" s="190">
        <v>21796</v>
      </c>
      <c r="V272" s="190">
        <v>17189.274447949527</v>
      </c>
      <c r="W272" s="197"/>
      <c r="X272" s="88">
        <v>0</v>
      </c>
      <c r="Y272" s="88">
        <f t="shared" si="69"/>
        <v>0</v>
      </c>
      <c r="Z272" s="1"/>
    </row>
    <row r="273" spans="2:28">
      <c r="B273" s="207">
        <v>4638</v>
      </c>
      <c r="C273" t="s">
        <v>287</v>
      </c>
      <c r="D273" s="1">
        <v>79324</v>
      </c>
      <c r="E273" s="85">
        <f t="shared" si="63"/>
        <v>20449.600412477441</v>
      </c>
      <c r="F273" s="86">
        <f t="shared" si="56"/>
        <v>1.0406898748388929</v>
      </c>
      <c r="G273" s="187">
        <f t="shared" si="57"/>
        <v>-478.54765043370935</v>
      </c>
      <c r="H273" s="187">
        <f t="shared" si="58"/>
        <v>-1856.2863360323586</v>
      </c>
      <c r="I273" s="187">
        <f t="shared" si="59"/>
        <v>0</v>
      </c>
      <c r="J273" s="87">
        <f t="shared" si="60"/>
        <v>0</v>
      </c>
      <c r="K273" s="187">
        <f t="shared" si="64"/>
        <v>-285.65338110548743</v>
      </c>
      <c r="L273" s="87">
        <f t="shared" si="61"/>
        <v>-1108.0494653081857</v>
      </c>
      <c r="M273" s="88">
        <f t="shared" si="65"/>
        <v>-2964.3358013405441</v>
      </c>
      <c r="N273" s="88">
        <f t="shared" si="66"/>
        <v>76359.664198659462</v>
      </c>
      <c r="O273" s="88">
        <f t="shared" si="67"/>
        <v>19685.399380938248</v>
      </c>
      <c r="P273" s="89">
        <f t="shared" si="62"/>
        <v>1.001799321487101</v>
      </c>
      <c r="Q273" s="195">
        <v>963.36377498321463</v>
      </c>
      <c r="R273" s="92">
        <f t="shared" si="68"/>
        <v>2.4143362511942573E-2</v>
      </c>
      <c r="S273" s="92">
        <f t="shared" si="68"/>
        <v>4.2624939046058526E-2</v>
      </c>
      <c r="T273" s="91">
        <v>3879</v>
      </c>
      <c r="U273" s="190">
        <v>77454</v>
      </c>
      <c r="V273" s="190">
        <v>19613.573056469992</v>
      </c>
      <c r="W273" s="197"/>
      <c r="X273" s="88">
        <v>0</v>
      </c>
      <c r="Y273" s="88">
        <f t="shared" si="69"/>
        <v>0</v>
      </c>
      <c r="Z273" s="1"/>
    </row>
    <row r="274" spans="2:28">
      <c r="B274" s="207">
        <v>4639</v>
      </c>
      <c r="C274" t="s">
        <v>288</v>
      </c>
      <c r="D274" s="1">
        <v>53643</v>
      </c>
      <c r="E274" s="85">
        <f t="shared" si="63"/>
        <v>21028.224225793805</v>
      </c>
      <c r="F274" s="86">
        <f t="shared" si="56"/>
        <v>1.0701363154398345</v>
      </c>
      <c r="G274" s="187">
        <f t="shared" si="57"/>
        <v>-825.72193842352783</v>
      </c>
      <c r="H274" s="187">
        <f t="shared" si="58"/>
        <v>-2106.4166649184194</v>
      </c>
      <c r="I274" s="187">
        <f t="shared" si="59"/>
        <v>0</v>
      </c>
      <c r="J274" s="87">
        <f t="shared" si="60"/>
        <v>0</v>
      </c>
      <c r="K274" s="187">
        <f t="shared" si="64"/>
        <v>-285.65338110548743</v>
      </c>
      <c r="L274" s="87">
        <f t="shared" si="61"/>
        <v>-728.70177520009838</v>
      </c>
      <c r="M274" s="88">
        <f t="shared" si="65"/>
        <v>-2835.1184401185178</v>
      </c>
      <c r="N274" s="88">
        <f t="shared" si="66"/>
        <v>50807.881559881484</v>
      </c>
      <c r="O274" s="88">
        <f t="shared" si="67"/>
        <v>19916.848906264793</v>
      </c>
      <c r="P274" s="89">
        <f t="shared" si="62"/>
        <v>1.0135778977274776</v>
      </c>
      <c r="Q274" s="195">
        <v>302.20056457390001</v>
      </c>
      <c r="R274" s="92">
        <f t="shared" si="68"/>
        <v>3.0486399262332872E-2</v>
      </c>
      <c r="S274" s="92">
        <f t="shared" si="68"/>
        <v>3.4525938263753109E-2</v>
      </c>
      <c r="T274" s="91">
        <v>2551</v>
      </c>
      <c r="U274" s="190">
        <v>52056</v>
      </c>
      <c r="V274" s="190">
        <v>20326.434986333465</v>
      </c>
      <c r="W274" s="197"/>
      <c r="X274" s="88">
        <v>0</v>
      </c>
      <c r="Y274" s="88">
        <f t="shared" si="69"/>
        <v>0</v>
      </c>
      <c r="Z274" s="1"/>
      <c r="AA274" s="1"/>
    </row>
    <row r="275" spans="2:28">
      <c r="B275" s="207">
        <v>4640</v>
      </c>
      <c r="C275" t="s">
        <v>289</v>
      </c>
      <c r="D275" s="1">
        <v>201640</v>
      </c>
      <c r="E275" s="85">
        <f t="shared" si="63"/>
        <v>16368.211705495576</v>
      </c>
      <c r="F275" s="86">
        <f t="shared" si="56"/>
        <v>0.83298606562185717</v>
      </c>
      <c r="G275" s="187">
        <f t="shared" si="57"/>
        <v>1970.2855737554094</v>
      </c>
      <c r="H275" s="187">
        <f t="shared" si="58"/>
        <v>24271.94798309289</v>
      </c>
      <c r="I275" s="187">
        <f t="shared" si="59"/>
        <v>461.51251652924515</v>
      </c>
      <c r="J275" s="87">
        <f t="shared" si="60"/>
        <v>5685.3726911237709</v>
      </c>
      <c r="K275" s="187">
        <f t="shared" si="64"/>
        <v>175.85913542375772</v>
      </c>
      <c r="L275" s="87">
        <f t="shared" si="61"/>
        <v>2166.4086892852715</v>
      </c>
      <c r="M275" s="88">
        <f t="shared" si="65"/>
        <v>26438.356672378162</v>
      </c>
      <c r="N275" s="88">
        <f t="shared" si="66"/>
        <v>228078.35667237817</v>
      </c>
      <c r="O275" s="88">
        <f t="shared" si="67"/>
        <v>18514.356414674745</v>
      </c>
      <c r="P275" s="89">
        <f t="shared" si="62"/>
        <v>0.94220438890112546</v>
      </c>
      <c r="Q275" s="195">
        <v>2379.711090269102</v>
      </c>
      <c r="R275" s="92">
        <f t="shared" si="68"/>
        <v>5.4679735963930415E-2</v>
      </c>
      <c r="S275" s="92">
        <f t="shared" si="68"/>
        <v>4.4320433418948271E-2</v>
      </c>
      <c r="T275" s="91">
        <v>12319</v>
      </c>
      <c r="U275" s="190">
        <v>191186</v>
      </c>
      <c r="V275" s="190">
        <v>15673.55304148221</v>
      </c>
      <c r="W275" s="197"/>
      <c r="X275" s="88">
        <v>0</v>
      </c>
      <c r="Y275" s="88">
        <f t="shared" si="69"/>
        <v>0</v>
      </c>
    </row>
    <row r="276" spans="2:28">
      <c r="B276" s="207">
        <v>4641</v>
      </c>
      <c r="C276" t="s">
        <v>290</v>
      </c>
      <c r="D276" s="1">
        <v>61794</v>
      </c>
      <c r="E276" s="85">
        <f t="shared" si="63"/>
        <v>34330</v>
      </c>
      <c r="F276" s="86">
        <f t="shared" si="56"/>
        <v>1.7470700005179676</v>
      </c>
      <c r="G276" s="187">
        <f t="shared" si="57"/>
        <v>-8806.7874029472441</v>
      </c>
      <c r="H276" s="187">
        <f t="shared" si="58"/>
        <v>-15852.217325305039</v>
      </c>
      <c r="I276" s="187">
        <f t="shared" si="59"/>
        <v>0</v>
      </c>
      <c r="J276" s="87">
        <f t="shared" si="60"/>
        <v>0</v>
      </c>
      <c r="K276" s="187">
        <f t="shared" si="64"/>
        <v>-285.65338110548743</v>
      </c>
      <c r="L276" s="87">
        <f t="shared" si="61"/>
        <v>-514.17608598987738</v>
      </c>
      <c r="M276" s="88">
        <f t="shared" si="65"/>
        <v>-16366.393411294915</v>
      </c>
      <c r="N276" s="88">
        <f t="shared" si="66"/>
        <v>45427.606588705086</v>
      </c>
      <c r="O276" s="88">
        <f t="shared" si="67"/>
        <v>25237.559215947273</v>
      </c>
      <c r="P276" s="89">
        <f t="shared" si="62"/>
        <v>1.2843513717587309</v>
      </c>
      <c r="Q276" s="195">
        <v>189.27182133791393</v>
      </c>
      <c r="R276" s="92">
        <f t="shared" si="68"/>
        <v>1.6683119447186576E-2</v>
      </c>
      <c r="S276" s="92">
        <f t="shared" si="68"/>
        <v>2.5625205659756531E-3</v>
      </c>
      <c r="T276" s="91">
        <v>1800</v>
      </c>
      <c r="U276" s="190">
        <v>60780</v>
      </c>
      <c r="V276" s="190">
        <v>34242.25352112676</v>
      </c>
      <c r="W276" s="197"/>
      <c r="X276" s="88">
        <v>0</v>
      </c>
      <c r="Y276" s="88">
        <f t="shared" si="69"/>
        <v>0</v>
      </c>
    </row>
    <row r="277" spans="2:28">
      <c r="B277" s="207">
        <v>4642</v>
      </c>
      <c r="C277" t="s">
        <v>291</v>
      </c>
      <c r="D277" s="1">
        <v>48247</v>
      </c>
      <c r="E277" s="85">
        <f t="shared" si="63"/>
        <v>22336.574074074077</v>
      </c>
      <c r="F277" s="86">
        <f t="shared" si="56"/>
        <v>1.1367188604474867</v>
      </c>
      <c r="G277" s="187">
        <f t="shared" si="57"/>
        <v>-1610.7318473916907</v>
      </c>
      <c r="H277" s="187">
        <f t="shared" si="58"/>
        <v>-3479.1807903660524</v>
      </c>
      <c r="I277" s="187">
        <f t="shared" si="59"/>
        <v>0</v>
      </c>
      <c r="J277" s="87">
        <f t="shared" si="60"/>
        <v>0</v>
      </c>
      <c r="K277" s="187">
        <f t="shared" si="64"/>
        <v>-285.65338110548743</v>
      </c>
      <c r="L277" s="87">
        <f t="shared" si="61"/>
        <v>-617.01130318785283</v>
      </c>
      <c r="M277" s="88">
        <f t="shared" si="65"/>
        <v>-4096.1920935539056</v>
      </c>
      <c r="N277" s="88">
        <f t="shared" si="66"/>
        <v>44150.807906446091</v>
      </c>
      <c r="O277" s="88">
        <f t="shared" si="67"/>
        <v>20440.188845576893</v>
      </c>
      <c r="P277" s="89">
        <f t="shared" si="62"/>
        <v>1.0402109157305379</v>
      </c>
      <c r="Q277" s="195">
        <v>145.64618560549297</v>
      </c>
      <c r="R277" s="92">
        <f t="shared" si="68"/>
        <v>5.2508726003490401E-2</v>
      </c>
      <c r="S277" s="92">
        <f t="shared" si="68"/>
        <v>3.7403276695107096E-2</v>
      </c>
      <c r="T277" s="91">
        <v>2160</v>
      </c>
      <c r="U277" s="190">
        <v>45840</v>
      </c>
      <c r="V277" s="190">
        <v>21531.235321747299</v>
      </c>
      <c r="W277" s="197"/>
      <c r="X277" s="88">
        <v>0</v>
      </c>
      <c r="Y277" s="88">
        <f t="shared" si="69"/>
        <v>0</v>
      </c>
    </row>
    <row r="278" spans="2:28">
      <c r="B278" s="207">
        <v>4643</v>
      </c>
      <c r="C278" t="s">
        <v>292</v>
      </c>
      <c r="D278" s="1">
        <v>116087</v>
      </c>
      <c r="E278" s="85">
        <f t="shared" si="63"/>
        <v>22158.236304638289</v>
      </c>
      <c r="F278" s="86">
        <f t="shared" si="56"/>
        <v>1.127643166682833</v>
      </c>
      <c r="G278" s="187">
        <f t="shared" si="57"/>
        <v>-1503.7291857302182</v>
      </c>
      <c r="H278" s="187">
        <f t="shared" si="58"/>
        <v>-7878.0372040406128</v>
      </c>
      <c r="I278" s="187">
        <f t="shared" si="59"/>
        <v>0</v>
      </c>
      <c r="J278" s="87">
        <f t="shared" si="60"/>
        <v>0</v>
      </c>
      <c r="K278" s="187">
        <f t="shared" si="64"/>
        <v>-285.65338110548743</v>
      </c>
      <c r="L278" s="87">
        <f t="shared" si="61"/>
        <v>-1496.5380636116486</v>
      </c>
      <c r="M278" s="88">
        <f t="shared" si="65"/>
        <v>-9374.5752676522607</v>
      </c>
      <c r="N278" s="88">
        <f t="shared" si="66"/>
        <v>106712.42473234775</v>
      </c>
      <c r="O278" s="88">
        <f t="shared" si="67"/>
        <v>20368.853737802587</v>
      </c>
      <c r="P278" s="89">
        <f t="shared" si="62"/>
        <v>1.0365806382246772</v>
      </c>
      <c r="Q278" s="195">
        <v>1566.6224844385288</v>
      </c>
      <c r="R278" s="92">
        <f t="shared" si="68"/>
        <v>4.5357946870778931E-2</v>
      </c>
      <c r="S278" s="92">
        <f t="shared" si="68"/>
        <v>3.1989177555958849E-2</v>
      </c>
      <c r="T278" s="91">
        <v>5239</v>
      </c>
      <c r="U278" s="190">
        <v>111050</v>
      </c>
      <c r="V278" s="190">
        <v>21471.38437741686</v>
      </c>
      <c r="W278" s="197"/>
      <c r="X278" s="88">
        <v>0</v>
      </c>
      <c r="Y278" s="88">
        <f t="shared" si="69"/>
        <v>0</v>
      </c>
    </row>
    <row r="279" spans="2:28">
      <c r="B279" s="207">
        <v>4644</v>
      </c>
      <c r="C279" t="s">
        <v>293</v>
      </c>
      <c r="D279" s="1">
        <v>120589</v>
      </c>
      <c r="E279" s="85">
        <f t="shared" si="63"/>
        <v>22451.871159932973</v>
      </c>
      <c r="F279" s="86">
        <f t="shared" si="56"/>
        <v>1.1425863838920314</v>
      </c>
      <c r="G279" s="187">
        <f t="shared" si="57"/>
        <v>-1679.9100989070284</v>
      </c>
      <c r="H279" s="187">
        <f t="shared" si="58"/>
        <v>-9022.7971412296502</v>
      </c>
      <c r="I279" s="187">
        <f t="shared" si="59"/>
        <v>0</v>
      </c>
      <c r="J279" s="87">
        <f t="shared" si="60"/>
        <v>0</v>
      </c>
      <c r="K279" s="187">
        <f t="shared" si="64"/>
        <v>-285.65338110548743</v>
      </c>
      <c r="L279" s="87">
        <f t="shared" si="61"/>
        <v>-1534.244309917573</v>
      </c>
      <c r="M279" s="88">
        <f t="shared" si="65"/>
        <v>-10557.041451147223</v>
      </c>
      <c r="N279" s="88">
        <f t="shared" si="66"/>
        <v>110031.95854885278</v>
      </c>
      <c r="O279" s="88">
        <f t="shared" si="67"/>
        <v>20486.307679920457</v>
      </c>
      <c r="P279" s="89">
        <f t="shared" si="62"/>
        <v>1.0425579251083563</v>
      </c>
      <c r="Q279" s="195">
        <v>257.66641800330399</v>
      </c>
      <c r="R279" s="92">
        <f t="shared" si="68"/>
        <v>0.10973174435190723</v>
      </c>
      <c r="S279" s="92">
        <f t="shared" si="68"/>
        <v>9.5475276215567367E-2</v>
      </c>
      <c r="T279" s="91">
        <v>5371</v>
      </c>
      <c r="U279" s="190">
        <v>108665</v>
      </c>
      <c r="V279" s="190">
        <v>20495.096190116936</v>
      </c>
      <c r="W279" s="197"/>
      <c r="X279" s="88">
        <v>0</v>
      </c>
      <c r="Y279" s="88">
        <f t="shared" si="69"/>
        <v>0</v>
      </c>
    </row>
    <row r="280" spans="2:28">
      <c r="B280" s="207">
        <v>4645</v>
      </c>
      <c r="C280" t="s">
        <v>294</v>
      </c>
      <c r="D280" s="1">
        <v>50505</v>
      </c>
      <c r="E280" s="85">
        <f t="shared" si="63"/>
        <v>16913.931681178834</v>
      </c>
      <c r="F280" s="86">
        <f t="shared" si="56"/>
        <v>0.86075801430230037</v>
      </c>
      <c r="G280" s="187">
        <f t="shared" si="57"/>
        <v>1642.8535883454547</v>
      </c>
      <c r="H280" s="187">
        <f t="shared" si="58"/>
        <v>4905.5608147995281</v>
      </c>
      <c r="I280" s="187">
        <f t="shared" si="59"/>
        <v>270.51052504010494</v>
      </c>
      <c r="J280" s="87">
        <f t="shared" si="60"/>
        <v>807.74442776975343</v>
      </c>
      <c r="K280" s="187">
        <f t="shared" si="64"/>
        <v>-15.142856065382489</v>
      </c>
      <c r="L280" s="87">
        <f t="shared" si="61"/>
        <v>-45.216568211232108</v>
      </c>
      <c r="M280" s="88">
        <f t="shared" si="65"/>
        <v>4860.3442465882963</v>
      </c>
      <c r="N280" s="88">
        <f t="shared" si="66"/>
        <v>55365.344246588298</v>
      </c>
      <c r="O280" s="88">
        <f t="shared" si="67"/>
        <v>18541.642413458911</v>
      </c>
      <c r="P280" s="89">
        <f t="shared" si="62"/>
        <v>0.94359298633514777</v>
      </c>
      <c r="Q280" s="195">
        <v>171.83075456965707</v>
      </c>
      <c r="R280" s="92">
        <f t="shared" si="68"/>
        <v>1.617673688658176E-2</v>
      </c>
      <c r="S280" s="92">
        <f t="shared" si="68"/>
        <v>3.5851296311216535E-3</v>
      </c>
      <c r="T280" s="91">
        <v>2986</v>
      </c>
      <c r="U280" s="190">
        <v>49701</v>
      </c>
      <c r="V280" s="190">
        <v>16853.509664292982</v>
      </c>
      <c r="W280" s="197"/>
      <c r="X280" s="88">
        <v>0</v>
      </c>
      <c r="Y280" s="88">
        <f t="shared" si="69"/>
        <v>0</v>
      </c>
    </row>
    <row r="281" spans="2:28">
      <c r="B281" s="207">
        <v>4646</v>
      </c>
      <c r="C281" t="s">
        <v>295</v>
      </c>
      <c r="D281" s="1">
        <v>53950</v>
      </c>
      <c r="E281" s="85">
        <f t="shared" si="63"/>
        <v>18804.461484837924</v>
      </c>
      <c r="F281" s="86">
        <f t="shared" si="56"/>
        <v>0.95696797366897446</v>
      </c>
      <c r="G281" s="187">
        <f t="shared" si="57"/>
        <v>508.53570615000058</v>
      </c>
      <c r="H281" s="187">
        <f t="shared" si="58"/>
        <v>1458.9889409443517</v>
      </c>
      <c r="I281" s="187">
        <f t="shared" si="59"/>
        <v>0</v>
      </c>
      <c r="J281" s="87">
        <f t="shared" si="60"/>
        <v>0</v>
      </c>
      <c r="K281" s="187">
        <f t="shared" si="64"/>
        <v>-285.65338110548743</v>
      </c>
      <c r="L281" s="87">
        <f t="shared" si="61"/>
        <v>-819.53955039164339</v>
      </c>
      <c r="M281" s="88">
        <f t="shared" si="65"/>
        <v>639.44939055270834</v>
      </c>
      <c r="N281" s="88">
        <f t="shared" si="66"/>
        <v>54589.449390552705</v>
      </c>
      <c r="O281" s="88">
        <f t="shared" si="67"/>
        <v>19027.343809882434</v>
      </c>
      <c r="P281" s="89">
        <f t="shared" si="62"/>
        <v>0.96831056101913326</v>
      </c>
      <c r="Q281" s="195">
        <v>-1902.3875178871713</v>
      </c>
      <c r="R281" s="92">
        <f t="shared" si="68"/>
        <v>0.14165396986626036</v>
      </c>
      <c r="S281" s="92">
        <f t="shared" si="68"/>
        <v>0.15916277944245957</v>
      </c>
      <c r="T281" s="91">
        <v>2869</v>
      </c>
      <c r="U281" s="190">
        <v>47256</v>
      </c>
      <c r="V281" s="190">
        <v>16222.451081359424</v>
      </c>
      <c r="W281" s="197"/>
      <c r="X281" s="88">
        <v>0</v>
      </c>
      <c r="Y281" s="88">
        <f t="shared" si="69"/>
        <v>0</v>
      </c>
      <c r="Z281" s="1"/>
      <c r="AA281" s="1"/>
    </row>
    <row r="282" spans="2:28">
      <c r="B282" s="207">
        <v>4647</v>
      </c>
      <c r="C282" t="s">
        <v>296</v>
      </c>
      <c r="D282" s="1">
        <v>400815</v>
      </c>
      <c r="E282" s="85">
        <f t="shared" si="63"/>
        <v>17853.674832962137</v>
      </c>
      <c r="F282" s="86">
        <f t="shared" si="56"/>
        <v>0.9085819895039553</v>
      </c>
      <c r="G282" s="187">
        <f t="shared" si="57"/>
        <v>1079.007697275473</v>
      </c>
      <c r="H282" s="187">
        <f t="shared" si="58"/>
        <v>24223.722803834367</v>
      </c>
      <c r="I282" s="187">
        <f t="shared" si="59"/>
        <v>0</v>
      </c>
      <c r="J282" s="87">
        <f t="shared" si="60"/>
        <v>0</v>
      </c>
      <c r="K282" s="187">
        <f t="shared" si="64"/>
        <v>-285.65338110548743</v>
      </c>
      <c r="L282" s="87">
        <f t="shared" si="61"/>
        <v>-6412.9184058181927</v>
      </c>
      <c r="M282" s="88">
        <f t="shared" si="65"/>
        <v>17810.804398016175</v>
      </c>
      <c r="N282" s="88">
        <f t="shared" si="66"/>
        <v>418625.80439801619</v>
      </c>
      <c r="O282" s="88">
        <f t="shared" si="67"/>
        <v>18647.029149132122</v>
      </c>
      <c r="P282" s="89">
        <f t="shared" si="62"/>
        <v>0.94895616735312571</v>
      </c>
      <c r="Q282" s="195">
        <v>1451.8235494645669</v>
      </c>
      <c r="R282" s="92">
        <f t="shared" si="68"/>
        <v>2.334089916843898E-2</v>
      </c>
      <c r="S282" s="92">
        <f t="shared" si="68"/>
        <v>1.2628867484493102E-2</v>
      </c>
      <c r="T282" s="91">
        <v>22450</v>
      </c>
      <c r="U282" s="190">
        <v>391673</v>
      </c>
      <c r="V282" s="190">
        <v>17631.015079900968</v>
      </c>
      <c r="W282" s="197"/>
      <c r="X282" s="88">
        <v>0</v>
      </c>
      <c r="Y282" s="88">
        <f t="shared" si="69"/>
        <v>0</v>
      </c>
    </row>
    <row r="283" spans="2:28">
      <c r="B283" s="207">
        <v>4648</v>
      </c>
      <c r="C283" t="s">
        <v>297</v>
      </c>
      <c r="D283" s="1">
        <v>69106</v>
      </c>
      <c r="E283" s="85">
        <f t="shared" si="63"/>
        <v>20373.231132075471</v>
      </c>
      <c r="F283" s="86">
        <f t="shared" si="56"/>
        <v>1.036803405897692</v>
      </c>
      <c r="G283" s="187">
        <f t="shared" si="57"/>
        <v>-432.72608219252726</v>
      </c>
      <c r="H283" s="187">
        <f t="shared" si="58"/>
        <v>-1467.8068707970526</v>
      </c>
      <c r="I283" s="187">
        <f t="shared" si="59"/>
        <v>0</v>
      </c>
      <c r="J283" s="87">
        <f t="shared" si="60"/>
        <v>0</v>
      </c>
      <c r="K283" s="187">
        <f t="shared" si="64"/>
        <v>-285.65338110548743</v>
      </c>
      <c r="L283" s="87">
        <f t="shared" si="61"/>
        <v>-968.93626870981336</v>
      </c>
      <c r="M283" s="88">
        <f t="shared" si="65"/>
        <v>-2436.7431395068661</v>
      </c>
      <c r="N283" s="88">
        <f t="shared" si="66"/>
        <v>66669.256860493129</v>
      </c>
      <c r="O283" s="88">
        <f t="shared" si="67"/>
        <v>19654.851668777457</v>
      </c>
      <c r="P283" s="89">
        <f t="shared" si="62"/>
        <v>1.0002447339106204</v>
      </c>
      <c r="Q283" s="195">
        <v>905.52289887678307</v>
      </c>
      <c r="R283" s="92">
        <f t="shared" si="68"/>
        <v>4.3897280966767371E-2</v>
      </c>
      <c r="S283" s="92">
        <f t="shared" si="68"/>
        <v>7.1595027218833582E-2</v>
      </c>
      <c r="T283" s="91">
        <v>3392</v>
      </c>
      <c r="U283" s="190">
        <v>66200</v>
      </c>
      <c r="V283" s="190">
        <v>19012.062033314189</v>
      </c>
      <c r="W283" s="197"/>
      <c r="X283" s="88">
        <v>0</v>
      </c>
      <c r="Y283" s="88">
        <f t="shared" si="69"/>
        <v>0</v>
      </c>
      <c r="Z283" s="1"/>
      <c r="AA283" s="1"/>
    </row>
    <row r="284" spans="2:28">
      <c r="B284" s="207">
        <v>4649</v>
      </c>
      <c r="C284" t="s">
        <v>298</v>
      </c>
      <c r="D284" s="1">
        <v>150799</v>
      </c>
      <c r="E284" s="85">
        <f t="shared" si="63"/>
        <v>15691.883454734651</v>
      </c>
      <c r="F284" s="86">
        <f t="shared" si="56"/>
        <v>0.79856739980749059</v>
      </c>
      <c r="G284" s="187">
        <f t="shared" si="57"/>
        <v>2376.0825242119649</v>
      </c>
      <c r="H284" s="187">
        <f t="shared" si="58"/>
        <v>22834.153057676984</v>
      </c>
      <c r="I284" s="187">
        <f t="shared" si="59"/>
        <v>698.22740429556916</v>
      </c>
      <c r="J284" s="87">
        <f t="shared" si="60"/>
        <v>6709.9653552804202</v>
      </c>
      <c r="K284" s="187">
        <f t="shared" si="64"/>
        <v>412.57402319008173</v>
      </c>
      <c r="L284" s="87">
        <f t="shared" si="61"/>
        <v>3964.8363628566858</v>
      </c>
      <c r="M284" s="88">
        <f t="shared" si="65"/>
        <v>26798.989420533668</v>
      </c>
      <c r="N284" s="88">
        <f t="shared" si="66"/>
        <v>177597.98942053368</v>
      </c>
      <c r="O284" s="88">
        <f t="shared" si="67"/>
        <v>18480.540002136699</v>
      </c>
      <c r="P284" s="89">
        <f t="shared" si="62"/>
        <v>0.94048345561040714</v>
      </c>
      <c r="Q284" s="195">
        <v>2170.60165820978</v>
      </c>
      <c r="R284" s="92">
        <f t="shared" si="68"/>
        <v>3.0097067482734829E-2</v>
      </c>
      <c r="S284" s="92">
        <f t="shared" si="68"/>
        <v>2.2915329343156886E-2</v>
      </c>
      <c r="T284" s="91">
        <v>9610</v>
      </c>
      <c r="U284" s="190">
        <v>146393</v>
      </c>
      <c r="V284" s="190">
        <v>15340.354186314577</v>
      </c>
      <c r="W284" s="197"/>
      <c r="X284" s="88">
        <v>0</v>
      </c>
      <c r="Y284" s="88">
        <f t="shared" si="69"/>
        <v>0</v>
      </c>
    </row>
    <row r="285" spans="2:28">
      <c r="B285" s="207">
        <v>4650</v>
      </c>
      <c r="C285" t="s">
        <v>299</v>
      </c>
      <c r="D285" s="1">
        <v>102011</v>
      </c>
      <c r="E285" s="85">
        <f t="shared" si="63"/>
        <v>17214.141073236588</v>
      </c>
      <c r="F285" s="86">
        <f t="shared" si="56"/>
        <v>0.87603581280908271</v>
      </c>
      <c r="G285" s="187">
        <f t="shared" si="57"/>
        <v>1462.7279531108027</v>
      </c>
      <c r="H285" s="187">
        <f t="shared" si="58"/>
        <v>8668.1258501346165</v>
      </c>
      <c r="I285" s="187">
        <f t="shared" si="59"/>
        <v>165.43723781989118</v>
      </c>
      <c r="J285" s="87">
        <f t="shared" si="60"/>
        <v>980.38107132067512</v>
      </c>
      <c r="K285" s="187">
        <f t="shared" si="64"/>
        <v>-120.21614328559625</v>
      </c>
      <c r="L285" s="87">
        <f t="shared" si="61"/>
        <v>-712.40086511044331</v>
      </c>
      <c r="M285" s="88">
        <f t="shared" si="65"/>
        <v>7955.7249850241733</v>
      </c>
      <c r="N285" s="88">
        <f t="shared" si="66"/>
        <v>109966.72498502418</v>
      </c>
      <c r="O285" s="88">
        <f t="shared" si="67"/>
        <v>18556.65288306179</v>
      </c>
      <c r="P285" s="89">
        <f t="shared" si="62"/>
        <v>0.94435687626048637</v>
      </c>
      <c r="Q285" s="195">
        <v>269.73323897513183</v>
      </c>
      <c r="R285" s="92">
        <f t="shared" si="68"/>
        <v>0.14477611940298507</v>
      </c>
      <c r="S285" s="92">
        <f t="shared" si="68"/>
        <v>0.13820804851879659</v>
      </c>
      <c r="T285" s="91">
        <v>5926</v>
      </c>
      <c r="U285" s="190">
        <v>89110</v>
      </c>
      <c r="V285" s="190">
        <v>15123.89680923286</v>
      </c>
      <c r="W285" s="197"/>
      <c r="X285" s="88">
        <v>0</v>
      </c>
      <c r="Y285" s="88">
        <f t="shared" si="69"/>
        <v>0</v>
      </c>
    </row>
    <row r="286" spans="2:28" ht="27.95" customHeight="1">
      <c r="B286" s="207">
        <v>4651</v>
      </c>
      <c r="C286" t="s">
        <v>300</v>
      </c>
      <c r="D286" s="1">
        <v>121399</v>
      </c>
      <c r="E286" s="85">
        <f t="shared" si="63"/>
        <v>16696.327877870997</v>
      </c>
      <c r="F286" s="86">
        <f t="shared" si="56"/>
        <v>0.84968405342966036</v>
      </c>
      <c r="G286" s="187">
        <f t="shared" si="57"/>
        <v>1773.4158703301566</v>
      </c>
      <c r="H286" s="187">
        <f t="shared" si="58"/>
        <v>12894.506793170569</v>
      </c>
      <c r="I286" s="187">
        <f t="shared" si="59"/>
        <v>346.67185619784777</v>
      </c>
      <c r="J286" s="87">
        <f t="shared" si="60"/>
        <v>2520.6510664145512</v>
      </c>
      <c r="K286" s="187">
        <f t="shared" si="64"/>
        <v>61.018475092360347</v>
      </c>
      <c r="L286" s="87">
        <f t="shared" si="61"/>
        <v>443.66533239655206</v>
      </c>
      <c r="M286" s="88">
        <f t="shared" si="65"/>
        <v>13338.172125567122</v>
      </c>
      <c r="N286" s="88">
        <f t="shared" si="66"/>
        <v>134737.17212556713</v>
      </c>
      <c r="O286" s="88">
        <f t="shared" si="67"/>
        <v>18530.76222329351</v>
      </c>
      <c r="P286" s="89">
        <f t="shared" si="62"/>
        <v>0.94303928829151529</v>
      </c>
      <c r="Q286" s="195">
        <v>-2366.4782094856291</v>
      </c>
      <c r="R286" s="92">
        <f t="shared" si="68"/>
        <v>0.11707276675622953</v>
      </c>
      <c r="S286" s="92">
        <f t="shared" si="68"/>
        <v>0.1129246489316639</v>
      </c>
      <c r="T286" s="91">
        <v>7271</v>
      </c>
      <c r="U286" s="190">
        <v>108676</v>
      </c>
      <c r="V286" s="190">
        <v>15002.208724461623</v>
      </c>
      <c r="W286" s="197"/>
      <c r="X286" s="88">
        <v>0</v>
      </c>
      <c r="Y286" s="88">
        <f t="shared" si="69"/>
        <v>0</v>
      </c>
      <c r="Z286" s="1"/>
      <c r="AA286" s="1"/>
    </row>
    <row r="287" spans="2:28">
      <c r="B287" s="207">
        <v>5001</v>
      </c>
      <c r="C287" t="s">
        <v>301</v>
      </c>
      <c r="D287" s="1">
        <v>4265165</v>
      </c>
      <c r="E287" s="85">
        <f t="shared" si="63"/>
        <v>19878.195418637708</v>
      </c>
      <c r="F287" s="86">
        <f t="shared" si="56"/>
        <v>1.0116108033887456</v>
      </c>
      <c r="G287" s="187">
        <f t="shared" si="57"/>
        <v>-135.7046541298696</v>
      </c>
      <c r="H287" s="187">
        <f t="shared" si="58"/>
        <v>-29117.469113375471</v>
      </c>
      <c r="I287" s="187">
        <f t="shared" si="59"/>
        <v>0</v>
      </c>
      <c r="J287" s="87">
        <f t="shared" si="60"/>
        <v>0</v>
      </c>
      <c r="K287" s="187">
        <f t="shared" si="64"/>
        <v>-285.65338110548743</v>
      </c>
      <c r="L287" s="87">
        <f t="shared" si="61"/>
        <v>-61291.217716898907</v>
      </c>
      <c r="M287" s="88">
        <f t="shared" si="65"/>
        <v>-90408.686830274382</v>
      </c>
      <c r="N287" s="88">
        <f t="shared" si="66"/>
        <v>4174756.3131697257</v>
      </c>
      <c r="O287" s="88">
        <f t="shared" si="67"/>
        <v>19456.837383402351</v>
      </c>
      <c r="P287" s="89">
        <f t="shared" si="62"/>
        <v>0.99016769290704199</v>
      </c>
      <c r="Q287" s="195">
        <v>9054.8985252055863</v>
      </c>
      <c r="R287" s="92">
        <f t="shared" si="68"/>
        <v>5.628872392875664E-2</v>
      </c>
      <c r="S287" s="92">
        <f t="shared" si="68"/>
        <v>4.6910540072655708E-2</v>
      </c>
      <c r="T287" s="91">
        <v>214565</v>
      </c>
      <c r="U287" s="190">
        <v>4037878</v>
      </c>
      <c r="V287" s="190">
        <v>18987.482366218377</v>
      </c>
      <c r="W287" s="197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7">
        <v>5006</v>
      </c>
      <c r="C288" t="s">
        <v>302</v>
      </c>
      <c r="D288" s="1">
        <v>345994</v>
      </c>
      <c r="E288" s="85">
        <f t="shared" si="63"/>
        <v>14397.220372836218</v>
      </c>
      <c r="F288" s="86">
        <f t="shared" si="56"/>
        <v>0.73268138083973977</v>
      </c>
      <c r="G288" s="187">
        <f t="shared" si="57"/>
        <v>3152.880373351024</v>
      </c>
      <c r="H288" s="187">
        <f t="shared" si="58"/>
        <v>75770.02113237181</v>
      </c>
      <c r="I288" s="187">
        <f t="shared" si="59"/>
        <v>1151.3594829600204</v>
      </c>
      <c r="J288" s="87">
        <f t="shared" si="60"/>
        <v>27669.471094495209</v>
      </c>
      <c r="K288" s="187">
        <f t="shared" si="64"/>
        <v>865.70610185453302</v>
      </c>
      <c r="L288" s="87">
        <f t="shared" si="61"/>
        <v>20804.649039768137</v>
      </c>
      <c r="M288" s="88">
        <f t="shared" si="65"/>
        <v>96574.670172139944</v>
      </c>
      <c r="N288" s="88">
        <f t="shared" si="66"/>
        <v>442568.67017213994</v>
      </c>
      <c r="O288" s="88">
        <f t="shared" si="67"/>
        <v>18415.806848041775</v>
      </c>
      <c r="P288" s="89">
        <f t="shared" si="62"/>
        <v>0.93718915466201946</v>
      </c>
      <c r="Q288" s="195">
        <v>6286.6410562015953</v>
      </c>
      <c r="R288" s="92">
        <f t="shared" si="68"/>
        <v>4.5611829520007495E-2</v>
      </c>
      <c r="S288" s="92">
        <f t="shared" si="68"/>
        <v>4.2261625172760491E-2</v>
      </c>
      <c r="T288" s="91">
        <v>24032</v>
      </c>
      <c r="U288" s="190">
        <v>330901</v>
      </c>
      <c r="V288" s="190">
        <v>13813.441870173241</v>
      </c>
      <c r="W288" s="197"/>
      <c r="X288" s="88">
        <v>0</v>
      </c>
      <c r="Y288" s="88">
        <f t="shared" si="69"/>
        <v>0</v>
      </c>
      <c r="Z288" s="1"/>
      <c r="AA288" s="1"/>
    </row>
    <row r="289" spans="2:25">
      <c r="B289" s="207">
        <v>5007</v>
      </c>
      <c r="C289" t="s">
        <v>303</v>
      </c>
      <c r="D289" s="1">
        <v>227959</v>
      </c>
      <c r="E289" s="85">
        <f t="shared" si="63"/>
        <v>15113.637870450175</v>
      </c>
      <c r="F289" s="86">
        <f t="shared" si="56"/>
        <v>0.76914020746157186</v>
      </c>
      <c r="G289" s="187">
        <f t="shared" si="57"/>
        <v>2723.02987478265</v>
      </c>
      <c r="H289" s="187">
        <f t="shared" si="58"/>
        <v>41071.459601346709</v>
      </c>
      <c r="I289" s="187">
        <f t="shared" si="59"/>
        <v>900.61335879513558</v>
      </c>
      <c r="J289" s="87">
        <f t="shared" si="60"/>
        <v>13583.951290707029</v>
      </c>
      <c r="K289" s="187">
        <f t="shared" si="64"/>
        <v>614.95997768964821</v>
      </c>
      <c r="L289" s="87">
        <f t="shared" si="61"/>
        <v>9275.4413434929647</v>
      </c>
      <c r="M289" s="88">
        <f t="shared" si="65"/>
        <v>50346.900944839676</v>
      </c>
      <c r="N289" s="88">
        <f t="shared" si="66"/>
        <v>278305.9009448397</v>
      </c>
      <c r="O289" s="88">
        <f t="shared" si="67"/>
        <v>18451.627722922472</v>
      </c>
      <c r="P289" s="89">
        <f t="shared" si="62"/>
        <v>0.93901209599311108</v>
      </c>
      <c r="Q289" s="195">
        <v>4281.1641062204071</v>
      </c>
      <c r="R289" s="89">
        <f t="shared" si="68"/>
        <v>6.9933680342064874E-2</v>
      </c>
      <c r="S289" s="89">
        <f t="shared" si="68"/>
        <v>5.8583856775484541E-2</v>
      </c>
      <c r="T289" s="91">
        <v>15083</v>
      </c>
      <c r="U289" s="190">
        <v>213059</v>
      </c>
      <c r="V289" s="190">
        <v>14277.223078469477</v>
      </c>
      <c r="W289" s="197"/>
      <c r="X289" s="88">
        <v>0</v>
      </c>
      <c r="Y289" s="88">
        <f t="shared" si="69"/>
        <v>0</v>
      </c>
    </row>
    <row r="290" spans="2:25">
      <c r="B290" s="207">
        <v>5014</v>
      </c>
      <c r="C290" t="s">
        <v>304</v>
      </c>
      <c r="D290" s="1">
        <v>143532</v>
      </c>
      <c r="E290" s="85">
        <f t="shared" si="63"/>
        <v>26321.657803044196</v>
      </c>
      <c r="F290" s="86">
        <f t="shared" si="56"/>
        <v>1.3395216636061225</v>
      </c>
      <c r="G290" s="187">
        <f t="shared" si="57"/>
        <v>-4001.7820847737621</v>
      </c>
      <c r="H290" s="187">
        <f t="shared" si="58"/>
        <v>-21821.717708271324</v>
      </c>
      <c r="I290" s="187">
        <f t="shared" si="59"/>
        <v>0</v>
      </c>
      <c r="J290" s="87">
        <f t="shared" si="60"/>
        <v>0</v>
      </c>
      <c r="K290" s="187">
        <f t="shared" si="64"/>
        <v>-285.65338110548743</v>
      </c>
      <c r="L290" s="87">
        <f t="shared" si="61"/>
        <v>-1557.6678871682229</v>
      </c>
      <c r="M290" s="88">
        <f t="shared" si="65"/>
        <v>-23379.385595439548</v>
      </c>
      <c r="N290" s="88">
        <f t="shared" si="66"/>
        <v>120152.61440456045</v>
      </c>
      <c r="O290" s="88">
        <f t="shared" si="67"/>
        <v>22034.222337164945</v>
      </c>
      <c r="P290" s="89">
        <f t="shared" si="62"/>
        <v>1.1213320369939925</v>
      </c>
      <c r="Q290" s="195">
        <v>-4958.4638656912939</v>
      </c>
      <c r="R290" s="89">
        <f t="shared" si="68"/>
        <v>-0.50899686649060627</v>
      </c>
      <c r="S290" s="89">
        <f t="shared" si="68"/>
        <v>-0.51457951719252859</v>
      </c>
      <c r="T290" s="91">
        <v>5453</v>
      </c>
      <c r="U290" s="190">
        <v>292324</v>
      </c>
      <c r="V290" s="190">
        <v>54224.448154331294</v>
      </c>
      <c r="W290" s="197"/>
      <c r="X290" s="88">
        <v>0</v>
      </c>
      <c r="Y290" s="88">
        <f t="shared" si="69"/>
        <v>0</v>
      </c>
    </row>
    <row r="291" spans="2:25">
      <c r="B291" s="207">
        <v>5020</v>
      </c>
      <c r="C291" t="s">
        <v>305</v>
      </c>
      <c r="D291" s="1">
        <v>13117</v>
      </c>
      <c r="E291" s="85">
        <f t="shared" si="63"/>
        <v>14606.904231625835</v>
      </c>
      <c r="F291" s="86">
        <f t="shared" si="56"/>
        <v>0.74335229197531161</v>
      </c>
      <c r="G291" s="187">
        <f t="shared" si="57"/>
        <v>3027.0700580772541</v>
      </c>
      <c r="H291" s="187">
        <f t="shared" si="58"/>
        <v>2718.3089121533744</v>
      </c>
      <c r="I291" s="187">
        <f t="shared" si="59"/>
        <v>1077.9701323836546</v>
      </c>
      <c r="J291" s="87">
        <f t="shared" si="60"/>
        <v>968.01717888052178</v>
      </c>
      <c r="K291" s="187">
        <f t="shared" si="64"/>
        <v>792.3167512781672</v>
      </c>
      <c r="L291" s="87">
        <f t="shared" si="61"/>
        <v>711.5004426477941</v>
      </c>
      <c r="M291" s="88">
        <f t="shared" si="65"/>
        <v>3429.8093548011684</v>
      </c>
      <c r="N291" s="88">
        <f t="shared" si="66"/>
        <v>16546.809354801168</v>
      </c>
      <c r="O291" s="88">
        <f t="shared" si="67"/>
        <v>18426.291040981254</v>
      </c>
      <c r="P291" s="89">
        <f t="shared" si="62"/>
        <v>0.937722700218798</v>
      </c>
      <c r="Q291" s="195">
        <v>262.97796972657397</v>
      </c>
      <c r="R291" s="89">
        <f t="shared" si="68"/>
        <v>-2.4540789767234329E-2</v>
      </c>
      <c r="S291" s="89">
        <f t="shared" si="68"/>
        <v>-1.8023244932716998E-2</v>
      </c>
      <c r="T291" s="91">
        <v>898</v>
      </c>
      <c r="U291" s="190">
        <v>13447</v>
      </c>
      <c r="V291" s="190">
        <v>14875</v>
      </c>
      <c r="W291" s="197"/>
      <c r="X291" s="88">
        <v>0</v>
      </c>
      <c r="Y291" s="88">
        <f t="shared" si="69"/>
        <v>0</v>
      </c>
    </row>
    <row r="292" spans="2:25">
      <c r="B292" s="207">
        <v>5021</v>
      </c>
      <c r="C292" t="s">
        <v>306</v>
      </c>
      <c r="D292" s="1">
        <v>114897</v>
      </c>
      <c r="E292" s="85">
        <f t="shared" si="63"/>
        <v>15549.736094194071</v>
      </c>
      <c r="F292" s="86">
        <f t="shared" si="56"/>
        <v>0.79133345313538872</v>
      </c>
      <c r="G292" s="187">
        <f t="shared" si="57"/>
        <v>2461.370940536312</v>
      </c>
      <c r="H292" s="187">
        <f t="shared" si="58"/>
        <v>18187.06987962281</v>
      </c>
      <c r="I292" s="187">
        <f t="shared" si="59"/>
        <v>747.9789804847718</v>
      </c>
      <c r="J292" s="87">
        <f t="shared" si="60"/>
        <v>5526.816686801978</v>
      </c>
      <c r="K292" s="187">
        <f t="shared" si="64"/>
        <v>462.32559937928437</v>
      </c>
      <c r="L292" s="87">
        <f t="shared" si="61"/>
        <v>3416.1238538135322</v>
      </c>
      <c r="M292" s="88">
        <f t="shared" si="65"/>
        <v>21603.193733436343</v>
      </c>
      <c r="N292" s="88">
        <f t="shared" si="66"/>
        <v>136500.19373343635</v>
      </c>
      <c r="O292" s="88">
        <f t="shared" si="67"/>
        <v>18473.432634109671</v>
      </c>
      <c r="P292" s="89">
        <f t="shared" si="62"/>
        <v>0.94012175827680211</v>
      </c>
      <c r="Q292" s="195">
        <v>358.67257050073022</v>
      </c>
      <c r="R292" s="89">
        <f t="shared" si="68"/>
        <v>1.8364724130290274E-2</v>
      </c>
      <c r="S292" s="89">
        <f t="shared" si="68"/>
        <v>3.4434739394476522E-5</v>
      </c>
      <c r="T292" s="91">
        <v>7389</v>
      </c>
      <c r="U292" s="190">
        <v>112825</v>
      </c>
      <c r="V292" s="190">
        <v>15549.2006615215</v>
      </c>
      <c r="W292" s="197"/>
      <c r="X292" s="88">
        <v>0</v>
      </c>
      <c r="Y292" s="88">
        <f t="shared" si="69"/>
        <v>0</v>
      </c>
    </row>
    <row r="293" spans="2:25">
      <c r="B293" s="207">
        <v>5022</v>
      </c>
      <c r="C293" t="s">
        <v>307</v>
      </c>
      <c r="D293" s="1">
        <v>37912</v>
      </c>
      <c r="E293" s="85">
        <f t="shared" si="63"/>
        <v>15262.479871175523</v>
      </c>
      <c r="F293" s="86">
        <f t="shared" si="56"/>
        <v>0.7767148475514154</v>
      </c>
      <c r="G293" s="187">
        <f t="shared" si="57"/>
        <v>2633.7246743474411</v>
      </c>
      <c r="H293" s="187">
        <f t="shared" si="58"/>
        <v>6542.1720910790445</v>
      </c>
      <c r="I293" s="187">
        <f t="shared" si="59"/>
        <v>848.51865854126379</v>
      </c>
      <c r="J293" s="87">
        <f t="shared" si="60"/>
        <v>2107.7203478164993</v>
      </c>
      <c r="K293" s="187">
        <f t="shared" si="64"/>
        <v>562.86527743577631</v>
      </c>
      <c r="L293" s="87">
        <f t="shared" si="61"/>
        <v>1398.1573491504685</v>
      </c>
      <c r="M293" s="88">
        <f t="shared" si="65"/>
        <v>7940.3294402295132</v>
      </c>
      <c r="N293" s="88">
        <f t="shared" si="66"/>
        <v>45852.329440229514</v>
      </c>
      <c r="O293" s="88">
        <f t="shared" si="67"/>
        <v>18459.069822958743</v>
      </c>
      <c r="P293" s="89">
        <f t="shared" si="62"/>
        <v>0.93939082799760343</v>
      </c>
      <c r="Q293" s="195">
        <v>208.2765888650456</v>
      </c>
      <c r="R293" s="89">
        <f t="shared" si="68"/>
        <v>3.6016833360660215E-2</v>
      </c>
      <c r="S293" s="89">
        <f t="shared" si="68"/>
        <v>3.4765605301045846E-2</v>
      </c>
      <c r="T293" s="91">
        <v>2484</v>
      </c>
      <c r="U293" s="190">
        <v>36594</v>
      </c>
      <c r="V293" s="190">
        <v>14749.697702539299</v>
      </c>
      <c r="W293" s="197"/>
      <c r="X293" s="88">
        <v>0</v>
      </c>
      <c r="Y293" s="88">
        <f t="shared" si="69"/>
        <v>0</v>
      </c>
    </row>
    <row r="294" spans="2:25">
      <c r="B294" s="207">
        <v>5025</v>
      </c>
      <c r="C294" t="s">
        <v>308</v>
      </c>
      <c r="D294" s="1">
        <v>90057</v>
      </c>
      <c r="E294" s="85">
        <f t="shared" si="63"/>
        <v>15841.160949868074</v>
      </c>
      <c r="F294" s="86">
        <f t="shared" si="56"/>
        <v>0.8061642024145419</v>
      </c>
      <c r="G294" s="187">
        <f t="shared" si="57"/>
        <v>2286.516027131911</v>
      </c>
      <c r="H294" s="187">
        <f t="shared" si="58"/>
        <v>12998.843614244914</v>
      </c>
      <c r="I294" s="187">
        <f t="shared" si="59"/>
        <v>645.98028099887097</v>
      </c>
      <c r="J294" s="87">
        <f t="shared" si="60"/>
        <v>3672.3978974785814</v>
      </c>
      <c r="K294" s="187">
        <f t="shared" si="64"/>
        <v>360.32689989338354</v>
      </c>
      <c r="L294" s="87">
        <f t="shared" si="61"/>
        <v>2048.4584258938853</v>
      </c>
      <c r="M294" s="88">
        <f t="shared" si="65"/>
        <v>15047.302040138798</v>
      </c>
      <c r="N294" s="88">
        <f t="shared" si="66"/>
        <v>105104.30204013881</v>
      </c>
      <c r="O294" s="88">
        <f t="shared" si="67"/>
        <v>18488.00387689337</v>
      </c>
      <c r="P294" s="89">
        <f t="shared" si="62"/>
        <v>0.94086329574075966</v>
      </c>
      <c r="Q294" s="195">
        <v>1041.7231713759174</v>
      </c>
      <c r="R294" s="89">
        <f t="shared" si="68"/>
        <v>8.7842000362384487E-2</v>
      </c>
      <c r="S294" s="89">
        <f t="shared" si="68"/>
        <v>7.1194286372669821E-2</v>
      </c>
      <c r="T294" s="91">
        <v>5685</v>
      </c>
      <c r="U294" s="190">
        <v>82785</v>
      </c>
      <c r="V294" s="190">
        <v>14788.317256162916</v>
      </c>
      <c r="W294" s="197"/>
      <c r="X294" s="88">
        <v>0</v>
      </c>
      <c r="Y294" s="88">
        <f t="shared" si="69"/>
        <v>0</v>
      </c>
    </row>
    <row r="295" spans="2:25">
      <c r="B295" s="207">
        <v>5026</v>
      </c>
      <c r="C295" t="s">
        <v>309</v>
      </c>
      <c r="D295" s="1">
        <v>26543</v>
      </c>
      <c r="E295" s="85">
        <f t="shared" si="63"/>
        <v>13043.243243243243</v>
      </c>
      <c r="F295" s="86">
        <f t="shared" si="56"/>
        <v>0.66377684182140839</v>
      </c>
      <c r="G295" s="187">
        <f t="shared" si="57"/>
        <v>3965.2666511068091</v>
      </c>
      <c r="H295" s="187">
        <f t="shared" si="58"/>
        <v>8069.3176350023568</v>
      </c>
      <c r="I295" s="187">
        <f t="shared" si="59"/>
        <v>1625.2514783175616</v>
      </c>
      <c r="J295" s="87">
        <f t="shared" si="60"/>
        <v>3307.386758376238</v>
      </c>
      <c r="K295" s="187">
        <f t="shared" si="64"/>
        <v>1339.5980972120742</v>
      </c>
      <c r="L295" s="87">
        <f t="shared" si="61"/>
        <v>2726.0821278265712</v>
      </c>
      <c r="M295" s="88">
        <f t="shared" si="65"/>
        <v>10795.399762828929</v>
      </c>
      <c r="N295" s="88">
        <f t="shared" si="66"/>
        <v>37338.399762828929</v>
      </c>
      <c r="O295" s="88">
        <f t="shared" si="67"/>
        <v>18348.107991562127</v>
      </c>
      <c r="P295" s="89">
        <f t="shared" si="62"/>
        <v>0.93374392771110293</v>
      </c>
      <c r="Q295" s="195">
        <v>829.66260400175815</v>
      </c>
      <c r="R295" s="89">
        <f t="shared" si="68"/>
        <v>5.1582742363614757E-2</v>
      </c>
      <c r="S295" s="89">
        <f t="shared" si="68"/>
        <v>3.1946307862476084E-2</v>
      </c>
      <c r="T295" s="91">
        <v>2035</v>
      </c>
      <c r="U295" s="190">
        <v>25241</v>
      </c>
      <c r="V295" s="190">
        <v>12639.459188783174</v>
      </c>
      <c r="W295" s="197"/>
      <c r="X295" s="88">
        <v>0</v>
      </c>
      <c r="Y295" s="88">
        <f t="shared" si="69"/>
        <v>0</v>
      </c>
    </row>
    <row r="296" spans="2:25">
      <c r="B296" s="207">
        <v>5027</v>
      </c>
      <c r="C296" t="s">
        <v>310</v>
      </c>
      <c r="D296" s="1">
        <v>81916</v>
      </c>
      <c r="E296" s="85">
        <f t="shared" si="63"/>
        <v>13341.368078175896</v>
      </c>
      <c r="F296" s="86">
        <f t="shared" si="56"/>
        <v>0.67894855622630812</v>
      </c>
      <c r="G296" s="187">
        <f t="shared" si="57"/>
        <v>3786.3917501472174</v>
      </c>
      <c r="H296" s="187">
        <f t="shared" si="58"/>
        <v>23248.445345903914</v>
      </c>
      <c r="I296" s="187">
        <f t="shared" si="59"/>
        <v>1520.9077860911332</v>
      </c>
      <c r="J296" s="87">
        <f t="shared" si="60"/>
        <v>9338.3738065995567</v>
      </c>
      <c r="K296" s="187">
        <f t="shared" si="64"/>
        <v>1235.2544049856458</v>
      </c>
      <c r="L296" s="87">
        <f t="shared" si="61"/>
        <v>7584.4620466118649</v>
      </c>
      <c r="M296" s="88">
        <f t="shared" si="65"/>
        <v>30832.907392515779</v>
      </c>
      <c r="N296" s="88">
        <f t="shared" si="66"/>
        <v>112748.90739251577</v>
      </c>
      <c r="O296" s="88">
        <f t="shared" si="67"/>
        <v>18363.014233308757</v>
      </c>
      <c r="P296" s="89">
        <f t="shared" si="62"/>
        <v>0.93450251343134783</v>
      </c>
      <c r="Q296" s="195">
        <v>806.09736539104415</v>
      </c>
      <c r="R296" s="89">
        <f t="shared" si="68"/>
        <v>5.5564146178032063E-2</v>
      </c>
      <c r="S296" s="89">
        <f t="shared" si="68"/>
        <v>5.4360734284995202E-2</v>
      </c>
      <c r="T296" s="91">
        <v>6140</v>
      </c>
      <c r="U296" s="190">
        <v>77604</v>
      </c>
      <c r="V296" s="190">
        <v>12653.513777922713</v>
      </c>
      <c r="W296" s="197"/>
      <c r="X296" s="88">
        <v>0</v>
      </c>
      <c r="Y296" s="88">
        <f t="shared" si="69"/>
        <v>0</v>
      </c>
    </row>
    <row r="297" spans="2:25">
      <c r="B297" s="207">
        <v>5028</v>
      </c>
      <c r="C297" t="s">
        <v>311</v>
      </c>
      <c r="D297" s="1">
        <v>266296</v>
      </c>
      <c r="E297" s="85">
        <f t="shared" si="63"/>
        <v>15164.92027334852</v>
      </c>
      <c r="F297" s="86">
        <f t="shared" si="56"/>
        <v>0.77174999329490057</v>
      </c>
      <c r="G297" s="187">
        <f t="shared" si="57"/>
        <v>2692.2604330436429</v>
      </c>
      <c r="H297" s="187">
        <f t="shared" si="58"/>
        <v>47276.093204246376</v>
      </c>
      <c r="I297" s="187">
        <f t="shared" si="59"/>
        <v>882.66451778071485</v>
      </c>
      <c r="J297" s="87">
        <f t="shared" si="60"/>
        <v>15499.588932229353</v>
      </c>
      <c r="K297" s="187">
        <f t="shared" si="64"/>
        <v>597.01113667522736</v>
      </c>
      <c r="L297" s="87">
        <f t="shared" si="61"/>
        <v>10483.515560016991</v>
      </c>
      <c r="M297" s="88">
        <f t="shared" si="65"/>
        <v>57759.608764263365</v>
      </c>
      <c r="N297" s="88">
        <f t="shared" si="66"/>
        <v>324055.60876426334</v>
      </c>
      <c r="O297" s="88">
        <f t="shared" si="67"/>
        <v>18454.191843067387</v>
      </c>
      <c r="P297" s="89">
        <f t="shared" si="62"/>
        <v>0.93914258528477734</v>
      </c>
      <c r="Q297" s="195">
        <v>5115.5787844082661</v>
      </c>
      <c r="R297" s="89">
        <f t="shared" si="68"/>
        <v>5.7246195563707684E-2</v>
      </c>
      <c r="S297" s="89">
        <f t="shared" si="68"/>
        <v>4.4000514298103276E-2</v>
      </c>
      <c r="T297" s="91">
        <v>17560</v>
      </c>
      <c r="U297" s="190">
        <v>251877</v>
      </c>
      <c r="V297" s="190">
        <v>14525.778546712801</v>
      </c>
      <c r="W297" s="197"/>
      <c r="X297" s="88">
        <v>0</v>
      </c>
      <c r="Y297" s="88">
        <f t="shared" si="69"/>
        <v>0</v>
      </c>
    </row>
    <row r="298" spans="2:25">
      <c r="B298" s="207">
        <v>5029</v>
      </c>
      <c r="C298" t="s">
        <v>312</v>
      </c>
      <c r="D298" s="1">
        <v>126734</v>
      </c>
      <c r="E298" s="85">
        <f t="shared" si="63"/>
        <v>14938.000942951438</v>
      </c>
      <c r="F298" s="86">
        <f t="shared" si="56"/>
        <v>0.7602019608255044</v>
      </c>
      <c r="G298" s="187">
        <f t="shared" si="57"/>
        <v>2828.4120312818927</v>
      </c>
      <c r="H298" s="187">
        <f t="shared" si="58"/>
        <v>23996.247673395577</v>
      </c>
      <c r="I298" s="187">
        <f t="shared" si="59"/>
        <v>962.08628341969359</v>
      </c>
      <c r="J298" s="87">
        <f t="shared" si="60"/>
        <v>8162.3400285326798</v>
      </c>
      <c r="K298" s="187">
        <f t="shared" si="64"/>
        <v>676.4329023142061</v>
      </c>
      <c r="L298" s="87">
        <f t="shared" si="61"/>
        <v>5738.856743233724</v>
      </c>
      <c r="M298" s="88">
        <f t="shared" si="65"/>
        <v>29735.1044166293</v>
      </c>
      <c r="N298" s="88">
        <f t="shared" si="66"/>
        <v>156469.1044166293</v>
      </c>
      <c r="O298" s="88">
        <f t="shared" si="67"/>
        <v>18442.845876547537</v>
      </c>
      <c r="P298" s="89">
        <f t="shared" si="62"/>
        <v>0.9385651836613077</v>
      </c>
      <c r="Q298" s="195">
        <v>3010.1857407129755</v>
      </c>
      <c r="R298" s="89">
        <f t="shared" si="68"/>
        <v>7.1646612154471892E-2</v>
      </c>
      <c r="S298" s="89">
        <f t="shared" si="68"/>
        <v>6.6215117066937446E-2</v>
      </c>
      <c r="T298" s="91">
        <v>8484</v>
      </c>
      <c r="U298" s="190">
        <v>118261</v>
      </c>
      <c r="V298" s="190">
        <v>14010.306835682975</v>
      </c>
      <c r="W298" s="197"/>
      <c r="X298" s="88">
        <v>0</v>
      </c>
      <c r="Y298" s="88">
        <f t="shared" si="69"/>
        <v>0</v>
      </c>
    </row>
    <row r="299" spans="2:25">
      <c r="B299" s="207">
        <v>5031</v>
      </c>
      <c r="C299" t="s">
        <v>313</v>
      </c>
      <c r="D299" s="1">
        <v>264078</v>
      </c>
      <c r="E299" s="85">
        <f t="shared" si="63"/>
        <v>17863.627139281609</v>
      </c>
      <c r="F299" s="86">
        <f t="shared" si="56"/>
        <v>0.90908846709809199</v>
      </c>
      <c r="G299" s="187">
        <f t="shared" si="57"/>
        <v>1073.0363134837899</v>
      </c>
      <c r="H299" s="187">
        <f t="shared" si="58"/>
        <v>15862.695822230866</v>
      </c>
      <c r="I299" s="187">
        <f t="shared" si="59"/>
        <v>0</v>
      </c>
      <c r="J299" s="87">
        <f t="shared" si="60"/>
        <v>0</v>
      </c>
      <c r="K299" s="187">
        <f t="shared" si="64"/>
        <v>-285.65338110548743</v>
      </c>
      <c r="L299" s="87">
        <f t="shared" si="61"/>
        <v>-4222.8139328824209</v>
      </c>
      <c r="M299" s="88">
        <f t="shared" si="65"/>
        <v>11639.881889348446</v>
      </c>
      <c r="N299" s="88">
        <f t="shared" si="66"/>
        <v>275717.88188934844</v>
      </c>
      <c r="O299" s="88">
        <f t="shared" si="67"/>
        <v>18651.010071659912</v>
      </c>
      <c r="P299" s="89">
        <f t="shared" si="62"/>
        <v>0.94915875839078045</v>
      </c>
      <c r="Q299" s="195">
        <v>1923.4050749102043</v>
      </c>
      <c r="R299" s="89">
        <f t="shared" si="68"/>
        <v>4.1202075480625169E-2</v>
      </c>
      <c r="S299" s="89">
        <f t="shared" si="68"/>
        <v>3.2679755847725554E-2</v>
      </c>
      <c r="T299" s="91">
        <v>14783</v>
      </c>
      <c r="U299" s="190">
        <v>253628</v>
      </c>
      <c r="V299" s="190">
        <v>17298.322193425181</v>
      </c>
      <c r="W299" s="197"/>
      <c r="X299" s="88">
        <v>0</v>
      </c>
      <c r="Y299" s="88">
        <f t="shared" si="69"/>
        <v>0</v>
      </c>
    </row>
    <row r="300" spans="2:25">
      <c r="B300" s="207">
        <v>5032</v>
      </c>
      <c r="C300" t="s">
        <v>314</v>
      </c>
      <c r="D300" s="1">
        <v>62602</v>
      </c>
      <c r="E300" s="85">
        <f t="shared" si="63"/>
        <v>14848.671726755219</v>
      </c>
      <c r="F300" s="86">
        <f t="shared" si="56"/>
        <v>0.75565595459811741</v>
      </c>
      <c r="G300" s="187">
        <f t="shared" si="57"/>
        <v>2882.0095609996233</v>
      </c>
      <c r="H300" s="187">
        <f t="shared" si="58"/>
        <v>12150.552309174411</v>
      </c>
      <c r="I300" s="187">
        <f t="shared" si="59"/>
        <v>993.35150908836999</v>
      </c>
      <c r="J300" s="87">
        <f t="shared" si="60"/>
        <v>4187.9699623165679</v>
      </c>
      <c r="K300" s="187">
        <f t="shared" si="64"/>
        <v>707.69812798288262</v>
      </c>
      <c r="L300" s="87">
        <f t="shared" si="61"/>
        <v>2983.6553075758329</v>
      </c>
      <c r="M300" s="88">
        <f t="shared" si="65"/>
        <v>15134.207616750244</v>
      </c>
      <c r="N300" s="88">
        <f t="shared" si="66"/>
        <v>77736.207616750238</v>
      </c>
      <c r="O300" s="88">
        <f t="shared" si="67"/>
        <v>18438.37941573772</v>
      </c>
      <c r="P300" s="89">
        <f t="shared" si="62"/>
        <v>0.93833788334993806</v>
      </c>
      <c r="Q300" s="195">
        <v>1701.3236306984709</v>
      </c>
      <c r="R300" s="89">
        <f t="shared" si="68"/>
        <v>3.5702468400502944E-2</v>
      </c>
      <c r="S300" s="89">
        <f t="shared" si="68"/>
        <v>1.8014949964820719E-2</v>
      </c>
      <c r="T300" s="91">
        <v>4216</v>
      </c>
      <c r="U300" s="190">
        <v>60444</v>
      </c>
      <c r="V300" s="190">
        <v>14585.907335907337</v>
      </c>
      <c r="W300" s="197"/>
      <c r="X300" s="88">
        <v>0</v>
      </c>
      <c r="Y300" s="88">
        <f t="shared" si="69"/>
        <v>0</v>
      </c>
    </row>
    <row r="301" spans="2:25">
      <c r="B301" s="207">
        <v>5033</v>
      </c>
      <c r="C301" t="s">
        <v>315</v>
      </c>
      <c r="D301" s="1">
        <v>26624</v>
      </c>
      <c r="E301" s="85">
        <f t="shared" si="63"/>
        <v>34442.432082794308</v>
      </c>
      <c r="F301" s="86">
        <f t="shared" si="56"/>
        <v>1.7527917225961991</v>
      </c>
      <c r="G301" s="187">
        <f t="shared" si="57"/>
        <v>-8874.2466526238295</v>
      </c>
      <c r="H301" s="187">
        <f t="shared" si="58"/>
        <v>-6859.7926624782203</v>
      </c>
      <c r="I301" s="187">
        <f t="shared" si="59"/>
        <v>0</v>
      </c>
      <c r="J301" s="87">
        <f t="shared" si="60"/>
        <v>0</v>
      </c>
      <c r="K301" s="187">
        <f t="shared" si="64"/>
        <v>-285.65338110548743</v>
      </c>
      <c r="L301" s="87">
        <f t="shared" si="61"/>
        <v>-220.81006359454179</v>
      </c>
      <c r="M301" s="88">
        <f t="shared" si="65"/>
        <v>-7080.6027260727624</v>
      </c>
      <c r="N301" s="88">
        <f t="shared" si="66"/>
        <v>19543.397273927236</v>
      </c>
      <c r="O301" s="88">
        <f t="shared" si="67"/>
        <v>25282.532049064986</v>
      </c>
      <c r="P301" s="89">
        <f t="shared" si="62"/>
        <v>1.286640060590023</v>
      </c>
      <c r="Q301" s="195">
        <v>94.869398830112914</v>
      </c>
      <c r="R301" s="89">
        <f t="shared" si="68"/>
        <v>7.4848607186112234E-2</v>
      </c>
      <c r="S301" s="89">
        <f t="shared" si="68"/>
        <v>4.703881139863185E-2</v>
      </c>
      <c r="T301" s="91">
        <v>773</v>
      </c>
      <c r="U301" s="190">
        <v>24770</v>
      </c>
      <c r="V301" s="190">
        <v>32895.086321381146</v>
      </c>
      <c r="W301" s="197"/>
      <c r="X301" s="88">
        <v>0</v>
      </c>
      <c r="Y301" s="88">
        <f t="shared" si="69"/>
        <v>0</v>
      </c>
    </row>
    <row r="302" spans="2:25">
      <c r="B302" s="207">
        <v>5034</v>
      </c>
      <c r="C302" t="s">
        <v>316</v>
      </c>
      <c r="D302" s="1">
        <v>37400</v>
      </c>
      <c r="E302" s="85">
        <f t="shared" si="63"/>
        <v>15240.423797881011</v>
      </c>
      <c r="F302" s="86">
        <f t="shared" si="56"/>
        <v>0.77559240350882674</v>
      </c>
      <c r="G302" s="187">
        <f t="shared" si="57"/>
        <v>2646.9583183241489</v>
      </c>
      <c r="H302" s="187">
        <f t="shared" si="58"/>
        <v>6495.6357131674613</v>
      </c>
      <c r="I302" s="187">
        <f t="shared" si="59"/>
        <v>856.23828419434312</v>
      </c>
      <c r="J302" s="87">
        <f t="shared" si="60"/>
        <v>2101.2087494129182</v>
      </c>
      <c r="K302" s="187">
        <f t="shared" si="64"/>
        <v>570.58490308885575</v>
      </c>
      <c r="L302" s="87">
        <f t="shared" si="61"/>
        <v>1400.2153521800522</v>
      </c>
      <c r="M302" s="88">
        <f t="shared" si="65"/>
        <v>7895.8510653475132</v>
      </c>
      <c r="N302" s="88">
        <f t="shared" si="66"/>
        <v>45295.85106534751</v>
      </c>
      <c r="O302" s="88">
        <f t="shared" si="67"/>
        <v>18457.967019294014</v>
      </c>
      <c r="P302" s="89">
        <f t="shared" si="62"/>
        <v>0.93933470579547373</v>
      </c>
      <c r="Q302" s="195">
        <v>1382.1755431058036</v>
      </c>
      <c r="R302" s="89">
        <f t="shared" si="68"/>
        <v>1.5008006079192336E-2</v>
      </c>
      <c r="S302" s="89">
        <f t="shared" si="68"/>
        <v>3.4268226357459979E-3</v>
      </c>
      <c r="T302" s="91">
        <v>2454</v>
      </c>
      <c r="U302" s="190">
        <v>36847</v>
      </c>
      <c r="V302" s="190">
        <v>15188.375927452596</v>
      </c>
      <c r="W302" s="197"/>
      <c r="X302" s="88">
        <v>0</v>
      </c>
      <c r="Y302" s="88">
        <f t="shared" si="69"/>
        <v>0</v>
      </c>
    </row>
    <row r="303" spans="2:25">
      <c r="B303" s="207">
        <v>5035</v>
      </c>
      <c r="C303" t="s">
        <v>317</v>
      </c>
      <c r="D303" s="1">
        <v>384820</v>
      </c>
      <c r="E303" s="85">
        <f t="shared" si="63"/>
        <v>15569.041550349961</v>
      </c>
      <c r="F303" s="86">
        <f t="shared" si="56"/>
        <v>0.79231591696574899</v>
      </c>
      <c r="G303" s="187">
        <f t="shared" si="57"/>
        <v>2449.7876668427784</v>
      </c>
      <c r="H303" s="187">
        <f t="shared" si="58"/>
        <v>60551.401761352958</v>
      </c>
      <c r="I303" s="187">
        <f t="shared" si="59"/>
        <v>741.22207083021055</v>
      </c>
      <c r="J303" s="87">
        <f t="shared" si="60"/>
        <v>18320.785924710315</v>
      </c>
      <c r="K303" s="187">
        <f t="shared" si="64"/>
        <v>455.56868972472313</v>
      </c>
      <c r="L303" s="87">
        <f t="shared" si="61"/>
        <v>11260.291303925982</v>
      </c>
      <c r="M303" s="88">
        <f t="shared" si="65"/>
        <v>71811.693065278945</v>
      </c>
      <c r="N303" s="88">
        <f t="shared" si="66"/>
        <v>456631.69306527893</v>
      </c>
      <c r="O303" s="88">
        <f t="shared" si="67"/>
        <v>18474.397906917464</v>
      </c>
      <c r="P303" s="89">
        <f t="shared" si="62"/>
        <v>0.94017088146831995</v>
      </c>
      <c r="Q303" s="195">
        <v>7080.9066010375682</v>
      </c>
      <c r="R303" s="89">
        <f t="shared" si="68"/>
        <v>7.4088133171074808E-2</v>
      </c>
      <c r="S303" s="89">
        <f t="shared" si="68"/>
        <v>6.6439975569500598E-2</v>
      </c>
      <c r="T303" s="91">
        <v>24717</v>
      </c>
      <c r="U303" s="190">
        <v>358276</v>
      </c>
      <c r="V303" s="190">
        <v>14599.079092131535</v>
      </c>
      <c r="W303" s="197"/>
      <c r="X303" s="88">
        <v>0</v>
      </c>
      <c r="Y303" s="88">
        <f t="shared" si="69"/>
        <v>0</v>
      </c>
    </row>
    <row r="304" spans="2:25">
      <c r="B304" s="207">
        <v>5036</v>
      </c>
      <c r="C304" t="s">
        <v>318</v>
      </c>
      <c r="D304" s="1">
        <v>36266</v>
      </c>
      <c r="E304" s="85">
        <f t="shared" si="63"/>
        <v>13711.153119092627</v>
      </c>
      <c r="F304" s="86">
        <f t="shared" si="56"/>
        <v>0.69776709253932678</v>
      </c>
      <c r="G304" s="187">
        <f t="shared" si="57"/>
        <v>3564.5207255971786</v>
      </c>
      <c r="H304" s="187">
        <f t="shared" si="58"/>
        <v>9428.157319204538</v>
      </c>
      <c r="I304" s="187">
        <f t="shared" si="59"/>
        <v>1391.4830217702772</v>
      </c>
      <c r="J304" s="87">
        <f t="shared" si="60"/>
        <v>3680.4725925823832</v>
      </c>
      <c r="K304" s="187">
        <f t="shared" si="64"/>
        <v>1105.8296406647898</v>
      </c>
      <c r="L304" s="87">
        <f t="shared" si="61"/>
        <v>2924.9193995583692</v>
      </c>
      <c r="M304" s="88">
        <f t="shared" si="65"/>
        <v>12353.076718762906</v>
      </c>
      <c r="N304" s="88">
        <f t="shared" si="66"/>
        <v>48619.07671876291</v>
      </c>
      <c r="O304" s="88">
        <f t="shared" si="67"/>
        <v>18381.503485354595</v>
      </c>
      <c r="P304" s="89">
        <f t="shared" si="62"/>
        <v>0.93544344024699877</v>
      </c>
      <c r="Q304" s="195">
        <v>-246.89946556036921</v>
      </c>
      <c r="R304" s="89">
        <f t="shared" si="68"/>
        <v>2.9903728736546162E-2</v>
      </c>
      <c r="S304" s="89">
        <f t="shared" si="68"/>
        <v>2.9903728736546092E-2</v>
      </c>
      <c r="T304" s="91">
        <v>2645</v>
      </c>
      <c r="U304" s="190">
        <v>35213</v>
      </c>
      <c r="V304" s="190">
        <v>13313.04347826087</v>
      </c>
      <c r="W304" s="197"/>
      <c r="X304" s="88">
        <v>0</v>
      </c>
      <c r="Y304" s="88">
        <f t="shared" si="69"/>
        <v>0</v>
      </c>
    </row>
    <row r="305" spans="2:27">
      <c r="B305" s="207">
        <v>5037</v>
      </c>
      <c r="C305" t="s">
        <v>319</v>
      </c>
      <c r="D305" s="1">
        <v>306899</v>
      </c>
      <c r="E305" s="85">
        <f t="shared" si="63"/>
        <v>14916.836784290852</v>
      </c>
      <c r="F305" s="86">
        <f t="shared" si="56"/>
        <v>0.75912490674213384</v>
      </c>
      <c r="G305" s="187">
        <f t="shared" si="57"/>
        <v>2841.1105264782441</v>
      </c>
      <c r="H305" s="187">
        <f t="shared" si="58"/>
        <v>58453.007971763393</v>
      </c>
      <c r="I305" s="187">
        <f t="shared" si="59"/>
        <v>969.49373895089855</v>
      </c>
      <c r="J305" s="87">
        <f t="shared" si="60"/>
        <v>19946.364185175789</v>
      </c>
      <c r="K305" s="187">
        <f t="shared" si="64"/>
        <v>683.84035784541106</v>
      </c>
      <c r="L305" s="87">
        <f t="shared" si="61"/>
        <v>14069.331522311486</v>
      </c>
      <c r="M305" s="88">
        <f t="shared" si="65"/>
        <v>72522.339494074884</v>
      </c>
      <c r="N305" s="88">
        <f t="shared" si="66"/>
        <v>379421.33949407487</v>
      </c>
      <c r="O305" s="88">
        <f t="shared" si="67"/>
        <v>18441.787668614506</v>
      </c>
      <c r="P305" s="89">
        <f t="shared" si="62"/>
        <v>0.93851133095713912</v>
      </c>
      <c r="Q305" s="195">
        <v>3839.2571816865966</v>
      </c>
      <c r="R305" s="89">
        <f t="shared" si="68"/>
        <v>5.9035649830395012E-2</v>
      </c>
      <c r="S305" s="89">
        <f t="shared" si="68"/>
        <v>4.7196522803030806E-2</v>
      </c>
      <c r="T305" s="91">
        <v>20574</v>
      </c>
      <c r="U305" s="190">
        <v>289791</v>
      </c>
      <c r="V305" s="190">
        <v>14244.543845851356</v>
      </c>
      <c r="W305" s="197"/>
      <c r="X305" s="88">
        <v>0</v>
      </c>
      <c r="Y305" s="88">
        <f t="shared" si="69"/>
        <v>0</v>
      </c>
    </row>
    <row r="306" spans="2:27">
      <c r="B306" s="207">
        <v>5038</v>
      </c>
      <c r="C306" t="s">
        <v>320</v>
      </c>
      <c r="D306" s="1">
        <v>217600</v>
      </c>
      <c r="E306" s="85">
        <f t="shared" si="63"/>
        <v>14322.385309023894</v>
      </c>
      <c r="F306" s="86">
        <f t="shared" si="56"/>
        <v>0.72887298890926022</v>
      </c>
      <c r="G306" s="187">
        <f t="shared" si="57"/>
        <v>3197.7814116384188</v>
      </c>
      <c r="H306" s="187">
        <f t="shared" si="58"/>
        <v>48583.892987022497</v>
      </c>
      <c r="I306" s="187">
        <f t="shared" si="59"/>
        <v>1177.551755294334</v>
      </c>
      <c r="J306" s="87">
        <f t="shared" si="60"/>
        <v>17890.543818186816</v>
      </c>
      <c r="K306" s="187">
        <f t="shared" si="64"/>
        <v>891.89837418884667</v>
      </c>
      <c r="L306" s="87">
        <f t="shared" si="61"/>
        <v>13550.611999051149</v>
      </c>
      <c r="M306" s="88">
        <f t="shared" si="65"/>
        <v>62134.504986073647</v>
      </c>
      <c r="N306" s="88">
        <f t="shared" si="66"/>
        <v>279734.50498607365</v>
      </c>
      <c r="O306" s="88">
        <f t="shared" si="67"/>
        <v>18412.065094851157</v>
      </c>
      <c r="P306" s="89">
        <f t="shared" si="62"/>
        <v>0.93699873506549536</v>
      </c>
      <c r="Q306" s="195">
        <v>4779.7512740042512</v>
      </c>
      <c r="R306" s="89">
        <f t="shared" si="68"/>
        <v>8.2737893835957255E-2</v>
      </c>
      <c r="S306" s="89">
        <f t="shared" si="68"/>
        <v>6.9126168849274736E-2</v>
      </c>
      <c r="T306" s="91">
        <v>15193</v>
      </c>
      <c r="U306" s="190">
        <v>200972</v>
      </c>
      <c r="V306" s="190">
        <v>13396.347153712839</v>
      </c>
      <c r="W306" s="197"/>
      <c r="X306" s="88">
        <v>0</v>
      </c>
      <c r="Y306" s="88">
        <f t="shared" si="69"/>
        <v>0</v>
      </c>
    </row>
    <row r="307" spans="2:27">
      <c r="B307" s="207">
        <v>5041</v>
      </c>
      <c r="C307" t="s">
        <v>321</v>
      </c>
      <c r="D307" s="1">
        <v>29962</v>
      </c>
      <c r="E307" s="85">
        <f t="shared" si="63"/>
        <v>14173.131504257333</v>
      </c>
      <c r="F307" s="86">
        <f t="shared" si="56"/>
        <v>0.7212773919162272</v>
      </c>
      <c r="G307" s="187">
        <f t="shared" si="57"/>
        <v>3287.3336944983553</v>
      </c>
      <c r="H307" s="187">
        <f t="shared" si="58"/>
        <v>6949.4234301695224</v>
      </c>
      <c r="I307" s="187">
        <f t="shared" si="59"/>
        <v>1229.7905869626302</v>
      </c>
      <c r="J307" s="87">
        <f t="shared" si="60"/>
        <v>2599.7773008390004</v>
      </c>
      <c r="K307" s="187">
        <f t="shared" si="64"/>
        <v>944.13720585714282</v>
      </c>
      <c r="L307" s="87">
        <f t="shared" si="61"/>
        <v>1995.9060531819998</v>
      </c>
      <c r="M307" s="88">
        <f t="shared" si="65"/>
        <v>8945.3294833515229</v>
      </c>
      <c r="N307" s="88">
        <f t="shared" si="66"/>
        <v>38907.329483351525</v>
      </c>
      <c r="O307" s="88">
        <f t="shared" si="67"/>
        <v>18404.60240461283</v>
      </c>
      <c r="P307" s="89">
        <f t="shared" si="62"/>
        <v>0.93661895521584382</v>
      </c>
      <c r="Q307" s="195">
        <v>199.49702450108816</v>
      </c>
      <c r="R307" s="89">
        <f t="shared" si="68"/>
        <v>7.6685352881989369E-2</v>
      </c>
      <c r="S307" s="89">
        <f t="shared" si="68"/>
        <v>2.9319346345553759E-2</v>
      </c>
      <c r="T307" s="91">
        <v>2114</v>
      </c>
      <c r="U307" s="190">
        <v>27828</v>
      </c>
      <c r="V307" s="190">
        <v>13769.421078673924</v>
      </c>
      <c r="W307" s="197"/>
      <c r="X307" s="88">
        <v>0</v>
      </c>
      <c r="Y307" s="88">
        <f t="shared" si="69"/>
        <v>0</v>
      </c>
    </row>
    <row r="308" spans="2:27">
      <c r="B308" s="207">
        <v>5042</v>
      </c>
      <c r="C308" t="s">
        <v>322</v>
      </c>
      <c r="D308" s="1">
        <v>20295</v>
      </c>
      <c r="E308" s="85">
        <f t="shared" si="63"/>
        <v>15599.538816295157</v>
      </c>
      <c r="F308" s="86">
        <f t="shared" si="56"/>
        <v>0.79386793731036509</v>
      </c>
      <c r="G308" s="187">
        <f t="shared" si="57"/>
        <v>2431.4893072756608</v>
      </c>
      <c r="H308" s="187">
        <f t="shared" si="58"/>
        <v>3163.3675887656345</v>
      </c>
      <c r="I308" s="187">
        <f t="shared" si="59"/>
        <v>730.54802774939196</v>
      </c>
      <c r="J308" s="87">
        <f t="shared" si="60"/>
        <v>950.44298410195893</v>
      </c>
      <c r="K308" s="187">
        <f t="shared" si="64"/>
        <v>444.89464664390454</v>
      </c>
      <c r="L308" s="87">
        <f t="shared" si="61"/>
        <v>578.80793528371976</v>
      </c>
      <c r="M308" s="88">
        <f t="shared" si="65"/>
        <v>3742.1755240493544</v>
      </c>
      <c r="N308" s="88">
        <f t="shared" si="66"/>
        <v>24037.175524049355</v>
      </c>
      <c r="O308" s="88">
        <f t="shared" si="67"/>
        <v>18475.922770214722</v>
      </c>
      <c r="P308" s="89">
        <f t="shared" si="62"/>
        <v>0.94024848248555071</v>
      </c>
      <c r="Q308" s="195">
        <v>146.21368442569246</v>
      </c>
      <c r="R308" s="89">
        <f t="shared" si="68"/>
        <v>2.7386858357800952E-2</v>
      </c>
      <c r="S308" s="89">
        <f t="shared" si="68"/>
        <v>2.2648717581362204E-2</v>
      </c>
      <c r="T308" s="91">
        <v>1301</v>
      </c>
      <c r="U308" s="190">
        <v>19754</v>
      </c>
      <c r="V308" s="190">
        <v>15254.054054054053</v>
      </c>
      <c r="W308" s="197"/>
      <c r="X308" s="88">
        <v>0</v>
      </c>
      <c r="Y308" s="88">
        <f t="shared" si="69"/>
        <v>0</v>
      </c>
    </row>
    <row r="309" spans="2:27">
      <c r="B309" s="207">
        <v>5043</v>
      </c>
      <c r="C309" s="212" t="s">
        <v>323</v>
      </c>
      <c r="D309" s="1">
        <v>8236</v>
      </c>
      <c r="E309" s="85">
        <f t="shared" si="63"/>
        <v>19470.449172576831</v>
      </c>
      <c r="F309" s="86">
        <f t="shared" si="56"/>
        <v>0.99086040332126024</v>
      </c>
      <c r="G309" s="187">
        <f t="shared" si="57"/>
        <v>108.94309350665644</v>
      </c>
      <c r="H309" s="187">
        <f t="shared" si="58"/>
        <v>46.082928553315675</v>
      </c>
      <c r="I309" s="187">
        <f t="shared" si="59"/>
        <v>0</v>
      </c>
      <c r="J309" s="87">
        <f t="shared" si="60"/>
        <v>0</v>
      </c>
      <c r="K309" s="187">
        <f t="shared" si="64"/>
        <v>-285.65338110548743</v>
      </c>
      <c r="L309" s="87">
        <f t="shared" si="61"/>
        <v>-120.83138020762118</v>
      </c>
      <c r="M309" s="88">
        <f t="shared" si="65"/>
        <v>-74.748451654305512</v>
      </c>
      <c r="N309" s="88">
        <f t="shared" si="66"/>
        <v>8161.2515483456946</v>
      </c>
      <c r="O309" s="88">
        <f t="shared" si="67"/>
        <v>19293.738884978</v>
      </c>
      <c r="P309" s="89">
        <f t="shared" si="62"/>
        <v>0.98186753288004769</v>
      </c>
      <c r="Q309" s="195">
        <v>117.24987801441077</v>
      </c>
      <c r="R309" s="89">
        <f t="shared" si="68"/>
        <v>2.6164963867430849E-2</v>
      </c>
      <c r="S309" s="89">
        <f t="shared" si="68"/>
        <v>4.0720495269805659E-2</v>
      </c>
      <c r="T309" s="91">
        <v>423</v>
      </c>
      <c r="U309" s="190">
        <v>8026</v>
      </c>
      <c r="V309" s="190">
        <v>18708.624708624709</v>
      </c>
      <c r="W309" s="197"/>
      <c r="X309" s="88">
        <v>0</v>
      </c>
      <c r="Y309" s="88">
        <f t="shared" si="69"/>
        <v>0</v>
      </c>
    </row>
    <row r="310" spans="2:27">
      <c r="B310" s="207">
        <v>5044</v>
      </c>
      <c r="C310" s="212" t="s">
        <v>324</v>
      </c>
      <c r="D310" s="1">
        <v>21116</v>
      </c>
      <c r="E310" s="85">
        <f t="shared" si="63"/>
        <v>26069.135802469136</v>
      </c>
      <c r="F310" s="86">
        <f t="shared" si="56"/>
        <v>1.3266706990947486</v>
      </c>
      <c r="G310" s="187">
        <f t="shared" si="57"/>
        <v>-3850.2688844287263</v>
      </c>
      <c r="H310" s="187">
        <f t="shared" si="58"/>
        <v>-3118.7177963872682</v>
      </c>
      <c r="I310" s="187">
        <f t="shared" si="59"/>
        <v>0</v>
      </c>
      <c r="J310" s="87">
        <f t="shared" si="60"/>
        <v>0</v>
      </c>
      <c r="K310" s="187">
        <f t="shared" si="64"/>
        <v>-285.65338110548743</v>
      </c>
      <c r="L310" s="87">
        <f t="shared" si="61"/>
        <v>-231.3792386954448</v>
      </c>
      <c r="M310" s="88">
        <f t="shared" si="65"/>
        <v>-3350.0970350827129</v>
      </c>
      <c r="N310" s="88">
        <f t="shared" si="66"/>
        <v>17765.902964917288</v>
      </c>
      <c r="O310" s="88">
        <f t="shared" si="67"/>
        <v>21933.213536934923</v>
      </c>
      <c r="P310" s="89">
        <f t="shared" si="62"/>
        <v>1.1161916511894432</v>
      </c>
      <c r="Q310" s="195">
        <v>65.342319602062162</v>
      </c>
      <c r="R310" s="89">
        <f t="shared" si="68"/>
        <v>5.4008186083657782E-2</v>
      </c>
      <c r="S310" s="89">
        <f t="shared" si="68"/>
        <v>5.9213164780367235E-2</v>
      </c>
      <c r="T310" s="91">
        <v>810</v>
      </c>
      <c r="U310" s="190">
        <v>20034</v>
      </c>
      <c r="V310" s="190">
        <v>24611.793611793611</v>
      </c>
      <c r="W310" s="197"/>
      <c r="X310" s="88">
        <v>0</v>
      </c>
      <c r="Y310" s="88">
        <f t="shared" si="69"/>
        <v>0</v>
      </c>
    </row>
    <row r="311" spans="2:27">
      <c r="B311" s="207">
        <v>5045</v>
      </c>
      <c r="C311" t="s">
        <v>325</v>
      </c>
      <c r="D311" s="1">
        <v>36395</v>
      </c>
      <c r="E311" s="85">
        <f t="shared" si="63"/>
        <v>15673.987941429801</v>
      </c>
      <c r="F311" s="86">
        <f t="shared" si="56"/>
        <v>0.79765668863828665</v>
      </c>
      <c r="G311" s="187">
        <f t="shared" si="57"/>
        <v>2386.8198321948744</v>
      </c>
      <c r="H311" s="187">
        <f t="shared" si="58"/>
        <v>5542.1956503564988</v>
      </c>
      <c r="I311" s="187">
        <f t="shared" si="59"/>
        <v>704.49083395226637</v>
      </c>
      <c r="J311" s="87">
        <f t="shared" si="60"/>
        <v>1635.8277164371625</v>
      </c>
      <c r="K311" s="187">
        <f t="shared" si="64"/>
        <v>418.83745284677894</v>
      </c>
      <c r="L311" s="87">
        <f t="shared" si="61"/>
        <v>972.54056551022074</v>
      </c>
      <c r="M311" s="88">
        <f t="shared" si="65"/>
        <v>6514.7362158667192</v>
      </c>
      <c r="N311" s="88">
        <f t="shared" si="66"/>
        <v>42909.736215866717</v>
      </c>
      <c r="O311" s="88">
        <f t="shared" si="67"/>
        <v>18479.645226471453</v>
      </c>
      <c r="P311" s="89">
        <f t="shared" si="62"/>
        <v>0.94043792005194682</v>
      </c>
      <c r="Q311" s="195">
        <v>527.75094176515177</v>
      </c>
      <c r="R311" s="89">
        <f t="shared" si="68"/>
        <v>6.5833016077547074E-2</v>
      </c>
      <c r="S311" s="89">
        <f t="shared" si="68"/>
        <v>5.3898623993991278E-2</v>
      </c>
      <c r="T311" s="91">
        <v>2322</v>
      </c>
      <c r="U311" s="190">
        <v>34147</v>
      </c>
      <c r="V311" s="190">
        <v>14872.386759581883</v>
      </c>
      <c r="W311" s="197"/>
      <c r="X311" s="88">
        <v>0</v>
      </c>
      <c r="Y311" s="88">
        <f t="shared" si="69"/>
        <v>0</v>
      </c>
    </row>
    <row r="312" spans="2:27">
      <c r="B312" s="207">
        <v>5046</v>
      </c>
      <c r="C312" t="s">
        <v>326</v>
      </c>
      <c r="D312" s="1">
        <v>15077</v>
      </c>
      <c r="E312" s="85">
        <f t="shared" si="63"/>
        <v>12337.9705400982</v>
      </c>
      <c r="F312" s="86">
        <f t="shared" si="56"/>
        <v>0.62788517908185348</v>
      </c>
      <c r="G312" s="187">
        <f t="shared" si="57"/>
        <v>4388.4302729938345</v>
      </c>
      <c r="H312" s="187">
        <f t="shared" si="58"/>
        <v>5362.6617935984659</v>
      </c>
      <c r="I312" s="187">
        <f t="shared" si="59"/>
        <v>1872.0969244183266</v>
      </c>
      <c r="J312" s="87">
        <f t="shared" si="60"/>
        <v>2287.7024416391951</v>
      </c>
      <c r="K312" s="187">
        <f t="shared" si="64"/>
        <v>1586.4435433128392</v>
      </c>
      <c r="L312" s="87">
        <f t="shared" si="61"/>
        <v>1938.6340099282895</v>
      </c>
      <c r="M312" s="88">
        <f t="shared" si="65"/>
        <v>7301.2958035267557</v>
      </c>
      <c r="N312" s="88">
        <f t="shared" si="66"/>
        <v>22378.295803526755</v>
      </c>
      <c r="O312" s="88">
        <f t="shared" si="67"/>
        <v>18312.844356404872</v>
      </c>
      <c r="P312" s="89">
        <f t="shared" si="62"/>
        <v>0.93194934457412504</v>
      </c>
      <c r="Q312" s="195">
        <v>311.82926392636273</v>
      </c>
      <c r="R312" s="89">
        <f t="shared" si="68"/>
        <v>9.1745112237509058E-2</v>
      </c>
      <c r="S312" s="89">
        <f t="shared" si="68"/>
        <v>8.6384661604591753E-2</v>
      </c>
      <c r="T312" s="91">
        <v>1222</v>
      </c>
      <c r="U312" s="190">
        <v>13810</v>
      </c>
      <c r="V312" s="190">
        <v>11356.907894736842</v>
      </c>
      <c r="W312" s="197"/>
      <c r="X312" s="88">
        <v>0</v>
      </c>
      <c r="Y312" s="88">
        <f t="shared" si="69"/>
        <v>0</v>
      </c>
    </row>
    <row r="313" spans="2:27">
      <c r="B313" s="207">
        <v>5047</v>
      </c>
      <c r="C313" t="s">
        <v>327</v>
      </c>
      <c r="D313" s="1">
        <v>57442</v>
      </c>
      <c r="E313" s="85">
        <f t="shared" si="63"/>
        <v>14638.634046890927</v>
      </c>
      <c r="F313" s="86">
        <f t="shared" si="56"/>
        <v>0.74496703734005443</v>
      </c>
      <c r="G313" s="187">
        <f t="shared" si="57"/>
        <v>3008.0321689181987</v>
      </c>
      <c r="H313" s="187">
        <f t="shared" si="58"/>
        <v>11803.51823083501</v>
      </c>
      <c r="I313" s="187">
        <f t="shared" si="59"/>
        <v>1066.8646970408722</v>
      </c>
      <c r="J313" s="87">
        <f t="shared" si="60"/>
        <v>4186.3770711883826</v>
      </c>
      <c r="K313" s="187">
        <f t="shared" si="64"/>
        <v>781.21131593538485</v>
      </c>
      <c r="L313" s="87">
        <f t="shared" si="61"/>
        <v>3065.4732037304502</v>
      </c>
      <c r="M313" s="88">
        <f t="shared" si="65"/>
        <v>14868.991434565462</v>
      </c>
      <c r="N313" s="88">
        <f t="shared" si="66"/>
        <v>72310.991434565454</v>
      </c>
      <c r="O313" s="88">
        <f t="shared" si="67"/>
        <v>18427.877531744511</v>
      </c>
      <c r="P313" s="89">
        <f t="shared" si="62"/>
        <v>0.93780343748703521</v>
      </c>
      <c r="Q313" s="195">
        <v>107.7767853085461</v>
      </c>
      <c r="R313" s="89">
        <f t="shared" si="68"/>
        <v>8.1770244821092283E-2</v>
      </c>
      <c r="S313" s="89">
        <f t="shared" si="68"/>
        <v>6.7710539804304484E-2</v>
      </c>
      <c r="T313" s="91">
        <v>3924</v>
      </c>
      <c r="U313" s="190">
        <v>53100</v>
      </c>
      <c r="V313" s="190">
        <v>13710.302091402013</v>
      </c>
      <c r="W313" s="197"/>
      <c r="X313" s="88">
        <v>0</v>
      </c>
      <c r="Y313" s="88">
        <f t="shared" si="69"/>
        <v>0</v>
      </c>
    </row>
    <row r="314" spans="2:27">
      <c r="B314" s="207">
        <v>5049</v>
      </c>
      <c r="C314" t="s">
        <v>328</v>
      </c>
      <c r="D314" s="1">
        <v>21581</v>
      </c>
      <c r="E314" s="85">
        <f t="shared" si="63"/>
        <v>19337.813620071684</v>
      </c>
      <c r="F314" s="86">
        <f t="shared" si="56"/>
        <v>0.98411051707646358</v>
      </c>
      <c r="G314" s="187">
        <f t="shared" si="57"/>
        <v>188.52442500974502</v>
      </c>
      <c r="H314" s="187">
        <f t="shared" si="58"/>
        <v>210.39325831087544</v>
      </c>
      <c r="I314" s="187">
        <f t="shared" si="59"/>
        <v>0</v>
      </c>
      <c r="J314" s="87">
        <f t="shared" si="60"/>
        <v>0</v>
      </c>
      <c r="K314" s="187">
        <f t="shared" si="64"/>
        <v>-285.65338110548743</v>
      </c>
      <c r="L314" s="87">
        <f t="shared" si="61"/>
        <v>-318.78917331372401</v>
      </c>
      <c r="M314" s="88">
        <f t="shared" si="65"/>
        <v>-108.39591500284857</v>
      </c>
      <c r="N314" s="88">
        <f t="shared" si="66"/>
        <v>21472.60408499715</v>
      </c>
      <c r="O314" s="88">
        <f t="shared" si="67"/>
        <v>19240.684663975942</v>
      </c>
      <c r="P314" s="89">
        <f t="shared" si="62"/>
        <v>0.97916757838212909</v>
      </c>
      <c r="Q314" s="195">
        <v>-280.91947077049156</v>
      </c>
      <c r="R314" s="89">
        <f t="shared" si="68"/>
        <v>4.0850776502363267E-2</v>
      </c>
      <c r="S314" s="89">
        <f t="shared" si="68"/>
        <v>3.3389480613457333E-2</v>
      </c>
      <c r="T314" s="91">
        <v>1116</v>
      </c>
      <c r="U314" s="190">
        <v>20734</v>
      </c>
      <c r="V314" s="190">
        <v>18712.996389891698</v>
      </c>
      <c r="W314" s="197"/>
      <c r="X314" s="88">
        <v>0</v>
      </c>
      <c r="Y314" s="88">
        <f t="shared" si="69"/>
        <v>0</v>
      </c>
    </row>
    <row r="315" spans="2:27">
      <c r="B315" s="207">
        <v>5052</v>
      </c>
      <c r="C315" t="s">
        <v>329</v>
      </c>
      <c r="D315" s="1">
        <v>9419</v>
      </c>
      <c r="E315" s="85">
        <f t="shared" si="63"/>
        <v>15594.370860927153</v>
      </c>
      <c r="F315" s="86">
        <f t="shared" si="56"/>
        <v>0.79360493760784667</v>
      </c>
      <c r="G315" s="187">
        <f t="shared" si="57"/>
        <v>2434.5900804964635</v>
      </c>
      <c r="H315" s="187">
        <f t="shared" si="58"/>
        <v>1470.4924086198639</v>
      </c>
      <c r="I315" s="187">
        <f t="shared" si="59"/>
        <v>732.35681212819338</v>
      </c>
      <c r="J315" s="87">
        <f t="shared" si="60"/>
        <v>442.34351452542882</v>
      </c>
      <c r="K315" s="187">
        <f t="shared" si="64"/>
        <v>446.70343102270596</v>
      </c>
      <c r="L315" s="87">
        <f t="shared" si="61"/>
        <v>269.80887233771443</v>
      </c>
      <c r="M315" s="88">
        <f t="shared" si="65"/>
        <v>1740.3012809575785</v>
      </c>
      <c r="N315" s="88">
        <f t="shared" si="66"/>
        <v>11159.301280957578</v>
      </c>
      <c r="O315" s="88">
        <f t="shared" si="67"/>
        <v>18475.664372446321</v>
      </c>
      <c r="P315" s="89">
        <f t="shared" si="62"/>
        <v>0.94023533250042479</v>
      </c>
      <c r="Q315" s="195">
        <v>-92.422278713975857</v>
      </c>
      <c r="R315" s="89">
        <f t="shared" si="68"/>
        <v>0.15598919980363279</v>
      </c>
      <c r="S315" s="89">
        <f t="shared" si="68"/>
        <v>0.11388363292336803</v>
      </c>
      <c r="T315" s="91">
        <v>604</v>
      </c>
      <c r="U315" s="190">
        <v>8148</v>
      </c>
      <c r="V315" s="190">
        <v>14000</v>
      </c>
      <c r="W315" s="197"/>
      <c r="X315" s="88">
        <v>0</v>
      </c>
      <c r="Y315" s="88">
        <f t="shared" si="69"/>
        <v>0</v>
      </c>
    </row>
    <row r="316" spans="2:27">
      <c r="B316" s="207">
        <v>5053</v>
      </c>
      <c r="C316" t="s">
        <v>330</v>
      </c>
      <c r="D316" s="1">
        <v>105046</v>
      </c>
      <c r="E316" s="85">
        <f t="shared" si="63"/>
        <v>15140.674545978667</v>
      </c>
      <c r="F316" s="86">
        <f t="shared" si="56"/>
        <v>0.77051611671672959</v>
      </c>
      <c r="G316" s="187">
        <f t="shared" si="57"/>
        <v>2706.8078694655546</v>
      </c>
      <c r="H316" s="187">
        <f t="shared" si="58"/>
        <v>18779.832998352016</v>
      </c>
      <c r="I316" s="187">
        <f t="shared" si="59"/>
        <v>891.15052236016334</v>
      </c>
      <c r="J316" s="87">
        <f t="shared" si="60"/>
        <v>6182.8023241348137</v>
      </c>
      <c r="K316" s="187">
        <f t="shared" si="64"/>
        <v>605.49714125467585</v>
      </c>
      <c r="L316" s="87">
        <f t="shared" si="61"/>
        <v>4200.9391660249412</v>
      </c>
      <c r="M316" s="88">
        <f t="shared" si="65"/>
        <v>22980.772164376958</v>
      </c>
      <c r="N316" s="88">
        <f t="shared" si="66"/>
        <v>128026.77216437696</v>
      </c>
      <c r="O316" s="88">
        <f t="shared" si="67"/>
        <v>18452.979556698898</v>
      </c>
      <c r="P316" s="89">
        <f t="shared" si="62"/>
        <v>0.93908089145586893</v>
      </c>
      <c r="Q316" s="195">
        <v>1057.3051825868206</v>
      </c>
      <c r="R316" s="92">
        <f t="shared" si="68"/>
        <v>5.3768834139197079E-2</v>
      </c>
      <c r="S316" s="92">
        <f t="shared" si="68"/>
        <v>3.9036119104388423E-2</v>
      </c>
      <c r="T316" s="91">
        <v>6938</v>
      </c>
      <c r="U316" s="190">
        <v>99686</v>
      </c>
      <c r="V316" s="190">
        <v>14571.846221312673</v>
      </c>
      <c r="W316" s="197"/>
      <c r="X316" s="88">
        <v>0</v>
      </c>
      <c r="Y316" s="88">
        <f t="shared" si="69"/>
        <v>0</v>
      </c>
      <c r="Z316" s="1"/>
    </row>
    <row r="317" spans="2:27">
      <c r="B317" s="207">
        <v>5054</v>
      </c>
      <c r="C317" t="s">
        <v>331</v>
      </c>
      <c r="D317" s="1">
        <v>133960</v>
      </c>
      <c r="E317" s="85">
        <f t="shared" si="63"/>
        <v>13365.259902224883</v>
      </c>
      <c r="F317" s="86">
        <f t="shared" si="56"/>
        <v>0.68016442249644038</v>
      </c>
      <c r="G317" s="187">
        <f t="shared" si="57"/>
        <v>3772.0566557178249</v>
      </c>
      <c r="H317" s="187">
        <f t="shared" si="58"/>
        <v>37807.323860259756</v>
      </c>
      <c r="I317" s="187">
        <f t="shared" si="59"/>
        <v>1512.5456476739876</v>
      </c>
      <c r="J317" s="87">
        <f t="shared" si="60"/>
        <v>15160.245026636378</v>
      </c>
      <c r="K317" s="187">
        <f t="shared" si="64"/>
        <v>1226.8922665685002</v>
      </c>
      <c r="L317" s="87">
        <f t="shared" si="61"/>
        <v>12297.141187816078</v>
      </c>
      <c r="M317" s="88">
        <f t="shared" si="65"/>
        <v>50104.465048075836</v>
      </c>
      <c r="N317" s="88">
        <f t="shared" si="66"/>
        <v>184064.46504807583</v>
      </c>
      <c r="O317" s="88">
        <f t="shared" si="67"/>
        <v>18364.208824511206</v>
      </c>
      <c r="P317" s="89">
        <f t="shared" si="62"/>
        <v>0.93456330674485444</v>
      </c>
      <c r="Q317" s="195">
        <v>2854.1543881619655</v>
      </c>
      <c r="R317" s="92">
        <f t="shared" si="68"/>
        <v>4.5239618607699629E-2</v>
      </c>
      <c r="S317" s="92">
        <f t="shared" si="68"/>
        <v>4.0442549620774287E-2</v>
      </c>
      <c r="T317" s="91">
        <v>10023</v>
      </c>
      <c r="U317" s="190">
        <v>128162</v>
      </c>
      <c r="V317" s="190">
        <v>12845.745213992181</v>
      </c>
      <c r="W317" s="197"/>
      <c r="X317" s="88">
        <v>0</v>
      </c>
      <c r="Y317" s="88">
        <f t="shared" si="69"/>
        <v>0</v>
      </c>
      <c r="Z317" s="1"/>
      <c r="AA317" s="1"/>
    </row>
    <row r="318" spans="2:27">
      <c r="B318" s="207">
        <v>5055</v>
      </c>
      <c r="C318" t="s">
        <v>332</v>
      </c>
      <c r="D318" s="1">
        <v>98936</v>
      </c>
      <c r="E318" s="85">
        <f t="shared" si="63"/>
        <v>16237.649762021991</v>
      </c>
      <c r="F318" s="86">
        <f t="shared" si="56"/>
        <v>0.8263417063252646</v>
      </c>
      <c r="G318" s="187">
        <f t="shared" si="57"/>
        <v>2048.6227398395608</v>
      </c>
      <c r="H318" s="187">
        <f t="shared" si="58"/>
        <v>12482.258353842444</v>
      </c>
      <c r="I318" s="187">
        <f t="shared" si="59"/>
        <v>507.20919674500004</v>
      </c>
      <c r="J318" s="87">
        <f t="shared" si="60"/>
        <v>3090.4256357672853</v>
      </c>
      <c r="K318" s="187">
        <f t="shared" si="64"/>
        <v>221.55581563951262</v>
      </c>
      <c r="L318" s="87">
        <f t="shared" si="61"/>
        <v>1349.9395846915504</v>
      </c>
      <c r="M318" s="88">
        <f t="shared" si="65"/>
        <v>13832.197938533995</v>
      </c>
      <c r="N318" s="88">
        <f t="shared" si="66"/>
        <v>112768.19793853399</v>
      </c>
      <c r="O318" s="88">
        <f t="shared" si="67"/>
        <v>18507.828317501066</v>
      </c>
      <c r="P318" s="89">
        <f t="shared" si="62"/>
        <v>0.94187217093629583</v>
      </c>
      <c r="Q318" s="195">
        <v>1219.6673937015839</v>
      </c>
      <c r="R318" s="92">
        <f t="shared" si="68"/>
        <v>4.9062125565958709E-2</v>
      </c>
      <c r="S318" s="92">
        <f t="shared" si="68"/>
        <v>1.2388855789896035E-2</v>
      </c>
      <c r="T318" s="91">
        <v>6093</v>
      </c>
      <c r="U318" s="190">
        <v>94309</v>
      </c>
      <c r="V318" s="190">
        <v>16038.945578231293</v>
      </c>
      <c r="W318" s="197"/>
      <c r="X318" s="88">
        <v>0</v>
      </c>
      <c r="Y318" s="88">
        <f t="shared" si="69"/>
        <v>0</v>
      </c>
      <c r="Z318" s="1"/>
      <c r="AA318" s="1"/>
    </row>
    <row r="319" spans="2:27">
      <c r="B319" s="207">
        <v>5056</v>
      </c>
      <c r="C319" t="s">
        <v>333</v>
      </c>
      <c r="D319" s="1">
        <v>88815</v>
      </c>
      <c r="E319" s="85">
        <f t="shared" si="63"/>
        <v>16685.139958669923</v>
      </c>
      <c r="F319" s="86">
        <f t="shared" si="56"/>
        <v>0.84911469490928704</v>
      </c>
      <c r="G319" s="187">
        <f t="shared" si="57"/>
        <v>1780.1286218508014</v>
      </c>
      <c r="H319" s="187">
        <f t="shared" si="58"/>
        <v>9475.6246541118162</v>
      </c>
      <c r="I319" s="187">
        <f t="shared" si="59"/>
        <v>350.58762791822392</v>
      </c>
      <c r="J319" s="87">
        <f t="shared" si="60"/>
        <v>1866.1779434087059</v>
      </c>
      <c r="K319" s="187">
        <f t="shared" si="64"/>
        <v>64.93424681273649</v>
      </c>
      <c r="L319" s="87">
        <f t="shared" si="61"/>
        <v>345.64499578419634</v>
      </c>
      <c r="M319" s="88">
        <f t="shared" si="65"/>
        <v>9821.2696498960122</v>
      </c>
      <c r="N319" s="88">
        <f t="shared" si="66"/>
        <v>98636.269649896014</v>
      </c>
      <c r="O319" s="88">
        <f t="shared" si="67"/>
        <v>18530.202827333462</v>
      </c>
      <c r="P319" s="89">
        <f t="shared" si="62"/>
        <v>0.94301082036549688</v>
      </c>
      <c r="Q319" s="195">
        <v>1267.3572192144293</v>
      </c>
      <c r="R319" s="92">
        <f t="shared" si="68"/>
        <v>8.7126822282335953E-2</v>
      </c>
      <c r="S319" s="92">
        <f t="shared" si="68"/>
        <v>7.8549079179601008E-2</v>
      </c>
      <c r="T319" s="91">
        <v>5323</v>
      </c>
      <c r="U319" s="190">
        <v>81697</v>
      </c>
      <c r="V319" s="190">
        <v>15469.986744934671</v>
      </c>
      <c r="W319" s="197"/>
      <c r="X319" s="88">
        <v>0</v>
      </c>
      <c r="Y319" s="88">
        <f t="shared" si="69"/>
        <v>0</v>
      </c>
      <c r="Z319" s="1"/>
      <c r="AA319" s="1"/>
    </row>
    <row r="320" spans="2:27">
      <c r="B320" s="207">
        <v>5057</v>
      </c>
      <c r="C320" t="s">
        <v>334</v>
      </c>
      <c r="D320" s="1">
        <v>162688</v>
      </c>
      <c r="E320" s="85">
        <f t="shared" si="63"/>
        <v>15461.699296711651</v>
      </c>
      <c r="F320" s="86">
        <f t="shared" si="56"/>
        <v>0.78685321871001113</v>
      </c>
      <c r="G320" s="187">
        <f t="shared" si="57"/>
        <v>2514.1930190257644</v>
      </c>
      <c r="H320" s="187">
        <f t="shared" si="58"/>
        <v>26454.338946189095</v>
      </c>
      <c r="I320" s="187">
        <f t="shared" si="59"/>
        <v>778.79185960361883</v>
      </c>
      <c r="J320" s="87">
        <f t="shared" si="60"/>
        <v>8194.4479467492765</v>
      </c>
      <c r="K320" s="187">
        <f t="shared" si="64"/>
        <v>493.13847849813141</v>
      </c>
      <c r="L320" s="87">
        <f t="shared" si="61"/>
        <v>5188.8030707573389</v>
      </c>
      <c r="M320" s="88">
        <f t="shared" si="65"/>
        <v>31643.142016946433</v>
      </c>
      <c r="N320" s="88">
        <f t="shared" si="66"/>
        <v>194331.14201694643</v>
      </c>
      <c r="O320" s="88">
        <f t="shared" si="67"/>
        <v>18469.030794235547</v>
      </c>
      <c r="P320" s="89">
        <f t="shared" si="62"/>
        <v>0.93989774655553304</v>
      </c>
      <c r="Q320" s="195">
        <v>2393.5034492906561</v>
      </c>
      <c r="R320" s="92">
        <f t="shared" si="68"/>
        <v>8.8599971896391364E-2</v>
      </c>
      <c r="S320" s="92">
        <f t="shared" si="68"/>
        <v>8.3427001111861701E-2</v>
      </c>
      <c r="T320" s="91">
        <v>10522</v>
      </c>
      <c r="U320" s="190">
        <v>149447</v>
      </c>
      <c r="V320" s="190">
        <v>14271.103896103898</v>
      </c>
      <c r="W320" s="197"/>
      <c r="X320" s="88">
        <v>0</v>
      </c>
      <c r="Y320" s="88">
        <f t="shared" si="69"/>
        <v>0</v>
      </c>
      <c r="Z320" s="1"/>
      <c r="AA320" s="1"/>
    </row>
    <row r="321" spans="2:27">
      <c r="B321" s="207">
        <v>5058</v>
      </c>
      <c r="C321" t="s">
        <v>335</v>
      </c>
      <c r="D321" s="1">
        <v>67702</v>
      </c>
      <c r="E321" s="85">
        <f t="shared" si="63"/>
        <v>15603.134362756397</v>
      </c>
      <c r="F321" s="86">
        <f t="shared" si="56"/>
        <v>0.79405091637700942</v>
      </c>
      <c r="G321" s="187">
        <f t="shared" si="57"/>
        <v>2429.3319793989172</v>
      </c>
      <c r="H321" s="187">
        <f t="shared" si="58"/>
        <v>10540.871458611902</v>
      </c>
      <c r="I321" s="187">
        <f t="shared" si="59"/>
        <v>729.28958648795799</v>
      </c>
      <c r="J321" s="87">
        <f t="shared" si="60"/>
        <v>3164.3875157712496</v>
      </c>
      <c r="K321" s="187">
        <f t="shared" si="64"/>
        <v>443.63620538247056</v>
      </c>
      <c r="L321" s="87">
        <f t="shared" si="61"/>
        <v>1924.9374951545399</v>
      </c>
      <c r="M321" s="88">
        <f t="shared" si="65"/>
        <v>12465.808953766442</v>
      </c>
      <c r="N321" s="88">
        <f t="shared" si="66"/>
        <v>80167.808953766449</v>
      </c>
      <c r="O321" s="88">
        <f t="shared" si="67"/>
        <v>18476.102547537786</v>
      </c>
      <c r="P321" s="89">
        <f t="shared" si="62"/>
        <v>0.94025763143888308</v>
      </c>
      <c r="Q321" s="195">
        <v>-234.01708168863843</v>
      </c>
      <c r="R321" s="92">
        <f t="shared" si="68"/>
        <v>5.176324374708715E-2</v>
      </c>
      <c r="S321" s="92">
        <f t="shared" si="68"/>
        <v>3.0674651397237792E-2</v>
      </c>
      <c r="T321" s="91">
        <v>4339</v>
      </c>
      <c r="U321" s="190">
        <v>64370</v>
      </c>
      <c r="V321" s="190">
        <v>15138.758231420508</v>
      </c>
      <c r="W321" s="197"/>
      <c r="X321" s="88">
        <v>0</v>
      </c>
      <c r="Y321" s="88">
        <f t="shared" si="69"/>
        <v>0</v>
      </c>
      <c r="Z321" s="1"/>
      <c r="AA321" s="1"/>
    </row>
    <row r="322" spans="2:27">
      <c r="B322" s="207">
        <v>5059</v>
      </c>
      <c r="C322" t="s">
        <v>336</v>
      </c>
      <c r="D322" s="1">
        <v>282309</v>
      </c>
      <c r="E322" s="85">
        <f t="shared" si="63"/>
        <v>15022.029479061352</v>
      </c>
      <c r="F322" s="86">
        <f t="shared" si="56"/>
        <v>0.76447821292643869</v>
      </c>
      <c r="G322" s="187">
        <f t="shared" si="57"/>
        <v>2777.9949096159439</v>
      </c>
      <c r="H322" s="187">
        <f t="shared" si="58"/>
        <v>52206.858336412435</v>
      </c>
      <c r="I322" s="187">
        <f t="shared" si="59"/>
        <v>932.67629578122376</v>
      </c>
      <c r="J322" s="87">
        <f t="shared" si="60"/>
        <v>17527.785626616536</v>
      </c>
      <c r="K322" s="187">
        <f t="shared" si="64"/>
        <v>647.02291467573627</v>
      </c>
      <c r="L322" s="87">
        <f t="shared" si="61"/>
        <v>12159.50163550111</v>
      </c>
      <c r="M322" s="88">
        <f t="shared" si="65"/>
        <v>64366.359971913545</v>
      </c>
      <c r="N322" s="88">
        <f t="shared" si="66"/>
        <v>346675.35997191357</v>
      </c>
      <c r="O322" s="88">
        <f t="shared" si="67"/>
        <v>18447.047303353036</v>
      </c>
      <c r="P322" s="89">
        <f t="shared" si="62"/>
        <v>0.93877899626635464</v>
      </c>
      <c r="Q322" s="195">
        <v>5115.1267651130547</v>
      </c>
      <c r="R322" s="92">
        <f t="shared" si="68"/>
        <v>5.1524158584007509E-2</v>
      </c>
      <c r="S322" s="92">
        <f t="shared" si="68"/>
        <v>4.5761002710322934E-2</v>
      </c>
      <c r="T322" s="91">
        <v>18793</v>
      </c>
      <c r="U322" s="190">
        <v>268476</v>
      </c>
      <c r="V322" s="190">
        <v>14364.686998394864</v>
      </c>
      <c r="W322" s="197"/>
      <c r="X322" s="88">
        <v>0</v>
      </c>
      <c r="Y322" s="88">
        <f t="shared" si="69"/>
        <v>0</v>
      </c>
      <c r="Z322" s="1"/>
      <c r="AA322" s="1"/>
    </row>
    <row r="323" spans="2:27">
      <c r="B323" s="207">
        <v>5060</v>
      </c>
      <c r="C323" t="s">
        <v>337</v>
      </c>
      <c r="D323" s="1">
        <v>213378</v>
      </c>
      <c r="E323" s="85">
        <f t="shared" si="63"/>
        <v>21406.300160513645</v>
      </c>
      <c r="F323" s="86">
        <f t="shared" si="56"/>
        <v>1.089376779275163</v>
      </c>
      <c r="G323" s="187">
        <f t="shared" si="57"/>
        <v>-1052.5674992554318</v>
      </c>
      <c r="H323" s="187">
        <f t="shared" si="58"/>
        <v>-10491.992832578146</v>
      </c>
      <c r="I323" s="187">
        <f t="shared" si="59"/>
        <v>0</v>
      </c>
      <c r="J323" s="87">
        <f t="shared" si="60"/>
        <v>0</v>
      </c>
      <c r="K323" s="187">
        <f t="shared" si="64"/>
        <v>-285.65338110548743</v>
      </c>
      <c r="L323" s="87">
        <f t="shared" si="61"/>
        <v>-2847.3929028594989</v>
      </c>
      <c r="M323" s="88">
        <f t="shared" si="65"/>
        <v>-13339.385735437645</v>
      </c>
      <c r="N323" s="88">
        <f t="shared" si="66"/>
        <v>200038.61426456235</v>
      </c>
      <c r="O323" s="88">
        <f t="shared" si="67"/>
        <v>20068.079280152724</v>
      </c>
      <c r="P323" s="89">
        <f t="shared" si="62"/>
        <v>1.0212740832616087</v>
      </c>
      <c r="Q323" s="195">
        <v>-5275.2520471687149</v>
      </c>
      <c r="R323" s="89">
        <f t="shared" si="68"/>
        <v>2.2934504348159582E-2</v>
      </c>
      <c r="S323" s="89">
        <f t="shared" si="68"/>
        <v>1.4930000802899282E-2</v>
      </c>
      <c r="T323" s="91">
        <v>9968</v>
      </c>
      <c r="U323" s="190">
        <v>208594</v>
      </c>
      <c r="V323" s="190">
        <v>21091.405460060665</v>
      </c>
      <c r="W323" s="197"/>
      <c r="X323" s="88">
        <v>0</v>
      </c>
      <c r="Y323" s="88">
        <f t="shared" si="69"/>
        <v>0</v>
      </c>
    </row>
    <row r="324" spans="2:27" ht="28.5" customHeight="1">
      <c r="B324" s="207">
        <v>5061</v>
      </c>
      <c r="C324" t="s">
        <v>338</v>
      </c>
      <c r="D324" s="1">
        <v>29782</v>
      </c>
      <c r="E324" s="85">
        <f t="shared" si="63"/>
        <v>15210.418794688458</v>
      </c>
      <c r="F324" s="86">
        <f t="shared" si="56"/>
        <v>0.77406543464942812</v>
      </c>
      <c r="G324" s="187">
        <f t="shared" si="57"/>
        <v>2664.9613202396804</v>
      </c>
      <c r="H324" s="187">
        <f t="shared" si="58"/>
        <v>5217.9942650292942</v>
      </c>
      <c r="I324" s="187">
        <f t="shared" si="59"/>
        <v>866.74003531173662</v>
      </c>
      <c r="J324" s="87">
        <f t="shared" si="60"/>
        <v>1697.0769891403804</v>
      </c>
      <c r="K324" s="187">
        <f t="shared" si="64"/>
        <v>581.08665420624925</v>
      </c>
      <c r="L324" s="87">
        <f t="shared" si="61"/>
        <v>1137.7676689358361</v>
      </c>
      <c r="M324" s="88">
        <f t="shared" si="65"/>
        <v>6355.7619339651301</v>
      </c>
      <c r="N324" s="88">
        <f t="shared" si="66"/>
        <v>36137.761933965128</v>
      </c>
      <c r="O324" s="88">
        <f t="shared" si="67"/>
        <v>18456.466769134386</v>
      </c>
      <c r="P324" s="89">
        <f t="shared" si="62"/>
        <v>0.93925835735250385</v>
      </c>
      <c r="Q324" s="195">
        <v>109.58158655304123</v>
      </c>
      <c r="R324" s="89">
        <f t="shared" si="68"/>
        <v>4.9881905030493182E-2</v>
      </c>
      <c r="S324" s="89">
        <f t="shared" si="68"/>
        <v>4.9345703853255998E-2</v>
      </c>
      <c r="T324" s="91">
        <v>1958</v>
      </c>
      <c r="U324" s="190">
        <v>28367</v>
      </c>
      <c r="V324" s="190">
        <v>14495.14563106796</v>
      </c>
      <c r="W324" s="197"/>
      <c r="X324" s="88">
        <v>0</v>
      </c>
      <c r="Y324" s="88">
        <f t="shared" si="69"/>
        <v>0</v>
      </c>
    </row>
    <row r="325" spans="2:27">
      <c r="B325" s="207">
        <v>5501</v>
      </c>
      <c r="C325" t="s">
        <v>339</v>
      </c>
      <c r="D325" s="1">
        <v>1454841</v>
      </c>
      <c r="E325" s="85">
        <f t="shared" si="63"/>
        <v>18475.34446631532</v>
      </c>
      <c r="F325" s="86">
        <f t="shared" si="56"/>
        <v>0.94021905232552094</v>
      </c>
      <c r="G325" s="187">
        <f t="shared" si="57"/>
        <v>706.00591726356288</v>
      </c>
      <c r="H325" s="187">
        <f t="shared" si="58"/>
        <v>55594.43595491926</v>
      </c>
      <c r="I325" s="187">
        <f t="shared" si="59"/>
        <v>0</v>
      </c>
      <c r="J325" s="87">
        <f t="shared" si="60"/>
        <v>0</v>
      </c>
      <c r="K325" s="187">
        <f t="shared" si="64"/>
        <v>-285.65338110548743</v>
      </c>
      <c r="L325" s="87">
        <f t="shared" si="61"/>
        <v>-22493.775495151611</v>
      </c>
      <c r="M325" s="88">
        <f t="shared" si="65"/>
        <v>33100.660459767649</v>
      </c>
      <c r="N325" s="88">
        <f t="shared" si="66"/>
        <v>1487941.6604597676</v>
      </c>
      <c r="O325" s="88">
        <f t="shared" si="67"/>
        <v>18895.697002473396</v>
      </c>
      <c r="P325" s="89">
        <f t="shared" si="62"/>
        <v>0.96161099248175208</v>
      </c>
      <c r="Q325" s="195">
        <v>8184.014761807899</v>
      </c>
      <c r="R325" s="89">
        <f t="shared" si="68"/>
        <v>3.3218589740402975E-2</v>
      </c>
      <c r="S325" s="89">
        <f t="shared" si="68"/>
        <v>2.3338424675007838E-2</v>
      </c>
      <c r="T325" s="91">
        <v>78745</v>
      </c>
      <c r="U325" s="190">
        <v>1408067</v>
      </c>
      <c r="V325" s="190">
        <v>18053.992717201767</v>
      </c>
      <c r="W325" s="197"/>
      <c r="X325" s="88">
        <v>0</v>
      </c>
      <c r="Y325" s="88">
        <f t="shared" si="69"/>
        <v>0</v>
      </c>
    </row>
    <row r="326" spans="2:27">
      <c r="B326" s="207">
        <v>5503</v>
      </c>
      <c r="C326" t="s">
        <v>340</v>
      </c>
      <c r="D326" s="1">
        <v>419702</v>
      </c>
      <c r="E326" s="85">
        <f t="shared" si="63"/>
        <v>16750.558748403579</v>
      </c>
      <c r="F326" s="86">
        <f t="shared" si="56"/>
        <v>0.85244388818088224</v>
      </c>
      <c r="G326" s="187">
        <f t="shared" si="57"/>
        <v>1740.8773480106079</v>
      </c>
      <c r="H326" s="187">
        <f t="shared" si="58"/>
        <v>43619.422831753793</v>
      </c>
      <c r="I326" s="187">
        <f t="shared" si="59"/>
        <v>327.6910515114443</v>
      </c>
      <c r="J326" s="87">
        <f t="shared" si="60"/>
        <v>8210.626986670748</v>
      </c>
      <c r="K326" s="187">
        <f t="shared" si="64"/>
        <v>42.037670405956874</v>
      </c>
      <c r="L326" s="87">
        <f t="shared" si="61"/>
        <v>1053.2958696916555</v>
      </c>
      <c r="M326" s="88">
        <f t="shared" si="65"/>
        <v>44672.718701445447</v>
      </c>
      <c r="N326" s="88">
        <f t="shared" si="66"/>
        <v>464374.71870144544</v>
      </c>
      <c r="O326" s="88">
        <f t="shared" si="67"/>
        <v>18533.473766820141</v>
      </c>
      <c r="P326" s="89">
        <f t="shared" si="62"/>
        <v>0.94317728002907653</v>
      </c>
      <c r="Q326" s="195">
        <v>8812.833418116883</v>
      </c>
      <c r="R326" s="89">
        <f t="shared" si="68"/>
        <v>4.6320072197486052E-2</v>
      </c>
      <c r="S326" s="89">
        <f t="shared" si="68"/>
        <v>3.9930905089958404E-2</v>
      </c>
      <c r="T326" s="91">
        <v>25056</v>
      </c>
      <c r="U326" s="190">
        <v>401122</v>
      </c>
      <c r="V326" s="190">
        <v>16107.376621290608</v>
      </c>
      <c r="W326" s="197"/>
      <c r="X326" s="88">
        <v>0</v>
      </c>
      <c r="Y326" s="88">
        <f t="shared" si="69"/>
        <v>0</v>
      </c>
    </row>
    <row r="327" spans="2:27">
      <c r="B327" s="207">
        <v>5510</v>
      </c>
      <c r="C327" t="s">
        <v>345</v>
      </c>
      <c r="D327" s="1">
        <v>38738</v>
      </c>
      <c r="E327" s="85">
        <f t="shared" si="63"/>
        <v>13616.168717047451</v>
      </c>
      <c r="F327" s="86">
        <f t="shared" ref="F327:F362" si="70">E327/E$365</f>
        <v>0.69293329121889957</v>
      </c>
      <c r="G327" s="187">
        <f t="shared" ref="G327:G363" si="71">($E$365+$Y$365-E327-Y327)*0.6</f>
        <v>3621.5113668242848</v>
      </c>
      <c r="H327" s="187">
        <f t="shared" ref="H327:H362" si="72">G327*T327/1000</f>
        <v>10303.19983861509</v>
      </c>
      <c r="I327" s="187">
        <f t="shared" ref="I327:I362" si="73">IF(E327+Y327&lt;(E$365+Y$365)*0.9,((E$365+Y$365)*0.9-E327-Y327)*0.35,0)</f>
        <v>1424.727562486089</v>
      </c>
      <c r="J327" s="87">
        <f t="shared" ref="J327:J363" si="74">I327*T327/1000</f>
        <v>4053.3499152729232</v>
      </c>
      <c r="K327" s="187">
        <f t="shared" si="64"/>
        <v>1139.0741813806017</v>
      </c>
      <c r="L327" s="87">
        <f t="shared" ref="L327:L362" si="75">K327*T327/1000</f>
        <v>3240.6660460278117</v>
      </c>
      <c r="M327" s="88">
        <f t="shared" si="65"/>
        <v>13543.865884642903</v>
      </c>
      <c r="N327" s="88">
        <f t="shared" si="66"/>
        <v>52281.865884642903</v>
      </c>
      <c r="O327" s="88">
        <f t="shared" si="67"/>
        <v>18376.754265252337</v>
      </c>
      <c r="P327" s="89">
        <f t="shared" ref="P327:P362" si="76">O327/O$365</f>
        <v>0.93520175018097751</v>
      </c>
      <c r="Q327" s="195">
        <v>1044.8908395012295</v>
      </c>
      <c r="R327" s="89">
        <f t="shared" si="68"/>
        <v>8.2127493156042231E-2</v>
      </c>
      <c r="S327" s="89">
        <f t="shared" si="68"/>
        <v>9.0115077464048177E-2</v>
      </c>
      <c r="T327" s="91">
        <v>2845</v>
      </c>
      <c r="U327" s="190">
        <v>35798</v>
      </c>
      <c r="V327" s="190">
        <v>12490.579204466154</v>
      </c>
      <c r="W327" s="197"/>
      <c r="X327" s="88">
        <v>0</v>
      </c>
      <c r="Y327" s="88">
        <f t="shared" si="69"/>
        <v>0</v>
      </c>
    </row>
    <row r="328" spans="2:27">
      <c r="B328" s="207">
        <v>5512</v>
      </c>
      <c r="C328" t="s">
        <v>346</v>
      </c>
      <c r="D328" s="1">
        <v>63014</v>
      </c>
      <c r="E328" s="85">
        <f t="shared" ref="E328:E362" si="77">D328/T328*1000</f>
        <v>14719.458070544266</v>
      </c>
      <c r="F328" s="86">
        <f t="shared" si="70"/>
        <v>0.74908021028051186</v>
      </c>
      <c r="G328" s="187">
        <f t="shared" si="71"/>
        <v>2959.5377547261955</v>
      </c>
      <c r="H328" s="187">
        <f t="shared" si="72"/>
        <v>12669.781127982844</v>
      </c>
      <c r="I328" s="187">
        <f t="shared" si="73"/>
        <v>1038.5762887622038</v>
      </c>
      <c r="J328" s="87">
        <f t="shared" si="74"/>
        <v>4446.1450921909945</v>
      </c>
      <c r="K328" s="187">
        <f t="shared" ref="K328:K362" si="78">I328+J$367</f>
        <v>752.92290765671646</v>
      </c>
      <c r="L328" s="87">
        <f t="shared" si="75"/>
        <v>3223.2629676784031</v>
      </c>
      <c r="M328" s="88">
        <f t="shared" ref="M328:M362" si="79">+H328+L328</f>
        <v>15893.044095661247</v>
      </c>
      <c r="N328" s="88">
        <f t="shared" ref="N328:N362" si="80">D328+M328</f>
        <v>78907.044095661244</v>
      </c>
      <c r="O328" s="88">
        <f t="shared" ref="O328:O362" si="81">N328/T328*1000</f>
        <v>18431.918732927177</v>
      </c>
      <c r="P328" s="89">
        <f t="shared" si="76"/>
        <v>0.93800909613405803</v>
      </c>
      <c r="Q328" s="195">
        <v>1922.5342298434971</v>
      </c>
      <c r="R328" s="89">
        <f t="shared" ref="R328:S362" si="82">(D328-U328)/U328</f>
        <v>3.7216269155432656E-2</v>
      </c>
      <c r="S328" s="89">
        <f t="shared" si="82"/>
        <v>1.9044996044790832E-2</v>
      </c>
      <c r="T328" s="91">
        <v>4281</v>
      </c>
      <c r="U328" s="190">
        <v>60753</v>
      </c>
      <c r="V328" s="190">
        <v>14444.365192582027</v>
      </c>
      <c r="W328" s="197"/>
      <c r="X328" s="88">
        <v>0</v>
      </c>
      <c r="Y328" s="88">
        <f t="shared" ref="Y328:Y362" si="83">X328*1000/T328</f>
        <v>0</v>
      </c>
    </row>
    <row r="329" spans="2:27">
      <c r="B329" s="207">
        <v>5514</v>
      </c>
      <c r="C329" t="s">
        <v>347</v>
      </c>
      <c r="D329" s="1">
        <v>23215</v>
      </c>
      <c r="E329" s="85">
        <f t="shared" si="77"/>
        <v>17707.856598016784</v>
      </c>
      <c r="F329" s="86">
        <f t="shared" si="70"/>
        <v>0.90116123029039552</v>
      </c>
      <c r="G329" s="187">
        <f t="shared" si="71"/>
        <v>1166.4986382426846</v>
      </c>
      <c r="H329" s="187">
        <f t="shared" si="72"/>
        <v>1529.2797147361593</v>
      </c>
      <c r="I329" s="187">
        <f t="shared" si="73"/>
        <v>0</v>
      </c>
      <c r="J329" s="87">
        <f t="shared" si="74"/>
        <v>0</v>
      </c>
      <c r="K329" s="187">
        <f t="shared" si="78"/>
        <v>-285.65338110548743</v>
      </c>
      <c r="L329" s="87">
        <f t="shared" si="75"/>
        <v>-374.49158262929404</v>
      </c>
      <c r="M329" s="88">
        <f t="shared" si="79"/>
        <v>1154.7881321068653</v>
      </c>
      <c r="N329" s="88">
        <f t="shared" si="80"/>
        <v>24369.788132106863</v>
      </c>
      <c r="O329" s="88">
        <f t="shared" si="81"/>
        <v>18588.701855153977</v>
      </c>
      <c r="P329" s="89">
        <f t="shared" si="76"/>
        <v>0.9459878636677016</v>
      </c>
      <c r="Q329" s="195">
        <v>-563.81615055771545</v>
      </c>
      <c r="R329" s="89">
        <f>(D329-U329)/U329</f>
        <v>-2.4333865680423637E-2</v>
      </c>
      <c r="S329" s="89">
        <f t="shared" si="82"/>
        <v>-4.8148752254204022E-2</v>
      </c>
      <c r="T329" s="91">
        <v>1311</v>
      </c>
      <c r="U329" s="190">
        <v>23794</v>
      </c>
      <c r="V329" s="190">
        <v>18603.596559812351</v>
      </c>
      <c r="W329" s="197"/>
      <c r="X329" s="88">
        <v>0</v>
      </c>
      <c r="Y329" s="88">
        <f t="shared" si="83"/>
        <v>0</v>
      </c>
    </row>
    <row r="330" spans="2:27">
      <c r="B330" s="207">
        <v>5516</v>
      </c>
      <c r="C330" t="s">
        <v>348</v>
      </c>
      <c r="D330" s="1">
        <v>18941</v>
      </c>
      <c r="E330" s="85">
        <f t="shared" si="77"/>
        <v>17701.869158878504</v>
      </c>
      <c r="F330" s="86">
        <f t="shared" si="70"/>
        <v>0.90085652666970173</v>
      </c>
      <c r="G330" s="187">
        <f t="shared" si="71"/>
        <v>1170.0911017256526</v>
      </c>
      <c r="H330" s="187">
        <f t="shared" si="72"/>
        <v>1251.9974788464483</v>
      </c>
      <c r="I330" s="187">
        <f t="shared" si="73"/>
        <v>0</v>
      </c>
      <c r="J330" s="87">
        <f t="shared" si="74"/>
        <v>0</v>
      </c>
      <c r="K330" s="187">
        <f t="shared" si="78"/>
        <v>-285.65338110548743</v>
      </c>
      <c r="L330" s="87">
        <f t="shared" si="75"/>
        <v>-305.64911778287154</v>
      </c>
      <c r="M330" s="88">
        <f t="shared" si="79"/>
        <v>946.3483610635767</v>
      </c>
      <c r="N330" s="88">
        <f t="shared" si="80"/>
        <v>19887.348361063578</v>
      </c>
      <c r="O330" s="88">
        <f t="shared" si="81"/>
        <v>18586.306879498672</v>
      </c>
      <c r="P330" s="89">
        <f t="shared" si="76"/>
        <v>0.94586598221942453</v>
      </c>
      <c r="Q330" s="195">
        <v>-270.84304431483883</v>
      </c>
      <c r="R330" s="89">
        <f t="shared" si="82"/>
        <v>-0.1175867691590962</v>
      </c>
      <c r="S330" s="89">
        <f t="shared" si="82"/>
        <v>-0.11016460179688298</v>
      </c>
      <c r="T330" s="91">
        <v>1070</v>
      </c>
      <c r="U330" s="190">
        <v>21465</v>
      </c>
      <c r="V330" s="190">
        <v>19893.419833178868</v>
      </c>
      <c r="W330" s="197"/>
      <c r="X330" s="88">
        <v>0</v>
      </c>
      <c r="Y330" s="88">
        <f t="shared" si="83"/>
        <v>0</v>
      </c>
    </row>
    <row r="331" spans="2:27">
      <c r="B331" s="207">
        <v>5518</v>
      </c>
      <c r="C331" t="s">
        <v>349</v>
      </c>
      <c r="D331" s="1">
        <v>11370</v>
      </c>
      <c r="E331" s="85">
        <f t="shared" si="77"/>
        <v>11531.440162271805</v>
      </c>
      <c r="F331" s="86">
        <f t="shared" si="70"/>
        <v>0.58684046519875077</v>
      </c>
      <c r="G331" s="187">
        <f t="shared" si="71"/>
        <v>4872.3484996896723</v>
      </c>
      <c r="H331" s="187">
        <f t="shared" si="72"/>
        <v>4804.1356206940172</v>
      </c>
      <c r="I331" s="187">
        <f t="shared" si="73"/>
        <v>2154.3825566575647</v>
      </c>
      <c r="J331" s="87">
        <f t="shared" si="74"/>
        <v>2124.2212008643587</v>
      </c>
      <c r="K331" s="187">
        <f t="shared" si="78"/>
        <v>1868.7291755520773</v>
      </c>
      <c r="L331" s="87">
        <f t="shared" si="75"/>
        <v>1842.5669670943482</v>
      </c>
      <c r="M331" s="88">
        <f t="shared" si="79"/>
        <v>6646.7025877883652</v>
      </c>
      <c r="N331" s="88">
        <f t="shared" si="80"/>
        <v>18016.702587788364</v>
      </c>
      <c r="O331" s="88">
        <f t="shared" si="81"/>
        <v>18272.517837513555</v>
      </c>
      <c r="P331" s="89">
        <f t="shared" si="76"/>
        <v>0.92989710887997001</v>
      </c>
      <c r="Q331" s="195">
        <v>488.37770395367806</v>
      </c>
      <c r="R331" s="89">
        <f t="shared" si="82"/>
        <v>8.4613183249069926E-2</v>
      </c>
      <c r="S331" s="89">
        <f t="shared" si="82"/>
        <v>8.131314313776436E-2</v>
      </c>
      <c r="T331" s="91">
        <v>986</v>
      </c>
      <c r="U331" s="190">
        <v>10483</v>
      </c>
      <c r="V331" s="190">
        <v>10664.292980671415</v>
      </c>
      <c r="W331" s="197"/>
      <c r="X331" s="88">
        <v>0</v>
      </c>
      <c r="Y331" s="88">
        <f t="shared" si="83"/>
        <v>0</v>
      </c>
    </row>
    <row r="332" spans="2:27">
      <c r="B332" s="207">
        <v>5520</v>
      </c>
      <c r="C332" t="s">
        <v>350</v>
      </c>
      <c r="D332" s="1">
        <v>81073</v>
      </c>
      <c r="E332" s="85">
        <f t="shared" si="77"/>
        <v>20339.438033115905</v>
      </c>
      <c r="F332" s="86">
        <f t="shared" si="70"/>
        <v>1.0350836590460522</v>
      </c>
      <c r="G332" s="187">
        <f t="shared" si="71"/>
        <v>-412.45022281678757</v>
      </c>
      <c r="H332" s="187">
        <f t="shared" si="72"/>
        <v>-1644.0265881477153</v>
      </c>
      <c r="I332" s="187">
        <f t="shared" si="73"/>
        <v>0</v>
      </c>
      <c r="J332" s="87">
        <f t="shared" si="74"/>
        <v>0</v>
      </c>
      <c r="K332" s="187">
        <f t="shared" si="78"/>
        <v>-285.65338110548743</v>
      </c>
      <c r="L332" s="87">
        <f t="shared" si="75"/>
        <v>-1138.614377086473</v>
      </c>
      <c r="M332" s="88">
        <f t="shared" si="79"/>
        <v>-2782.6409652341881</v>
      </c>
      <c r="N332" s="88">
        <f t="shared" si="80"/>
        <v>78290.359034765817</v>
      </c>
      <c r="O332" s="88">
        <f t="shared" si="81"/>
        <v>19641.33442919363</v>
      </c>
      <c r="P332" s="89">
        <f t="shared" si="76"/>
        <v>0.99955683516996452</v>
      </c>
      <c r="Q332" s="195">
        <v>1166.1205999182907</v>
      </c>
      <c r="R332" s="89">
        <f t="shared" si="82"/>
        <v>6.832437275985663E-2</v>
      </c>
      <c r="S332" s="89">
        <f t="shared" si="82"/>
        <v>5.8407663830575343E-2</v>
      </c>
      <c r="T332" s="91">
        <v>3986</v>
      </c>
      <c r="U332" s="190">
        <v>75888</v>
      </c>
      <c r="V332" s="190">
        <v>19217.016966320589</v>
      </c>
      <c r="W332" s="197"/>
      <c r="X332" s="88">
        <v>0</v>
      </c>
      <c r="Y332" s="88">
        <f t="shared" si="83"/>
        <v>0</v>
      </c>
    </row>
    <row r="333" spans="2:27">
      <c r="B333" s="207">
        <v>5522</v>
      </c>
      <c r="C333" t="s">
        <v>351</v>
      </c>
      <c r="D333" s="1">
        <v>29552</v>
      </c>
      <c r="E333" s="85">
        <f t="shared" si="77"/>
        <v>14283.228612856454</v>
      </c>
      <c r="F333" s="86">
        <f t="shared" si="70"/>
        <v>0.72688028604897681</v>
      </c>
      <c r="G333" s="187">
        <f t="shared" si="71"/>
        <v>3221.275429338883</v>
      </c>
      <c r="H333" s="187">
        <f t="shared" si="72"/>
        <v>6664.8188633021491</v>
      </c>
      <c r="I333" s="187">
        <f t="shared" si="73"/>
        <v>1191.256598952938</v>
      </c>
      <c r="J333" s="87">
        <f t="shared" si="74"/>
        <v>2464.7099032336287</v>
      </c>
      <c r="K333" s="187">
        <f t="shared" si="78"/>
        <v>905.60321784745065</v>
      </c>
      <c r="L333" s="87">
        <f t="shared" si="75"/>
        <v>1873.6930577263754</v>
      </c>
      <c r="M333" s="88">
        <f t="shared" si="79"/>
        <v>8538.5119210285247</v>
      </c>
      <c r="N333" s="88">
        <f t="shared" si="80"/>
        <v>38090.511921028527</v>
      </c>
      <c r="O333" s="88">
        <f t="shared" si="81"/>
        <v>18410.107260042787</v>
      </c>
      <c r="P333" s="89">
        <f t="shared" si="76"/>
        <v>0.93689909992248133</v>
      </c>
      <c r="Q333" s="195">
        <v>723.92045586222775</v>
      </c>
      <c r="R333" s="89">
        <f t="shared" si="82"/>
        <v>6.5474473608306896E-2</v>
      </c>
      <c r="S333" s="89">
        <f t="shared" si="82"/>
        <v>5.4660087940943805E-2</v>
      </c>
      <c r="T333" s="91">
        <v>2069</v>
      </c>
      <c r="U333" s="190">
        <v>27736</v>
      </c>
      <c r="V333" s="190">
        <v>13542.96875</v>
      </c>
      <c r="W333" s="197"/>
      <c r="X333" s="88">
        <v>0</v>
      </c>
      <c r="Y333" s="88">
        <f t="shared" si="83"/>
        <v>0</v>
      </c>
    </row>
    <row r="334" spans="2:27">
      <c r="B334" s="207">
        <v>5524</v>
      </c>
      <c r="C334" t="s">
        <v>352</v>
      </c>
      <c r="D334" s="1">
        <v>117719</v>
      </c>
      <c r="E334" s="85">
        <f t="shared" si="77"/>
        <v>17533.363121834969</v>
      </c>
      <c r="F334" s="86">
        <f t="shared" si="70"/>
        <v>0.89228117443477806</v>
      </c>
      <c r="G334" s="187">
        <f t="shared" si="71"/>
        <v>1271.1947239517735</v>
      </c>
      <c r="H334" s="187">
        <f t="shared" si="72"/>
        <v>8534.8013766122076</v>
      </c>
      <c r="I334" s="187">
        <f t="shared" si="73"/>
        <v>53.709520810457612</v>
      </c>
      <c r="J334" s="87">
        <f t="shared" si="74"/>
        <v>360.60572272141241</v>
      </c>
      <c r="K334" s="187">
        <f t="shared" si="78"/>
        <v>-231.94386029502982</v>
      </c>
      <c r="L334" s="87">
        <f t="shared" si="75"/>
        <v>-1557.2710780208301</v>
      </c>
      <c r="M334" s="88">
        <f t="shared" si="79"/>
        <v>6977.5302985913777</v>
      </c>
      <c r="N334" s="88">
        <f t="shared" si="80"/>
        <v>124696.53029859137</v>
      </c>
      <c r="O334" s="88">
        <f t="shared" si="81"/>
        <v>18572.613985491713</v>
      </c>
      <c r="P334" s="89">
        <f t="shared" si="76"/>
        <v>0.94516914434177135</v>
      </c>
      <c r="Q334" s="195">
        <v>1423.9676163118338</v>
      </c>
      <c r="R334" s="89">
        <f t="shared" si="82"/>
        <v>6.2810350120077282E-2</v>
      </c>
      <c r="S334" s="89">
        <f t="shared" si="82"/>
        <v>7.3574589591058032E-2</v>
      </c>
      <c r="T334" s="91">
        <v>6714</v>
      </c>
      <c r="U334" s="190">
        <v>110762</v>
      </c>
      <c r="V334" s="190">
        <v>16331.760542612798</v>
      </c>
      <c r="W334" s="197"/>
      <c r="X334" s="88">
        <v>0</v>
      </c>
      <c r="Y334" s="88">
        <f t="shared" si="83"/>
        <v>0</v>
      </c>
    </row>
    <row r="335" spans="2:27">
      <c r="B335" s="207">
        <v>5526</v>
      </c>
      <c r="C335" t="s">
        <v>353</v>
      </c>
      <c r="D335" s="1">
        <v>53168</v>
      </c>
      <c r="E335" s="85">
        <f t="shared" si="77"/>
        <v>15256.241032998565</v>
      </c>
      <c r="F335" s="86">
        <f t="shared" si="70"/>
        <v>0.77639735011427435</v>
      </c>
      <c r="G335" s="187">
        <f t="shared" si="71"/>
        <v>2637.467977253616</v>
      </c>
      <c r="H335" s="187">
        <f t="shared" si="72"/>
        <v>9191.5759007288507</v>
      </c>
      <c r="I335" s="187">
        <f t="shared" si="73"/>
        <v>850.702251903199</v>
      </c>
      <c r="J335" s="87">
        <f t="shared" si="74"/>
        <v>2964.6973478826485</v>
      </c>
      <c r="K335" s="187">
        <f t="shared" si="78"/>
        <v>565.04887079771152</v>
      </c>
      <c r="L335" s="87">
        <f t="shared" si="75"/>
        <v>1969.1953147300246</v>
      </c>
      <c r="M335" s="88">
        <f t="shared" si="79"/>
        <v>11160.771215458875</v>
      </c>
      <c r="N335" s="88">
        <f t="shared" si="80"/>
        <v>64328.771215458873</v>
      </c>
      <c r="O335" s="88">
        <f t="shared" si="81"/>
        <v>18458.757881049893</v>
      </c>
      <c r="P335" s="89">
        <f t="shared" si="76"/>
        <v>0.93937495312574615</v>
      </c>
      <c r="Q335" s="195">
        <v>1363.2298156983397</v>
      </c>
      <c r="R335" s="89">
        <f t="shared" si="82"/>
        <v>6.9843250095579207E-2</v>
      </c>
      <c r="S335" s="89">
        <f t="shared" si="82"/>
        <v>5.2345096507215395E-2</v>
      </c>
      <c r="T335" s="91">
        <v>3485</v>
      </c>
      <c r="U335" s="190">
        <v>49697</v>
      </c>
      <c r="V335" s="190">
        <v>14497.37456242707</v>
      </c>
      <c r="W335" s="197"/>
      <c r="X335" s="88">
        <v>0</v>
      </c>
      <c r="Y335" s="88">
        <f t="shared" si="83"/>
        <v>0</v>
      </c>
    </row>
    <row r="336" spans="2:27">
      <c r="B336" s="207">
        <v>5528</v>
      </c>
      <c r="C336" t="s">
        <v>354</v>
      </c>
      <c r="D336" s="1">
        <v>14911</v>
      </c>
      <c r="E336" s="85">
        <f t="shared" si="77"/>
        <v>13896.551724137931</v>
      </c>
      <c r="F336" s="86">
        <f t="shared" si="70"/>
        <v>0.70720211558076373</v>
      </c>
      <c r="G336" s="187">
        <f t="shared" si="71"/>
        <v>3453.2815625699964</v>
      </c>
      <c r="H336" s="187">
        <f t="shared" si="72"/>
        <v>3705.3711166376061</v>
      </c>
      <c r="I336" s="187">
        <f t="shared" si="73"/>
        <v>1326.5935100044208</v>
      </c>
      <c r="J336" s="87">
        <f t="shared" si="74"/>
        <v>1423.4348362347434</v>
      </c>
      <c r="K336" s="187">
        <f t="shared" si="78"/>
        <v>1040.9401288989334</v>
      </c>
      <c r="L336" s="87">
        <f t="shared" si="75"/>
        <v>1116.9287583085554</v>
      </c>
      <c r="M336" s="88">
        <f t="shared" si="79"/>
        <v>4822.2998749461613</v>
      </c>
      <c r="N336" s="88">
        <f t="shared" si="80"/>
        <v>19733.299874946162</v>
      </c>
      <c r="O336" s="88">
        <f t="shared" si="81"/>
        <v>18390.773415606862</v>
      </c>
      <c r="P336" s="89">
        <f t="shared" si="76"/>
        <v>0.93591519139907076</v>
      </c>
      <c r="Q336" s="195">
        <v>635.07573665547079</v>
      </c>
      <c r="R336" s="89">
        <f t="shared" si="82"/>
        <v>0.10231389073704443</v>
      </c>
      <c r="S336" s="89">
        <f t="shared" si="82"/>
        <v>8.4849458171778969E-2</v>
      </c>
      <c r="T336" s="91">
        <v>1073</v>
      </c>
      <c r="U336" s="190">
        <v>13527</v>
      </c>
      <c r="V336" s="190">
        <v>12809.659090909092</v>
      </c>
      <c r="W336" s="197"/>
      <c r="X336" s="88">
        <v>0</v>
      </c>
      <c r="Y336" s="88">
        <f t="shared" si="83"/>
        <v>0</v>
      </c>
    </row>
    <row r="337" spans="2:25">
      <c r="B337" s="207">
        <v>5530</v>
      </c>
      <c r="C337" t="s">
        <v>355</v>
      </c>
      <c r="D337" s="1">
        <v>246462</v>
      </c>
      <c r="E337" s="85">
        <f t="shared" si="77"/>
        <v>16547.737343896872</v>
      </c>
      <c r="F337" s="86">
        <f t="shared" si="70"/>
        <v>0.8421222106021875</v>
      </c>
      <c r="G337" s="187">
        <f t="shared" si="71"/>
        <v>1862.5701907146322</v>
      </c>
      <c r="H337" s="187">
        <f t="shared" si="72"/>
        <v>27741.120420503732</v>
      </c>
      <c r="I337" s="187">
        <f t="shared" si="73"/>
        <v>398.67854308879174</v>
      </c>
      <c r="J337" s="87">
        <f t="shared" si="74"/>
        <v>5937.9182207644635</v>
      </c>
      <c r="K337" s="187">
        <f t="shared" si="78"/>
        <v>113.02516198330432</v>
      </c>
      <c r="L337" s="87">
        <f t="shared" si="75"/>
        <v>1683.3967625793343</v>
      </c>
      <c r="M337" s="88">
        <f t="shared" si="79"/>
        <v>29424.517183083066</v>
      </c>
      <c r="N337" s="88">
        <f t="shared" si="80"/>
        <v>275886.51718308305</v>
      </c>
      <c r="O337" s="88">
        <f t="shared" si="81"/>
        <v>18523.332696594807</v>
      </c>
      <c r="P337" s="89">
        <f t="shared" si="76"/>
        <v>0.94266119615014177</v>
      </c>
      <c r="Q337" s="195">
        <v>3621.3925179371909</v>
      </c>
      <c r="R337" s="89">
        <f t="shared" si="82"/>
        <v>1.4075814368769056E-2</v>
      </c>
      <c r="S337" s="89">
        <f t="shared" si="82"/>
        <v>1.1148107908593403E-2</v>
      </c>
      <c r="T337" s="91">
        <v>14894</v>
      </c>
      <c r="U337" s="190">
        <v>243041</v>
      </c>
      <c r="V337" s="190">
        <v>16365.295266312032</v>
      </c>
      <c r="W337" s="197"/>
      <c r="X337" s="88">
        <v>0</v>
      </c>
      <c r="Y337" s="88">
        <f t="shared" si="83"/>
        <v>0</v>
      </c>
    </row>
    <row r="338" spans="2:25">
      <c r="B338" s="207">
        <v>5532</v>
      </c>
      <c r="C338" t="s">
        <v>356</v>
      </c>
      <c r="D338" s="1">
        <v>76130</v>
      </c>
      <c r="E338" s="85">
        <f t="shared" si="77"/>
        <v>13665.41015975588</v>
      </c>
      <c r="F338" s="86">
        <f t="shared" si="70"/>
        <v>0.69543921161907785</v>
      </c>
      <c r="G338" s="187">
        <f t="shared" si="71"/>
        <v>3591.966501199227</v>
      </c>
      <c r="H338" s="187">
        <f t="shared" si="72"/>
        <v>20010.845378180897</v>
      </c>
      <c r="I338" s="187">
        <f t="shared" si="73"/>
        <v>1407.4930575381386</v>
      </c>
      <c r="J338" s="87">
        <f t="shared" si="74"/>
        <v>7841.1438235449696</v>
      </c>
      <c r="K338" s="187">
        <f t="shared" si="78"/>
        <v>1121.8396764326512</v>
      </c>
      <c r="L338" s="87">
        <f t="shared" si="75"/>
        <v>6249.7688374063</v>
      </c>
      <c r="M338" s="88">
        <f t="shared" si="79"/>
        <v>26260.614215587197</v>
      </c>
      <c r="N338" s="88">
        <f t="shared" si="80"/>
        <v>102390.61421558719</v>
      </c>
      <c r="O338" s="88">
        <f t="shared" si="81"/>
        <v>18379.216337387756</v>
      </c>
      <c r="P338" s="89">
        <f t="shared" si="76"/>
        <v>0.93532704620098628</v>
      </c>
      <c r="Q338" s="195">
        <v>1792.9791974908039</v>
      </c>
      <c r="R338" s="89">
        <f t="shared" si="82"/>
        <v>5.9937347720153147E-2</v>
      </c>
      <c r="S338" s="89">
        <f t="shared" si="82"/>
        <v>4.9663318501541071E-2</v>
      </c>
      <c r="T338" s="91">
        <v>5571</v>
      </c>
      <c r="U338" s="190">
        <v>71825</v>
      </c>
      <c r="V338" s="190">
        <v>13018.850824723582</v>
      </c>
      <c r="W338" s="197"/>
      <c r="X338" s="88">
        <v>0</v>
      </c>
      <c r="Y338" s="88">
        <f t="shared" si="83"/>
        <v>0</v>
      </c>
    </row>
    <row r="339" spans="2:25">
      <c r="B339" s="207">
        <v>5534</v>
      </c>
      <c r="C339" t="s">
        <v>357</v>
      </c>
      <c r="D339" s="1">
        <v>35218</v>
      </c>
      <c r="E339" s="85">
        <f t="shared" si="77"/>
        <v>15743.406347787215</v>
      </c>
      <c r="F339" s="86">
        <f t="shared" si="70"/>
        <v>0.80118942429895668</v>
      </c>
      <c r="G339" s="187">
        <f t="shared" si="71"/>
        <v>2345.1687883804261</v>
      </c>
      <c r="H339" s="187">
        <f t="shared" si="72"/>
        <v>5246.1425796070134</v>
      </c>
      <c r="I339" s="187">
        <f t="shared" si="73"/>
        <v>680.19439172717148</v>
      </c>
      <c r="J339" s="87">
        <f t="shared" si="74"/>
        <v>1521.5948542936826</v>
      </c>
      <c r="K339" s="187">
        <f t="shared" si="78"/>
        <v>394.54101062168405</v>
      </c>
      <c r="L339" s="87">
        <f t="shared" si="75"/>
        <v>882.58824076070721</v>
      </c>
      <c r="M339" s="88">
        <f t="shared" si="79"/>
        <v>6128.7308203677203</v>
      </c>
      <c r="N339" s="88">
        <f t="shared" si="80"/>
        <v>41346.730820367724</v>
      </c>
      <c r="O339" s="88">
        <f t="shared" si="81"/>
        <v>18483.116146789329</v>
      </c>
      <c r="P339" s="89">
        <f t="shared" si="76"/>
        <v>0.94061455683498052</v>
      </c>
      <c r="Q339" s="195">
        <v>160.35631211397231</v>
      </c>
      <c r="R339" s="89">
        <f t="shared" si="82"/>
        <v>8.8588031651829865E-2</v>
      </c>
      <c r="S339" s="89">
        <f t="shared" si="82"/>
        <v>5.6470548375557719E-2</v>
      </c>
      <c r="T339" s="91">
        <v>2237</v>
      </c>
      <c r="U339" s="190">
        <v>32352</v>
      </c>
      <c r="V339" s="190">
        <v>14901.888530631046</v>
      </c>
      <c r="W339" s="197"/>
      <c r="X339" s="88">
        <v>0</v>
      </c>
      <c r="Y339" s="88">
        <f t="shared" si="83"/>
        <v>0</v>
      </c>
    </row>
    <row r="340" spans="2:25">
      <c r="B340" s="207">
        <v>5536</v>
      </c>
      <c r="C340" t="s">
        <v>358</v>
      </c>
      <c r="D340" s="1">
        <v>38133</v>
      </c>
      <c r="E340" s="85">
        <f t="shared" si="77"/>
        <v>13901.932191031718</v>
      </c>
      <c r="F340" s="86">
        <f t="shared" si="70"/>
        <v>0.70747593009573351</v>
      </c>
      <c r="G340" s="187">
        <f t="shared" si="71"/>
        <v>3450.0532824337247</v>
      </c>
      <c r="H340" s="187">
        <f t="shared" si="72"/>
        <v>9463.4961537157069</v>
      </c>
      <c r="I340" s="187">
        <f t="shared" si="73"/>
        <v>1324.7103465915957</v>
      </c>
      <c r="J340" s="87">
        <f t="shared" si="74"/>
        <v>3633.680480700747</v>
      </c>
      <c r="K340" s="187">
        <f t="shared" si="78"/>
        <v>1039.0569654861083</v>
      </c>
      <c r="L340" s="87">
        <f t="shared" si="75"/>
        <v>2850.133256328395</v>
      </c>
      <c r="M340" s="88">
        <f t="shared" si="79"/>
        <v>12313.629410044101</v>
      </c>
      <c r="N340" s="88">
        <f t="shared" si="80"/>
        <v>50446.629410044101</v>
      </c>
      <c r="O340" s="88">
        <f t="shared" si="81"/>
        <v>18391.04243895155</v>
      </c>
      <c r="P340" s="89">
        <f t="shared" si="76"/>
        <v>0.93592888212481917</v>
      </c>
      <c r="Q340" s="195">
        <v>734.16728391981087</v>
      </c>
      <c r="R340" s="89">
        <f t="shared" si="82"/>
        <v>0.11301479816701206</v>
      </c>
      <c r="S340" s="89">
        <f t="shared" si="82"/>
        <v>0.10124759833221689</v>
      </c>
      <c r="T340" s="91">
        <v>2743</v>
      </c>
      <c r="U340" s="190">
        <v>34261</v>
      </c>
      <c r="V340" s="190">
        <v>12623.802505526897</v>
      </c>
      <c r="W340" s="197"/>
      <c r="X340" s="88">
        <v>0</v>
      </c>
      <c r="Y340" s="88">
        <f t="shared" si="83"/>
        <v>0</v>
      </c>
    </row>
    <row r="341" spans="2:25">
      <c r="B341" s="207">
        <v>5538</v>
      </c>
      <c r="C341" t="s">
        <v>359</v>
      </c>
      <c r="D341" s="1">
        <v>28992</v>
      </c>
      <c r="E341" s="85">
        <f t="shared" si="77"/>
        <v>15886.027397260275</v>
      </c>
      <c r="F341" s="86">
        <f t="shared" si="70"/>
        <v>0.80844747722574883</v>
      </c>
      <c r="G341" s="187">
        <f t="shared" si="71"/>
        <v>2259.59615869659</v>
      </c>
      <c r="H341" s="187">
        <f t="shared" si="72"/>
        <v>4123.7629896212766</v>
      </c>
      <c r="I341" s="187">
        <f t="shared" si="73"/>
        <v>630.27702441160045</v>
      </c>
      <c r="J341" s="87">
        <f t="shared" si="74"/>
        <v>1150.2555695511708</v>
      </c>
      <c r="K341" s="187">
        <f t="shared" si="78"/>
        <v>344.62364330611302</v>
      </c>
      <c r="L341" s="87">
        <f t="shared" si="75"/>
        <v>628.93814903365626</v>
      </c>
      <c r="M341" s="88">
        <f t="shared" si="79"/>
        <v>4752.7011386549329</v>
      </c>
      <c r="N341" s="88">
        <f t="shared" si="80"/>
        <v>33744.701138654935</v>
      </c>
      <c r="O341" s="88">
        <f t="shared" si="81"/>
        <v>18490.247199262976</v>
      </c>
      <c r="P341" s="89">
        <f t="shared" si="76"/>
        <v>0.94097745948131983</v>
      </c>
      <c r="Q341" s="195">
        <v>287.9552836870771</v>
      </c>
      <c r="R341" s="89">
        <f t="shared" si="82"/>
        <v>5.5060227810327884E-2</v>
      </c>
      <c r="S341" s="89">
        <f t="shared" si="82"/>
        <v>6.1419494936855917E-2</v>
      </c>
      <c r="T341" s="91">
        <v>1825</v>
      </c>
      <c r="U341" s="190">
        <v>27479</v>
      </c>
      <c r="V341" s="190">
        <v>14966.775599128541</v>
      </c>
      <c r="W341" s="197"/>
      <c r="X341" s="88">
        <v>0</v>
      </c>
      <c r="Y341" s="88">
        <f t="shared" si="83"/>
        <v>0</v>
      </c>
    </row>
    <row r="342" spans="2:25">
      <c r="B342" s="207">
        <v>5540</v>
      </c>
      <c r="C342" t="s">
        <v>360</v>
      </c>
      <c r="D342" s="1">
        <v>28096</v>
      </c>
      <c r="E342" s="85">
        <f t="shared" si="77"/>
        <v>14233.029381965553</v>
      </c>
      <c r="F342" s="86">
        <f t="shared" si="70"/>
        <v>0.72432562335341699</v>
      </c>
      <c r="G342" s="187">
        <f t="shared" si="71"/>
        <v>3251.3949678734234</v>
      </c>
      <c r="H342" s="187">
        <f t="shared" si="72"/>
        <v>6418.2536665821381</v>
      </c>
      <c r="I342" s="187">
        <f t="shared" si="73"/>
        <v>1208.8263297647534</v>
      </c>
      <c r="J342" s="87">
        <f t="shared" si="74"/>
        <v>2386.2231749556231</v>
      </c>
      <c r="K342" s="187">
        <f t="shared" si="78"/>
        <v>923.17294865926601</v>
      </c>
      <c r="L342" s="87">
        <f t="shared" si="75"/>
        <v>1822.3434006533912</v>
      </c>
      <c r="M342" s="88">
        <f t="shared" si="79"/>
        <v>8240.5970672355288</v>
      </c>
      <c r="N342" s="88">
        <f t="shared" si="80"/>
        <v>36336.597067235532</v>
      </c>
      <c r="O342" s="88">
        <f t="shared" si="81"/>
        <v>18407.597298498244</v>
      </c>
      <c r="P342" s="89">
        <f t="shared" si="76"/>
        <v>0.93677136678770345</v>
      </c>
      <c r="Q342" s="195">
        <v>852.00881095796558</v>
      </c>
      <c r="R342" s="89">
        <f t="shared" si="82"/>
        <v>4.0785330616780885E-2</v>
      </c>
      <c r="S342" s="89">
        <f t="shared" si="82"/>
        <v>5.4493749358440646E-2</v>
      </c>
      <c r="T342" s="91">
        <v>1974</v>
      </c>
      <c r="U342" s="190">
        <v>26995</v>
      </c>
      <c r="V342" s="190">
        <v>13497.5</v>
      </c>
      <c r="W342" s="197"/>
      <c r="X342" s="88">
        <v>0</v>
      </c>
      <c r="Y342" s="88">
        <f t="shared" si="83"/>
        <v>0</v>
      </c>
    </row>
    <row r="343" spans="2:25">
      <c r="B343" s="207">
        <v>5542</v>
      </c>
      <c r="C343" t="s">
        <v>361</v>
      </c>
      <c r="D343" s="1">
        <v>40830</v>
      </c>
      <c r="E343" s="85">
        <f t="shared" si="77"/>
        <v>14613.457408733</v>
      </c>
      <c r="F343" s="86">
        <f t="shared" si="70"/>
        <v>0.74368578626986481</v>
      </c>
      <c r="G343" s="187">
        <f t="shared" si="71"/>
        <v>3023.1381518129551</v>
      </c>
      <c r="H343" s="187">
        <f t="shared" si="72"/>
        <v>8446.6479961653968</v>
      </c>
      <c r="I343" s="187">
        <f t="shared" si="73"/>
        <v>1075.6765203961468</v>
      </c>
      <c r="J343" s="87">
        <f t="shared" si="74"/>
        <v>3005.4401979868344</v>
      </c>
      <c r="K343" s="187">
        <f t="shared" si="78"/>
        <v>790.0231392906594</v>
      </c>
      <c r="L343" s="87">
        <f t="shared" si="75"/>
        <v>2207.3246511781026</v>
      </c>
      <c r="M343" s="88">
        <f t="shared" si="79"/>
        <v>10653.9726473435</v>
      </c>
      <c r="N343" s="88">
        <f t="shared" si="80"/>
        <v>51483.9726473435</v>
      </c>
      <c r="O343" s="88">
        <f t="shared" si="81"/>
        <v>18426.618699836614</v>
      </c>
      <c r="P343" s="89">
        <f t="shared" si="76"/>
        <v>0.93773937493352566</v>
      </c>
      <c r="Q343" s="195">
        <v>881.45406171051764</v>
      </c>
      <c r="R343" s="89">
        <f t="shared" si="82"/>
        <v>6.8596403988589072E-2</v>
      </c>
      <c r="S343" s="89">
        <f t="shared" si="82"/>
        <v>6.7066559458898944E-2</v>
      </c>
      <c r="T343" s="91">
        <v>2794</v>
      </c>
      <c r="U343" s="190">
        <v>38209</v>
      </c>
      <c r="V343" s="190">
        <v>13694.982078853047</v>
      </c>
      <c r="W343" s="197"/>
      <c r="X343" s="88">
        <v>0</v>
      </c>
      <c r="Y343" s="88">
        <f t="shared" si="83"/>
        <v>0</v>
      </c>
    </row>
    <row r="344" spans="2:25">
      <c r="B344" s="207">
        <v>5544</v>
      </c>
      <c r="C344" t="s">
        <v>362</v>
      </c>
      <c r="D344" s="1">
        <v>69279</v>
      </c>
      <c r="E344" s="85">
        <f t="shared" si="77"/>
        <v>14451.188986232792</v>
      </c>
      <c r="F344" s="86">
        <f t="shared" si="70"/>
        <v>0.73542786920078562</v>
      </c>
      <c r="G344" s="187">
        <f t="shared" si="71"/>
        <v>3120.49920531308</v>
      </c>
      <c r="H344" s="187">
        <f t="shared" si="72"/>
        <v>14959.673190270907</v>
      </c>
      <c r="I344" s="187">
        <f t="shared" si="73"/>
        <v>1132.4704682712197</v>
      </c>
      <c r="J344" s="87">
        <f t="shared" si="74"/>
        <v>5429.063424892227</v>
      </c>
      <c r="K344" s="187">
        <f t="shared" si="78"/>
        <v>846.81708716573235</v>
      </c>
      <c r="L344" s="87">
        <f t="shared" si="75"/>
        <v>4059.6411158725209</v>
      </c>
      <c r="M344" s="88">
        <f t="shared" si="79"/>
        <v>19019.314306143428</v>
      </c>
      <c r="N344" s="88">
        <f t="shared" si="80"/>
        <v>88298.314306143424</v>
      </c>
      <c r="O344" s="88">
        <f t="shared" si="81"/>
        <v>18418.505278711604</v>
      </c>
      <c r="P344" s="89">
        <f t="shared" si="76"/>
        <v>0.93732647908007172</v>
      </c>
      <c r="Q344" s="195">
        <v>829.9571123264941</v>
      </c>
      <c r="R344" s="89">
        <f t="shared" si="82"/>
        <v>3.6769327467001886E-2</v>
      </c>
      <c r="S344" s="89">
        <f t="shared" si="82"/>
        <v>3.2011520791099909E-2</v>
      </c>
      <c r="T344" s="91">
        <v>4794</v>
      </c>
      <c r="U344" s="190">
        <v>66822</v>
      </c>
      <c r="V344" s="190">
        <v>14002.933780385583</v>
      </c>
      <c r="W344" s="197"/>
      <c r="X344" s="88">
        <v>0</v>
      </c>
      <c r="Y344" s="88">
        <f t="shared" si="83"/>
        <v>0</v>
      </c>
    </row>
    <row r="345" spans="2:25">
      <c r="B345" s="207">
        <v>5546</v>
      </c>
      <c r="C345" t="s">
        <v>363</v>
      </c>
      <c r="D345" s="1">
        <v>17735</v>
      </c>
      <c r="E345" s="85">
        <f t="shared" si="77"/>
        <v>15328.435609334485</v>
      </c>
      <c r="F345" s="86">
        <f t="shared" si="70"/>
        <v>0.78007136638332741</v>
      </c>
      <c r="G345" s="187">
        <f t="shared" si="71"/>
        <v>2594.1512314520642</v>
      </c>
      <c r="H345" s="187">
        <f t="shared" si="72"/>
        <v>3001.4329747900379</v>
      </c>
      <c r="I345" s="187">
        <f t="shared" si="73"/>
        <v>825.434150185627</v>
      </c>
      <c r="J345" s="87">
        <f t="shared" si="74"/>
        <v>955.02731176477039</v>
      </c>
      <c r="K345" s="187">
        <f t="shared" si="78"/>
        <v>539.78076908013963</v>
      </c>
      <c r="L345" s="87">
        <f t="shared" si="75"/>
        <v>624.52634982572158</v>
      </c>
      <c r="M345" s="88">
        <f t="shared" si="79"/>
        <v>3625.9593246157592</v>
      </c>
      <c r="N345" s="88">
        <f t="shared" si="80"/>
        <v>21360.95932461576</v>
      </c>
      <c r="O345" s="88">
        <f t="shared" si="81"/>
        <v>18462.367609866687</v>
      </c>
      <c r="P345" s="89">
        <f t="shared" si="76"/>
        <v>0.9395586539391988</v>
      </c>
      <c r="Q345" s="195">
        <v>464.91866478134398</v>
      </c>
      <c r="R345" s="89">
        <f t="shared" si="82"/>
        <v>5.7038979616164026E-2</v>
      </c>
      <c r="S345" s="89">
        <f t="shared" si="82"/>
        <v>2.1408452213372009E-2</v>
      </c>
      <c r="T345" s="91">
        <v>1157</v>
      </c>
      <c r="U345" s="190">
        <v>16778</v>
      </c>
      <c r="V345" s="190">
        <v>15007.155635062611</v>
      </c>
      <c r="W345" s="197"/>
      <c r="X345" s="88">
        <v>0</v>
      </c>
      <c r="Y345" s="88">
        <f t="shared" si="83"/>
        <v>0</v>
      </c>
    </row>
    <row r="346" spans="2:25">
      <c r="B346" s="207">
        <v>5601</v>
      </c>
      <c r="C346" t="s">
        <v>341</v>
      </c>
      <c r="D346" s="1">
        <v>350788</v>
      </c>
      <c r="E346" s="85">
        <f t="shared" si="77"/>
        <v>16159.388243965359</v>
      </c>
      <c r="F346" s="86">
        <f t="shared" si="70"/>
        <v>0.82235894051134861</v>
      </c>
      <c r="G346" s="187">
        <f t="shared" si="71"/>
        <v>2095.5796506735396</v>
      </c>
      <c r="H346" s="187">
        <f t="shared" si="72"/>
        <v>45490.843056821199</v>
      </c>
      <c r="I346" s="187">
        <f t="shared" si="73"/>
        <v>534.60072806482117</v>
      </c>
      <c r="J346" s="87">
        <f t="shared" si="74"/>
        <v>11605.112604831138</v>
      </c>
      <c r="K346" s="187">
        <f t="shared" si="78"/>
        <v>248.94734695933374</v>
      </c>
      <c r="L346" s="87">
        <f t="shared" si="75"/>
        <v>5404.1490077932167</v>
      </c>
      <c r="M346" s="88">
        <f t="shared" si="79"/>
        <v>50894.992064614416</v>
      </c>
      <c r="N346" s="88">
        <f t="shared" si="80"/>
        <v>401682.99206461443</v>
      </c>
      <c r="O346" s="88">
        <f t="shared" si="81"/>
        <v>18503.915241598232</v>
      </c>
      <c r="P346" s="89">
        <f t="shared" si="76"/>
        <v>0.94167303264559987</v>
      </c>
      <c r="Q346" s="195">
        <v>7054.9867113857981</v>
      </c>
      <c r="R346" s="89">
        <f t="shared" si="82"/>
        <v>2.7588833230805285E-2</v>
      </c>
      <c r="S346" s="89">
        <f t="shared" si="82"/>
        <v>9.0801159932318576E-3</v>
      </c>
      <c r="T346" s="91">
        <v>21708</v>
      </c>
      <c r="U346" s="190">
        <v>341370</v>
      </c>
      <c r="V346" s="190">
        <v>16013.979453018717</v>
      </c>
      <c r="W346" s="197"/>
      <c r="X346" s="88">
        <v>0</v>
      </c>
      <c r="Y346" s="88">
        <f t="shared" si="83"/>
        <v>0</v>
      </c>
    </row>
    <row r="347" spans="2:25">
      <c r="B347" s="207">
        <v>5603</v>
      </c>
      <c r="C347" t="s">
        <v>344</v>
      </c>
      <c r="D347" s="1">
        <v>200113</v>
      </c>
      <c r="E347" s="85">
        <f t="shared" si="77"/>
        <v>17649.761862762392</v>
      </c>
      <c r="F347" s="86">
        <f t="shared" si="70"/>
        <v>0.89820476162884644</v>
      </c>
      <c r="G347" s="187">
        <f t="shared" si="71"/>
        <v>1201.3554793953197</v>
      </c>
      <c r="H347" s="187">
        <f t="shared" si="72"/>
        <v>13620.968425384133</v>
      </c>
      <c r="I347" s="187">
        <f t="shared" si="73"/>
        <v>12.969961485859493</v>
      </c>
      <c r="J347" s="87">
        <f t="shared" si="74"/>
        <v>147.05342332667493</v>
      </c>
      <c r="K347" s="187">
        <f t="shared" si="78"/>
        <v>-272.68341961962795</v>
      </c>
      <c r="L347" s="87">
        <f t="shared" si="75"/>
        <v>-3091.6846116473421</v>
      </c>
      <c r="M347" s="88">
        <f t="shared" si="79"/>
        <v>10529.283813736791</v>
      </c>
      <c r="N347" s="88">
        <f t="shared" si="80"/>
        <v>210642.28381373678</v>
      </c>
      <c r="O347" s="88">
        <f t="shared" si="81"/>
        <v>18578.433922538083</v>
      </c>
      <c r="P347" s="89">
        <f t="shared" si="76"/>
        <v>0.94546532370147474</v>
      </c>
      <c r="Q347" s="195">
        <v>3906.6149290651438</v>
      </c>
      <c r="R347" s="89">
        <f t="shared" si="82"/>
        <v>1.5420603428153892E-2</v>
      </c>
      <c r="S347" s="89">
        <f t="shared" si="82"/>
        <v>1.2912949794709852E-2</v>
      </c>
      <c r="T347" s="91">
        <v>11338</v>
      </c>
      <c r="U347" s="190">
        <v>197074</v>
      </c>
      <c r="V347" s="190">
        <v>17424.75685234306</v>
      </c>
      <c r="W347" s="197"/>
      <c r="X347" s="88">
        <v>0</v>
      </c>
      <c r="Y347" s="88">
        <f t="shared" si="83"/>
        <v>0</v>
      </c>
    </row>
    <row r="348" spans="2:25">
      <c r="B348" s="207">
        <v>5605</v>
      </c>
      <c r="C348" t="s">
        <v>377</v>
      </c>
      <c r="D348" s="1">
        <v>157716</v>
      </c>
      <c r="E348" s="85">
        <f t="shared" si="77"/>
        <v>15672.860975852131</v>
      </c>
      <c r="F348" s="86">
        <f t="shared" si="70"/>
        <v>0.79759933682493489</v>
      </c>
      <c r="G348" s="187">
        <f t="shared" si="71"/>
        <v>2387.4960115414765</v>
      </c>
      <c r="H348" s="187">
        <f t="shared" si="72"/>
        <v>24025.372364141876</v>
      </c>
      <c r="I348" s="187">
        <f t="shared" si="73"/>
        <v>704.88527190445109</v>
      </c>
      <c r="J348" s="87">
        <f t="shared" si="74"/>
        <v>7093.2604911744911</v>
      </c>
      <c r="K348" s="187">
        <f t="shared" si="78"/>
        <v>419.23189079896366</v>
      </c>
      <c r="L348" s="87">
        <f t="shared" si="75"/>
        <v>4218.7305171099715</v>
      </c>
      <c r="M348" s="88">
        <f t="shared" si="79"/>
        <v>28244.102881251849</v>
      </c>
      <c r="N348" s="88">
        <f t="shared" si="80"/>
        <v>185960.10288125183</v>
      </c>
      <c r="O348" s="88">
        <f t="shared" si="81"/>
        <v>18479.588878192568</v>
      </c>
      <c r="P348" s="89">
        <f t="shared" si="76"/>
        <v>0.94043505246127912</v>
      </c>
      <c r="Q348" s="195">
        <v>5080.7224491743</v>
      </c>
      <c r="R348" s="89">
        <f t="shared" si="82"/>
        <v>5.8354583277412428E-2</v>
      </c>
      <c r="S348" s="89">
        <f t="shared" si="82"/>
        <v>3.5952762126852097E-2</v>
      </c>
      <c r="T348" s="91">
        <v>10063</v>
      </c>
      <c r="U348" s="190">
        <v>149020</v>
      </c>
      <c r="V348" s="190">
        <v>15128.934010152283</v>
      </c>
      <c r="W348" s="197"/>
      <c r="X348" s="88">
        <v>0</v>
      </c>
      <c r="Y348" s="88">
        <f t="shared" si="83"/>
        <v>0</v>
      </c>
    </row>
    <row r="349" spans="2:25">
      <c r="B349" s="207">
        <v>5607</v>
      </c>
      <c r="C349" t="s">
        <v>343</v>
      </c>
      <c r="D349" s="1">
        <v>87360</v>
      </c>
      <c r="E349" s="85">
        <f t="shared" si="77"/>
        <v>15043.912519373171</v>
      </c>
      <c r="F349" s="86">
        <f t="shared" si="70"/>
        <v>0.76559185123837881</v>
      </c>
      <c r="G349" s="187">
        <f t="shared" si="71"/>
        <v>2764.8650854288526</v>
      </c>
      <c r="H349" s="187">
        <f t="shared" si="72"/>
        <v>16055.571551085348</v>
      </c>
      <c r="I349" s="187">
        <f t="shared" si="73"/>
        <v>925.01723167208706</v>
      </c>
      <c r="J349" s="87">
        <f t="shared" si="74"/>
        <v>5371.5750643198098</v>
      </c>
      <c r="K349" s="187">
        <f t="shared" si="78"/>
        <v>639.36385056659969</v>
      </c>
      <c r="L349" s="87">
        <f t="shared" si="75"/>
        <v>3712.7858802402443</v>
      </c>
      <c r="M349" s="88">
        <f t="shared" si="79"/>
        <v>19768.357431325592</v>
      </c>
      <c r="N349" s="88">
        <f t="shared" si="80"/>
        <v>107128.3574313256</v>
      </c>
      <c r="O349" s="88">
        <f t="shared" si="81"/>
        <v>18448.141455368623</v>
      </c>
      <c r="P349" s="89">
        <f t="shared" si="76"/>
        <v>0.93883467818195143</v>
      </c>
      <c r="Q349" s="195">
        <v>2702.2807574634899</v>
      </c>
      <c r="R349" s="89">
        <f t="shared" si="82"/>
        <v>3.6360400972774189E-2</v>
      </c>
      <c r="S349" s="89">
        <f t="shared" si="82"/>
        <v>-1.8316303356764943E-3</v>
      </c>
      <c r="T349" s="91">
        <v>5807</v>
      </c>
      <c r="U349" s="190">
        <v>84295</v>
      </c>
      <c r="V349" s="190">
        <v>15071.517968889682</v>
      </c>
      <c r="W349" s="197"/>
      <c r="X349" s="88">
        <v>0</v>
      </c>
      <c r="Y349" s="88">
        <f t="shared" si="83"/>
        <v>0</v>
      </c>
    </row>
    <row r="350" spans="2:25">
      <c r="B350" s="207">
        <v>5610</v>
      </c>
      <c r="C350" t="s">
        <v>370</v>
      </c>
      <c r="D350" s="1">
        <v>35602</v>
      </c>
      <c r="E350" s="85">
        <f t="shared" si="77"/>
        <v>13879.922027290448</v>
      </c>
      <c r="F350" s="86">
        <f t="shared" si="70"/>
        <v>0.70635582241210815</v>
      </c>
      <c r="G350" s="187">
        <f t="shared" si="71"/>
        <v>3463.2593806784867</v>
      </c>
      <c r="H350" s="187">
        <f t="shared" si="72"/>
        <v>8883.2603114403191</v>
      </c>
      <c r="I350" s="187">
        <f t="shared" si="73"/>
        <v>1332.4139039010402</v>
      </c>
      <c r="J350" s="87">
        <f t="shared" si="74"/>
        <v>3417.6416635061678</v>
      </c>
      <c r="K350" s="187">
        <f t="shared" si="78"/>
        <v>1046.7605227955528</v>
      </c>
      <c r="L350" s="87">
        <f t="shared" si="75"/>
        <v>2684.9407409705927</v>
      </c>
      <c r="M350" s="88">
        <f t="shared" si="79"/>
        <v>11568.201052410912</v>
      </c>
      <c r="N350" s="88">
        <f t="shared" si="80"/>
        <v>47170.201052410914</v>
      </c>
      <c r="O350" s="88">
        <f t="shared" si="81"/>
        <v>18389.941930764489</v>
      </c>
      <c r="P350" s="89">
        <f t="shared" si="76"/>
        <v>0.93587287674063802</v>
      </c>
      <c r="Q350" s="195">
        <v>1050.3144124149931</v>
      </c>
      <c r="R350" s="89">
        <f t="shared" si="82"/>
        <v>6.4557605477977453E-2</v>
      </c>
      <c r="S350" s="89">
        <f t="shared" si="82"/>
        <v>5.5426896970953807E-2</v>
      </c>
      <c r="T350" s="91">
        <v>2565</v>
      </c>
      <c r="U350" s="190">
        <v>33443</v>
      </c>
      <c r="V350" s="190">
        <v>13151.002752654345</v>
      </c>
      <c r="W350" s="197"/>
      <c r="X350" s="88">
        <v>0</v>
      </c>
      <c r="Y350" s="88">
        <f t="shared" si="83"/>
        <v>0</v>
      </c>
    </row>
    <row r="351" spans="2:25">
      <c r="B351" s="207">
        <v>5612</v>
      </c>
      <c r="C351" t="s">
        <v>364</v>
      </c>
      <c r="D351" s="1">
        <v>34765</v>
      </c>
      <c r="E351" s="85">
        <f t="shared" si="77"/>
        <v>12206.811797752809</v>
      </c>
      <c r="F351" s="86">
        <f t="shared" si="70"/>
        <v>0.62121044840730355</v>
      </c>
      <c r="G351" s="187">
        <f t="shared" si="71"/>
        <v>4467.1255184010697</v>
      </c>
      <c r="H351" s="187">
        <f t="shared" si="72"/>
        <v>12722.373476406246</v>
      </c>
      <c r="I351" s="187">
        <f t="shared" si="73"/>
        <v>1918.0024842392136</v>
      </c>
      <c r="J351" s="87">
        <f t="shared" si="74"/>
        <v>5462.4710751132807</v>
      </c>
      <c r="K351" s="187">
        <f t="shared" si="78"/>
        <v>1632.3491031337262</v>
      </c>
      <c r="L351" s="87">
        <f t="shared" si="75"/>
        <v>4648.9302457248523</v>
      </c>
      <c r="M351" s="88">
        <f t="shared" si="79"/>
        <v>17371.303722131099</v>
      </c>
      <c r="N351" s="88">
        <f t="shared" si="80"/>
        <v>52136.303722131095</v>
      </c>
      <c r="O351" s="88">
        <f t="shared" si="81"/>
        <v>18306.2864192876</v>
      </c>
      <c r="P351" s="89">
        <f t="shared" si="76"/>
        <v>0.93161560804039745</v>
      </c>
      <c r="Q351" s="195">
        <v>1229.6959440771498</v>
      </c>
      <c r="R351" s="89">
        <f t="shared" si="82"/>
        <v>0.11191070172071899</v>
      </c>
      <c r="S351" s="89">
        <f t="shared" si="82"/>
        <v>0.11152028363724978</v>
      </c>
      <c r="T351" s="91">
        <v>2848</v>
      </c>
      <c r="U351" s="190">
        <v>31266</v>
      </c>
      <c r="V351" s="190">
        <v>10982.08640674394</v>
      </c>
      <c r="W351" s="197"/>
      <c r="X351" s="88">
        <v>0</v>
      </c>
      <c r="Y351" s="88">
        <f t="shared" si="83"/>
        <v>0</v>
      </c>
    </row>
    <row r="352" spans="2:25">
      <c r="B352" s="207">
        <v>5614</v>
      </c>
      <c r="C352" t="s">
        <v>365</v>
      </c>
      <c r="D352" s="1">
        <v>12268</v>
      </c>
      <c r="E352" s="85">
        <f t="shared" si="77"/>
        <v>14199.074074074075</v>
      </c>
      <c r="F352" s="86">
        <f t="shared" si="70"/>
        <v>0.72259762161221242</v>
      </c>
      <c r="G352" s="187">
        <f t="shared" si="71"/>
        <v>3271.7681526083102</v>
      </c>
      <c r="H352" s="187">
        <f t="shared" si="72"/>
        <v>2826.8076838535803</v>
      </c>
      <c r="I352" s="187">
        <f t="shared" si="73"/>
        <v>1220.7106875267705</v>
      </c>
      <c r="J352" s="87">
        <f t="shared" si="74"/>
        <v>1054.6940340231297</v>
      </c>
      <c r="K352" s="187">
        <f t="shared" si="78"/>
        <v>935.0573064212831</v>
      </c>
      <c r="L352" s="87">
        <f t="shared" si="75"/>
        <v>807.88951274798853</v>
      </c>
      <c r="M352" s="88">
        <f t="shared" si="79"/>
        <v>3634.697196601569</v>
      </c>
      <c r="N352" s="88">
        <f t="shared" si="80"/>
        <v>15902.69719660157</v>
      </c>
      <c r="O352" s="88">
        <f t="shared" si="81"/>
        <v>18405.899533103668</v>
      </c>
      <c r="P352" s="89">
        <f t="shared" si="76"/>
        <v>0.93668496670064305</v>
      </c>
      <c r="Q352" s="195">
        <v>302.22011786610165</v>
      </c>
      <c r="R352" s="89">
        <f t="shared" si="82"/>
        <v>7.2002796225096116E-2</v>
      </c>
      <c r="S352" s="89">
        <f t="shared" si="82"/>
        <v>6.9521308270871385E-2</v>
      </c>
      <c r="T352" s="91">
        <v>864</v>
      </c>
      <c r="U352" s="190">
        <v>11444</v>
      </c>
      <c r="V352" s="190">
        <v>13276.102088167054</v>
      </c>
      <c r="W352" s="197"/>
      <c r="X352" s="88">
        <v>0</v>
      </c>
      <c r="Y352" s="88">
        <f t="shared" si="83"/>
        <v>0</v>
      </c>
    </row>
    <row r="353" spans="2:28">
      <c r="B353" s="207">
        <v>5616</v>
      </c>
      <c r="C353" t="s">
        <v>366</v>
      </c>
      <c r="D353" s="1">
        <v>13505</v>
      </c>
      <c r="E353" s="85">
        <f t="shared" si="77"/>
        <v>13794.688457609807</v>
      </c>
      <c r="F353" s="86">
        <f t="shared" si="70"/>
        <v>0.70201824558058745</v>
      </c>
      <c r="G353" s="187">
        <f t="shared" si="71"/>
        <v>3514.3995224868709</v>
      </c>
      <c r="H353" s="187">
        <f t="shared" si="72"/>
        <v>3440.5971325146465</v>
      </c>
      <c r="I353" s="187">
        <f t="shared" si="73"/>
        <v>1362.2456532892643</v>
      </c>
      <c r="J353" s="87">
        <f t="shared" si="74"/>
        <v>1333.6384945701896</v>
      </c>
      <c r="K353" s="187">
        <f t="shared" si="78"/>
        <v>1076.5922721837769</v>
      </c>
      <c r="L353" s="87">
        <f t="shared" si="75"/>
        <v>1053.9838344679176</v>
      </c>
      <c r="M353" s="88">
        <f t="shared" si="79"/>
        <v>4494.580966982564</v>
      </c>
      <c r="N353" s="88">
        <f t="shared" si="80"/>
        <v>17999.580966982565</v>
      </c>
      <c r="O353" s="88">
        <f t="shared" si="81"/>
        <v>18385.680252280454</v>
      </c>
      <c r="P353" s="89">
        <f t="shared" si="76"/>
        <v>0.93565599789906184</v>
      </c>
      <c r="Q353" s="195">
        <v>391.5657932765198</v>
      </c>
      <c r="R353" s="89">
        <f t="shared" si="82"/>
        <v>3.8047655649500384E-2</v>
      </c>
      <c r="S353" s="89">
        <f t="shared" si="82"/>
        <v>2.850482735445907E-2</v>
      </c>
      <c r="T353" s="91">
        <v>979</v>
      </c>
      <c r="U353" s="190">
        <v>13010</v>
      </c>
      <c r="V353" s="190">
        <v>13412.371134020619</v>
      </c>
      <c r="W353" s="197"/>
      <c r="X353" s="88">
        <v>0</v>
      </c>
      <c r="Y353" s="88">
        <f t="shared" si="83"/>
        <v>0</v>
      </c>
    </row>
    <row r="354" spans="2:28">
      <c r="B354" s="207">
        <v>5618</v>
      </c>
      <c r="C354" t="s">
        <v>367</v>
      </c>
      <c r="D354" s="1">
        <v>18924</v>
      </c>
      <c r="E354" s="85">
        <f t="shared" si="77"/>
        <v>17002.695417789757</v>
      </c>
      <c r="F354" s="86">
        <f t="shared" si="70"/>
        <v>0.86527524300509162</v>
      </c>
      <c r="G354" s="187">
        <f t="shared" si="71"/>
        <v>1589.595346378901</v>
      </c>
      <c r="H354" s="187">
        <f t="shared" si="72"/>
        <v>1769.2196205197167</v>
      </c>
      <c r="I354" s="187">
        <f t="shared" si="73"/>
        <v>239.44321722628192</v>
      </c>
      <c r="J354" s="87">
        <f t="shared" si="74"/>
        <v>266.5003007728518</v>
      </c>
      <c r="K354" s="187">
        <f t="shared" si="78"/>
        <v>-46.21016387920551</v>
      </c>
      <c r="L354" s="87">
        <f t="shared" si="75"/>
        <v>-51.431912397555728</v>
      </c>
      <c r="M354" s="88">
        <f t="shared" si="79"/>
        <v>1717.7877081221609</v>
      </c>
      <c r="N354" s="88">
        <f t="shared" si="80"/>
        <v>20641.78770812216</v>
      </c>
      <c r="O354" s="88">
        <f t="shared" si="81"/>
        <v>18546.08060028945</v>
      </c>
      <c r="P354" s="89">
        <f t="shared" si="76"/>
        <v>0.94381884777028691</v>
      </c>
      <c r="Q354" s="195">
        <v>91.443797667790477</v>
      </c>
      <c r="R354" s="89">
        <f t="shared" si="82"/>
        <v>2.6414275641373327E-2</v>
      </c>
      <c r="S354" s="89">
        <f t="shared" si="82"/>
        <v>3.1947506237822713E-2</v>
      </c>
      <c r="T354" s="91">
        <v>1113</v>
      </c>
      <c r="U354" s="190">
        <v>18437</v>
      </c>
      <c r="V354" s="190">
        <v>16476.318141197498</v>
      </c>
      <c r="W354" s="197"/>
      <c r="X354" s="88">
        <v>0</v>
      </c>
      <c r="Y354" s="88">
        <f t="shared" si="83"/>
        <v>0</v>
      </c>
    </row>
    <row r="355" spans="2:28">
      <c r="B355" s="207">
        <v>5620</v>
      </c>
      <c r="C355" t="s">
        <v>368</v>
      </c>
      <c r="D355" s="1">
        <v>49054</v>
      </c>
      <c r="E355" s="85">
        <f t="shared" si="77"/>
        <v>16622.839715350729</v>
      </c>
      <c r="F355" s="86">
        <f t="shared" si="70"/>
        <v>0.84594420594546715</v>
      </c>
      <c r="G355" s="187">
        <f t="shared" si="71"/>
        <v>1817.5087678423181</v>
      </c>
      <c r="H355" s="187">
        <f t="shared" si="72"/>
        <v>5363.4683739026805</v>
      </c>
      <c r="I355" s="187">
        <f t="shared" si="73"/>
        <v>372.39271307994181</v>
      </c>
      <c r="J355" s="87">
        <f t="shared" si="74"/>
        <v>1098.9308962989085</v>
      </c>
      <c r="K355" s="187">
        <f t="shared" si="78"/>
        <v>86.739331974454387</v>
      </c>
      <c r="L355" s="87">
        <f t="shared" si="75"/>
        <v>255.96776865661491</v>
      </c>
      <c r="M355" s="88">
        <f t="shared" si="79"/>
        <v>5619.4361425592951</v>
      </c>
      <c r="N355" s="88">
        <f t="shared" si="80"/>
        <v>54673.436142559294</v>
      </c>
      <c r="O355" s="88">
        <f t="shared" si="81"/>
        <v>18527.087815167502</v>
      </c>
      <c r="P355" s="89">
        <f t="shared" si="76"/>
        <v>0.9428522959173059</v>
      </c>
      <c r="Q355" s="195">
        <v>157.07120118387502</v>
      </c>
      <c r="R355" s="89">
        <f t="shared" si="82"/>
        <v>5.0451839479206818E-2</v>
      </c>
      <c r="S355" s="89">
        <f t="shared" si="82"/>
        <v>4.3688510116243404E-2</v>
      </c>
      <c r="T355" s="91">
        <v>2951</v>
      </c>
      <c r="U355" s="190">
        <v>46698</v>
      </c>
      <c r="V355" s="190">
        <v>15927.012278308322</v>
      </c>
      <c r="W355" s="197"/>
      <c r="X355" s="88">
        <v>0</v>
      </c>
      <c r="Y355" s="88">
        <f t="shared" si="83"/>
        <v>0</v>
      </c>
    </row>
    <row r="356" spans="2:28">
      <c r="B356" s="207">
        <v>5622</v>
      </c>
      <c r="C356" t="s">
        <v>369</v>
      </c>
      <c r="D356" s="1">
        <v>60912</v>
      </c>
      <c r="E356" s="85">
        <f t="shared" si="77"/>
        <v>15662.638210336847</v>
      </c>
      <c r="F356" s="86">
        <f t="shared" si="70"/>
        <v>0.79707909543390421</v>
      </c>
      <c r="G356" s="187">
        <f t="shared" si="71"/>
        <v>2393.629670850647</v>
      </c>
      <c r="H356" s="187">
        <f t="shared" si="72"/>
        <v>9308.8257899381661</v>
      </c>
      <c r="I356" s="187">
        <f t="shared" si="73"/>
        <v>708.46323983480033</v>
      </c>
      <c r="J356" s="87">
        <f t="shared" si="74"/>
        <v>2755.2135397175384</v>
      </c>
      <c r="K356" s="187">
        <f t="shared" si="78"/>
        <v>422.80985872931291</v>
      </c>
      <c r="L356" s="87">
        <f t="shared" si="75"/>
        <v>1644.3075405982979</v>
      </c>
      <c r="M356" s="88">
        <f t="shared" si="79"/>
        <v>10953.133330536464</v>
      </c>
      <c r="N356" s="88">
        <f t="shared" si="80"/>
        <v>71865.133330536468</v>
      </c>
      <c r="O356" s="88">
        <f t="shared" si="81"/>
        <v>18479.077739916807</v>
      </c>
      <c r="P356" s="89">
        <f t="shared" si="76"/>
        <v>0.94040904039172768</v>
      </c>
      <c r="Q356" s="195">
        <v>1394.5172319227677</v>
      </c>
      <c r="R356" s="89">
        <f t="shared" si="82"/>
        <v>9.1397753131103182E-2</v>
      </c>
      <c r="S356" s="89">
        <f t="shared" si="82"/>
        <v>8.410118805488595E-2</v>
      </c>
      <c r="T356" s="91">
        <v>3889</v>
      </c>
      <c r="U356" s="190">
        <v>55811</v>
      </c>
      <c r="V356" s="190">
        <v>14447.579601346104</v>
      </c>
      <c r="W356" s="197"/>
      <c r="X356" s="88">
        <v>0</v>
      </c>
      <c r="Y356" s="88">
        <f t="shared" si="83"/>
        <v>0</v>
      </c>
    </row>
    <row r="357" spans="2:28">
      <c r="B357" s="207">
        <v>5624</v>
      </c>
      <c r="C357" t="s">
        <v>371</v>
      </c>
      <c r="D357" s="1">
        <v>20682</v>
      </c>
      <c r="E357" s="85">
        <f t="shared" si="77"/>
        <v>17022.222222222223</v>
      </c>
      <c r="F357" s="86">
        <f t="shared" si="70"/>
        <v>0.86626897135434711</v>
      </c>
      <c r="G357" s="187">
        <f t="shared" si="71"/>
        <v>1577.8792637194215</v>
      </c>
      <c r="H357" s="187">
        <f t="shared" si="72"/>
        <v>1917.1233054190973</v>
      </c>
      <c r="I357" s="187">
        <f t="shared" si="73"/>
        <v>232.60883567491891</v>
      </c>
      <c r="J357" s="87">
        <f t="shared" si="74"/>
        <v>282.61973534502647</v>
      </c>
      <c r="K357" s="187">
        <f t="shared" si="78"/>
        <v>-53.044545430568519</v>
      </c>
      <c r="L357" s="87">
        <f t="shared" si="75"/>
        <v>-64.449122698140755</v>
      </c>
      <c r="M357" s="88">
        <f t="shared" si="79"/>
        <v>1852.6741827209564</v>
      </c>
      <c r="N357" s="88">
        <f t="shared" si="80"/>
        <v>22534.674182720955</v>
      </c>
      <c r="O357" s="88">
        <f t="shared" si="81"/>
        <v>18547.056940511073</v>
      </c>
      <c r="P357" s="89">
        <f t="shared" si="76"/>
        <v>0.94386853418774974</v>
      </c>
      <c r="Q357" s="195">
        <v>83.91735324920478</v>
      </c>
      <c r="R357" s="89">
        <f t="shared" si="82"/>
        <v>-2.3420530739446596E-2</v>
      </c>
      <c r="S357" s="89">
        <f t="shared" si="82"/>
        <v>-1.4579070523918864E-2</v>
      </c>
      <c r="T357" s="91">
        <v>1215</v>
      </c>
      <c r="U357" s="190">
        <v>21178</v>
      </c>
      <c r="V357" s="190">
        <v>17274.061990212071</v>
      </c>
      <c r="W357" s="197"/>
      <c r="X357" s="88">
        <v>0</v>
      </c>
      <c r="Y357" s="88">
        <f t="shared" si="83"/>
        <v>0</v>
      </c>
    </row>
    <row r="358" spans="2:28">
      <c r="B358" s="207">
        <v>5626</v>
      </c>
      <c r="C358" t="s">
        <v>372</v>
      </c>
      <c r="D358" s="1">
        <v>14194</v>
      </c>
      <c r="E358" s="85">
        <f t="shared" si="77"/>
        <v>13265.420560747663</v>
      </c>
      <c r="F358" s="86">
        <f t="shared" si="70"/>
        <v>0.67508355100310158</v>
      </c>
      <c r="G358" s="187">
        <f t="shared" si="71"/>
        <v>3831.9602606041572</v>
      </c>
      <c r="H358" s="187">
        <f t="shared" si="72"/>
        <v>4100.1974788464477</v>
      </c>
      <c r="I358" s="187">
        <f t="shared" si="73"/>
        <v>1547.4894171910146</v>
      </c>
      <c r="J358" s="87">
        <f t="shared" si="74"/>
        <v>1655.8136763943855</v>
      </c>
      <c r="K358" s="187">
        <f t="shared" si="78"/>
        <v>1261.8360360855272</v>
      </c>
      <c r="L358" s="87">
        <f t="shared" si="75"/>
        <v>1350.1645586115139</v>
      </c>
      <c r="M358" s="88">
        <f t="shared" si="79"/>
        <v>5450.3620374579614</v>
      </c>
      <c r="N358" s="88">
        <f t="shared" si="80"/>
        <v>19644.362037457962</v>
      </c>
      <c r="O358" s="88">
        <f t="shared" si="81"/>
        <v>18359.21685743735</v>
      </c>
      <c r="P358" s="89">
        <f t="shared" si="76"/>
        <v>0.9343092631701877</v>
      </c>
      <c r="Q358" s="195">
        <v>195.67063207954652</v>
      </c>
      <c r="R358" s="89">
        <f t="shared" si="82"/>
        <v>3.4472706070986077E-2</v>
      </c>
      <c r="S358" s="89">
        <f t="shared" si="82"/>
        <v>1.9003955325999355E-2</v>
      </c>
      <c r="T358" s="91">
        <v>1070</v>
      </c>
      <c r="U358" s="190">
        <v>13721</v>
      </c>
      <c r="V358" s="190">
        <v>13018.026565464896</v>
      </c>
      <c r="W358" s="197"/>
      <c r="X358" s="88">
        <v>0</v>
      </c>
      <c r="Y358" s="88">
        <f t="shared" si="83"/>
        <v>0</v>
      </c>
    </row>
    <row r="359" spans="2:28">
      <c r="B359" s="207">
        <v>5628</v>
      </c>
      <c r="C359" t="s">
        <v>374</v>
      </c>
      <c r="D359" s="1">
        <v>41579</v>
      </c>
      <c r="E359" s="85">
        <f t="shared" si="77"/>
        <v>14812.611328820805</v>
      </c>
      <c r="F359" s="86">
        <f t="shared" si="70"/>
        <v>0.75382082382509219</v>
      </c>
      <c r="G359" s="187">
        <f t="shared" si="71"/>
        <v>2903.645799760272</v>
      </c>
      <c r="H359" s="187">
        <f t="shared" si="72"/>
        <v>8150.5337599270833</v>
      </c>
      <c r="I359" s="187">
        <f t="shared" si="73"/>
        <v>1005.9726483654149</v>
      </c>
      <c r="J359" s="87">
        <f t="shared" si="74"/>
        <v>2823.7652239617196</v>
      </c>
      <c r="K359" s="187">
        <f t="shared" si="78"/>
        <v>720.31926725992753</v>
      </c>
      <c r="L359" s="87">
        <f t="shared" si="75"/>
        <v>2021.9361831986166</v>
      </c>
      <c r="M359" s="88">
        <f t="shared" si="79"/>
        <v>10172.4699431257</v>
      </c>
      <c r="N359" s="88">
        <f t="shared" si="80"/>
        <v>51751.469943125703</v>
      </c>
      <c r="O359" s="88">
        <f t="shared" si="81"/>
        <v>18436.576395841006</v>
      </c>
      <c r="P359" s="89">
        <f t="shared" si="76"/>
        <v>0.93824612681128716</v>
      </c>
      <c r="Q359" s="195">
        <v>69.176181539527533</v>
      </c>
      <c r="R359" s="89">
        <f t="shared" si="82"/>
        <v>5.9607543323139653E-2</v>
      </c>
      <c r="S359" s="89">
        <f t="shared" si="82"/>
        <v>5.8475080683321537E-2</v>
      </c>
      <c r="T359" s="91">
        <v>2807</v>
      </c>
      <c r="U359" s="190">
        <v>39240</v>
      </c>
      <c r="V359" s="190">
        <v>13994.293865905849</v>
      </c>
      <c r="W359" s="197"/>
      <c r="X359" s="88">
        <v>0</v>
      </c>
      <c r="Y359" s="88">
        <f t="shared" si="83"/>
        <v>0</v>
      </c>
    </row>
    <row r="360" spans="2:28">
      <c r="B360" s="207">
        <v>5630</v>
      </c>
      <c r="C360" t="s">
        <v>373</v>
      </c>
      <c r="D360" s="1">
        <v>13052</v>
      </c>
      <c r="E360" s="85">
        <f t="shared" si="77"/>
        <v>14632.286995515695</v>
      </c>
      <c r="F360" s="86">
        <f t="shared" si="70"/>
        <v>0.74464403288187164</v>
      </c>
      <c r="G360" s="187">
        <f t="shared" si="71"/>
        <v>3011.8403997433384</v>
      </c>
      <c r="H360" s="187">
        <f t="shared" si="72"/>
        <v>2686.5616365710575</v>
      </c>
      <c r="I360" s="187">
        <f t="shared" si="73"/>
        <v>1069.0861650222037</v>
      </c>
      <c r="J360" s="87">
        <f t="shared" si="74"/>
        <v>953.62485919980566</v>
      </c>
      <c r="K360" s="187">
        <f t="shared" si="78"/>
        <v>783.43278391671629</v>
      </c>
      <c r="L360" s="87">
        <f t="shared" si="75"/>
        <v>698.82204325371094</v>
      </c>
      <c r="M360" s="88">
        <f t="shared" si="79"/>
        <v>3385.3836798247685</v>
      </c>
      <c r="N360" s="88">
        <f t="shared" si="80"/>
        <v>16437.383679824768</v>
      </c>
      <c r="O360" s="88">
        <f t="shared" si="81"/>
        <v>18427.560179175751</v>
      </c>
      <c r="P360" s="89">
        <f t="shared" si="76"/>
        <v>0.93778728726412619</v>
      </c>
      <c r="Q360" s="195">
        <v>322.7677605747258</v>
      </c>
      <c r="R360" s="89">
        <f t="shared" si="82"/>
        <v>-4.9657783602737732E-2</v>
      </c>
      <c r="S360" s="89">
        <f t="shared" si="82"/>
        <v>-3.2611286447629874E-2</v>
      </c>
      <c r="T360" s="91">
        <v>892</v>
      </c>
      <c r="U360" s="190">
        <v>13734</v>
      </c>
      <c r="V360" s="190">
        <v>15125.550660792951</v>
      </c>
      <c r="W360" s="197"/>
      <c r="X360" s="88">
        <v>0</v>
      </c>
      <c r="Y360" s="88">
        <f t="shared" si="83"/>
        <v>0</v>
      </c>
    </row>
    <row r="361" spans="2:28">
      <c r="B361" s="207">
        <v>5632</v>
      </c>
      <c r="C361" t="s">
        <v>376</v>
      </c>
      <c r="D361" s="1">
        <v>30807</v>
      </c>
      <c r="E361" s="85">
        <f t="shared" si="77"/>
        <v>14579.744439185992</v>
      </c>
      <c r="F361" s="86">
        <f t="shared" si="70"/>
        <v>0.74197011724207707</v>
      </c>
      <c r="G361" s="187">
        <f t="shared" si="71"/>
        <v>3043.3659335411598</v>
      </c>
      <c r="H361" s="187">
        <f t="shared" si="72"/>
        <v>6430.6322175724708</v>
      </c>
      <c r="I361" s="187">
        <f t="shared" si="73"/>
        <v>1087.4760597375996</v>
      </c>
      <c r="J361" s="87">
        <f t="shared" si="74"/>
        <v>2297.8369142255478</v>
      </c>
      <c r="K361" s="187">
        <f t="shared" si="78"/>
        <v>801.82267863211223</v>
      </c>
      <c r="L361" s="87">
        <f t="shared" si="75"/>
        <v>1694.2513199496532</v>
      </c>
      <c r="M361" s="88">
        <f t="shared" si="79"/>
        <v>8124.8835375221242</v>
      </c>
      <c r="N361" s="88">
        <f t="shared" si="80"/>
        <v>38931.883537522124</v>
      </c>
      <c r="O361" s="88">
        <f t="shared" si="81"/>
        <v>18424.933051359265</v>
      </c>
      <c r="P361" s="89">
        <f t="shared" si="76"/>
        <v>0.93765359148213634</v>
      </c>
      <c r="Q361" s="195">
        <v>741.14532297577625</v>
      </c>
      <c r="R361" s="89">
        <f t="shared" si="82"/>
        <v>-1.7257879290544852E-2</v>
      </c>
      <c r="S361" s="89">
        <f t="shared" si="82"/>
        <v>-1.5397506132552453E-2</v>
      </c>
      <c r="T361" s="91">
        <v>2113</v>
      </c>
      <c r="U361" s="190">
        <v>31348</v>
      </c>
      <c r="V361" s="190">
        <v>14807.746811525743</v>
      </c>
      <c r="W361" s="197"/>
      <c r="X361" s="88">
        <v>0</v>
      </c>
      <c r="Y361" s="88">
        <f t="shared" si="83"/>
        <v>0</v>
      </c>
    </row>
    <row r="362" spans="2:28">
      <c r="B362" s="207">
        <v>5634</v>
      </c>
      <c r="C362" t="s">
        <v>342</v>
      </c>
      <c r="D362" s="1">
        <v>26320</v>
      </c>
      <c r="E362" s="85">
        <f t="shared" si="77"/>
        <v>13346.855983772819</v>
      </c>
      <c r="F362" s="86">
        <f t="shared" si="70"/>
        <v>0.67922783834789446</v>
      </c>
      <c r="G362" s="187">
        <f t="shared" si="71"/>
        <v>3783.0990067890634</v>
      </c>
      <c r="H362" s="187">
        <f t="shared" si="72"/>
        <v>7460.2712413880336</v>
      </c>
      <c r="I362" s="187">
        <f t="shared" si="73"/>
        <v>1518.9870191322102</v>
      </c>
      <c r="J362" s="87">
        <f t="shared" si="74"/>
        <v>2995.4424017287183</v>
      </c>
      <c r="K362" s="187">
        <f t="shared" si="78"/>
        <v>1233.3336380267228</v>
      </c>
      <c r="L362" s="87">
        <f t="shared" si="75"/>
        <v>2432.1339341886974</v>
      </c>
      <c r="M362" s="88">
        <f t="shared" si="79"/>
        <v>9892.4051755767305</v>
      </c>
      <c r="N362" s="88">
        <f t="shared" si="80"/>
        <v>36212.405175576729</v>
      </c>
      <c r="O362" s="88">
        <f t="shared" si="81"/>
        <v>18363.288628588605</v>
      </c>
      <c r="P362" s="89">
        <f t="shared" si="76"/>
        <v>0.93451647753742717</v>
      </c>
      <c r="Q362" s="195">
        <v>445.70540790735322</v>
      </c>
      <c r="R362" s="89">
        <f t="shared" si="82"/>
        <v>2.2850924918389554E-2</v>
      </c>
      <c r="S362" s="89">
        <f t="shared" si="82"/>
        <v>2.6221287359263906E-3</v>
      </c>
      <c r="T362" s="91">
        <v>1972</v>
      </c>
      <c r="U362" s="190">
        <v>25732</v>
      </c>
      <c r="V362" s="190">
        <v>13311.950336264874</v>
      </c>
      <c r="W362" s="197"/>
      <c r="X362" s="88">
        <v>0</v>
      </c>
      <c r="Y362" s="88">
        <f t="shared" si="83"/>
        <v>0</v>
      </c>
    </row>
    <row r="363" spans="2:28">
      <c r="B363" s="207">
        <v>5636</v>
      </c>
      <c r="C363" t="s">
        <v>375</v>
      </c>
      <c r="D363" s="1">
        <v>13335</v>
      </c>
      <c r="E363" s="85">
        <f t="shared" ref="E363" si="84">D363/T363*1000</f>
        <v>15523.864959254946</v>
      </c>
      <c r="F363" s="86">
        <f t="shared" ref="F363" si="85">E363/E$365</f>
        <v>0.79001685879424399</v>
      </c>
      <c r="G363" s="187">
        <f t="shared" si="71"/>
        <v>2476.8936214997871</v>
      </c>
      <c r="H363" s="187">
        <f t="shared" ref="H363" si="86">G363*T363/1000</f>
        <v>2127.651620868317</v>
      </c>
      <c r="I363" s="187">
        <f t="shared" ref="I363" si="87">IF(E363+Y363&lt;(E$365+Y$365)*0.9,((E$365+Y$365)*0.9-E363-Y363)*0.35,0)</f>
        <v>757.03387771346559</v>
      </c>
      <c r="J363" s="87">
        <f t="shared" si="74"/>
        <v>650.292100955867</v>
      </c>
      <c r="K363" s="187">
        <f t="shared" ref="K363" si="88">I363+J$367</f>
        <v>471.38049660797816</v>
      </c>
      <c r="L363" s="87">
        <f t="shared" ref="L363" si="89">K363*T363/1000</f>
        <v>404.91584658625328</v>
      </c>
      <c r="M363" s="88">
        <f t="shared" ref="M363" si="90">+H363+L363</f>
        <v>2532.5674674545703</v>
      </c>
      <c r="N363" s="88">
        <f t="shared" ref="N363" si="91">D363+M363</f>
        <v>15867.56746745457</v>
      </c>
      <c r="O363" s="88">
        <f t="shared" ref="O363" si="92">N363/T363*1000</f>
        <v>18472.139077362714</v>
      </c>
      <c r="P363" s="89">
        <f t="shared" ref="P363" si="93">O363/O$365</f>
        <v>0.94005592855974474</v>
      </c>
      <c r="Q363" s="195">
        <v>-151.13838976043689</v>
      </c>
      <c r="R363" s="89">
        <f t="shared" ref="R363" si="94">(D363-U363)/U363</f>
        <v>0.16401885474860337</v>
      </c>
      <c r="S363" s="89">
        <f t="shared" ref="S363" si="95">(E363-V363)/V363</f>
        <v>0.17079428463654625</v>
      </c>
      <c r="T363" s="91">
        <v>859</v>
      </c>
      <c r="U363" s="190">
        <v>11456</v>
      </c>
      <c r="V363" s="190">
        <v>13259.259259259259</v>
      </c>
      <c r="W363" s="197"/>
      <c r="X363" s="88">
        <v>0</v>
      </c>
      <c r="Y363" s="88">
        <f t="shared" ref="Y363" si="96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4"/>
      <c r="C365" s="213" t="s">
        <v>379</v>
      </c>
      <c r="D365" s="166">
        <f>SUM(D7:D363)</f>
        <v>109061725.594</v>
      </c>
      <c r="E365" s="214">
        <f>D365/T365*1000</f>
        <v>19650.042636999042</v>
      </c>
      <c r="F365" s="215">
        <f>E365/E$365</f>
        <v>1</v>
      </c>
      <c r="G365" s="216">
        <f>($E$365-E365)*0.6</f>
        <v>0</v>
      </c>
      <c r="H365" s="166">
        <f>SUM(H7:H363)</f>
        <v>-6.3128027250058949E-9</v>
      </c>
      <c r="I365" s="217">
        <f>IF(E365&lt;E$365*0.9,(E$365*0.9-E365)*0.35,0)</f>
        <v>0</v>
      </c>
      <c r="J365" s="166">
        <f>SUM(J7:J363)</f>
        <v>1585434.2527718197</v>
      </c>
      <c r="K365" s="94"/>
      <c r="L365" s="166">
        <f>SUM(L7:L363)</f>
        <v>-8.0950712799676694E-10</v>
      </c>
      <c r="M365" s="166">
        <f>SUM(M7:M363)</f>
        <v>-8.3468876255210489E-9</v>
      </c>
      <c r="N365" s="166">
        <f>SUM(N7:N363)</f>
        <v>109061725.59400003</v>
      </c>
      <c r="O365" s="218">
        <f t="shared" ref="O365" si="97">N365/T365*1000</f>
        <v>19650.042636999045</v>
      </c>
      <c r="P365" s="219">
        <f>O365/O$365</f>
        <v>1</v>
      </c>
      <c r="Q365" s="166">
        <f>SUM(Q7:Q363)</f>
        <v>-1.6146486814250238E-8</v>
      </c>
      <c r="R365" s="219">
        <f>(D365-U365)/U365</f>
        <v>4.0192261360985408E-2</v>
      </c>
      <c r="S365" s="219">
        <f>(E365-V365)/V365</f>
        <v>2.8718891819681156E-2</v>
      </c>
      <c r="T365" s="166">
        <f>SUM(T7:T363)</f>
        <v>5550203</v>
      </c>
      <c r="U365" s="166">
        <f>SUM(U7:U363)</f>
        <v>104847661</v>
      </c>
      <c r="V365" s="166">
        <v>19101.469598016673</v>
      </c>
      <c r="W365" s="205"/>
      <c r="X365" s="95">
        <f>SUM(X7:X362)</f>
        <v>10980.289000000004</v>
      </c>
      <c r="Y365" s="96">
        <f>X365*1000/T365</f>
        <v>1.9783580888843171</v>
      </c>
      <c r="Z365" s="1"/>
      <c r="AA365" s="45"/>
      <c r="AB365" s="1"/>
    </row>
    <row r="367" spans="2:28" ht="19.5" customHeight="1">
      <c r="B367" s="189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-285.65338110548743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1.4537036197958727E-2</v>
      </c>
    </row>
    <row r="369" spans="2:10" ht="21.75" customHeight="1">
      <c r="B369" s="100" t="s">
        <v>416</v>
      </c>
      <c r="C369" s="101" t="s">
        <v>446</v>
      </c>
      <c r="D369" s="165"/>
      <c r="E369" s="103"/>
      <c r="F369" s="103"/>
      <c r="G369" s="103"/>
      <c r="H369" s="103"/>
      <c r="I369" s="103"/>
      <c r="J369" s="103"/>
    </row>
    <row r="371" spans="2:10">
      <c r="C371" s="232" t="s">
        <v>445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B8" sqref="B8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53" t="s">
        <v>440</v>
      </c>
      <c r="D1" s="253"/>
      <c r="E1" s="253"/>
      <c r="F1" s="254" t="s">
        <v>383</v>
      </c>
      <c r="G1" s="254"/>
      <c r="H1" s="254" t="s">
        <v>441</v>
      </c>
      <c r="I1" s="254"/>
      <c r="J1" s="254"/>
      <c r="K1" s="4" t="s">
        <v>384</v>
      </c>
      <c r="L1" s="49" t="s">
        <v>5</v>
      </c>
      <c r="M1" s="44"/>
      <c r="N1" s="255" t="s">
        <v>385</v>
      </c>
      <c r="O1" s="256"/>
      <c r="Q1" s="120"/>
    </row>
    <row r="2" spans="1:20">
      <c r="A2" s="108"/>
      <c r="B2" s="109"/>
      <c r="C2" s="257" t="s">
        <v>448</v>
      </c>
      <c r="D2" s="257"/>
      <c r="E2" s="257"/>
      <c r="F2" s="258" t="str">
        <f>C2</f>
        <v>Jan-juni</v>
      </c>
      <c r="G2" s="258"/>
      <c r="H2" s="258" t="str">
        <f>C2</f>
        <v>Jan-juni</v>
      </c>
      <c r="I2" s="259"/>
      <c r="J2" s="259"/>
      <c r="K2" s="105" t="s">
        <v>386</v>
      </c>
      <c r="L2" s="106" t="s">
        <v>11</v>
      </c>
      <c r="M2" s="107"/>
      <c r="N2" s="260" t="str">
        <f>C2</f>
        <v>Jan-juni</v>
      </c>
      <c r="O2" s="261"/>
      <c r="P2" s="26"/>
      <c r="Q2" s="262" t="str">
        <f>C2</f>
        <v>Jan-juni</v>
      </c>
      <c r="R2" s="263"/>
      <c r="S2" s="264"/>
      <c r="T2" s="264"/>
    </row>
    <row r="3" spans="1:20">
      <c r="C3" s="265"/>
      <c r="D3" s="266"/>
      <c r="E3" s="46" t="s">
        <v>13</v>
      </c>
      <c r="F3" s="3"/>
      <c r="G3" s="3"/>
      <c r="H3" s="267"/>
      <c r="I3" s="267"/>
      <c r="J3" s="47" t="s">
        <v>19</v>
      </c>
      <c r="K3" s="104" t="str">
        <f>RIGHT(C2,3)</f>
        <v>uni</v>
      </c>
      <c r="L3" s="193" t="s">
        <v>439</v>
      </c>
      <c r="M3" s="44"/>
      <c r="N3" s="117" t="s">
        <v>387</v>
      </c>
      <c r="O3" s="50" t="s">
        <v>387</v>
      </c>
      <c r="Q3" s="268" t="s">
        <v>421</v>
      </c>
      <c r="R3" s="269"/>
      <c r="S3" s="270"/>
      <c r="T3" s="271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4"/>
      <c r="D6" s="11"/>
      <c r="E6" s="11"/>
      <c r="F6" s="11"/>
      <c r="G6" s="11"/>
      <c r="H6" s="11"/>
      <c r="I6" s="11"/>
      <c r="J6" s="11"/>
      <c r="K6" s="235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4">
        <v>3623094</v>
      </c>
      <c r="D7" s="52">
        <f t="shared" ref="D7:D21" si="0">C7*1000/L7</f>
        <v>5048.1308606540242</v>
      </c>
      <c r="E7" s="37">
        <f>D7/D$23</f>
        <v>1.3215322922157577</v>
      </c>
      <c r="F7" s="53">
        <f t="shared" ref="F7:F10" si="1">($D$23-D7)*0.875</f>
        <v>-1074.6956086642647</v>
      </c>
      <c r="G7" s="52">
        <f t="shared" ref="G7:G10" si="2">(F7*L7)/1000</f>
        <v>-771319.7852944294</v>
      </c>
      <c r="H7" s="52">
        <f>G7+C7</f>
        <v>2851774.2147055706</v>
      </c>
      <c r="I7" s="54">
        <f t="shared" ref="I7:I10" si="3">H7*1000/L7</f>
        <v>3973.4352519897602</v>
      </c>
      <c r="J7" s="37">
        <f>I7/I$23</f>
        <v>1.0401915365269698</v>
      </c>
      <c r="K7" s="236">
        <v>-88305.009893128648</v>
      </c>
      <c r="L7" s="63">
        <v>717710</v>
      </c>
      <c r="N7" s="121">
        <f>(C7-Q7)/Q7</f>
        <v>-1.0093884271146911E-2</v>
      </c>
      <c r="O7" s="27">
        <f>(D7-R7)/R7</f>
        <v>-2.2056175087376881E-2</v>
      </c>
      <c r="Q7" s="1">
        <v>3660038</v>
      </c>
      <c r="R7" s="24">
        <v>5161.9844944622073</v>
      </c>
      <c r="S7" s="24"/>
      <c r="T7" s="1"/>
    </row>
    <row r="8" spans="1:20">
      <c r="A8" s="19">
        <v>11</v>
      </c>
      <c r="B8" t="s">
        <v>391</v>
      </c>
      <c r="C8" s="194">
        <v>2067197</v>
      </c>
      <c r="D8" s="52">
        <f t="shared" si="0"/>
        <v>4139.2203309058359</v>
      </c>
      <c r="E8" s="37">
        <f t="shared" ref="E8:E21" si="4">D8/D$23</f>
        <v>1.083591824951099</v>
      </c>
      <c r="F8" s="53">
        <f t="shared" si="1"/>
        <v>-279.39889513459997</v>
      </c>
      <c r="G8" s="52">
        <f t="shared" si="2"/>
        <v>-139536.55801143651</v>
      </c>
      <c r="H8" s="52">
        <f t="shared" ref="H8:H10" si="5">G8+C8</f>
        <v>1927660.4419885634</v>
      </c>
      <c r="I8" s="54">
        <f t="shared" si="3"/>
        <v>3859.8214357712359</v>
      </c>
      <c r="J8" s="37">
        <f t="shared" ref="J8:J21" si="6">I8/I$23</f>
        <v>1.0104489781188875</v>
      </c>
      <c r="K8" s="236">
        <v>4202.7836979116546</v>
      </c>
      <c r="L8" s="63">
        <v>499417</v>
      </c>
      <c r="N8" s="121">
        <f>(C8-Q8)/Q8</f>
        <v>4.2826997514504611E-2</v>
      </c>
      <c r="O8" s="27">
        <f t="shared" ref="O8:O10" si="7">(D8-R8)/R8</f>
        <v>2.8070474625946411E-2</v>
      </c>
      <c r="Q8" s="1">
        <v>1982301</v>
      </c>
      <c r="R8" s="24">
        <v>4026.2029044379001</v>
      </c>
      <c r="S8" s="24"/>
      <c r="T8" s="1"/>
    </row>
    <row r="9" spans="1:20">
      <c r="A9" s="20">
        <v>15</v>
      </c>
      <c r="B9" t="s">
        <v>392</v>
      </c>
      <c r="C9" s="194">
        <v>939229</v>
      </c>
      <c r="D9" s="52">
        <f t="shared" si="0"/>
        <v>3470.6049722123685</v>
      </c>
      <c r="E9" s="37">
        <f t="shared" si="4"/>
        <v>0.90855737913834478</v>
      </c>
      <c r="F9" s="53">
        <f t="shared" si="1"/>
        <v>305.63954372218404</v>
      </c>
      <c r="G9" s="52">
        <f t="shared" si="2"/>
        <v>82713.395880272335</v>
      </c>
      <c r="H9" s="52">
        <f t="shared" si="5"/>
        <v>1021942.3958802724</v>
      </c>
      <c r="I9" s="54">
        <f t="shared" si="3"/>
        <v>3776.2445159345525</v>
      </c>
      <c r="J9" s="37">
        <f t="shared" si="6"/>
        <v>0.9885696723922931</v>
      </c>
      <c r="K9" s="236">
        <v>9438.0648032378085</v>
      </c>
      <c r="L9" s="63">
        <v>270624</v>
      </c>
      <c r="N9" s="121">
        <f t="shared" ref="N9:N10" si="8">(C9-Q9)/Q9</f>
        <v>3.6916945428852162E-2</v>
      </c>
      <c r="O9" s="27">
        <f t="shared" si="7"/>
        <v>2.8261410887481891E-2</v>
      </c>
      <c r="Q9" s="1">
        <v>905790</v>
      </c>
      <c r="R9" s="24">
        <v>3375.216589346599</v>
      </c>
      <c r="S9" s="24"/>
      <c r="T9" s="1"/>
    </row>
    <row r="10" spans="1:20">
      <c r="A10" s="20">
        <v>18</v>
      </c>
      <c r="B10" t="s">
        <v>393</v>
      </c>
      <c r="C10" s="194">
        <v>830177</v>
      </c>
      <c r="D10" s="52">
        <f t="shared" si="0"/>
        <v>3415.227845862079</v>
      </c>
      <c r="E10" s="37">
        <f t="shared" si="4"/>
        <v>0.8940603974351925</v>
      </c>
      <c r="F10" s="53">
        <f t="shared" si="1"/>
        <v>354.09452927868733</v>
      </c>
      <c r="G10" s="52">
        <f t="shared" si="2"/>
        <v>86073.652271592597</v>
      </c>
      <c r="H10" s="52">
        <f t="shared" si="5"/>
        <v>916250.65227159264</v>
      </c>
      <c r="I10" s="54">
        <f t="shared" si="3"/>
        <v>3769.3223751407663</v>
      </c>
      <c r="J10" s="37">
        <f t="shared" si="6"/>
        <v>0.9867575496793991</v>
      </c>
      <c r="K10" s="236">
        <v>12088.543551425071</v>
      </c>
      <c r="L10" s="63">
        <v>243081</v>
      </c>
      <c r="N10" s="121">
        <f t="shared" si="8"/>
        <v>3.7131381526756657E-2</v>
      </c>
      <c r="O10" s="27">
        <f t="shared" si="7"/>
        <v>2.8610965003421175E-2</v>
      </c>
      <c r="Q10" s="1">
        <v>800455</v>
      </c>
      <c r="R10" s="24">
        <v>3320.2327819349271</v>
      </c>
      <c r="S10" s="24"/>
      <c r="T10" s="1"/>
    </row>
    <row r="11" spans="1:20">
      <c r="A11" s="20">
        <v>31</v>
      </c>
      <c r="B11" t="s">
        <v>428</v>
      </c>
      <c r="C11" s="194">
        <v>999789</v>
      </c>
      <c r="D11" s="52">
        <f t="shared" si="0"/>
        <v>3202.8915400189653</v>
      </c>
      <c r="E11" s="37">
        <f t="shared" si="4"/>
        <v>0.83847362824729532</v>
      </c>
      <c r="F11" s="53">
        <f t="shared" ref="F11:F21" si="9">($D$23-D11)*0.875</f>
        <v>539.88879689141186</v>
      </c>
      <c r="G11" s="52">
        <f t="shared" ref="G11:G21" si="10">(F11*L11)/1000</f>
        <v>168527.36772724797</v>
      </c>
      <c r="H11" s="52">
        <f t="shared" ref="H11:H21" si="11">G11+C11</f>
        <v>1168316.367727248</v>
      </c>
      <c r="I11" s="54">
        <f t="shared" ref="I11:I21" si="12">H11*1000/L11</f>
        <v>3742.7803369103767</v>
      </c>
      <c r="J11" s="37">
        <f t="shared" si="6"/>
        <v>0.97980920353091183</v>
      </c>
      <c r="K11" s="236">
        <v>10086.976851499785</v>
      </c>
      <c r="L11" s="63">
        <v>312152</v>
      </c>
      <c r="N11" s="121">
        <f t="shared" ref="N11:N21" si="13">(C11-Q11)/Q11</f>
        <v>2.8395888428413171E-2</v>
      </c>
      <c r="O11" s="27">
        <f t="shared" ref="O11:O21" si="14">(D11-R11)/R11</f>
        <v>1.8541932335582208E-2</v>
      </c>
      <c r="Q11" s="1">
        <v>972183</v>
      </c>
      <c r="R11" s="24">
        <v>3144.5848603154991</v>
      </c>
      <c r="S11" s="24"/>
      <c r="T11" s="1"/>
    </row>
    <row r="12" spans="1:20">
      <c r="A12" s="20">
        <v>32</v>
      </c>
      <c r="B12" t="s">
        <v>429</v>
      </c>
      <c r="C12" s="194">
        <v>3115317</v>
      </c>
      <c r="D12" s="52">
        <f t="shared" si="0"/>
        <v>4274.5666524424296</v>
      </c>
      <c r="E12" s="37">
        <f t="shared" si="4"/>
        <v>1.1190236589269822</v>
      </c>
      <c r="F12" s="53">
        <f t="shared" si="9"/>
        <v>-397.82692647911944</v>
      </c>
      <c r="G12" s="52">
        <f t="shared" si="10"/>
        <v>-289937.45749876165</v>
      </c>
      <c r="H12" s="52">
        <f t="shared" si="11"/>
        <v>2825379.5425012382</v>
      </c>
      <c r="I12" s="54">
        <f t="shared" si="12"/>
        <v>3876.7397259633103</v>
      </c>
      <c r="J12" s="37">
        <f t="shared" si="6"/>
        <v>1.0148779573658728</v>
      </c>
      <c r="K12" s="236">
        <v>-22111.616535602487</v>
      </c>
      <c r="L12" s="63">
        <v>728803</v>
      </c>
      <c r="N12" s="121">
        <f t="shared" si="13"/>
        <v>1.2281313433766983E-2</v>
      </c>
      <c r="O12" s="27">
        <f t="shared" si="14"/>
        <v>-5.4738165939962023E-3</v>
      </c>
      <c r="Q12" s="1">
        <v>3077521</v>
      </c>
      <c r="R12" s="24">
        <v>4298.0936286695905</v>
      </c>
      <c r="S12" s="24"/>
      <c r="T12" s="1"/>
    </row>
    <row r="13" spans="1:20">
      <c r="A13" s="20">
        <v>33</v>
      </c>
      <c r="B13" t="s">
        <v>430</v>
      </c>
      <c r="C13" s="194">
        <v>973655</v>
      </c>
      <c r="D13" s="52">
        <f t="shared" si="0"/>
        <v>3608.5486937539608</v>
      </c>
      <c r="E13" s="37">
        <f t="shared" si="4"/>
        <v>0.94466917725881083</v>
      </c>
      <c r="F13" s="53">
        <f t="shared" si="9"/>
        <v>184.93878737329072</v>
      </c>
      <c r="G13" s="52">
        <f t="shared" si="10"/>
        <v>49899.998670273933</v>
      </c>
      <c r="H13" s="52">
        <f t="shared" si="11"/>
        <v>1023554.9986702739</v>
      </c>
      <c r="I13" s="54">
        <f t="shared" si="12"/>
        <v>3793.4874811272516</v>
      </c>
      <c r="J13" s="37">
        <f t="shared" si="6"/>
        <v>0.99308364715735142</v>
      </c>
      <c r="K13" s="236">
        <v>1181.0330126664048</v>
      </c>
      <c r="L13" s="63">
        <v>269819</v>
      </c>
      <c r="N13" s="121">
        <f t="shared" si="13"/>
        <v>1.8368505992617874E-2</v>
      </c>
      <c r="O13" s="27">
        <f t="shared" si="14"/>
        <v>7.9553078559646464E-3</v>
      </c>
      <c r="Q13" s="1">
        <v>956093</v>
      </c>
      <c r="R13" s="24">
        <v>3580.0681494795176</v>
      </c>
      <c r="S13" s="24"/>
      <c r="T13" s="1"/>
    </row>
    <row r="14" spans="1:20">
      <c r="A14" s="20">
        <v>34</v>
      </c>
      <c r="B14" t="s">
        <v>394</v>
      </c>
      <c r="C14" s="194">
        <v>1170912</v>
      </c>
      <c r="D14" s="52">
        <f t="shared" si="0"/>
        <v>3111.6118882605551</v>
      </c>
      <c r="E14" s="37">
        <f t="shared" si="4"/>
        <v>0.81457785162209917</v>
      </c>
      <c r="F14" s="53">
        <f t="shared" si="9"/>
        <v>619.75849218002077</v>
      </c>
      <c r="G14" s="52">
        <f t="shared" si="10"/>
        <v>233217.59964131055</v>
      </c>
      <c r="H14" s="52">
        <f t="shared" si="11"/>
        <v>1404129.5996413105</v>
      </c>
      <c r="I14" s="54">
        <f t="shared" si="12"/>
        <v>3731.3703804405759</v>
      </c>
      <c r="J14" s="37">
        <f t="shared" si="6"/>
        <v>0.97682223145276237</v>
      </c>
      <c r="K14" s="236">
        <v>8645.2421356480918</v>
      </c>
      <c r="L14" s="63">
        <v>376304</v>
      </c>
      <c r="N14" s="121">
        <f t="shared" si="13"/>
        <v>3.9979607407058713E-2</v>
      </c>
      <c r="O14" s="27">
        <f t="shared" si="14"/>
        <v>3.2584029817074811E-2</v>
      </c>
      <c r="Q14" s="1">
        <v>1125899</v>
      </c>
      <c r="R14" s="24">
        <v>3013.4224415729013</v>
      </c>
      <c r="S14" s="24"/>
      <c r="T14" s="1"/>
    </row>
    <row r="15" spans="1:20">
      <c r="A15" s="20">
        <v>39</v>
      </c>
      <c r="B15" t="s">
        <v>431</v>
      </c>
      <c r="C15" s="194">
        <v>881599</v>
      </c>
      <c r="D15" s="52">
        <f t="shared" si="0"/>
        <v>3437.944562301117</v>
      </c>
      <c r="E15" s="37">
        <f t="shared" si="4"/>
        <v>0.90000732614523948</v>
      </c>
      <c r="F15" s="53">
        <f t="shared" si="9"/>
        <v>334.21740239452907</v>
      </c>
      <c r="G15" s="52">
        <f t="shared" si="10"/>
        <v>85704.03693083387</v>
      </c>
      <c r="H15" s="52">
        <f t="shared" si="11"/>
        <v>967303.03693083383</v>
      </c>
      <c r="I15" s="54">
        <f t="shared" si="12"/>
        <v>3772.1619646956456</v>
      </c>
      <c r="J15" s="37">
        <f t="shared" si="6"/>
        <v>0.9875009157681548</v>
      </c>
      <c r="K15" s="236">
        <v>3239.6622606416058</v>
      </c>
      <c r="L15" s="63">
        <v>256432</v>
      </c>
      <c r="N15" s="121">
        <f t="shared" si="13"/>
        <v>1.1905048856383009E-2</v>
      </c>
      <c r="O15" s="27">
        <f t="shared" si="14"/>
        <v>5.5213336393356504E-4</v>
      </c>
      <c r="Q15" s="1">
        <v>871227</v>
      </c>
      <c r="R15" s="24">
        <v>3436.0474058882687</v>
      </c>
      <c r="S15" s="24"/>
      <c r="T15" s="1"/>
    </row>
    <row r="16" spans="1:20">
      <c r="A16" s="20">
        <v>40</v>
      </c>
      <c r="B16" t="s">
        <v>432</v>
      </c>
      <c r="C16" s="194">
        <v>593406</v>
      </c>
      <c r="D16" s="52">
        <f t="shared" si="0"/>
        <v>3350.8156731209024</v>
      </c>
      <c r="E16" s="37">
        <f t="shared" si="4"/>
        <v>0.87719816294901753</v>
      </c>
      <c r="F16" s="53">
        <f t="shared" si="9"/>
        <v>410.45518042721687</v>
      </c>
      <c r="G16" s="52">
        <f t="shared" si="10"/>
        <v>72688.739267397119</v>
      </c>
      <c r="H16" s="52">
        <f t="shared" si="11"/>
        <v>666094.73926739709</v>
      </c>
      <c r="I16" s="54">
        <f t="shared" si="12"/>
        <v>3761.2708535481192</v>
      </c>
      <c r="J16" s="37">
        <f t="shared" si="6"/>
        <v>0.98464977036862722</v>
      </c>
      <c r="K16" s="236">
        <v>9224.6740840605635</v>
      </c>
      <c r="L16" s="63">
        <v>177093</v>
      </c>
      <c r="N16" s="121">
        <f t="shared" si="13"/>
        <v>3.052289738290815E-2</v>
      </c>
      <c r="O16" s="27">
        <f t="shared" si="14"/>
        <v>2.1520740763214679E-2</v>
      </c>
      <c r="Q16" s="1">
        <v>575830</v>
      </c>
      <c r="R16" s="24">
        <v>3280.2228475727161</v>
      </c>
      <c r="S16" s="24"/>
      <c r="T16" s="1"/>
    </row>
    <row r="17" spans="1:20">
      <c r="A17" s="20">
        <v>42</v>
      </c>
      <c r="B17" t="s">
        <v>395</v>
      </c>
      <c r="C17" s="194">
        <v>1028986</v>
      </c>
      <c r="D17" s="52">
        <f t="shared" si="0"/>
        <v>3217.0892605909021</v>
      </c>
      <c r="E17" s="37">
        <f t="shared" si="4"/>
        <v>0.84219039921254712</v>
      </c>
      <c r="F17" s="53">
        <f t="shared" si="9"/>
        <v>527.46579139096707</v>
      </c>
      <c r="G17" s="52">
        <f t="shared" si="10"/>
        <v>168709.93337640082</v>
      </c>
      <c r="H17" s="52">
        <f t="shared" si="11"/>
        <v>1197695.9333764007</v>
      </c>
      <c r="I17" s="54">
        <f t="shared" si="12"/>
        <v>3744.5550519818689</v>
      </c>
      <c r="J17" s="37">
        <f t="shared" si="6"/>
        <v>0.98027379990156827</v>
      </c>
      <c r="K17" s="236">
        <v>13863.122005312209</v>
      </c>
      <c r="L17" s="63">
        <v>319850</v>
      </c>
      <c r="N17" s="121">
        <f t="shared" si="13"/>
        <v>3.9342003725117064E-2</v>
      </c>
      <c r="O17" s="27">
        <f t="shared" si="14"/>
        <v>2.6997278784827172E-2</v>
      </c>
      <c r="Q17" s="1">
        <v>990036</v>
      </c>
      <c r="R17" s="24">
        <v>3132.5197515590839</v>
      </c>
      <c r="S17" s="24"/>
      <c r="T17" s="1"/>
    </row>
    <row r="18" spans="1:20">
      <c r="A18" s="20">
        <v>46</v>
      </c>
      <c r="B18" t="s">
        <v>396</v>
      </c>
      <c r="C18" s="194">
        <v>2482883</v>
      </c>
      <c r="D18" s="52">
        <f t="shared" si="0"/>
        <v>3812.2014620013233</v>
      </c>
      <c r="E18" s="37">
        <f t="shared" si="4"/>
        <v>0.99798271390574977</v>
      </c>
      <c r="F18" s="53">
        <f t="shared" si="9"/>
        <v>6.7426151568485579</v>
      </c>
      <c r="G18" s="52">
        <f t="shared" si="10"/>
        <v>4391.4585090403089</v>
      </c>
      <c r="H18" s="52">
        <f t="shared" si="11"/>
        <v>2487274.4585090405</v>
      </c>
      <c r="I18" s="54">
        <f t="shared" si="12"/>
        <v>3818.9440771581721</v>
      </c>
      <c r="J18" s="37">
        <f t="shared" si="6"/>
        <v>0.99974783923821875</v>
      </c>
      <c r="K18" s="236">
        <v>11277.971636510592</v>
      </c>
      <c r="L18" s="63">
        <v>651299</v>
      </c>
      <c r="N18" s="121">
        <f t="shared" si="13"/>
        <v>3.9336752185410002E-2</v>
      </c>
      <c r="O18" s="27">
        <f t="shared" si="14"/>
        <v>3.1207795414967328E-2</v>
      </c>
      <c r="Q18" s="1">
        <v>2388911</v>
      </c>
      <c r="R18" s="24">
        <v>3696.831500839517</v>
      </c>
      <c r="S18" s="24"/>
      <c r="T18" s="1"/>
    </row>
    <row r="19" spans="1:20">
      <c r="A19" s="20">
        <v>50</v>
      </c>
      <c r="B19" t="s">
        <v>397</v>
      </c>
      <c r="C19" s="194">
        <v>1670550</v>
      </c>
      <c r="D19" s="52">
        <f t="shared" si="0"/>
        <v>3459.010758744068</v>
      </c>
      <c r="E19" s="37">
        <f t="shared" si="4"/>
        <v>0.9055221710733905</v>
      </c>
      <c r="F19" s="53">
        <f t="shared" si="9"/>
        <v>315.78448050694698</v>
      </c>
      <c r="G19" s="52">
        <f t="shared" si="10"/>
        <v>152510.00956771307</v>
      </c>
      <c r="H19" s="52">
        <f t="shared" si="11"/>
        <v>1823060.0095677131</v>
      </c>
      <c r="I19" s="54">
        <f t="shared" si="12"/>
        <v>3774.7952392510147</v>
      </c>
      <c r="J19" s="37">
        <f t="shared" si="6"/>
        <v>0.9881902713841737</v>
      </c>
      <c r="K19" s="236">
        <v>13943.099623878574</v>
      </c>
      <c r="L19" s="63">
        <v>482956</v>
      </c>
      <c r="N19" s="121">
        <f t="shared" si="13"/>
        <v>2.3069668316104061E-2</v>
      </c>
      <c r="O19" s="27">
        <f t="shared" si="14"/>
        <v>1.3566751834962879E-2</v>
      </c>
      <c r="Q19" s="1">
        <v>1632880</v>
      </c>
      <c r="R19" s="24">
        <v>3412.7113507638933</v>
      </c>
      <c r="S19" s="24"/>
      <c r="T19" s="1"/>
    </row>
    <row r="20" spans="1:20">
      <c r="A20" s="20">
        <v>55</v>
      </c>
      <c r="B20" t="s">
        <v>433</v>
      </c>
      <c r="C20" s="194">
        <v>582356</v>
      </c>
      <c r="D20" s="52">
        <f t="shared" si="0"/>
        <v>3433.5003832321208</v>
      </c>
      <c r="E20" s="37">
        <f t="shared" si="4"/>
        <v>0.89884390025272864</v>
      </c>
      <c r="F20" s="53">
        <f t="shared" si="9"/>
        <v>338.10605907990072</v>
      </c>
      <c r="G20" s="52">
        <f t="shared" si="10"/>
        <v>57346.168680541959</v>
      </c>
      <c r="H20" s="52">
        <f t="shared" si="11"/>
        <v>639702.16868054192</v>
      </c>
      <c r="I20" s="54">
        <f t="shared" si="12"/>
        <v>3771.606442312021</v>
      </c>
      <c r="J20" s="37">
        <f t="shared" si="6"/>
        <v>0.98735548753159097</v>
      </c>
      <c r="K20" s="236">
        <v>8039.0133525746787</v>
      </c>
      <c r="L20" s="63">
        <v>169610</v>
      </c>
      <c r="N20" s="121">
        <f t="shared" si="13"/>
        <v>2.667367151717305E-2</v>
      </c>
      <c r="O20" s="27">
        <f t="shared" si="14"/>
        <v>1.8986179253587185E-2</v>
      </c>
      <c r="Q20" s="1">
        <v>567226</v>
      </c>
      <c r="R20" s="24">
        <v>3369.5259593679457</v>
      </c>
      <c r="S20" s="24"/>
      <c r="T20" s="1"/>
    </row>
    <row r="21" spans="1:20">
      <c r="A21" s="20">
        <v>56</v>
      </c>
      <c r="B21" t="s">
        <v>434</v>
      </c>
      <c r="C21" s="194">
        <v>242111</v>
      </c>
      <c r="D21" s="52">
        <f t="shared" si="0"/>
        <v>3225.8670539485429</v>
      </c>
      <c r="E21" s="37">
        <f t="shared" si="4"/>
        <v>0.84448830663545738</v>
      </c>
      <c r="F21" s="53">
        <f t="shared" si="9"/>
        <v>519.78522220303148</v>
      </c>
      <c r="G21" s="52">
        <f t="shared" si="10"/>
        <v>39011.440282004129</v>
      </c>
      <c r="H21" s="52">
        <f t="shared" si="11"/>
        <v>281122.44028200413</v>
      </c>
      <c r="I21" s="54">
        <f t="shared" si="12"/>
        <v>3745.6522761515744</v>
      </c>
      <c r="J21" s="37">
        <f t="shared" si="6"/>
        <v>0.9805610383294322</v>
      </c>
      <c r="K21" s="236">
        <v>5186.4394133647293</v>
      </c>
      <c r="L21" s="63">
        <v>75053</v>
      </c>
      <c r="N21" s="121">
        <f t="shared" si="13"/>
        <v>2.5867986407125242E-2</v>
      </c>
      <c r="O21" s="27">
        <f t="shared" si="14"/>
        <v>1.300585197933276E-2</v>
      </c>
      <c r="Q21" s="1">
        <v>236006</v>
      </c>
      <c r="R21" s="24">
        <v>3184.450561312608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21201261</v>
      </c>
      <c r="D23" s="58">
        <f>C23*1000/L23</f>
        <v>3819.9073078948645</v>
      </c>
      <c r="E23" s="59">
        <f>D23/D$23</f>
        <v>1</v>
      </c>
      <c r="F23" s="60"/>
      <c r="G23" s="58">
        <f>SUM(G7:G21)</f>
        <v>1.2951204553246498E-9</v>
      </c>
      <c r="H23" s="58">
        <f>SUM(H7:H22)</f>
        <v>21201261</v>
      </c>
      <c r="I23" s="61">
        <f>H23*1000/L23</f>
        <v>3819.9073078948645</v>
      </c>
      <c r="J23" s="59">
        <f>I23/I$23</f>
        <v>1</v>
      </c>
      <c r="K23" s="62">
        <f>SUM(K7:K21)</f>
        <v>6.3300831243395805E-10</v>
      </c>
      <c r="L23" s="18">
        <f>SUM(L7:L21)</f>
        <v>5550203</v>
      </c>
      <c r="N23" s="230">
        <f>(C23-Q23)/Q23</f>
        <v>2.2122082714070256E-2</v>
      </c>
      <c r="O23" s="127">
        <f>(D23-R23)/R23</f>
        <v>1.084802809270366E-2</v>
      </c>
      <c r="Q23" s="126">
        <f>SUM(Q7:Q21)</f>
        <v>20742396</v>
      </c>
      <c r="R23" s="241">
        <v>3778.9135475709168</v>
      </c>
      <c r="S23" s="15"/>
      <c r="T23" s="24"/>
    </row>
    <row r="25" spans="1:20">
      <c r="A25" s="64" t="s">
        <v>417</v>
      </c>
      <c r="B25" s="172" t="str">
        <f>komm!C369</f>
        <v>Utbetales/trekkes ved 8. termin rammetilskudd i september</v>
      </c>
      <c r="C25" s="65"/>
      <c r="D25" s="65"/>
      <c r="E25" s="65"/>
      <c r="O25" s="66"/>
      <c r="Q25" s="45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abSelected="1" zoomScaleNormal="100" workbookViewId="0">
      <selection activeCell="N48" sqref="N48:N49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9" width="12.140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1.5703125" style="29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398</v>
      </c>
      <c r="C1" s="273"/>
      <c r="D1" s="273"/>
      <c r="E1" s="129"/>
      <c r="F1" s="129"/>
      <c r="G1" s="273"/>
      <c r="H1" s="273"/>
      <c r="I1" s="129"/>
      <c r="J1" s="129"/>
      <c r="K1" s="273"/>
      <c r="L1" s="273"/>
      <c r="M1" s="156"/>
    </row>
    <row r="2" spans="2:18">
      <c r="B2" s="134"/>
      <c r="C2" s="132" t="s">
        <v>444</v>
      </c>
      <c r="D2" s="132">
        <v>2023</v>
      </c>
      <c r="E2" s="132">
        <v>-2024</v>
      </c>
      <c r="F2" s="132"/>
      <c r="G2" s="132" t="s">
        <v>444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401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402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42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403</v>
      </c>
      <c r="C8" s="28">
        <v>102840296</v>
      </c>
      <c r="D8" s="28">
        <v>104847661</v>
      </c>
      <c r="E8" s="28">
        <v>109061725.594</v>
      </c>
      <c r="F8" s="28"/>
      <c r="G8" s="28">
        <v>20707889</v>
      </c>
      <c r="H8" s="28">
        <v>20742396</v>
      </c>
      <c r="I8" s="28">
        <v>21201261</v>
      </c>
      <c r="J8" s="28"/>
      <c r="K8" s="28">
        <f t="shared" si="0"/>
        <v>123548185</v>
      </c>
      <c r="L8" s="28">
        <f t="shared" si="1"/>
        <v>125590057</v>
      </c>
      <c r="M8" s="28">
        <f t="shared" si="2"/>
        <v>130262986.594</v>
      </c>
      <c r="O8" s="162"/>
      <c r="P8" s="162"/>
      <c r="Q8" s="162"/>
      <c r="R8" s="162"/>
    </row>
    <row r="9" spans="2:18">
      <c r="B9" s="7" t="s">
        <v>404</v>
      </c>
      <c r="C9" s="28">
        <v>124903414</v>
      </c>
      <c r="D9" s="28">
        <v>127895476</v>
      </c>
      <c r="E9" s="28"/>
      <c r="F9" s="28"/>
      <c r="G9" s="28">
        <v>25114257</v>
      </c>
      <c r="H9" s="28">
        <v>25309163</v>
      </c>
      <c r="I9" s="28"/>
      <c r="J9" s="28"/>
      <c r="K9" s="28">
        <f t="shared" si="0"/>
        <v>150017671</v>
      </c>
      <c r="L9" s="28">
        <f t="shared" si="1"/>
        <v>153204639</v>
      </c>
      <c r="M9" s="28">
        <f t="shared" si="2"/>
        <v>0</v>
      </c>
      <c r="O9" s="162"/>
      <c r="P9" s="162"/>
      <c r="Q9" s="162"/>
      <c r="R9" s="162"/>
    </row>
    <row r="10" spans="2:18">
      <c r="B10" s="7" t="s">
        <v>405</v>
      </c>
      <c r="C10" s="28">
        <v>129404724</v>
      </c>
      <c r="D10" s="28">
        <v>130669635</v>
      </c>
      <c r="E10" s="28"/>
      <c r="F10" s="28"/>
      <c r="G10" s="28">
        <v>26034503</v>
      </c>
      <c r="H10" s="28">
        <v>25857833</v>
      </c>
      <c r="I10" s="28"/>
      <c r="J10" s="28"/>
      <c r="K10" s="28">
        <f t="shared" si="0"/>
        <v>155439227</v>
      </c>
      <c r="L10" s="28">
        <f t="shared" si="1"/>
        <v>156527468</v>
      </c>
      <c r="M10" s="28">
        <f t="shared" si="2"/>
        <v>0</v>
      </c>
      <c r="P10" s="162"/>
      <c r="Q10" s="162"/>
    </row>
    <row r="11" spans="2:18">
      <c r="B11" s="7" t="s">
        <v>406</v>
      </c>
      <c r="C11" s="28">
        <v>165668406</v>
      </c>
      <c r="D11" s="28">
        <v>167176502</v>
      </c>
      <c r="E11" s="28"/>
      <c r="F11" s="28"/>
      <c r="G11" s="28">
        <v>33286461</v>
      </c>
      <c r="H11" s="28">
        <v>33077457</v>
      </c>
      <c r="I11" s="28"/>
      <c r="J11" s="28"/>
      <c r="K11" s="28">
        <f t="shared" si="0"/>
        <v>198954867</v>
      </c>
      <c r="L11" s="28">
        <f t="shared" si="1"/>
        <v>200253959</v>
      </c>
      <c r="M11" s="28">
        <f t="shared" si="2"/>
        <v>0</v>
      </c>
    </row>
    <row r="12" spans="2:18" ht="15.75" thickBot="1">
      <c r="B12" s="7" t="s">
        <v>407</v>
      </c>
      <c r="C12" s="28">
        <v>167290401</v>
      </c>
      <c r="D12" s="28">
        <v>168506575</v>
      </c>
      <c r="E12" s="28"/>
      <c r="F12" s="28"/>
      <c r="G12" s="28">
        <v>33623340</v>
      </c>
      <c r="H12" s="28">
        <v>33339082</v>
      </c>
      <c r="I12" s="28"/>
      <c r="J12" s="28"/>
      <c r="K12" s="28">
        <f t="shared" si="0"/>
        <v>200913741</v>
      </c>
      <c r="L12" s="28">
        <f t="shared" si="1"/>
        <v>201845657</v>
      </c>
      <c r="M12" s="28">
        <f t="shared" si="2"/>
        <v>0</v>
      </c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5"/>
    </row>
    <row r="14" spans="2:18">
      <c r="B14" s="38" t="s">
        <v>409</v>
      </c>
      <c r="C14" s="28">
        <v>220842958</v>
      </c>
      <c r="D14" s="28">
        <v>210494834</v>
      </c>
      <c r="E14" s="28"/>
      <c r="F14" s="198">
        <f>E14*1000/$O$15</f>
        <v>0</v>
      </c>
      <c r="G14" s="28">
        <v>44561358</v>
      </c>
      <c r="H14" s="28">
        <v>41690857.868000008</v>
      </c>
      <c r="I14" s="28"/>
      <c r="J14" s="198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425</v>
      </c>
      <c r="P14" s="191"/>
    </row>
    <row r="15" spans="2:18">
      <c r="B15" s="130" t="s">
        <v>423</v>
      </c>
      <c r="C15" s="133"/>
      <c r="D15" s="199"/>
      <c r="E15" s="199">
        <v>220250000</v>
      </c>
      <c r="F15" s="200">
        <f>E15*1000/$O$15</f>
        <v>39683.233207866448</v>
      </c>
      <c r="G15" s="133"/>
      <c r="H15" s="201"/>
      <c r="I15" s="202">
        <v>43250000</v>
      </c>
      <c r="J15" s="200">
        <f>I15*1000/$O$15</f>
        <v>7792.5077695356367</v>
      </c>
      <c r="K15" s="133"/>
      <c r="L15" s="203"/>
      <c r="M15" s="203">
        <f>E15+I15</f>
        <v>263500000</v>
      </c>
      <c r="N15" s="32"/>
      <c r="O15" s="192">
        <v>5550203</v>
      </c>
      <c r="P15" s="191"/>
    </row>
    <row r="16" spans="2:18">
      <c r="B16" s="7" t="s">
        <v>422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423</v>
      </c>
      <c r="C17" s="43"/>
      <c r="D17" s="38"/>
      <c r="E17" s="38"/>
      <c r="F17" s="41">
        <f>E17*1000/$O$15</f>
        <v>0</v>
      </c>
      <c r="G17" s="43"/>
      <c r="H17" s="38"/>
      <c r="I17" s="38"/>
      <c r="J17" s="41">
        <f>I17*1000/$O$15</f>
        <v>0</v>
      </c>
      <c r="K17" s="43"/>
      <c r="L17" s="38"/>
      <c r="M17" s="38">
        <f>E17+I17</f>
        <v>0</v>
      </c>
      <c r="N17" s="33"/>
      <c r="O17" s="146"/>
    </row>
    <row r="18" spans="2:20" ht="15.75" thickBot="1">
      <c r="B18" s="40"/>
      <c r="C18" s="196"/>
      <c r="D18" s="196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158"/>
      <c r="F20" s="140"/>
      <c r="G20" s="138"/>
      <c r="H20" s="142"/>
      <c r="I20" s="142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410</v>
      </c>
      <c r="C22" s="273"/>
      <c r="D22" s="273"/>
      <c r="E22" s="273"/>
      <c r="F22" s="35"/>
      <c r="G22" s="273"/>
      <c r="H22" s="273"/>
      <c r="I22" s="129"/>
      <c r="J22" s="35"/>
      <c r="K22" s="273"/>
      <c r="L22" s="273"/>
      <c r="M22" s="273"/>
    </row>
    <row r="23" spans="2:20">
      <c r="B23" s="36" t="s">
        <v>411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>(E4-D4)/D4</f>
        <v>2.1480154731716182E-2</v>
      </c>
      <c r="F25" s="7"/>
      <c r="G25" s="37">
        <v>0.21441677471374504</v>
      </c>
      <c r="H25" s="37">
        <f t="shared" ref="H25:H30" si="6">(H4-G4)/G4</f>
        <v>-3.8193152548046283E-2</v>
      </c>
      <c r="I25" s="37">
        <f>(I4-H4)/H4</f>
        <v>1.5416458155696647E-2</v>
      </c>
      <c r="J25" s="7"/>
      <c r="K25" s="37">
        <v>0.1916530304678177</v>
      </c>
      <c r="L25" s="37">
        <f t="shared" ref="L25:L29" si="7">(L4-K4)/K4</f>
        <v>-7.9003838977869945E-3</v>
      </c>
      <c r="M25" s="37">
        <f>(M4-L4)/L4</f>
        <v>2.0474575944398037E-2</v>
      </c>
      <c r="O25" s="144"/>
      <c r="P25"/>
      <c r="R25" s="171"/>
      <c r="S25" s="31"/>
      <c r="T25" s="145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>(E5-D5)/D5</f>
        <v>2.3108501715274989E-2</v>
      </c>
      <c r="F26" s="7"/>
      <c r="G26" s="37">
        <v>7.772182725496124E-2</v>
      </c>
      <c r="H26" s="37">
        <f t="shared" si="6"/>
        <v>1.5854519348921167E-2</v>
      </c>
      <c r="I26" s="37">
        <f>(I5-H5)/H5</f>
        <v>7.2073747194751261E-3</v>
      </c>
      <c r="J26" s="7"/>
      <c r="K26" s="37">
        <v>8.6984731203032878E-2</v>
      </c>
      <c r="L26" s="37">
        <f t="shared" si="7"/>
        <v>3.4291285792708973E-2</v>
      </c>
      <c r="M26" s="37">
        <f>(M5-L5)/L5</f>
        <v>2.0478098027101044E-2</v>
      </c>
      <c r="O26" s="144"/>
      <c r="P26"/>
      <c r="R26" s="171"/>
      <c r="S26" s="171"/>
      <c r="T26" s="145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>
        <f>(E6-D6)/D6</f>
        <v>2.2860961739472198E-2</v>
      </c>
      <c r="F27" s="7"/>
      <c r="G27" s="37">
        <v>8.3334625997186745E-2</v>
      </c>
      <c r="H27" s="37">
        <f t="shared" si="6"/>
        <v>7.9884553471095254E-3</v>
      </c>
      <c r="I27" s="37">
        <f>(I6-H6)/H6</f>
        <v>7.1914245788855706E-3</v>
      </c>
      <c r="J27" s="7"/>
      <c r="K27" s="37">
        <v>9.201184396934145E-2</v>
      </c>
      <c r="L27" s="37">
        <f t="shared" si="7"/>
        <v>2.6300359299116102E-2</v>
      </c>
      <c r="M27" s="37">
        <f>(M6-L6)/L6</f>
        <v>2.027084196810721E-2</v>
      </c>
      <c r="O27" s="144"/>
      <c r="R27" s="171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>
        <f>(E7-D7)/D7</f>
        <v>4.334501995949714E-2</v>
      </c>
      <c r="F28" s="7"/>
      <c r="G28" s="37">
        <v>0.10399978749305865</v>
      </c>
      <c r="H28" s="37">
        <f t="shared" si="6"/>
        <v>1.6118349385184946E-3</v>
      </c>
      <c r="I28" s="37">
        <f>(I7-H7)/H7</f>
        <v>2.534794207137453E-2</v>
      </c>
      <c r="J28" s="7"/>
      <c r="K28" s="37">
        <v>0.12071380458122613</v>
      </c>
      <c r="L28" s="37">
        <f t="shared" si="7"/>
        <v>1.6493280336366191E-2</v>
      </c>
      <c r="M28" s="37">
        <f>(M7-L7)/L7</f>
        <v>4.0371598103144488E-2</v>
      </c>
      <c r="O28" s="144"/>
      <c r="R28" s="171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>
        <f>(E8-D8)/D8</f>
        <v>4.0192261360985408E-2</v>
      </c>
      <c r="F29" s="7"/>
      <c r="G29" s="37">
        <v>0.11344475619176839</v>
      </c>
      <c r="H29" s="37">
        <f t="shared" si="6"/>
        <v>1.6663697588875429E-3</v>
      </c>
      <c r="I29" s="37">
        <f>(I8-H8)/H8</f>
        <v>2.2122082714070256E-2</v>
      </c>
      <c r="J29" s="7"/>
      <c r="K29" s="37">
        <v>0.13045700221438322</v>
      </c>
      <c r="L29" s="37">
        <f t="shared" si="7"/>
        <v>1.6526928339740482E-2</v>
      </c>
      <c r="M29" s="37">
        <f>(M8-L8)/L8</f>
        <v>3.7207798974085958E-2</v>
      </c>
      <c r="O29" s="144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/>
      <c r="F30" s="7"/>
      <c r="G30" s="37">
        <v>8.2000718368055961E-2</v>
      </c>
      <c r="H30" s="37">
        <f t="shared" si="6"/>
        <v>7.7607711030431839E-3</v>
      </c>
      <c r="I30" s="37"/>
      <c r="J30" s="7"/>
      <c r="K30" s="37">
        <v>0.10157296296468447</v>
      </c>
      <c r="L30" s="37">
        <f t="shared" ref="L30:L35" si="8">(L9-K9)/K9</f>
        <v>2.1243950654319915E-2</v>
      </c>
      <c r="M30" s="37"/>
      <c r="O30" s="144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/>
      <c r="F31" s="7"/>
      <c r="G31" s="37">
        <v>9.3629953338264668E-2</v>
      </c>
      <c r="H31" s="37">
        <f>(H10-G10)/G10</f>
        <v>-6.7859947240014526E-3</v>
      </c>
      <c r="I31" s="37"/>
      <c r="J31" s="7"/>
      <c r="K31" s="37">
        <v>0.11241047480797835</v>
      </c>
      <c r="L31" s="37">
        <f t="shared" si="8"/>
        <v>7.0010705856122148E-3</v>
      </c>
      <c r="M31" s="37"/>
      <c r="O31" s="144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/>
      <c r="F32" s="7"/>
      <c r="G32" s="37">
        <v>7.5351622284985556E-2</v>
      </c>
      <c r="H32" s="37">
        <f>(H11-G11)/G11</f>
        <v>-6.2789492700951292E-3</v>
      </c>
      <c r="I32" s="37"/>
      <c r="J32" s="7"/>
      <c r="K32" s="37">
        <v>9.5987226461542535E-2</v>
      </c>
      <c r="L32" s="37">
        <f t="shared" si="8"/>
        <v>6.5295814050128267E-3</v>
      </c>
      <c r="M32" s="37"/>
      <c r="O32" s="144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/>
      <c r="F33" s="7"/>
      <c r="G33" s="37">
        <v>7.3429833028006611E-2</v>
      </c>
      <c r="H33" s="37">
        <f>(H12-G12)/G12</f>
        <v>-8.4541868832781041E-3</v>
      </c>
      <c r="I33" s="37"/>
      <c r="J33" s="7"/>
      <c r="K33" s="37">
        <v>9.3457238038095261E-2</v>
      </c>
      <c r="L33" s="37">
        <f t="shared" si="8"/>
        <v>4.638388570943985E-3</v>
      </c>
      <c r="M33" s="37"/>
      <c r="O33" s="144"/>
    </row>
    <row r="34" spans="2:19">
      <c r="B34" s="38" t="s">
        <v>408</v>
      </c>
      <c r="C34" s="39">
        <v>0.13610393658121803</v>
      </c>
      <c r="D34" s="39">
        <f>(D13-C13)/C13</f>
        <v>-4.7321088364397156E-2</v>
      </c>
      <c r="E34" s="39"/>
      <c r="F34" s="38"/>
      <c r="G34" s="39">
        <v>0.11056539758734973</v>
      </c>
      <c r="H34" s="39">
        <f>(H13-G13)/G13</f>
        <v>-6.4996871054952235E-2</v>
      </c>
      <c r="I34" s="39"/>
      <c r="J34" s="38"/>
      <c r="K34" s="39">
        <v>0.13173230159837249</v>
      </c>
      <c r="L34" s="39">
        <f t="shared" si="8"/>
        <v>-5.0290202714143063E-2</v>
      </c>
      <c r="M34" s="39"/>
      <c r="O34" s="144"/>
    </row>
    <row r="35" spans="2:19">
      <c r="B35" s="239" t="s">
        <v>409</v>
      </c>
      <c r="C35" s="240">
        <v>0.12700596682061102</v>
      </c>
      <c r="D35" s="240">
        <f>(D14-C14)/C14</f>
        <v>-4.6857387229888491E-2</v>
      </c>
      <c r="E35" s="240"/>
      <c r="F35" s="239"/>
      <c r="G35" s="240">
        <v>0.10162638708359681</v>
      </c>
      <c r="H35" s="240">
        <f>(H14-G14)/G14</f>
        <v>-6.4416801031961179E-2</v>
      </c>
      <c r="I35" s="240"/>
      <c r="J35" s="239"/>
      <c r="K35" s="240">
        <v>0.12266336426832546</v>
      </c>
      <c r="L35" s="240">
        <f t="shared" si="8"/>
        <v>-4.9805611043642561E-2</v>
      </c>
      <c r="M35" s="240"/>
      <c r="O35" s="144"/>
    </row>
    <row r="36" spans="2:19">
      <c r="B36" s="238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NB2024</v>
      </c>
      <c r="D38" s="39"/>
      <c r="E38" s="39"/>
      <c r="H38" s="39"/>
      <c r="I38" s="39"/>
      <c r="L38" s="37"/>
      <c r="M38" s="37"/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412</v>
      </c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6" t="s">
        <v>424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>(I44-H44)/H44</f>
        <v>1.9295044878169475E-2</v>
      </c>
      <c r="K44" s="31">
        <f t="shared" ref="K44:K56" si="9">C44+G44</f>
        <v>25291619</v>
      </c>
      <c r="L44" s="31">
        <f t="shared" ref="L44:M56" si="10">D44+H44</f>
        <v>30057697</v>
      </c>
      <c r="M44" s="31">
        <f t="shared" ref="M44:M56" si="11">E44+I44</f>
        <v>30791777.281999998</v>
      </c>
      <c r="N44" s="151">
        <f>(M44-L44)/L44</f>
        <v>2.4422372811862391E-2</v>
      </c>
      <c r="P44" s="145"/>
    </row>
    <row r="45" spans="2:19">
      <c r="B45" s="31" t="str">
        <f t="shared" ref="B45:B55" si="12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>(E45-D45)/D45</f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>(I45-H45)/H45</f>
        <v>-6.6724099762932795E-2</v>
      </c>
      <c r="K45" s="31">
        <f t="shared" si="9"/>
        <v>1381870</v>
      </c>
      <c r="L45" s="31">
        <f t="shared" si="10"/>
        <v>1476729</v>
      </c>
      <c r="M45" s="31">
        <f t="shared" si="10"/>
        <v>1388302.7180000022</v>
      </c>
      <c r="N45" s="151">
        <f>(M45-L45)/L45</f>
        <v>-5.9879830354789401E-2</v>
      </c>
      <c r="P45" s="145"/>
    </row>
    <row r="46" spans="2:19">
      <c r="B46" s="31" t="str">
        <f t="shared" si="12"/>
        <v>Mars</v>
      </c>
      <c r="C46" s="31">
        <v>31288440</v>
      </c>
      <c r="D46" s="31">
        <f t="shared" ref="D46:E55" si="13">D5-D4</f>
        <v>34148104</v>
      </c>
      <c r="E46" s="31">
        <f>E5-E4</f>
        <v>34980049</v>
      </c>
      <c r="F46" s="151">
        <f>(E46-D46)/D46</f>
        <v>2.4362846030924586E-2</v>
      </c>
      <c r="G46" s="31">
        <v>6467574</v>
      </c>
      <c r="H46" s="31">
        <f t="shared" ref="H46:I50" si="14">H5-H4</f>
        <v>6752908</v>
      </c>
      <c r="I46" s="31">
        <f>I5-I4</f>
        <v>6758649</v>
      </c>
      <c r="J46" s="151">
        <f>(I46-H46)/H46</f>
        <v>8.5015226032992012E-4</v>
      </c>
      <c r="K46" s="31">
        <f t="shared" si="9"/>
        <v>37756014</v>
      </c>
      <c r="L46" s="31">
        <f t="shared" si="10"/>
        <v>40901012</v>
      </c>
      <c r="M46" s="31">
        <f t="shared" si="11"/>
        <v>41738698</v>
      </c>
      <c r="N46" s="151">
        <f>(M46-L46)/L46</f>
        <v>2.0480813530970823E-2</v>
      </c>
      <c r="P46" s="145"/>
    </row>
    <row r="47" spans="2:19">
      <c r="B47" s="31" t="str">
        <f t="shared" si="12"/>
        <v>April</v>
      </c>
      <c r="C47" s="31">
        <v>1734014</v>
      </c>
      <c r="D47" s="31">
        <f t="shared" si="13"/>
        <v>1756686</v>
      </c>
      <c r="E47" s="31">
        <f t="shared" si="13"/>
        <v>1781881</v>
      </c>
      <c r="F47" s="151">
        <f>(E47-D47)/D47</f>
        <v>1.4342346896371918E-2</v>
      </c>
      <c r="G47" s="31">
        <v>336824</v>
      </c>
      <c r="H47" s="31">
        <f t="shared" si="14"/>
        <v>336946</v>
      </c>
      <c r="I47" s="31">
        <f>I6-I5</f>
        <v>339178</v>
      </c>
      <c r="J47" s="151">
        <f>(I47-H47)/H47</f>
        <v>6.6242068462008747E-3</v>
      </c>
      <c r="K47" s="31">
        <f t="shared" si="9"/>
        <v>2070838</v>
      </c>
      <c r="L47" s="31">
        <f t="shared" si="10"/>
        <v>2093632</v>
      </c>
      <c r="M47" s="31">
        <f t="shared" si="11"/>
        <v>2121059</v>
      </c>
      <c r="N47" s="151">
        <f>(M47-L47)/L47</f>
        <v>1.3100200990431939E-2</v>
      </c>
      <c r="P47" s="145"/>
    </row>
    <row r="48" spans="2:19">
      <c r="B48" s="31" t="str">
        <f t="shared" si="12"/>
        <v>Mai</v>
      </c>
      <c r="C48" s="31">
        <v>31773013</v>
      </c>
      <c r="D48" s="31">
        <f t="shared" si="13"/>
        <v>37487476</v>
      </c>
      <c r="E48" s="31">
        <f t="shared" si="13"/>
        <v>40386678</v>
      </c>
      <c r="F48" s="151">
        <f>(E48-D48)/D48</f>
        <v>7.7337882123619098E-2</v>
      </c>
      <c r="G48" s="31">
        <v>6562510</v>
      </c>
      <c r="H48" s="31">
        <f t="shared" si="14"/>
        <v>7412266</v>
      </c>
      <c r="I48" s="31">
        <f>I7-I6</f>
        <v>7823829</v>
      </c>
      <c r="J48" s="151">
        <f>(I48-H48)/H48</f>
        <v>5.5524585868882738E-2</v>
      </c>
      <c r="K48" s="31">
        <f t="shared" si="9"/>
        <v>38335523</v>
      </c>
      <c r="L48" s="31">
        <f t="shared" si="10"/>
        <v>44899742</v>
      </c>
      <c r="M48" s="31">
        <f t="shared" si="11"/>
        <v>48210507</v>
      </c>
      <c r="N48" s="151">
        <f>(M48-L48)/L48</f>
        <v>7.3736837953322767E-2</v>
      </c>
      <c r="O48" s="151"/>
      <c r="P48" s="145"/>
      <c r="Q48" s="152"/>
    </row>
    <row r="49" spans="2:17">
      <c r="B49" s="31" t="str">
        <f t="shared" si="12"/>
        <v>Juni</v>
      </c>
      <c r="C49" s="31">
        <v>3700697</v>
      </c>
      <c r="D49" s="31">
        <f t="shared" si="13"/>
        <v>5150510</v>
      </c>
      <c r="E49" s="31">
        <f t="shared" si="13"/>
        <v>5043199.5939999968</v>
      </c>
      <c r="F49" s="151">
        <f>(E49-D49)/D49</f>
        <v>-2.0834908776024747E-2</v>
      </c>
      <c r="G49" s="31">
        <v>753916</v>
      </c>
      <c r="H49" s="31">
        <f t="shared" si="14"/>
        <v>1010735</v>
      </c>
      <c r="I49" s="31">
        <f t="shared" si="14"/>
        <v>969443</v>
      </c>
      <c r="J49" s="151">
        <f>(I49-H49)/H49</f>
        <v>-4.0853438339426257E-2</v>
      </c>
      <c r="K49" s="31">
        <f t="shared" si="9"/>
        <v>4454613</v>
      </c>
      <c r="L49" s="31">
        <f t="shared" si="10"/>
        <v>6161245</v>
      </c>
      <c r="M49" s="31">
        <f t="shared" si="11"/>
        <v>6012642.5939999968</v>
      </c>
      <c r="N49" s="151">
        <f>(M49-L49)/L49</f>
        <v>-2.4118892529026718E-2</v>
      </c>
      <c r="P49" s="145"/>
    </row>
    <row r="50" spans="2:17">
      <c r="B50" s="31" t="str">
        <f t="shared" si="12"/>
        <v>Juli</v>
      </c>
      <c r="C50" s="31">
        <v>22281580</v>
      </c>
      <c r="D50" s="31">
        <f t="shared" si="13"/>
        <v>23047815</v>
      </c>
      <c r="E50" s="31"/>
      <c r="F50" s="151"/>
      <c r="G50" s="31">
        <v>4612904</v>
      </c>
      <c r="H50" s="31">
        <f t="shared" si="14"/>
        <v>4566767</v>
      </c>
      <c r="I50" s="31"/>
      <c r="J50" s="151"/>
      <c r="K50" s="31">
        <f t="shared" si="9"/>
        <v>26894484</v>
      </c>
      <c r="L50" s="31">
        <f t="shared" si="10"/>
        <v>27614582</v>
      </c>
      <c r="M50" s="31">
        <f t="shared" si="11"/>
        <v>0</v>
      </c>
      <c r="N50" s="151"/>
      <c r="P50" s="145"/>
    </row>
    <row r="51" spans="2:17">
      <c r="B51" s="31" t="str">
        <f t="shared" si="12"/>
        <v>August</v>
      </c>
      <c r="C51" s="31">
        <v>2952293</v>
      </c>
      <c r="D51" s="31">
        <f t="shared" si="13"/>
        <v>2774159</v>
      </c>
      <c r="E51" s="31">
        <f t="shared" si="13"/>
        <v>0</v>
      </c>
      <c r="F51" s="151"/>
      <c r="G51" s="31">
        <v>594644</v>
      </c>
      <c r="H51" s="31">
        <f t="shared" ref="H51:I55" si="15">H10-H9</f>
        <v>548670</v>
      </c>
      <c r="I51" s="31">
        <f t="shared" si="15"/>
        <v>0</v>
      </c>
      <c r="J51" s="151"/>
      <c r="K51" s="31">
        <f t="shared" si="9"/>
        <v>3546937</v>
      </c>
      <c r="L51" s="31">
        <f t="shared" si="10"/>
        <v>3322829</v>
      </c>
      <c r="M51" s="31">
        <f t="shared" si="11"/>
        <v>0</v>
      </c>
      <c r="N51" s="151"/>
      <c r="P51" s="145"/>
    </row>
    <row r="52" spans="2:17">
      <c r="B52" s="31" t="str">
        <f t="shared" si="12"/>
        <v>September</v>
      </c>
      <c r="C52" s="31">
        <v>34649943</v>
      </c>
      <c r="D52" s="31">
        <f t="shared" si="13"/>
        <v>36506867</v>
      </c>
      <c r="E52" s="31">
        <f t="shared" si="13"/>
        <v>0</v>
      </c>
      <c r="F52" s="151"/>
      <c r="G52" s="31">
        <v>7148438</v>
      </c>
      <c r="H52" s="31">
        <f t="shared" si="15"/>
        <v>7219624</v>
      </c>
      <c r="I52" s="31">
        <f t="shared" si="15"/>
        <v>0</v>
      </c>
      <c r="J52" s="151"/>
      <c r="K52" s="31">
        <f t="shared" si="9"/>
        <v>41798381</v>
      </c>
      <c r="L52" s="31">
        <f t="shared" si="10"/>
        <v>43726491</v>
      </c>
      <c r="M52" s="31">
        <f t="shared" si="11"/>
        <v>0</v>
      </c>
      <c r="N52" s="151"/>
      <c r="P52" s="145"/>
    </row>
    <row r="53" spans="2:17">
      <c r="B53" s="31" t="str">
        <f t="shared" si="12"/>
        <v>Oktober</v>
      </c>
      <c r="C53" s="31">
        <v>1842218</v>
      </c>
      <c r="D53" s="31">
        <f t="shared" si="13"/>
        <v>1330073</v>
      </c>
      <c r="E53" s="31">
        <f t="shared" si="13"/>
        <v>0</v>
      </c>
      <c r="F53" s="151"/>
      <c r="G53" s="31">
        <v>369252</v>
      </c>
      <c r="H53" s="31">
        <f t="shared" si="15"/>
        <v>261625</v>
      </c>
      <c r="I53" s="31">
        <f t="shared" si="15"/>
        <v>0</v>
      </c>
      <c r="J53" s="151"/>
      <c r="K53" s="31">
        <f t="shared" si="9"/>
        <v>2211470</v>
      </c>
      <c r="L53" s="31">
        <f t="shared" si="10"/>
        <v>1591698</v>
      </c>
      <c r="M53" s="31">
        <f t="shared" si="11"/>
        <v>0</v>
      </c>
      <c r="N53" s="151"/>
      <c r="P53" s="145"/>
      <c r="Q53" s="31"/>
    </row>
    <row r="54" spans="2:17">
      <c r="B54" s="31" t="str">
        <f t="shared" si="12"/>
        <v>November</v>
      </c>
      <c r="C54" s="31">
        <v>37869257</v>
      </c>
      <c r="D54" s="31">
        <f t="shared" si="13"/>
        <v>37449876.00000006</v>
      </c>
      <c r="E54" s="31">
        <f t="shared" si="13"/>
        <v>0</v>
      </c>
      <c r="F54" s="151"/>
      <c r="G54" s="31">
        <v>7977156</v>
      </c>
      <c r="H54" s="31">
        <f t="shared" si="15"/>
        <v>7469785</v>
      </c>
      <c r="I54" s="31">
        <f t="shared" si="15"/>
        <v>0</v>
      </c>
      <c r="J54" s="151"/>
      <c r="K54" s="31">
        <f t="shared" si="9"/>
        <v>45846413</v>
      </c>
      <c r="L54" s="31">
        <f t="shared" si="10"/>
        <v>44919661.00000006</v>
      </c>
      <c r="M54" s="31">
        <f t="shared" si="11"/>
        <v>0</v>
      </c>
      <c r="N54" s="151"/>
      <c r="P54" s="145"/>
    </row>
    <row r="55" spans="2:17">
      <c r="B55" s="31" t="str">
        <f t="shared" si="12"/>
        <v>Desember</v>
      </c>
      <c r="C55" s="31">
        <v>5667718</v>
      </c>
      <c r="D55" s="31">
        <f t="shared" si="13"/>
        <v>4538382.9999999404</v>
      </c>
      <c r="E55" s="31">
        <f t="shared" si="13"/>
        <v>0</v>
      </c>
      <c r="F55" s="151"/>
      <c r="G55" s="31">
        <v>1150085</v>
      </c>
      <c r="H55" s="31">
        <f t="shared" si="15"/>
        <v>881990.86800000817</v>
      </c>
      <c r="I55" s="31">
        <f t="shared" si="15"/>
        <v>0</v>
      </c>
      <c r="J55" s="151"/>
      <c r="K55" s="31">
        <f t="shared" si="9"/>
        <v>6817803</v>
      </c>
      <c r="L55" s="31">
        <f t="shared" si="10"/>
        <v>5420373.8679999486</v>
      </c>
      <c r="M55" s="31">
        <f t="shared" si="11"/>
        <v>0</v>
      </c>
      <c r="N55" s="151"/>
      <c r="P55" s="145"/>
    </row>
    <row r="56" spans="2:17">
      <c r="B56" s="153" t="s">
        <v>413</v>
      </c>
      <c r="C56" s="153">
        <f>SUM(C44:C55)</f>
        <v>195955447</v>
      </c>
      <c r="D56" s="153">
        <f>SUM(D44:D55)</f>
        <v>210494834</v>
      </c>
      <c r="E56" s="153">
        <f>SUM(E44:E55)</f>
        <v>109061725.594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21201261</v>
      </c>
      <c r="J56" s="154"/>
      <c r="K56" s="153">
        <f t="shared" si="9"/>
        <v>236405965</v>
      </c>
      <c r="L56" s="153">
        <f t="shared" si="10"/>
        <v>252185691.868</v>
      </c>
      <c r="M56" s="153">
        <f t="shared" si="11"/>
        <v>130262986.594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F59" s="156"/>
      <c r="G59" s="156"/>
      <c r="H59" s="156"/>
      <c r="I59" s="156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2024-07-23T11:46:36Z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