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98" documentId="8_{884C6E73-129A-44E1-A86D-AE2F354EB697}" xr6:coauthVersionLast="47" xr6:coauthVersionMax="47" xr10:uidLastSave="{5E247134-0165-4E87-A573-E09FAFE2C9A8}"/>
  <bookViews>
    <workbookView xWindow="5250" yWindow="-16770" windowWidth="21600" windowHeight="12645" activeTab="1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4" l="1"/>
  <c r="L46" i="4"/>
  <c r="I46" i="4"/>
  <c r="H46" i="4"/>
  <c r="E46" i="4"/>
  <c r="D46" i="4"/>
  <c r="L26" i="4"/>
  <c r="H26" i="4"/>
  <c r="D26" i="4"/>
  <c r="Q23" i="3"/>
  <c r="C23" i="3"/>
  <c r="E44" i="4"/>
  <c r="I44" i="4"/>
  <c r="I45" i="4"/>
  <c r="M44" i="4"/>
  <c r="H45" i="4"/>
  <c r="L45" i="4" s="1"/>
  <c r="M45" i="4" s="1"/>
  <c r="D45" i="4"/>
  <c r="E45" i="4" s="1"/>
  <c r="H25" i="4"/>
  <c r="D25" i="4"/>
  <c r="Y35" i="1" l="1"/>
  <c r="U365" i="1"/>
  <c r="R310" i="1"/>
  <c r="E318" i="1"/>
  <c r="S318" i="1" s="1"/>
  <c r="R326" i="1"/>
  <c r="E357" i="1"/>
  <c r="N10" i="3"/>
  <c r="N18" i="3"/>
  <c r="N20" i="3"/>
  <c r="D8" i="3"/>
  <c r="O8" i="3" s="1"/>
  <c r="D13" i="3"/>
  <c r="N14" i="3"/>
  <c r="N15" i="3"/>
  <c r="D16" i="3"/>
  <c r="O16" i="3" s="1"/>
  <c r="N19" i="3"/>
  <c r="D21" i="3"/>
  <c r="N7" i="3"/>
  <c r="E8" i="1"/>
  <c r="S8" i="1" s="1"/>
  <c r="E9" i="1"/>
  <c r="E10" i="1"/>
  <c r="S10" i="1" s="1"/>
  <c r="E11" i="1"/>
  <c r="S11" i="1" s="1"/>
  <c r="E12" i="1"/>
  <c r="E13" i="1"/>
  <c r="S13" i="1" s="1"/>
  <c r="E14" i="1"/>
  <c r="E15" i="1"/>
  <c r="E16" i="1"/>
  <c r="S16" i="1" s="1"/>
  <c r="E17" i="1"/>
  <c r="E18" i="1"/>
  <c r="S18" i="1" s="1"/>
  <c r="E19" i="1"/>
  <c r="S19" i="1" s="1"/>
  <c r="E20" i="1"/>
  <c r="E21" i="1"/>
  <c r="S21" i="1" s="1"/>
  <c r="E22" i="1"/>
  <c r="S22" i="1" s="1"/>
  <c r="E23" i="1"/>
  <c r="S23" i="1" s="1"/>
  <c r="E24" i="1"/>
  <c r="S24" i="1" s="1"/>
  <c r="E25" i="1"/>
  <c r="E26" i="1"/>
  <c r="S26" i="1" s="1"/>
  <c r="E27" i="1"/>
  <c r="E28" i="1"/>
  <c r="E29" i="1"/>
  <c r="S29" i="1" s="1"/>
  <c r="E30" i="1"/>
  <c r="E31" i="1"/>
  <c r="S31" i="1" s="1"/>
  <c r="E32" i="1"/>
  <c r="S32" i="1" s="1"/>
  <c r="E33" i="1"/>
  <c r="E34" i="1"/>
  <c r="S34" i="1" s="1"/>
  <c r="E35" i="1"/>
  <c r="S35" i="1" s="1"/>
  <c r="E36" i="1"/>
  <c r="E37" i="1"/>
  <c r="S37" i="1" s="1"/>
  <c r="E38" i="1"/>
  <c r="S38" i="1" s="1"/>
  <c r="E39" i="1"/>
  <c r="S39" i="1" s="1"/>
  <c r="E40" i="1"/>
  <c r="S40" i="1" s="1"/>
  <c r="E41" i="1"/>
  <c r="E42" i="1"/>
  <c r="S42" i="1" s="1"/>
  <c r="E43" i="1"/>
  <c r="S43" i="1" s="1"/>
  <c r="E44" i="1"/>
  <c r="E45" i="1"/>
  <c r="S45" i="1" s="1"/>
  <c r="E46" i="1"/>
  <c r="E47" i="1"/>
  <c r="E48" i="1"/>
  <c r="S48" i="1" s="1"/>
  <c r="E49" i="1"/>
  <c r="E50" i="1"/>
  <c r="S50" i="1" s="1"/>
  <c r="E51" i="1"/>
  <c r="S51" i="1" s="1"/>
  <c r="E52" i="1"/>
  <c r="E53" i="1"/>
  <c r="S53" i="1" s="1"/>
  <c r="E54" i="1"/>
  <c r="E55" i="1"/>
  <c r="S55" i="1" s="1"/>
  <c r="E56" i="1"/>
  <c r="S56" i="1" s="1"/>
  <c r="E57" i="1"/>
  <c r="E58" i="1"/>
  <c r="S58" i="1" s="1"/>
  <c r="E59" i="1"/>
  <c r="S59" i="1" s="1"/>
  <c r="E60" i="1"/>
  <c r="E61" i="1"/>
  <c r="S61" i="1" s="1"/>
  <c r="E62" i="1"/>
  <c r="E63" i="1"/>
  <c r="S63" i="1" s="1"/>
  <c r="E64" i="1"/>
  <c r="S64" i="1" s="1"/>
  <c r="E65" i="1"/>
  <c r="E66" i="1"/>
  <c r="S66" i="1" s="1"/>
  <c r="E67" i="1"/>
  <c r="S67" i="1" s="1"/>
  <c r="E68" i="1"/>
  <c r="E69" i="1"/>
  <c r="E70" i="1"/>
  <c r="E71" i="1"/>
  <c r="S71" i="1" s="1"/>
  <c r="E72" i="1"/>
  <c r="S72" i="1" s="1"/>
  <c r="E73" i="1"/>
  <c r="E74" i="1"/>
  <c r="E75" i="1"/>
  <c r="S75" i="1" s="1"/>
  <c r="E76" i="1"/>
  <c r="E77" i="1"/>
  <c r="S77" i="1" s="1"/>
  <c r="E78" i="1"/>
  <c r="E79" i="1"/>
  <c r="E80" i="1"/>
  <c r="S80" i="1" s="1"/>
  <c r="E81" i="1"/>
  <c r="E82" i="1"/>
  <c r="S82" i="1" s="1"/>
  <c r="E83" i="1"/>
  <c r="S83" i="1" s="1"/>
  <c r="E84" i="1"/>
  <c r="E85" i="1"/>
  <c r="S85" i="1" s="1"/>
  <c r="E86" i="1"/>
  <c r="E87" i="1"/>
  <c r="S87" i="1" s="1"/>
  <c r="E88" i="1"/>
  <c r="S88" i="1" s="1"/>
  <c r="E89" i="1"/>
  <c r="E90" i="1"/>
  <c r="S90" i="1" s="1"/>
  <c r="E91" i="1"/>
  <c r="E92" i="1"/>
  <c r="E93" i="1"/>
  <c r="S93" i="1" s="1"/>
  <c r="E94" i="1"/>
  <c r="E95" i="1"/>
  <c r="S95" i="1" s="1"/>
  <c r="E96" i="1"/>
  <c r="S96" i="1" s="1"/>
  <c r="E97" i="1"/>
  <c r="E98" i="1"/>
  <c r="S98" i="1" s="1"/>
  <c r="E99" i="1"/>
  <c r="S99" i="1" s="1"/>
  <c r="E100" i="1"/>
  <c r="E101" i="1"/>
  <c r="E102" i="1"/>
  <c r="S102" i="1" s="1"/>
  <c r="E103" i="1"/>
  <c r="S103" i="1" s="1"/>
  <c r="E104" i="1"/>
  <c r="S104" i="1" s="1"/>
  <c r="E105" i="1"/>
  <c r="E106" i="1"/>
  <c r="S106" i="1" s="1"/>
  <c r="E107" i="1"/>
  <c r="S107" i="1" s="1"/>
  <c r="E108" i="1"/>
  <c r="E109" i="1"/>
  <c r="S109" i="1" s="1"/>
  <c r="E110" i="1"/>
  <c r="E111" i="1"/>
  <c r="S111" i="1" s="1"/>
  <c r="E112" i="1"/>
  <c r="S112" i="1" s="1"/>
  <c r="E113" i="1"/>
  <c r="E114" i="1"/>
  <c r="S114" i="1" s="1"/>
  <c r="E115" i="1"/>
  <c r="S115" i="1" s="1"/>
  <c r="E116" i="1"/>
  <c r="E117" i="1"/>
  <c r="S117" i="1" s="1"/>
  <c r="E118" i="1"/>
  <c r="S118" i="1" s="1"/>
  <c r="E119" i="1"/>
  <c r="S119" i="1" s="1"/>
  <c r="E120" i="1"/>
  <c r="S120" i="1" s="1"/>
  <c r="E121" i="1"/>
  <c r="E122" i="1"/>
  <c r="S122" i="1" s="1"/>
  <c r="E123" i="1"/>
  <c r="S123" i="1" s="1"/>
  <c r="E124" i="1"/>
  <c r="E125" i="1"/>
  <c r="S125" i="1" s="1"/>
  <c r="E126" i="1"/>
  <c r="S126" i="1" s="1"/>
  <c r="E127" i="1"/>
  <c r="E128" i="1"/>
  <c r="S128" i="1" s="1"/>
  <c r="E129" i="1"/>
  <c r="E130" i="1"/>
  <c r="S130" i="1" s="1"/>
  <c r="E131" i="1"/>
  <c r="S131" i="1" s="1"/>
  <c r="E132" i="1"/>
  <c r="E133" i="1"/>
  <c r="S133" i="1" s="1"/>
  <c r="E134" i="1"/>
  <c r="E135" i="1"/>
  <c r="S135" i="1" s="1"/>
  <c r="E136" i="1"/>
  <c r="S136" i="1" s="1"/>
  <c r="E137" i="1"/>
  <c r="E138" i="1"/>
  <c r="S138" i="1" s="1"/>
  <c r="E139" i="1"/>
  <c r="S139" i="1" s="1"/>
  <c r="E140" i="1"/>
  <c r="S140" i="1" s="1"/>
  <c r="E141" i="1"/>
  <c r="S141" i="1" s="1"/>
  <c r="E142" i="1"/>
  <c r="E143" i="1"/>
  <c r="S143" i="1" s="1"/>
  <c r="E144" i="1"/>
  <c r="S144" i="1" s="1"/>
  <c r="E145" i="1"/>
  <c r="E146" i="1"/>
  <c r="S146" i="1" s="1"/>
  <c r="E147" i="1"/>
  <c r="E148" i="1"/>
  <c r="E149" i="1"/>
  <c r="S149" i="1" s="1"/>
  <c r="E150" i="1"/>
  <c r="S150" i="1" s="1"/>
  <c r="E151" i="1"/>
  <c r="E152" i="1"/>
  <c r="S152" i="1" s="1"/>
  <c r="E153" i="1"/>
  <c r="E154" i="1"/>
  <c r="S154" i="1" s="1"/>
  <c r="E155" i="1"/>
  <c r="S155" i="1" s="1"/>
  <c r="E156" i="1"/>
  <c r="S156" i="1" s="1"/>
  <c r="E157" i="1"/>
  <c r="S157" i="1" s="1"/>
  <c r="E158" i="1"/>
  <c r="E159" i="1"/>
  <c r="S159" i="1" s="1"/>
  <c r="E160" i="1"/>
  <c r="S160" i="1" s="1"/>
  <c r="E161" i="1"/>
  <c r="S161" i="1" s="1"/>
  <c r="E162" i="1"/>
  <c r="S162" i="1" s="1"/>
  <c r="E163" i="1"/>
  <c r="S163" i="1" s="1"/>
  <c r="E164" i="1"/>
  <c r="E165" i="1"/>
  <c r="S165" i="1" s="1"/>
  <c r="E166" i="1"/>
  <c r="E167" i="1"/>
  <c r="S167" i="1" s="1"/>
  <c r="E168" i="1"/>
  <c r="S168" i="1" s="1"/>
  <c r="E169" i="1"/>
  <c r="E170" i="1"/>
  <c r="S170" i="1" s="1"/>
  <c r="E171" i="1"/>
  <c r="S171" i="1" s="1"/>
  <c r="E172" i="1"/>
  <c r="E173" i="1"/>
  <c r="S173" i="1" s="1"/>
  <c r="E174" i="1"/>
  <c r="E175" i="1"/>
  <c r="S175" i="1" s="1"/>
  <c r="E176" i="1"/>
  <c r="S176" i="1" s="1"/>
  <c r="E177" i="1"/>
  <c r="S177" i="1" s="1"/>
  <c r="E178" i="1"/>
  <c r="S178" i="1" s="1"/>
  <c r="E179" i="1"/>
  <c r="S179" i="1" s="1"/>
  <c r="E180" i="1"/>
  <c r="E181" i="1"/>
  <c r="S181" i="1" s="1"/>
  <c r="E182" i="1"/>
  <c r="S182" i="1" s="1"/>
  <c r="E183" i="1"/>
  <c r="S183" i="1" s="1"/>
  <c r="E184" i="1"/>
  <c r="S184" i="1" s="1"/>
  <c r="E185" i="1"/>
  <c r="S185" i="1" s="1"/>
  <c r="E186" i="1"/>
  <c r="S186" i="1" s="1"/>
  <c r="E187" i="1"/>
  <c r="S187" i="1" s="1"/>
  <c r="E188" i="1"/>
  <c r="S188" i="1" s="1"/>
  <c r="E189" i="1"/>
  <c r="S189" i="1" s="1"/>
  <c r="E190" i="1"/>
  <c r="E191" i="1"/>
  <c r="S191" i="1" s="1"/>
  <c r="E192" i="1"/>
  <c r="S192" i="1" s="1"/>
  <c r="E193" i="1"/>
  <c r="S193" i="1" s="1"/>
  <c r="E194" i="1"/>
  <c r="S194" i="1" s="1"/>
  <c r="E195" i="1"/>
  <c r="S195" i="1" s="1"/>
  <c r="E196" i="1"/>
  <c r="E197" i="1"/>
  <c r="S197" i="1" s="1"/>
  <c r="E198" i="1"/>
  <c r="S198" i="1" s="1"/>
  <c r="E199" i="1"/>
  <c r="S199" i="1" s="1"/>
  <c r="E200" i="1"/>
  <c r="S200" i="1" s="1"/>
  <c r="E201" i="1"/>
  <c r="E202" i="1"/>
  <c r="S202" i="1" s="1"/>
  <c r="E203" i="1"/>
  <c r="S203" i="1" s="1"/>
  <c r="E204" i="1"/>
  <c r="S204" i="1" s="1"/>
  <c r="E205" i="1"/>
  <c r="S205" i="1" s="1"/>
  <c r="E206" i="1"/>
  <c r="E207" i="1"/>
  <c r="S207" i="1" s="1"/>
  <c r="E208" i="1"/>
  <c r="S208" i="1" s="1"/>
  <c r="E209" i="1"/>
  <c r="E210" i="1"/>
  <c r="S210" i="1" s="1"/>
  <c r="E211" i="1"/>
  <c r="S211" i="1" s="1"/>
  <c r="E212" i="1"/>
  <c r="E213" i="1"/>
  <c r="S213" i="1" s="1"/>
  <c r="E214" i="1"/>
  <c r="E215" i="1"/>
  <c r="S215" i="1" s="1"/>
  <c r="E216" i="1"/>
  <c r="S216" i="1" s="1"/>
  <c r="E217" i="1"/>
  <c r="E218" i="1"/>
  <c r="S218" i="1" s="1"/>
  <c r="E219" i="1"/>
  <c r="S219" i="1" s="1"/>
  <c r="E220" i="1"/>
  <c r="E221" i="1"/>
  <c r="S221" i="1" s="1"/>
  <c r="E222" i="1"/>
  <c r="E223" i="1"/>
  <c r="S223" i="1" s="1"/>
  <c r="E224" i="1"/>
  <c r="S224" i="1" s="1"/>
  <c r="E225" i="1"/>
  <c r="E226" i="1"/>
  <c r="S226" i="1" s="1"/>
  <c r="E227" i="1"/>
  <c r="S227" i="1" s="1"/>
  <c r="E228" i="1"/>
  <c r="E229" i="1"/>
  <c r="S229" i="1" s="1"/>
  <c r="E230" i="1"/>
  <c r="E231" i="1"/>
  <c r="S231" i="1" s="1"/>
  <c r="E232" i="1"/>
  <c r="S232" i="1" s="1"/>
  <c r="E233" i="1"/>
  <c r="E234" i="1"/>
  <c r="S234" i="1" s="1"/>
  <c r="E235" i="1"/>
  <c r="S235" i="1" s="1"/>
  <c r="E236" i="1"/>
  <c r="S236" i="1" s="1"/>
  <c r="E237" i="1"/>
  <c r="S237" i="1" s="1"/>
  <c r="E238" i="1"/>
  <c r="E239" i="1"/>
  <c r="S239" i="1" s="1"/>
  <c r="E240" i="1"/>
  <c r="S240" i="1" s="1"/>
  <c r="E241" i="1"/>
  <c r="E242" i="1"/>
  <c r="S242" i="1" s="1"/>
  <c r="E243" i="1"/>
  <c r="E244" i="1"/>
  <c r="E245" i="1"/>
  <c r="S245" i="1" s="1"/>
  <c r="E246" i="1"/>
  <c r="E247" i="1"/>
  <c r="E248" i="1"/>
  <c r="S248" i="1" s="1"/>
  <c r="E249" i="1"/>
  <c r="S249" i="1" s="1"/>
  <c r="E250" i="1"/>
  <c r="S250" i="1" s="1"/>
  <c r="E251" i="1"/>
  <c r="S251" i="1" s="1"/>
  <c r="E252" i="1"/>
  <c r="S252" i="1" s="1"/>
  <c r="E253" i="1"/>
  <c r="S253" i="1" s="1"/>
  <c r="E254" i="1"/>
  <c r="S254" i="1" s="1"/>
  <c r="E255" i="1"/>
  <c r="E256" i="1"/>
  <c r="S256" i="1" s="1"/>
  <c r="E257" i="1"/>
  <c r="S257" i="1" s="1"/>
  <c r="E258" i="1"/>
  <c r="S258" i="1" s="1"/>
  <c r="E259" i="1"/>
  <c r="S259" i="1" s="1"/>
  <c r="E260" i="1"/>
  <c r="E261" i="1"/>
  <c r="S261" i="1" s="1"/>
  <c r="E262" i="1"/>
  <c r="E263" i="1"/>
  <c r="S263" i="1" s="1"/>
  <c r="E264" i="1"/>
  <c r="E265" i="1"/>
  <c r="E266" i="1"/>
  <c r="S266" i="1" s="1"/>
  <c r="E267" i="1"/>
  <c r="S267" i="1" s="1"/>
  <c r="E268" i="1"/>
  <c r="E269" i="1"/>
  <c r="S269" i="1" s="1"/>
  <c r="E270" i="1"/>
  <c r="E271" i="1"/>
  <c r="S271" i="1" s="1"/>
  <c r="E272" i="1"/>
  <c r="S272" i="1" s="1"/>
  <c r="E273" i="1"/>
  <c r="E274" i="1"/>
  <c r="S274" i="1" s="1"/>
  <c r="E275" i="1"/>
  <c r="S275" i="1" s="1"/>
  <c r="E276" i="1"/>
  <c r="E277" i="1"/>
  <c r="S277" i="1" s="1"/>
  <c r="E278" i="1"/>
  <c r="E279" i="1"/>
  <c r="S279" i="1" s="1"/>
  <c r="E280" i="1"/>
  <c r="S280" i="1" s="1"/>
  <c r="E281" i="1"/>
  <c r="E282" i="1"/>
  <c r="S282" i="1" s="1"/>
  <c r="E283" i="1"/>
  <c r="S283" i="1" s="1"/>
  <c r="E284" i="1"/>
  <c r="S284" i="1" s="1"/>
  <c r="E285" i="1"/>
  <c r="S285" i="1" s="1"/>
  <c r="E286" i="1"/>
  <c r="S286" i="1" s="1"/>
  <c r="E287" i="1"/>
  <c r="S287" i="1" s="1"/>
  <c r="E288" i="1"/>
  <c r="S288" i="1" s="1"/>
  <c r="E289" i="1"/>
  <c r="E290" i="1"/>
  <c r="S290" i="1" s="1"/>
  <c r="E291" i="1"/>
  <c r="S291" i="1" s="1"/>
  <c r="E292" i="1"/>
  <c r="E293" i="1"/>
  <c r="S293" i="1" s="1"/>
  <c r="E294" i="1"/>
  <c r="E295" i="1"/>
  <c r="S295" i="1" s="1"/>
  <c r="E296" i="1"/>
  <c r="S296" i="1" s="1"/>
  <c r="E297" i="1"/>
  <c r="E298" i="1"/>
  <c r="S298" i="1" s="1"/>
  <c r="E299" i="1"/>
  <c r="E300" i="1"/>
  <c r="E301" i="1"/>
  <c r="S301" i="1" s="1"/>
  <c r="E302" i="1"/>
  <c r="E303" i="1"/>
  <c r="S303" i="1" s="1"/>
  <c r="E304" i="1"/>
  <c r="S304" i="1" s="1"/>
  <c r="E305" i="1"/>
  <c r="S305" i="1" s="1"/>
  <c r="E306" i="1"/>
  <c r="S306" i="1" s="1"/>
  <c r="E307" i="1"/>
  <c r="S307" i="1" s="1"/>
  <c r="E308" i="1"/>
  <c r="E309" i="1"/>
  <c r="S309" i="1" s="1"/>
  <c r="E311" i="1"/>
  <c r="E312" i="1"/>
  <c r="E313" i="1"/>
  <c r="S313" i="1" s="1"/>
  <c r="E314" i="1"/>
  <c r="E315" i="1"/>
  <c r="S315" i="1" s="1"/>
  <c r="E316" i="1"/>
  <c r="S316" i="1" s="1"/>
  <c r="E317" i="1"/>
  <c r="E319" i="1"/>
  <c r="S319" i="1" s="1"/>
  <c r="E320" i="1"/>
  <c r="S320" i="1" s="1"/>
  <c r="E321" i="1"/>
  <c r="S321" i="1" s="1"/>
  <c r="E322" i="1"/>
  <c r="S322" i="1" s="1"/>
  <c r="E323" i="1"/>
  <c r="E324" i="1"/>
  <c r="S324" i="1" s="1"/>
  <c r="E325" i="1"/>
  <c r="S325" i="1" s="1"/>
  <c r="E327" i="1"/>
  <c r="S327" i="1" s="1"/>
  <c r="E328" i="1"/>
  <c r="S328" i="1" s="1"/>
  <c r="E329" i="1"/>
  <c r="E330" i="1"/>
  <c r="S330" i="1" s="1"/>
  <c r="E331" i="1"/>
  <c r="S331" i="1" s="1"/>
  <c r="E332" i="1"/>
  <c r="E333" i="1"/>
  <c r="S333" i="1" s="1"/>
  <c r="E335" i="1"/>
  <c r="E336" i="1"/>
  <c r="E337" i="1"/>
  <c r="S337" i="1" s="1"/>
  <c r="E338" i="1"/>
  <c r="E339" i="1"/>
  <c r="S339" i="1" s="1"/>
  <c r="E340" i="1"/>
  <c r="S340" i="1" s="1"/>
  <c r="E341" i="1"/>
  <c r="E343" i="1"/>
  <c r="E344" i="1"/>
  <c r="S344" i="1" s="1"/>
  <c r="E345" i="1"/>
  <c r="E346" i="1"/>
  <c r="S346" i="1" s="1"/>
  <c r="E347" i="1"/>
  <c r="E348" i="1"/>
  <c r="S348" i="1" s="1"/>
  <c r="E349" i="1"/>
  <c r="S349" i="1" s="1"/>
  <c r="E351" i="1"/>
  <c r="E352" i="1"/>
  <c r="S352" i="1" s="1"/>
  <c r="E353" i="1"/>
  <c r="S353" i="1" s="1"/>
  <c r="E354" i="1"/>
  <c r="E355" i="1"/>
  <c r="S355" i="1" s="1"/>
  <c r="E356" i="1"/>
  <c r="E359" i="1"/>
  <c r="E360" i="1"/>
  <c r="S360" i="1" s="1"/>
  <c r="E361" i="1"/>
  <c r="E362" i="1"/>
  <c r="S362" i="1" s="1"/>
  <c r="E363" i="1"/>
  <c r="S363" i="1" s="1"/>
  <c r="E7" i="1"/>
  <c r="D15" i="4"/>
  <c r="H15" i="4"/>
  <c r="D36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2" i="3"/>
  <c r="O12" i="3" s="1"/>
  <c r="D14" i="3"/>
  <c r="O14" i="3" s="1"/>
  <c r="D15" i="3"/>
  <c r="O15" i="3" s="1"/>
  <c r="D17" i="3"/>
  <c r="D18" i="3"/>
  <c r="O18" i="3" s="1"/>
  <c r="D20" i="3"/>
  <c r="O20" i="3" s="1"/>
  <c r="Y92" i="1"/>
  <c r="Y363" i="1"/>
  <c r="R363" i="1"/>
  <c r="L15" i="4"/>
  <c r="H36" i="4"/>
  <c r="T365" i="1"/>
  <c r="K3" i="3"/>
  <c r="H24" i="4"/>
  <c r="X365" i="1"/>
  <c r="Y365" i="1" s="1"/>
  <c r="I43" i="4"/>
  <c r="H44" i="4"/>
  <c r="H48" i="4"/>
  <c r="H49" i="4"/>
  <c r="H50" i="4"/>
  <c r="H51" i="4"/>
  <c r="H52" i="4"/>
  <c r="H53" i="4"/>
  <c r="H54" i="4"/>
  <c r="H55" i="4"/>
  <c r="D44" i="4"/>
  <c r="D48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 s="1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L49" i="4"/>
  <c r="D56" i="4"/>
  <c r="H56" i="4"/>
  <c r="L44" i="4"/>
  <c r="K55" i="4"/>
  <c r="R15" i="1"/>
  <c r="R23" i="1"/>
  <c r="R31" i="1"/>
  <c r="R39" i="1"/>
  <c r="R47" i="1"/>
  <c r="R55" i="1"/>
  <c r="S265" i="1"/>
  <c r="S273" i="1"/>
  <c r="R356" i="1"/>
  <c r="R360" i="1"/>
  <c r="Y362" i="1"/>
  <c r="Y361" i="1"/>
  <c r="Y360" i="1"/>
  <c r="Y359" i="1"/>
  <c r="Y358" i="1"/>
  <c r="Y357" i="1"/>
  <c r="Y356" i="1"/>
  <c r="Y355" i="1"/>
  <c r="R355" i="1"/>
  <c r="Y354" i="1"/>
  <c r="Y353" i="1"/>
  <c r="R353" i="1"/>
  <c r="Y352" i="1"/>
  <c r="R352" i="1"/>
  <c r="Y351" i="1"/>
  <c r="Y350" i="1"/>
  <c r="Y349" i="1"/>
  <c r="R349" i="1"/>
  <c r="Y348" i="1"/>
  <c r="R348" i="1"/>
  <c r="Y347" i="1"/>
  <c r="R347" i="1"/>
  <c r="Y346" i="1"/>
  <c r="Y345" i="1"/>
  <c r="Y344" i="1"/>
  <c r="R344" i="1"/>
  <c r="Y343" i="1"/>
  <c r="Y342" i="1"/>
  <c r="Y341" i="1"/>
  <c r="R341" i="1"/>
  <c r="Y340" i="1"/>
  <c r="R340" i="1"/>
  <c r="Y339" i="1"/>
  <c r="R339" i="1"/>
  <c r="Y338" i="1"/>
  <c r="Y337" i="1"/>
  <c r="R337" i="1"/>
  <c r="Y336" i="1"/>
  <c r="R336" i="1"/>
  <c r="Y335" i="1"/>
  <c r="Y334" i="1"/>
  <c r="Y333" i="1"/>
  <c r="R333" i="1"/>
  <c r="Y332" i="1"/>
  <c r="R332" i="1"/>
  <c r="Y331" i="1"/>
  <c r="R331" i="1"/>
  <c r="Y330" i="1"/>
  <c r="Y329" i="1"/>
  <c r="Y328" i="1"/>
  <c r="R328" i="1"/>
  <c r="Y327" i="1"/>
  <c r="Y326" i="1"/>
  <c r="Y325" i="1"/>
  <c r="R325" i="1"/>
  <c r="Y324" i="1"/>
  <c r="R324" i="1"/>
  <c r="Y323" i="1"/>
  <c r="R323" i="1"/>
  <c r="S323" i="1"/>
  <c r="Y322" i="1"/>
  <c r="Y321" i="1"/>
  <c r="R321" i="1"/>
  <c r="Y320" i="1"/>
  <c r="R320" i="1"/>
  <c r="Y319" i="1"/>
  <c r="Y318" i="1"/>
  <c r="R318" i="1"/>
  <c r="Y317" i="1"/>
  <c r="R317" i="1"/>
  <c r="S317" i="1"/>
  <c r="Y316" i="1"/>
  <c r="R316" i="1"/>
  <c r="Y315" i="1"/>
  <c r="R315" i="1"/>
  <c r="Y314" i="1"/>
  <c r="Y313" i="1"/>
  <c r="Y312" i="1"/>
  <c r="R312" i="1"/>
  <c r="S312" i="1"/>
  <c r="Y311" i="1"/>
  <c r="Y310" i="1"/>
  <c r="Y309" i="1"/>
  <c r="R309" i="1"/>
  <c r="Y308" i="1"/>
  <c r="R308" i="1"/>
  <c r="Y307" i="1"/>
  <c r="R307" i="1"/>
  <c r="Y306" i="1"/>
  <c r="Y305" i="1"/>
  <c r="R305" i="1"/>
  <c r="Y304" i="1"/>
  <c r="R304" i="1"/>
  <c r="Y303" i="1"/>
  <c r="Y302" i="1"/>
  <c r="R302" i="1"/>
  <c r="Y301" i="1"/>
  <c r="R301" i="1"/>
  <c r="Y300" i="1"/>
  <c r="R300" i="1"/>
  <c r="Y299" i="1"/>
  <c r="R299" i="1"/>
  <c r="Y298" i="1"/>
  <c r="R298" i="1"/>
  <c r="Y297" i="1"/>
  <c r="Y296" i="1"/>
  <c r="R296" i="1"/>
  <c r="Y295" i="1"/>
  <c r="Y294" i="1"/>
  <c r="R294" i="1"/>
  <c r="Y293" i="1"/>
  <c r="R293" i="1"/>
  <c r="Y292" i="1"/>
  <c r="R292" i="1"/>
  <c r="Y291" i="1"/>
  <c r="R291" i="1"/>
  <c r="Y290" i="1"/>
  <c r="Y289" i="1"/>
  <c r="R289" i="1"/>
  <c r="Y288" i="1"/>
  <c r="R288" i="1"/>
  <c r="Y287" i="1"/>
  <c r="Y286" i="1"/>
  <c r="R286" i="1"/>
  <c r="Y285" i="1"/>
  <c r="R285" i="1"/>
  <c r="Y284" i="1"/>
  <c r="R284" i="1"/>
  <c r="Y283" i="1"/>
  <c r="R283" i="1"/>
  <c r="Y282" i="1"/>
  <c r="R282" i="1"/>
  <c r="Y281" i="1"/>
  <c r="Y280" i="1"/>
  <c r="R280" i="1"/>
  <c r="Y279" i="1"/>
  <c r="Y278" i="1"/>
  <c r="R278" i="1"/>
  <c r="Y277" i="1"/>
  <c r="R277" i="1"/>
  <c r="Y276" i="1"/>
  <c r="R276" i="1"/>
  <c r="S276" i="1"/>
  <c r="Y275" i="1"/>
  <c r="R275" i="1"/>
  <c r="Y274" i="1"/>
  <c r="Y273" i="1"/>
  <c r="R273" i="1"/>
  <c r="Y272" i="1"/>
  <c r="R272" i="1"/>
  <c r="Y271" i="1"/>
  <c r="Y270" i="1"/>
  <c r="R270" i="1"/>
  <c r="S270" i="1"/>
  <c r="Y269" i="1"/>
  <c r="R269" i="1"/>
  <c r="Y268" i="1"/>
  <c r="R268" i="1"/>
  <c r="Y267" i="1"/>
  <c r="R267" i="1"/>
  <c r="Y266" i="1"/>
  <c r="R266" i="1"/>
  <c r="Y265" i="1"/>
  <c r="Y264" i="1"/>
  <c r="R264" i="1"/>
  <c r="Y263" i="1"/>
  <c r="Y262" i="1"/>
  <c r="R262" i="1"/>
  <c r="Y261" i="1"/>
  <c r="R261" i="1"/>
  <c r="Y260" i="1"/>
  <c r="R260" i="1"/>
  <c r="Y259" i="1"/>
  <c r="R259" i="1"/>
  <c r="Y258" i="1"/>
  <c r="Y257" i="1"/>
  <c r="R257" i="1"/>
  <c r="Y256" i="1"/>
  <c r="R256" i="1"/>
  <c r="Y255" i="1"/>
  <c r="Y254" i="1"/>
  <c r="R254" i="1"/>
  <c r="Y253" i="1"/>
  <c r="R253" i="1"/>
  <c r="Y252" i="1"/>
  <c r="R252" i="1"/>
  <c r="Y251" i="1"/>
  <c r="R251" i="1"/>
  <c r="Y250" i="1"/>
  <c r="R250" i="1"/>
  <c r="Y249" i="1"/>
  <c r="R249" i="1"/>
  <c r="Y248" i="1"/>
  <c r="R248" i="1"/>
  <c r="Y247" i="1"/>
  <c r="Y246" i="1"/>
  <c r="R246" i="1"/>
  <c r="S246" i="1"/>
  <c r="Y245" i="1"/>
  <c r="R245" i="1"/>
  <c r="Y244" i="1"/>
  <c r="R244" i="1"/>
  <c r="S244" i="1"/>
  <c r="Y243" i="1"/>
  <c r="R243" i="1"/>
  <c r="Y242" i="1"/>
  <c r="R242" i="1"/>
  <c r="Y241" i="1"/>
  <c r="R241" i="1"/>
  <c r="Y240" i="1"/>
  <c r="R240" i="1"/>
  <c r="Y239" i="1"/>
  <c r="Y238" i="1"/>
  <c r="R238" i="1"/>
  <c r="Y237" i="1"/>
  <c r="R237" i="1"/>
  <c r="Y236" i="1"/>
  <c r="R236" i="1"/>
  <c r="Y235" i="1"/>
  <c r="R235" i="1"/>
  <c r="Y234" i="1"/>
  <c r="R234" i="1"/>
  <c r="Y233" i="1"/>
  <c r="R233" i="1"/>
  <c r="Y232" i="1"/>
  <c r="R232" i="1"/>
  <c r="Y231" i="1"/>
  <c r="Y230" i="1"/>
  <c r="R230" i="1"/>
  <c r="Y229" i="1"/>
  <c r="R229" i="1"/>
  <c r="Y228" i="1"/>
  <c r="R228" i="1"/>
  <c r="S228" i="1"/>
  <c r="Y227" i="1"/>
  <c r="R227" i="1"/>
  <c r="Y226" i="1"/>
  <c r="R226" i="1"/>
  <c r="Y225" i="1"/>
  <c r="R225" i="1"/>
  <c r="Y224" i="1"/>
  <c r="R224" i="1"/>
  <c r="Y223" i="1"/>
  <c r="Y222" i="1"/>
  <c r="R222" i="1"/>
  <c r="Y221" i="1"/>
  <c r="R221" i="1"/>
  <c r="Y220" i="1"/>
  <c r="R220" i="1"/>
  <c r="S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R212" i="1"/>
  <c r="S212" i="1"/>
  <c r="Y211" i="1"/>
  <c r="R211" i="1"/>
  <c r="Y210" i="1"/>
  <c r="R210" i="1"/>
  <c r="Y209" i="1"/>
  <c r="R209" i="1"/>
  <c r="Y208" i="1"/>
  <c r="R208" i="1"/>
  <c r="Y207" i="1"/>
  <c r="Y206" i="1"/>
  <c r="R206" i="1"/>
  <c r="Y205" i="1"/>
  <c r="R205" i="1"/>
  <c r="Y204" i="1"/>
  <c r="R204" i="1"/>
  <c r="Y203" i="1"/>
  <c r="R203" i="1"/>
  <c r="Y202" i="1"/>
  <c r="R202" i="1"/>
  <c r="Y201" i="1"/>
  <c r="R201" i="1"/>
  <c r="Y200" i="1"/>
  <c r="R200" i="1"/>
  <c r="Y199" i="1"/>
  <c r="Y198" i="1"/>
  <c r="R198" i="1"/>
  <c r="Y197" i="1"/>
  <c r="R197" i="1"/>
  <c r="Y196" i="1"/>
  <c r="R196" i="1"/>
  <c r="S196" i="1"/>
  <c r="Y195" i="1"/>
  <c r="R195" i="1"/>
  <c r="Y194" i="1"/>
  <c r="R194" i="1"/>
  <c r="Y193" i="1"/>
  <c r="R193" i="1"/>
  <c r="Y192" i="1"/>
  <c r="R192" i="1"/>
  <c r="Y191" i="1"/>
  <c r="Y190" i="1"/>
  <c r="R190" i="1"/>
  <c r="Y189" i="1"/>
  <c r="R189" i="1"/>
  <c r="Y188" i="1"/>
  <c r="R188" i="1"/>
  <c r="Y187" i="1"/>
  <c r="R187" i="1"/>
  <c r="Y186" i="1"/>
  <c r="R186" i="1"/>
  <c r="Y185" i="1"/>
  <c r="R185" i="1"/>
  <c r="Y184" i="1"/>
  <c r="R184" i="1"/>
  <c r="Y183" i="1"/>
  <c r="Y182" i="1"/>
  <c r="R182" i="1"/>
  <c r="Y181" i="1"/>
  <c r="R181" i="1"/>
  <c r="Y180" i="1"/>
  <c r="R180" i="1"/>
  <c r="S180" i="1"/>
  <c r="Y179" i="1"/>
  <c r="R179" i="1"/>
  <c r="Y178" i="1"/>
  <c r="R178" i="1"/>
  <c r="Y177" i="1"/>
  <c r="R177" i="1"/>
  <c r="Y176" i="1"/>
  <c r="R176" i="1"/>
  <c r="Y175" i="1"/>
  <c r="Y174" i="1"/>
  <c r="R174" i="1"/>
  <c r="S174" i="1"/>
  <c r="Y173" i="1"/>
  <c r="R173" i="1"/>
  <c r="Y172" i="1"/>
  <c r="R172" i="1"/>
  <c r="Y171" i="1"/>
  <c r="R171" i="1"/>
  <c r="Y170" i="1"/>
  <c r="R170" i="1"/>
  <c r="Y169" i="1"/>
  <c r="R169" i="1"/>
  <c r="S169" i="1"/>
  <c r="Y168" i="1"/>
  <c r="R168" i="1"/>
  <c r="Y167" i="1"/>
  <c r="Y166" i="1"/>
  <c r="R166" i="1"/>
  <c r="Y165" i="1"/>
  <c r="R165" i="1"/>
  <c r="Y164" i="1"/>
  <c r="R164" i="1"/>
  <c r="S164" i="1"/>
  <c r="Y163" i="1"/>
  <c r="R163" i="1"/>
  <c r="Y162" i="1"/>
  <c r="R162" i="1"/>
  <c r="Y161" i="1"/>
  <c r="R161" i="1"/>
  <c r="Y160" i="1"/>
  <c r="R160" i="1"/>
  <c r="Y159" i="1"/>
  <c r="Y158" i="1"/>
  <c r="R158" i="1"/>
  <c r="S158" i="1"/>
  <c r="Y157" i="1"/>
  <c r="R157" i="1"/>
  <c r="Y156" i="1"/>
  <c r="R156" i="1"/>
  <c r="Y155" i="1"/>
  <c r="R155" i="1"/>
  <c r="Y154" i="1"/>
  <c r="R154" i="1"/>
  <c r="Y153" i="1"/>
  <c r="R153" i="1"/>
  <c r="Y152" i="1"/>
  <c r="R152" i="1"/>
  <c r="Y151" i="1"/>
  <c r="Y150" i="1"/>
  <c r="R150" i="1"/>
  <c r="Y149" i="1"/>
  <c r="R149" i="1"/>
  <c r="Y148" i="1"/>
  <c r="R148" i="1"/>
  <c r="S148" i="1"/>
  <c r="Y147" i="1"/>
  <c r="R147" i="1"/>
  <c r="Y146" i="1"/>
  <c r="R146" i="1"/>
  <c r="Y145" i="1"/>
  <c r="R145" i="1"/>
  <c r="Y144" i="1"/>
  <c r="R144" i="1"/>
  <c r="Y143" i="1"/>
  <c r="Y142" i="1"/>
  <c r="R142" i="1"/>
  <c r="Y141" i="1"/>
  <c r="R141" i="1"/>
  <c r="Y140" i="1"/>
  <c r="R140" i="1"/>
  <c r="Y139" i="1"/>
  <c r="R139" i="1"/>
  <c r="Y138" i="1"/>
  <c r="R138" i="1"/>
  <c r="Y137" i="1"/>
  <c r="R137" i="1"/>
  <c r="Y136" i="1"/>
  <c r="R136" i="1"/>
  <c r="Y135" i="1"/>
  <c r="Y134" i="1"/>
  <c r="R134" i="1"/>
  <c r="Y133" i="1"/>
  <c r="R133" i="1"/>
  <c r="Y132" i="1"/>
  <c r="R132" i="1"/>
  <c r="Y131" i="1"/>
  <c r="R131" i="1"/>
  <c r="Y130" i="1"/>
  <c r="R130" i="1"/>
  <c r="Y129" i="1"/>
  <c r="R129" i="1"/>
  <c r="Y128" i="1"/>
  <c r="R128" i="1"/>
  <c r="Y127" i="1"/>
  <c r="Y126" i="1"/>
  <c r="R126" i="1"/>
  <c r="Y125" i="1"/>
  <c r="R125" i="1"/>
  <c r="Y124" i="1"/>
  <c r="R124" i="1"/>
  <c r="S124" i="1"/>
  <c r="Y123" i="1"/>
  <c r="R123" i="1"/>
  <c r="Y122" i="1"/>
  <c r="R122" i="1"/>
  <c r="Y121" i="1"/>
  <c r="R121" i="1"/>
  <c r="Y120" i="1"/>
  <c r="R120" i="1"/>
  <c r="Y119" i="1"/>
  <c r="Y118" i="1"/>
  <c r="R118" i="1"/>
  <c r="Y117" i="1"/>
  <c r="R117" i="1"/>
  <c r="Y116" i="1"/>
  <c r="R116" i="1"/>
  <c r="S116" i="1"/>
  <c r="Y115" i="1"/>
  <c r="R115" i="1"/>
  <c r="Y114" i="1"/>
  <c r="R114" i="1"/>
  <c r="Y113" i="1"/>
  <c r="R113" i="1"/>
  <c r="Y112" i="1"/>
  <c r="R112" i="1"/>
  <c r="Y111" i="1"/>
  <c r="Y110" i="1"/>
  <c r="R110" i="1"/>
  <c r="S110" i="1"/>
  <c r="Y109" i="1"/>
  <c r="R109" i="1"/>
  <c r="Y108" i="1"/>
  <c r="R108" i="1"/>
  <c r="Y107" i="1"/>
  <c r="R107" i="1"/>
  <c r="Y106" i="1"/>
  <c r="R106" i="1"/>
  <c r="Y105" i="1"/>
  <c r="R105" i="1"/>
  <c r="Y104" i="1"/>
  <c r="R104" i="1"/>
  <c r="Y103" i="1"/>
  <c r="Y102" i="1"/>
  <c r="R102" i="1"/>
  <c r="Y101" i="1"/>
  <c r="R101" i="1"/>
  <c r="Y100" i="1"/>
  <c r="R100" i="1"/>
  <c r="S100" i="1"/>
  <c r="Y99" i="1"/>
  <c r="R99" i="1"/>
  <c r="Y98" i="1"/>
  <c r="R98" i="1"/>
  <c r="Y97" i="1"/>
  <c r="R97" i="1"/>
  <c r="Y96" i="1"/>
  <c r="R96" i="1"/>
  <c r="Y95" i="1"/>
  <c r="Y94" i="1"/>
  <c r="R94" i="1"/>
  <c r="Y93" i="1"/>
  <c r="R93" i="1"/>
  <c r="R92" i="1"/>
  <c r="S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R84" i="1"/>
  <c r="S84" i="1"/>
  <c r="Y83" i="1"/>
  <c r="R83" i="1"/>
  <c r="Y82" i="1"/>
  <c r="R82" i="1"/>
  <c r="Y81" i="1"/>
  <c r="R81" i="1"/>
  <c r="Y80" i="1"/>
  <c r="R80" i="1"/>
  <c r="Y79" i="1"/>
  <c r="Y78" i="1"/>
  <c r="R78" i="1"/>
  <c r="S78" i="1"/>
  <c r="Y77" i="1"/>
  <c r="R77" i="1"/>
  <c r="Y76" i="1"/>
  <c r="R76" i="1"/>
  <c r="Y75" i="1"/>
  <c r="R75" i="1"/>
  <c r="Y74" i="1"/>
  <c r="R74" i="1"/>
  <c r="Y73" i="1"/>
  <c r="R73" i="1"/>
  <c r="Y72" i="1"/>
  <c r="R72" i="1"/>
  <c r="Y71" i="1"/>
  <c r="Y70" i="1"/>
  <c r="R70" i="1"/>
  <c r="S70" i="1"/>
  <c r="Y69" i="1"/>
  <c r="R69" i="1"/>
  <c r="Y68" i="1"/>
  <c r="R68" i="1"/>
  <c r="Y67" i="1"/>
  <c r="R67" i="1"/>
  <c r="Y66" i="1"/>
  <c r="R66" i="1"/>
  <c r="Y65" i="1"/>
  <c r="R65" i="1"/>
  <c r="Y64" i="1"/>
  <c r="R64" i="1"/>
  <c r="Y63" i="1"/>
  <c r="Y62" i="1"/>
  <c r="R62" i="1"/>
  <c r="S62" i="1"/>
  <c r="Y61" i="1"/>
  <c r="R61" i="1"/>
  <c r="Y60" i="1"/>
  <c r="R60" i="1"/>
  <c r="Y59" i="1"/>
  <c r="R59" i="1"/>
  <c r="Y58" i="1"/>
  <c r="R58" i="1"/>
  <c r="Y57" i="1"/>
  <c r="R57" i="1"/>
  <c r="Y56" i="1"/>
  <c r="R56" i="1"/>
  <c r="Y55" i="1"/>
  <c r="Y54" i="1"/>
  <c r="R54" i="1"/>
  <c r="Y53" i="1"/>
  <c r="R53" i="1"/>
  <c r="Y52" i="1"/>
  <c r="R52" i="1"/>
  <c r="S52" i="1"/>
  <c r="Y51" i="1"/>
  <c r="R51" i="1"/>
  <c r="Y50" i="1"/>
  <c r="R50" i="1"/>
  <c r="Y49" i="1"/>
  <c r="R49" i="1"/>
  <c r="Y48" i="1"/>
  <c r="R48" i="1"/>
  <c r="Y47" i="1"/>
  <c r="Y46" i="1"/>
  <c r="R46" i="1"/>
  <c r="Y45" i="1"/>
  <c r="R45" i="1"/>
  <c r="Y44" i="1"/>
  <c r="R44" i="1"/>
  <c r="S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6" i="1"/>
  <c r="S36" i="1"/>
  <c r="R35" i="1"/>
  <c r="Y34" i="1"/>
  <c r="R34" i="1"/>
  <c r="Y33" i="1"/>
  <c r="R33" i="1"/>
  <c r="Y32" i="1"/>
  <c r="R32" i="1"/>
  <c r="Y31" i="1"/>
  <c r="Y30" i="1"/>
  <c r="R30" i="1"/>
  <c r="Y29" i="1"/>
  <c r="R29" i="1"/>
  <c r="Y28" i="1"/>
  <c r="R28" i="1"/>
  <c r="S28" i="1"/>
  <c r="Y27" i="1"/>
  <c r="R27" i="1"/>
  <c r="S27" i="1"/>
  <c r="Y26" i="1"/>
  <c r="R26" i="1"/>
  <c r="Y25" i="1"/>
  <c r="R25" i="1"/>
  <c r="Y24" i="1"/>
  <c r="R24" i="1"/>
  <c r="Y23" i="1"/>
  <c r="Y22" i="1"/>
  <c r="R22" i="1"/>
  <c r="Y21" i="1"/>
  <c r="R21" i="1"/>
  <c r="Y20" i="1"/>
  <c r="R20" i="1"/>
  <c r="S20" i="1"/>
  <c r="Y19" i="1"/>
  <c r="R19" i="1"/>
  <c r="Y18" i="1"/>
  <c r="R18" i="1"/>
  <c r="Y17" i="1"/>
  <c r="R17" i="1"/>
  <c r="Y16" i="1"/>
  <c r="R16" i="1"/>
  <c r="Y15" i="1"/>
  <c r="S15" i="1"/>
  <c r="Y14" i="1"/>
  <c r="R14" i="1"/>
  <c r="Y13" i="1"/>
  <c r="R13" i="1"/>
  <c r="Y12" i="1"/>
  <c r="R12" i="1"/>
  <c r="S12" i="1"/>
  <c r="Y11" i="1"/>
  <c r="R11" i="1"/>
  <c r="Y10" i="1"/>
  <c r="R10" i="1"/>
  <c r="Y9" i="1"/>
  <c r="R9" i="1"/>
  <c r="Y8" i="1"/>
  <c r="R8" i="1"/>
  <c r="Y7" i="1"/>
  <c r="R7" i="1"/>
  <c r="U2" i="1"/>
  <c r="V2" i="1" s="1"/>
  <c r="N2" i="1"/>
  <c r="Q2" i="1" s="1"/>
  <c r="M2" i="1"/>
  <c r="B25" i="3"/>
  <c r="G53" i="4"/>
  <c r="C53" i="4"/>
  <c r="C33" i="4"/>
  <c r="G52" i="4"/>
  <c r="C52" i="4"/>
  <c r="C32" i="4"/>
  <c r="S354" i="1"/>
  <c r="S338" i="1"/>
  <c r="S336" i="1"/>
  <c r="S341" i="1"/>
  <c r="R359" i="1"/>
  <c r="R319" i="1"/>
  <c r="R287" i="1"/>
  <c r="R255" i="1"/>
  <c r="R223" i="1"/>
  <c r="R191" i="1"/>
  <c r="R159" i="1"/>
  <c r="R127" i="1"/>
  <c r="R95" i="1"/>
  <c r="R335" i="1"/>
  <c r="S335" i="1"/>
  <c r="R303" i="1"/>
  <c r="R279" i="1"/>
  <c r="R247" i="1"/>
  <c r="S247" i="1"/>
  <c r="R215" i="1"/>
  <c r="R175" i="1"/>
  <c r="R143" i="1"/>
  <c r="R111" i="1"/>
  <c r="R79" i="1"/>
  <c r="S79" i="1"/>
  <c r="R343" i="1"/>
  <c r="R311" i="1"/>
  <c r="S311" i="1"/>
  <c r="R271" i="1"/>
  <c r="R239" i="1"/>
  <c r="R199" i="1"/>
  <c r="R167" i="1"/>
  <c r="R135" i="1"/>
  <c r="R103" i="1"/>
  <c r="R71" i="1"/>
  <c r="R290" i="1"/>
  <c r="R306" i="1"/>
  <c r="R322" i="1"/>
  <c r="R338" i="1"/>
  <c r="R354" i="1"/>
  <c r="R361" i="1"/>
  <c r="R351" i="1"/>
  <c r="R327" i="1"/>
  <c r="R295" i="1"/>
  <c r="R263" i="1"/>
  <c r="R231" i="1"/>
  <c r="R207" i="1"/>
  <c r="R183" i="1"/>
  <c r="R151" i="1"/>
  <c r="S151" i="1"/>
  <c r="R119" i="1"/>
  <c r="R87" i="1"/>
  <c r="R63" i="1"/>
  <c r="R258" i="1"/>
  <c r="R274" i="1"/>
  <c r="S47" i="1"/>
  <c r="R265" i="1"/>
  <c r="R281" i="1"/>
  <c r="R297" i="1"/>
  <c r="R313" i="1"/>
  <c r="R329" i="1"/>
  <c r="R345" i="1"/>
  <c r="R362" i="1"/>
  <c r="R314" i="1"/>
  <c r="R330" i="1"/>
  <c r="R346" i="1"/>
  <c r="S214" i="1"/>
  <c r="S30" i="1"/>
  <c r="S145" i="1"/>
  <c r="S132" i="1"/>
  <c r="S69" i="1"/>
  <c r="S7" i="1"/>
  <c r="S101" i="1"/>
  <c r="S14" i="1"/>
  <c r="S91" i="1"/>
  <c r="S190" i="1"/>
  <c r="S60" i="1"/>
  <c r="S76" i="1"/>
  <c r="S46" i="1"/>
  <c r="S54" i="1"/>
  <c r="S108" i="1"/>
  <c r="S142" i="1"/>
  <c r="S68" i="1"/>
  <c r="S153" i="1"/>
  <c r="S292" i="1"/>
  <c r="S243" i="1"/>
  <c r="S260" i="1"/>
  <c r="S308" i="1"/>
  <c r="S268" i="1"/>
  <c r="S356" i="1"/>
  <c r="S73" i="1"/>
  <c r="S33" i="1"/>
  <c r="S9" i="1"/>
  <c r="S17" i="1"/>
  <c r="S57" i="1"/>
  <c r="S25" i="1"/>
  <c r="S86" i="1"/>
  <c r="S49" i="1"/>
  <c r="S74" i="1"/>
  <c r="S209" i="1"/>
  <c r="S65" i="1"/>
  <c r="S230" i="1"/>
  <c r="S94" i="1"/>
  <c r="S41" i="1"/>
  <c r="S137" i="1"/>
  <c r="S129" i="1"/>
  <c r="S113" i="1"/>
  <c r="S121" i="1"/>
  <c r="S81" i="1"/>
  <c r="S89" i="1"/>
  <c r="S97" i="1"/>
  <c r="S105" i="1"/>
  <c r="S147" i="1"/>
  <c r="S264" i="1"/>
  <c r="S206" i="1"/>
  <c r="S241" i="1"/>
  <c r="S225" i="1"/>
  <c r="S222" i="1"/>
  <c r="S233" i="1"/>
  <c r="S238" i="1"/>
  <c r="S201" i="1"/>
  <c r="S217" i="1"/>
  <c r="S299" i="1"/>
  <c r="S278" i="1"/>
  <c r="S297" i="1"/>
  <c r="S289" i="1"/>
  <c r="S281" i="1"/>
  <c r="S361" i="1"/>
  <c r="S302" i="1"/>
  <c r="S314" i="1"/>
  <c r="S329" i="1"/>
  <c r="S345" i="1"/>
  <c r="K52" i="4"/>
  <c r="C51" i="4"/>
  <c r="C31" i="4"/>
  <c r="S357" i="1"/>
  <c r="S351" i="1"/>
  <c r="G50" i="4"/>
  <c r="C50" i="4"/>
  <c r="C30" i="4"/>
  <c r="D7" i="3"/>
  <c r="O7" i="3" s="1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56" i="4" l="1"/>
  <c r="K23" i="3"/>
  <c r="N17" i="3"/>
  <c r="N9" i="3"/>
  <c r="O17" i="3"/>
  <c r="N23" i="3"/>
  <c r="N16" i="3"/>
  <c r="N12" i="3"/>
  <c r="N8" i="3"/>
  <c r="S359" i="1"/>
  <c r="S172" i="1"/>
  <c r="E358" i="1"/>
  <c r="R358" i="1"/>
  <c r="R350" i="1"/>
  <c r="E350" i="1"/>
  <c r="R342" i="1"/>
  <c r="E342" i="1"/>
  <c r="S255" i="1"/>
  <c r="S262" i="1"/>
  <c r="S127" i="1"/>
  <c r="S300" i="1"/>
  <c r="S134" i="1"/>
  <c r="E334" i="1"/>
  <c r="R334" i="1"/>
  <c r="S347" i="1"/>
  <c r="E326" i="1"/>
  <c r="S294" i="1"/>
  <c r="S166" i="1"/>
  <c r="D365" i="1"/>
  <c r="S332" i="1"/>
  <c r="E310" i="1"/>
  <c r="S343" i="1"/>
  <c r="R357" i="1"/>
  <c r="O13" i="3"/>
  <c r="O21" i="3"/>
  <c r="D19" i="3"/>
  <c r="D11" i="3"/>
  <c r="N13" i="3"/>
  <c r="O9" i="3"/>
  <c r="N11" i="3"/>
  <c r="N21" i="3"/>
  <c r="D23" i="3" l="1"/>
  <c r="F19" i="3" s="1"/>
  <c r="G19" i="3" s="1"/>
  <c r="H19" i="3" s="1"/>
  <c r="I19" i="3" s="1"/>
  <c r="S342" i="1"/>
  <c r="S358" i="1"/>
  <c r="S310" i="1"/>
  <c r="E365" i="1"/>
  <c r="F8" i="1" s="1"/>
  <c r="R365" i="1"/>
  <c r="I334" i="1"/>
  <c r="S334" i="1"/>
  <c r="S350" i="1"/>
  <c r="S326" i="1"/>
  <c r="O19" i="3"/>
  <c r="O11" i="3"/>
  <c r="I342" i="1" l="1"/>
  <c r="J342" i="1" s="1"/>
  <c r="G35" i="1"/>
  <c r="H35" i="1" s="1"/>
  <c r="E10" i="3"/>
  <c r="F8" i="3"/>
  <c r="G8" i="3" s="1"/>
  <c r="H8" i="3" s="1"/>
  <c r="I8" i="3" s="1"/>
  <c r="E12" i="3"/>
  <c r="E11" i="3"/>
  <c r="F17" i="3"/>
  <c r="G17" i="3" s="1"/>
  <c r="H17" i="3" s="1"/>
  <c r="I17" i="3" s="1"/>
  <c r="F15" i="3"/>
  <c r="G15" i="3" s="1"/>
  <c r="H15" i="3" s="1"/>
  <c r="I15" i="3" s="1"/>
  <c r="E17" i="3"/>
  <c r="E20" i="3"/>
  <c r="F16" i="3"/>
  <c r="G16" i="3" s="1"/>
  <c r="H16" i="3" s="1"/>
  <c r="I16" i="3" s="1"/>
  <c r="F18" i="3"/>
  <c r="G18" i="3" s="1"/>
  <c r="H18" i="3" s="1"/>
  <c r="I18" i="3" s="1"/>
  <c r="O23" i="3"/>
  <c r="F14" i="3"/>
  <c r="G14" i="3" s="1"/>
  <c r="H14" i="3" s="1"/>
  <c r="I14" i="3" s="1"/>
  <c r="F7" i="3"/>
  <c r="G7" i="3" s="1"/>
  <c r="H7" i="3" s="1"/>
  <c r="E23" i="3"/>
  <c r="F21" i="3"/>
  <c r="G21" i="3" s="1"/>
  <c r="H21" i="3" s="1"/>
  <c r="I21" i="3" s="1"/>
  <c r="E14" i="3"/>
  <c r="E18" i="3"/>
  <c r="F9" i="3"/>
  <c r="G9" i="3" s="1"/>
  <c r="H9" i="3" s="1"/>
  <c r="I9" i="3" s="1"/>
  <c r="F12" i="3"/>
  <c r="G12" i="3" s="1"/>
  <c r="H12" i="3" s="1"/>
  <c r="I12" i="3" s="1"/>
  <c r="E19" i="3"/>
  <c r="F10" i="3"/>
  <c r="G10" i="3" s="1"/>
  <c r="H10" i="3" s="1"/>
  <c r="I10" i="3" s="1"/>
  <c r="E16" i="3"/>
  <c r="E15" i="3"/>
  <c r="F20" i="3"/>
  <c r="G20" i="3" s="1"/>
  <c r="H20" i="3" s="1"/>
  <c r="I20" i="3" s="1"/>
  <c r="E7" i="3"/>
  <c r="F11" i="3"/>
  <c r="G11" i="3" s="1"/>
  <c r="H11" i="3" s="1"/>
  <c r="I11" i="3" s="1"/>
  <c r="E13" i="3"/>
  <c r="F13" i="3"/>
  <c r="G13" i="3" s="1"/>
  <c r="H13" i="3" s="1"/>
  <c r="I13" i="3" s="1"/>
  <c r="E8" i="3"/>
  <c r="E9" i="3"/>
  <c r="E21" i="3"/>
  <c r="F326" i="1"/>
  <c r="I326" i="1"/>
  <c r="J326" i="1" s="1"/>
  <c r="F342" i="1"/>
  <c r="F310" i="1"/>
  <c r="F358" i="1"/>
  <c r="F350" i="1"/>
  <c r="F334" i="1"/>
  <c r="I358" i="1"/>
  <c r="J358" i="1" s="1"/>
  <c r="J334" i="1"/>
  <c r="G10" i="1"/>
  <c r="H10" i="1" s="1"/>
  <c r="G14" i="1"/>
  <c r="H14" i="1" s="1"/>
  <c r="G18" i="1"/>
  <c r="H18" i="1" s="1"/>
  <c r="G22" i="1"/>
  <c r="H22" i="1" s="1"/>
  <c r="G26" i="1"/>
  <c r="H26" i="1" s="1"/>
  <c r="G30" i="1"/>
  <c r="H30" i="1" s="1"/>
  <c r="G34" i="1"/>
  <c r="H34" i="1" s="1"/>
  <c r="G38" i="1"/>
  <c r="H38" i="1" s="1"/>
  <c r="G42" i="1"/>
  <c r="H42" i="1" s="1"/>
  <c r="G46" i="1"/>
  <c r="H46" i="1" s="1"/>
  <c r="G50" i="1"/>
  <c r="H50" i="1" s="1"/>
  <c r="G54" i="1"/>
  <c r="H54" i="1" s="1"/>
  <c r="G58" i="1"/>
  <c r="H58" i="1" s="1"/>
  <c r="G62" i="1"/>
  <c r="H62" i="1" s="1"/>
  <c r="G66" i="1"/>
  <c r="H66" i="1" s="1"/>
  <c r="G70" i="1"/>
  <c r="H70" i="1" s="1"/>
  <c r="G74" i="1"/>
  <c r="H74" i="1" s="1"/>
  <c r="G78" i="1"/>
  <c r="H78" i="1" s="1"/>
  <c r="G82" i="1"/>
  <c r="H82" i="1" s="1"/>
  <c r="G86" i="1"/>
  <c r="H86" i="1" s="1"/>
  <c r="G90" i="1"/>
  <c r="H90" i="1" s="1"/>
  <c r="G94" i="1"/>
  <c r="H94" i="1" s="1"/>
  <c r="G98" i="1"/>
  <c r="H98" i="1" s="1"/>
  <c r="G102" i="1"/>
  <c r="H102" i="1" s="1"/>
  <c r="G106" i="1"/>
  <c r="H106" i="1" s="1"/>
  <c r="G110" i="1"/>
  <c r="H110" i="1" s="1"/>
  <c r="G114" i="1"/>
  <c r="H114" i="1" s="1"/>
  <c r="G118" i="1"/>
  <c r="H118" i="1" s="1"/>
  <c r="G122" i="1"/>
  <c r="H122" i="1" s="1"/>
  <c r="G126" i="1"/>
  <c r="H126" i="1" s="1"/>
  <c r="G130" i="1"/>
  <c r="H130" i="1" s="1"/>
  <c r="G134" i="1"/>
  <c r="H134" i="1" s="1"/>
  <c r="G138" i="1"/>
  <c r="H138" i="1" s="1"/>
  <c r="G142" i="1"/>
  <c r="H142" i="1" s="1"/>
  <c r="G146" i="1"/>
  <c r="H146" i="1" s="1"/>
  <c r="G150" i="1"/>
  <c r="H150" i="1" s="1"/>
  <c r="G154" i="1"/>
  <c r="H154" i="1" s="1"/>
  <c r="G158" i="1"/>
  <c r="H158" i="1" s="1"/>
  <c r="G162" i="1"/>
  <c r="H162" i="1" s="1"/>
  <c r="G166" i="1"/>
  <c r="H166" i="1" s="1"/>
  <c r="G170" i="1"/>
  <c r="H170" i="1" s="1"/>
  <c r="G174" i="1"/>
  <c r="H174" i="1" s="1"/>
  <c r="G178" i="1"/>
  <c r="H178" i="1" s="1"/>
  <c r="G182" i="1"/>
  <c r="H182" i="1" s="1"/>
  <c r="G186" i="1"/>
  <c r="H186" i="1" s="1"/>
  <c r="G190" i="1"/>
  <c r="H190" i="1" s="1"/>
  <c r="G194" i="1"/>
  <c r="H194" i="1" s="1"/>
  <c r="G198" i="1"/>
  <c r="H198" i="1" s="1"/>
  <c r="G202" i="1"/>
  <c r="H202" i="1" s="1"/>
  <c r="G206" i="1"/>
  <c r="H206" i="1" s="1"/>
  <c r="G210" i="1"/>
  <c r="H210" i="1" s="1"/>
  <c r="G214" i="1"/>
  <c r="H214" i="1" s="1"/>
  <c r="G218" i="1"/>
  <c r="H218" i="1" s="1"/>
  <c r="G222" i="1"/>
  <c r="H222" i="1" s="1"/>
  <c r="G226" i="1"/>
  <c r="H226" i="1" s="1"/>
  <c r="G230" i="1"/>
  <c r="H230" i="1" s="1"/>
  <c r="G234" i="1"/>
  <c r="H234" i="1" s="1"/>
  <c r="G238" i="1"/>
  <c r="H238" i="1" s="1"/>
  <c r="G242" i="1"/>
  <c r="H242" i="1" s="1"/>
  <c r="G246" i="1"/>
  <c r="H246" i="1" s="1"/>
  <c r="G250" i="1"/>
  <c r="H250" i="1" s="1"/>
  <c r="G254" i="1"/>
  <c r="H254" i="1" s="1"/>
  <c r="G258" i="1"/>
  <c r="H258" i="1" s="1"/>
  <c r="G262" i="1"/>
  <c r="H262" i="1" s="1"/>
  <c r="G266" i="1"/>
  <c r="H266" i="1" s="1"/>
  <c r="G270" i="1"/>
  <c r="H270" i="1" s="1"/>
  <c r="G274" i="1"/>
  <c r="H274" i="1" s="1"/>
  <c r="G278" i="1"/>
  <c r="H278" i="1" s="1"/>
  <c r="G282" i="1"/>
  <c r="H282" i="1" s="1"/>
  <c r="G286" i="1"/>
  <c r="H286" i="1" s="1"/>
  <c r="G290" i="1"/>
  <c r="H290" i="1" s="1"/>
  <c r="G294" i="1"/>
  <c r="H294" i="1" s="1"/>
  <c r="G298" i="1"/>
  <c r="H298" i="1" s="1"/>
  <c r="G302" i="1"/>
  <c r="H302" i="1" s="1"/>
  <c r="G306" i="1"/>
  <c r="H306" i="1" s="1"/>
  <c r="G310" i="1"/>
  <c r="H310" i="1" s="1"/>
  <c r="G314" i="1"/>
  <c r="H314" i="1" s="1"/>
  <c r="G318" i="1"/>
  <c r="H318" i="1" s="1"/>
  <c r="G322" i="1"/>
  <c r="H322" i="1" s="1"/>
  <c r="G326" i="1"/>
  <c r="H326" i="1" s="1"/>
  <c r="G330" i="1"/>
  <c r="H330" i="1" s="1"/>
  <c r="G334" i="1"/>
  <c r="H334" i="1" s="1"/>
  <c r="G338" i="1"/>
  <c r="H338" i="1" s="1"/>
  <c r="G342" i="1"/>
  <c r="H342" i="1" s="1"/>
  <c r="G11" i="1"/>
  <c r="H11" i="1" s="1"/>
  <c r="G15" i="1"/>
  <c r="H15" i="1" s="1"/>
  <c r="G19" i="1"/>
  <c r="H19" i="1" s="1"/>
  <c r="G23" i="1"/>
  <c r="H23" i="1" s="1"/>
  <c r="G27" i="1"/>
  <c r="H27" i="1" s="1"/>
  <c r="G31" i="1"/>
  <c r="H31" i="1" s="1"/>
  <c r="G39" i="1"/>
  <c r="H39" i="1" s="1"/>
  <c r="G43" i="1"/>
  <c r="H43" i="1" s="1"/>
  <c r="G47" i="1"/>
  <c r="H47" i="1" s="1"/>
  <c r="G51" i="1"/>
  <c r="H51" i="1" s="1"/>
  <c r="G55" i="1"/>
  <c r="H55" i="1" s="1"/>
  <c r="G59" i="1"/>
  <c r="H59" i="1" s="1"/>
  <c r="G63" i="1"/>
  <c r="H63" i="1" s="1"/>
  <c r="G67" i="1"/>
  <c r="H67" i="1" s="1"/>
  <c r="G71" i="1"/>
  <c r="H71" i="1" s="1"/>
  <c r="G75" i="1"/>
  <c r="H75" i="1" s="1"/>
  <c r="G79" i="1"/>
  <c r="H79" i="1" s="1"/>
  <c r="G83" i="1"/>
  <c r="H83" i="1" s="1"/>
  <c r="G87" i="1"/>
  <c r="H87" i="1" s="1"/>
  <c r="G91" i="1"/>
  <c r="H91" i="1" s="1"/>
  <c r="G95" i="1"/>
  <c r="H95" i="1" s="1"/>
  <c r="G99" i="1"/>
  <c r="H99" i="1" s="1"/>
  <c r="G103" i="1"/>
  <c r="H103" i="1" s="1"/>
  <c r="G107" i="1"/>
  <c r="H107" i="1" s="1"/>
  <c r="G111" i="1"/>
  <c r="H111" i="1" s="1"/>
  <c r="G115" i="1"/>
  <c r="H115" i="1" s="1"/>
  <c r="G119" i="1"/>
  <c r="H119" i="1" s="1"/>
  <c r="G123" i="1"/>
  <c r="H123" i="1" s="1"/>
  <c r="G127" i="1"/>
  <c r="H127" i="1" s="1"/>
  <c r="G131" i="1"/>
  <c r="H131" i="1" s="1"/>
  <c r="G135" i="1"/>
  <c r="H135" i="1" s="1"/>
  <c r="G139" i="1"/>
  <c r="H139" i="1" s="1"/>
  <c r="G143" i="1"/>
  <c r="H143" i="1" s="1"/>
  <c r="G147" i="1"/>
  <c r="H147" i="1" s="1"/>
  <c r="G151" i="1"/>
  <c r="H151" i="1" s="1"/>
  <c r="G155" i="1"/>
  <c r="H155" i="1" s="1"/>
  <c r="G159" i="1"/>
  <c r="H159" i="1" s="1"/>
  <c r="G163" i="1"/>
  <c r="H163" i="1" s="1"/>
  <c r="G167" i="1"/>
  <c r="H167" i="1" s="1"/>
  <c r="G171" i="1"/>
  <c r="H171" i="1" s="1"/>
  <c r="G175" i="1"/>
  <c r="H175" i="1" s="1"/>
  <c r="G179" i="1"/>
  <c r="H179" i="1" s="1"/>
  <c r="G183" i="1"/>
  <c r="H183" i="1" s="1"/>
  <c r="G187" i="1"/>
  <c r="H187" i="1" s="1"/>
  <c r="G191" i="1"/>
  <c r="H191" i="1" s="1"/>
  <c r="G195" i="1"/>
  <c r="H195" i="1" s="1"/>
  <c r="G199" i="1"/>
  <c r="H199" i="1" s="1"/>
  <c r="G203" i="1"/>
  <c r="H203" i="1" s="1"/>
  <c r="G207" i="1"/>
  <c r="H207" i="1" s="1"/>
  <c r="G211" i="1"/>
  <c r="H211" i="1" s="1"/>
  <c r="G215" i="1"/>
  <c r="H215" i="1" s="1"/>
  <c r="G219" i="1"/>
  <c r="H219" i="1" s="1"/>
  <c r="G223" i="1"/>
  <c r="H223" i="1" s="1"/>
  <c r="G227" i="1"/>
  <c r="H227" i="1" s="1"/>
  <c r="G231" i="1"/>
  <c r="H231" i="1" s="1"/>
  <c r="G235" i="1"/>
  <c r="H235" i="1" s="1"/>
  <c r="G239" i="1"/>
  <c r="H239" i="1" s="1"/>
  <c r="G243" i="1"/>
  <c r="H243" i="1" s="1"/>
  <c r="G247" i="1"/>
  <c r="H247" i="1" s="1"/>
  <c r="G251" i="1"/>
  <c r="H251" i="1" s="1"/>
  <c r="G255" i="1"/>
  <c r="H255" i="1" s="1"/>
  <c r="G259" i="1"/>
  <c r="H259" i="1" s="1"/>
  <c r="G263" i="1"/>
  <c r="H263" i="1" s="1"/>
  <c r="G267" i="1"/>
  <c r="H267" i="1" s="1"/>
  <c r="G271" i="1"/>
  <c r="H271" i="1" s="1"/>
  <c r="G275" i="1"/>
  <c r="H275" i="1" s="1"/>
  <c r="G279" i="1"/>
  <c r="H279" i="1" s="1"/>
  <c r="G283" i="1"/>
  <c r="H283" i="1" s="1"/>
  <c r="G287" i="1"/>
  <c r="H287" i="1" s="1"/>
  <c r="G291" i="1"/>
  <c r="H291" i="1" s="1"/>
  <c r="G295" i="1"/>
  <c r="H295" i="1" s="1"/>
  <c r="G299" i="1"/>
  <c r="H299" i="1" s="1"/>
  <c r="G303" i="1"/>
  <c r="H303" i="1" s="1"/>
  <c r="G307" i="1"/>
  <c r="H307" i="1" s="1"/>
  <c r="G311" i="1"/>
  <c r="H311" i="1" s="1"/>
  <c r="G315" i="1"/>
  <c r="H315" i="1" s="1"/>
  <c r="G319" i="1"/>
  <c r="H319" i="1" s="1"/>
  <c r="G323" i="1"/>
  <c r="H323" i="1" s="1"/>
  <c r="G327" i="1"/>
  <c r="H327" i="1" s="1"/>
  <c r="G331" i="1"/>
  <c r="H331" i="1" s="1"/>
  <c r="G335" i="1"/>
  <c r="H335" i="1" s="1"/>
  <c r="G339" i="1"/>
  <c r="H339" i="1" s="1"/>
  <c r="G343" i="1"/>
  <c r="H343" i="1" s="1"/>
  <c r="G8" i="1"/>
  <c r="H8" i="1" s="1"/>
  <c r="G13" i="1"/>
  <c r="H13" i="1" s="1"/>
  <c r="G24" i="1"/>
  <c r="H24" i="1" s="1"/>
  <c r="G29" i="1"/>
  <c r="H29" i="1" s="1"/>
  <c r="G40" i="1"/>
  <c r="H40" i="1" s="1"/>
  <c r="G45" i="1"/>
  <c r="H45" i="1" s="1"/>
  <c r="G56" i="1"/>
  <c r="H56" i="1" s="1"/>
  <c r="G61" i="1"/>
  <c r="H61" i="1" s="1"/>
  <c r="G72" i="1"/>
  <c r="H72" i="1" s="1"/>
  <c r="G77" i="1"/>
  <c r="H77" i="1" s="1"/>
  <c r="G88" i="1"/>
  <c r="H88" i="1" s="1"/>
  <c r="G93" i="1"/>
  <c r="H93" i="1" s="1"/>
  <c r="G104" i="1"/>
  <c r="H104" i="1" s="1"/>
  <c r="G109" i="1"/>
  <c r="H109" i="1" s="1"/>
  <c r="G120" i="1"/>
  <c r="H120" i="1" s="1"/>
  <c r="G125" i="1"/>
  <c r="H125" i="1" s="1"/>
  <c r="G136" i="1"/>
  <c r="H136" i="1" s="1"/>
  <c r="G141" i="1"/>
  <c r="H141" i="1" s="1"/>
  <c r="G152" i="1"/>
  <c r="H152" i="1" s="1"/>
  <c r="G157" i="1"/>
  <c r="H157" i="1" s="1"/>
  <c r="G168" i="1"/>
  <c r="H168" i="1" s="1"/>
  <c r="G173" i="1"/>
  <c r="H173" i="1" s="1"/>
  <c r="G184" i="1"/>
  <c r="H184" i="1" s="1"/>
  <c r="G189" i="1"/>
  <c r="H189" i="1" s="1"/>
  <c r="G200" i="1"/>
  <c r="H200" i="1" s="1"/>
  <c r="G205" i="1"/>
  <c r="H205" i="1" s="1"/>
  <c r="G216" i="1"/>
  <c r="H216" i="1" s="1"/>
  <c r="G221" i="1"/>
  <c r="H221" i="1" s="1"/>
  <c r="G232" i="1"/>
  <c r="H232" i="1" s="1"/>
  <c r="G237" i="1"/>
  <c r="H237" i="1" s="1"/>
  <c r="G248" i="1"/>
  <c r="H248" i="1" s="1"/>
  <c r="G253" i="1"/>
  <c r="H253" i="1" s="1"/>
  <c r="G264" i="1"/>
  <c r="H264" i="1" s="1"/>
  <c r="G269" i="1"/>
  <c r="H269" i="1" s="1"/>
  <c r="G280" i="1"/>
  <c r="H280" i="1" s="1"/>
  <c r="G285" i="1"/>
  <c r="H285" i="1" s="1"/>
  <c r="G296" i="1"/>
  <c r="H296" i="1" s="1"/>
  <c r="G301" i="1"/>
  <c r="H301" i="1" s="1"/>
  <c r="G312" i="1"/>
  <c r="H312" i="1" s="1"/>
  <c r="G317" i="1"/>
  <c r="H317" i="1" s="1"/>
  <c r="G328" i="1"/>
  <c r="H328" i="1" s="1"/>
  <c r="G333" i="1"/>
  <c r="H333" i="1" s="1"/>
  <c r="G344" i="1"/>
  <c r="H344" i="1" s="1"/>
  <c r="G348" i="1"/>
  <c r="H348" i="1" s="1"/>
  <c r="G352" i="1"/>
  <c r="H352" i="1" s="1"/>
  <c r="G356" i="1"/>
  <c r="H356" i="1" s="1"/>
  <c r="G360" i="1"/>
  <c r="H360" i="1" s="1"/>
  <c r="G7" i="1"/>
  <c r="H7" i="1" s="1"/>
  <c r="F365" i="1"/>
  <c r="I337" i="1"/>
  <c r="I352" i="1"/>
  <c r="I192" i="1"/>
  <c r="I224" i="1"/>
  <c r="I256" i="1"/>
  <c r="I288" i="1"/>
  <c r="I320" i="1"/>
  <c r="I75" i="1"/>
  <c r="I163" i="1"/>
  <c r="I251" i="1"/>
  <c r="I7" i="1"/>
  <c r="I30" i="1"/>
  <c r="I126" i="1"/>
  <c r="I9" i="1"/>
  <c r="I365" i="1"/>
  <c r="I341" i="1"/>
  <c r="I362" i="1"/>
  <c r="I361" i="1"/>
  <c r="I360" i="1"/>
  <c r="I333" i="1"/>
  <c r="I32" i="1"/>
  <c r="I64" i="1"/>
  <c r="I96" i="1"/>
  <c r="I128" i="1"/>
  <c r="I160" i="1"/>
  <c r="I330" i="1"/>
  <c r="I349" i="1"/>
  <c r="I8" i="1"/>
  <c r="I40" i="1"/>
  <c r="I72" i="1"/>
  <c r="I104" i="1"/>
  <c r="I136" i="1"/>
  <c r="G16" i="1"/>
  <c r="H16" i="1" s="1"/>
  <c r="G21" i="1"/>
  <c r="H21" i="1" s="1"/>
  <c r="G32" i="1"/>
  <c r="H32" i="1" s="1"/>
  <c r="G37" i="1"/>
  <c r="H37" i="1" s="1"/>
  <c r="G48" i="1"/>
  <c r="H48" i="1" s="1"/>
  <c r="G53" i="1"/>
  <c r="H53" i="1" s="1"/>
  <c r="G64" i="1"/>
  <c r="H64" i="1" s="1"/>
  <c r="G69" i="1"/>
  <c r="H69" i="1" s="1"/>
  <c r="G80" i="1"/>
  <c r="H80" i="1" s="1"/>
  <c r="G85" i="1"/>
  <c r="H85" i="1" s="1"/>
  <c r="G96" i="1"/>
  <c r="H96" i="1" s="1"/>
  <c r="G101" i="1"/>
  <c r="H101" i="1" s="1"/>
  <c r="G112" i="1"/>
  <c r="H112" i="1" s="1"/>
  <c r="G117" i="1"/>
  <c r="H117" i="1" s="1"/>
  <c r="G128" i="1"/>
  <c r="H128" i="1" s="1"/>
  <c r="G133" i="1"/>
  <c r="H133" i="1" s="1"/>
  <c r="G144" i="1"/>
  <c r="H144" i="1" s="1"/>
  <c r="G149" i="1"/>
  <c r="H149" i="1" s="1"/>
  <c r="G160" i="1"/>
  <c r="H160" i="1" s="1"/>
  <c r="G165" i="1"/>
  <c r="H165" i="1" s="1"/>
  <c r="G176" i="1"/>
  <c r="H176" i="1" s="1"/>
  <c r="G181" i="1"/>
  <c r="H181" i="1" s="1"/>
  <c r="G192" i="1"/>
  <c r="H192" i="1" s="1"/>
  <c r="G197" i="1"/>
  <c r="H197" i="1" s="1"/>
  <c r="G208" i="1"/>
  <c r="H208" i="1" s="1"/>
  <c r="G213" i="1"/>
  <c r="H213" i="1" s="1"/>
  <c r="G224" i="1"/>
  <c r="H224" i="1" s="1"/>
  <c r="G229" i="1"/>
  <c r="H229" i="1" s="1"/>
  <c r="G240" i="1"/>
  <c r="H240" i="1" s="1"/>
  <c r="G245" i="1"/>
  <c r="H245" i="1" s="1"/>
  <c r="G256" i="1"/>
  <c r="H256" i="1" s="1"/>
  <c r="G261" i="1"/>
  <c r="H261" i="1" s="1"/>
  <c r="G272" i="1"/>
  <c r="H272" i="1" s="1"/>
  <c r="G277" i="1"/>
  <c r="H277" i="1" s="1"/>
  <c r="G288" i="1"/>
  <c r="H288" i="1" s="1"/>
  <c r="G293" i="1"/>
  <c r="H293" i="1" s="1"/>
  <c r="G304" i="1"/>
  <c r="H304" i="1" s="1"/>
  <c r="G309" i="1"/>
  <c r="H309" i="1" s="1"/>
  <c r="G320" i="1"/>
  <c r="H320" i="1" s="1"/>
  <c r="G325" i="1"/>
  <c r="H325" i="1" s="1"/>
  <c r="G336" i="1"/>
  <c r="H336" i="1" s="1"/>
  <c r="G341" i="1"/>
  <c r="H341" i="1" s="1"/>
  <c r="G346" i="1"/>
  <c r="H346" i="1" s="1"/>
  <c r="G350" i="1"/>
  <c r="H350" i="1" s="1"/>
  <c r="G354" i="1"/>
  <c r="H354" i="1" s="1"/>
  <c r="G358" i="1"/>
  <c r="H358" i="1" s="1"/>
  <c r="G362" i="1"/>
  <c r="H362" i="1" s="1"/>
  <c r="G20" i="1"/>
  <c r="H20" i="1" s="1"/>
  <c r="G33" i="1"/>
  <c r="H33" i="1" s="1"/>
  <c r="G52" i="1"/>
  <c r="H52" i="1" s="1"/>
  <c r="G65" i="1"/>
  <c r="H65" i="1" s="1"/>
  <c r="G84" i="1"/>
  <c r="H84" i="1" s="1"/>
  <c r="G97" i="1"/>
  <c r="H97" i="1" s="1"/>
  <c r="G116" i="1"/>
  <c r="H116" i="1" s="1"/>
  <c r="G129" i="1"/>
  <c r="H129" i="1" s="1"/>
  <c r="G148" i="1"/>
  <c r="H148" i="1" s="1"/>
  <c r="G161" i="1"/>
  <c r="H161" i="1" s="1"/>
  <c r="G180" i="1"/>
  <c r="H180" i="1" s="1"/>
  <c r="G193" i="1"/>
  <c r="H193" i="1" s="1"/>
  <c r="G212" i="1"/>
  <c r="H212" i="1" s="1"/>
  <c r="G225" i="1"/>
  <c r="H225" i="1" s="1"/>
  <c r="G244" i="1"/>
  <c r="H244" i="1" s="1"/>
  <c r="G257" i="1"/>
  <c r="H257" i="1" s="1"/>
  <c r="G276" i="1"/>
  <c r="H276" i="1" s="1"/>
  <c r="G289" i="1"/>
  <c r="H289" i="1" s="1"/>
  <c r="G308" i="1"/>
  <c r="H308" i="1" s="1"/>
  <c r="I296" i="1"/>
  <c r="I59" i="1"/>
  <c r="I211" i="1"/>
  <c r="I222" i="1"/>
  <c r="I63" i="1"/>
  <c r="I49" i="1"/>
  <c r="I153" i="1"/>
  <c r="I185" i="1"/>
  <c r="I217" i="1"/>
  <c r="I249" i="1"/>
  <c r="I281" i="1"/>
  <c r="I313" i="1"/>
  <c r="I83" i="1"/>
  <c r="I171" i="1"/>
  <c r="I267" i="1"/>
  <c r="I181" i="1"/>
  <c r="I309" i="1"/>
  <c r="I94" i="1"/>
  <c r="I214" i="1"/>
  <c r="I302" i="1"/>
  <c r="I79" i="1"/>
  <c r="I34" i="1"/>
  <c r="G329" i="1"/>
  <c r="H329" i="1" s="1"/>
  <c r="G361" i="1"/>
  <c r="H361" i="1" s="1"/>
  <c r="I356" i="1"/>
  <c r="I348" i="1"/>
  <c r="I336" i="1"/>
  <c r="I351" i="1"/>
  <c r="I88" i="1"/>
  <c r="I144" i="1"/>
  <c r="I200" i="1"/>
  <c r="I248" i="1"/>
  <c r="I304" i="1"/>
  <c r="I229" i="1"/>
  <c r="I110" i="1"/>
  <c r="I246" i="1"/>
  <c r="I57" i="1"/>
  <c r="I89" i="1"/>
  <c r="I121" i="1"/>
  <c r="I74" i="1"/>
  <c r="I106" i="1"/>
  <c r="I138" i="1"/>
  <c r="I170" i="1"/>
  <c r="I202" i="1"/>
  <c r="I234" i="1"/>
  <c r="I266" i="1"/>
  <c r="I298" i="1"/>
  <c r="I19" i="1"/>
  <c r="I123" i="1"/>
  <c r="I243" i="1"/>
  <c r="I323" i="1"/>
  <c r="I197" i="1"/>
  <c r="I317" i="1"/>
  <c r="I86" i="1"/>
  <c r="I174" i="1"/>
  <c r="I286" i="1"/>
  <c r="I71" i="1"/>
  <c r="I28" i="1"/>
  <c r="I60" i="1"/>
  <c r="I92" i="1"/>
  <c r="I124" i="1"/>
  <c r="I156" i="1"/>
  <c r="I188" i="1"/>
  <c r="I220" i="1"/>
  <c r="I252" i="1"/>
  <c r="G9" i="1"/>
  <c r="H9" i="1" s="1"/>
  <c r="G28" i="1"/>
  <c r="H28" i="1" s="1"/>
  <c r="G41" i="1"/>
  <c r="H41" i="1" s="1"/>
  <c r="G60" i="1"/>
  <c r="H60" i="1" s="1"/>
  <c r="G73" i="1"/>
  <c r="H73" i="1" s="1"/>
  <c r="G92" i="1"/>
  <c r="H92" i="1" s="1"/>
  <c r="G105" i="1"/>
  <c r="H105" i="1" s="1"/>
  <c r="G124" i="1"/>
  <c r="H124" i="1" s="1"/>
  <c r="G137" i="1"/>
  <c r="H137" i="1" s="1"/>
  <c r="G156" i="1"/>
  <c r="H156" i="1" s="1"/>
  <c r="G169" i="1"/>
  <c r="H169" i="1" s="1"/>
  <c r="G188" i="1"/>
  <c r="H188" i="1" s="1"/>
  <c r="G201" i="1"/>
  <c r="H201" i="1" s="1"/>
  <c r="G220" i="1"/>
  <c r="H220" i="1" s="1"/>
  <c r="G233" i="1"/>
  <c r="H233" i="1" s="1"/>
  <c r="G252" i="1"/>
  <c r="H252" i="1" s="1"/>
  <c r="G265" i="1"/>
  <c r="H265" i="1" s="1"/>
  <c r="G284" i="1"/>
  <c r="H284" i="1" s="1"/>
  <c r="G297" i="1"/>
  <c r="H297" i="1" s="1"/>
  <c r="G316" i="1"/>
  <c r="H316" i="1" s="1"/>
  <c r="G337" i="1"/>
  <c r="H337" i="1" s="1"/>
  <c r="G349" i="1"/>
  <c r="H349" i="1" s="1"/>
  <c r="G355" i="1"/>
  <c r="H355" i="1" s="1"/>
  <c r="S365" i="1"/>
  <c r="I344" i="1"/>
  <c r="I48" i="1"/>
  <c r="I208" i="1"/>
  <c r="I99" i="1"/>
  <c r="I227" i="1"/>
  <c r="I269" i="1"/>
  <c r="I17" i="1"/>
  <c r="I161" i="1"/>
  <c r="I193" i="1"/>
  <c r="I225" i="1"/>
  <c r="I257" i="1"/>
  <c r="I289" i="1"/>
  <c r="I321" i="1"/>
  <c r="I107" i="1"/>
  <c r="I179" i="1"/>
  <c r="I299" i="1"/>
  <c r="I213" i="1"/>
  <c r="I22" i="1"/>
  <c r="I118" i="1"/>
  <c r="I10" i="1"/>
  <c r="I42" i="1"/>
  <c r="G324" i="1"/>
  <c r="H324" i="1" s="1"/>
  <c r="G365" i="1"/>
  <c r="I340" i="1"/>
  <c r="I152" i="1"/>
  <c r="I264" i="1"/>
  <c r="I312" i="1"/>
  <c r="I115" i="1"/>
  <c r="I142" i="1"/>
  <c r="I270" i="1"/>
  <c r="I25" i="1"/>
  <c r="I65" i="1"/>
  <c r="I97" i="1"/>
  <c r="I129" i="1"/>
  <c r="I82" i="1"/>
  <c r="I114" i="1"/>
  <c r="I146" i="1"/>
  <c r="I178" i="1"/>
  <c r="I210" i="1"/>
  <c r="I242" i="1"/>
  <c r="I274" i="1"/>
  <c r="G17" i="1"/>
  <c r="H17" i="1" s="1"/>
  <c r="G36" i="1"/>
  <c r="H36" i="1" s="1"/>
  <c r="G49" i="1"/>
  <c r="H49" i="1" s="1"/>
  <c r="G68" i="1"/>
  <c r="H68" i="1" s="1"/>
  <c r="G81" i="1"/>
  <c r="H81" i="1" s="1"/>
  <c r="G100" i="1"/>
  <c r="H100" i="1" s="1"/>
  <c r="G113" i="1"/>
  <c r="H113" i="1" s="1"/>
  <c r="G132" i="1"/>
  <c r="H132" i="1" s="1"/>
  <c r="G145" i="1"/>
  <c r="H145" i="1" s="1"/>
  <c r="G164" i="1"/>
  <c r="H164" i="1" s="1"/>
  <c r="G177" i="1"/>
  <c r="H177" i="1" s="1"/>
  <c r="G196" i="1"/>
  <c r="H196" i="1" s="1"/>
  <c r="G209" i="1"/>
  <c r="H209" i="1" s="1"/>
  <c r="G228" i="1"/>
  <c r="H228" i="1" s="1"/>
  <c r="G241" i="1"/>
  <c r="H241" i="1" s="1"/>
  <c r="G260" i="1"/>
  <c r="H260" i="1" s="1"/>
  <c r="G273" i="1"/>
  <c r="H273" i="1" s="1"/>
  <c r="G292" i="1"/>
  <c r="H292" i="1" s="1"/>
  <c r="G305" i="1"/>
  <c r="H305" i="1" s="1"/>
  <c r="G345" i="1"/>
  <c r="H345" i="1" s="1"/>
  <c r="G351" i="1"/>
  <c r="H351" i="1" s="1"/>
  <c r="G357" i="1"/>
  <c r="H357" i="1" s="1"/>
  <c r="G363" i="1"/>
  <c r="H363" i="1" s="1"/>
  <c r="I345" i="1"/>
  <c r="I355" i="1"/>
  <c r="I354" i="1"/>
  <c r="I56" i="1"/>
  <c r="I112" i="1"/>
  <c r="I168" i="1"/>
  <c r="I216" i="1"/>
  <c r="I272" i="1"/>
  <c r="I259" i="1"/>
  <c r="I301" i="1"/>
  <c r="I169" i="1"/>
  <c r="I201" i="1"/>
  <c r="I233" i="1"/>
  <c r="I265" i="1"/>
  <c r="I297" i="1"/>
  <c r="I27" i="1"/>
  <c r="I131" i="1"/>
  <c r="I203" i="1"/>
  <c r="I125" i="1"/>
  <c r="I245" i="1"/>
  <c r="I46" i="1"/>
  <c r="I150" i="1"/>
  <c r="I254" i="1"/>
  <c r="I31" i="1"/>
  <c r="I18" i="1"/>
  <c r="I50" i="1"/>
  <c r="G321" i="1"/>
  <c r="H321" i="1" s="1"/>
  <c r="G347" i="1"/>
  <c r="H347" i="1" s="1"/>
  <c r="G353" i="1"/>
  <c r="H353" i="1" s="1"/>
  <c r="I329" i="1"/>
  <c r="I339" i="1"/>
  <c r="I24" i="1"/>
  <c r="I80" i="1"/>
  <c r="I184" i="1"/>
  <c r="I240" i="1"/>
  <c r="I195" i="1"/>
  <c r="I315" i="1"/>
  <c r="I78" i="1"/>
  <c r="I41" i="1"/>
  <c r="I81" i="1"/>
  <c r="I113" i="1"/>
  <c r="I66" i="1"/>
  <c r="I98" i="1"/>
  <c r="I130" i="1"/>
  <c r="I162" i="1"/>
  <c r="I194" i="1"/>
  <c r="I226" i="1"/>
  <c r="I258" i="1"/>
  <c r="I290" i="1"/>
  <c r="I322" i="1"/>
  <c r="I91" i="1"/>
  <c r="I219" i="1"/>
  <c r="I307" i="1"/>
  <c r="I173" i="1"/>
  <c r="I285" i="1"/>
  <c r="I62" i="1"/>
  <c r="I158" i="1"/>
  <c r="I55" i="1"/>
  <c r="I20" i="1"/>
  <c r="I52" i="1"/>
  <c r="I84" i="1"/>
  <c r="I116" i="1"/>
  <c r="I148" i="1"/>
  <c r="I180" i="1"/>
  <c r="I212" i="1"/>
  <c r="I244" i="1"/>
  <c r="I276" i="1"/>
  <c r="I363" i="1"/>
  <c r="I280" i="1"/>
  <c r="I54" i="1"/>
  <c r="I209" i="1"/>
  <c r="I51" i="1"/>
  <c r="I277" i="1"/>
  <c r="I47" i="1"/>
  <c r="I141" i="1"/>
  <c r="I102" i="1"/>
  <c r="I76" i="1"/>
  <c r="I164" i="1"/>
  <c r="I175" i="1"/>
  <c r="F7" i="1"/>
  <c r="F132" i="1"/>
  <c r="F199" i="1"/>
  <c r="F221" i="1"/>
  <c r="F105" i="1"/>
  <c r="F325" i="1"/>
  <c r="F187" i="1"/>
  <c r="F243" i="1"/>
  <c r="F23" i="1"/>
  <c r="F98" i="1"/>
  <c r="F191" i="1"/>
  <c r="F155" i="1"/>
  <c r="F184" i="1"/>
  <c r="F312" i="1"/>
  <c r="F88" i="1"/>
  <c r="F215" i="1"/>
  <c r="F130" i="1"/>
  <c r="F249" i="1"/>
  <c r="F165" i="1"/>
  <c r="F164" i="1"/>
  <c r="F135" i="1"/>
  <c r="F201" i="1"/>
  <c r="F308" i="1"/>
  <c r="F24" i="1"/>
  <c r="F131" i="1"/>
  <c r="F279" i="1"/>
  <c r="F260" i="1"/>
  <c r="F235" i="1"/>
  <c r="F57" i="1"/>
  <c r="F47" i="1"/>
  <c r="F174" i="1"/>
  <c r="F145" i="1"/>
  <c r="F219" i="1"/>
  <c r="F265" i="1"/>
  <c r="F52" i="1"/>
  <c r="F103" i="1"/>
  <c r="F81" i="1"/>
  <c r="F237" i="1"/>
  <c r="F82" i="1"/>
  <c r="F257" i="1"/>
  <c r="F26" i="1"/>
  <c r="F27" i="1"/>
  <c r="G76" i="1"/>
  <c r="H76" i="1" s="1"/>
  <c r="G121" i="1"/>
  <c r="H121" i="1" s="1"/>
  <c r="G204" i="1"/>
  <c r="H204" i="1" s="1"/>
  <c r="G249" i="1"/>
  <c r="H249" i="1" s="1"/>
  <c r="I346" i="1"/>
  <c r="I11" i="1"/>
  <c r="I105" i="1"/>
  <c r="I154" i="1"/>
  <c r="I282" i="1"/>
  <c r="I155" i="1"/>
  <c r="I23" i="1"/>
  <c r="I260" i="1"/>
  <c r="I21" i="1"/>
  <c r="I53" i="1"/>
  <c r="I85" i="1"/>
  <c r="I133" i="1"/>
  <c r="I205" i="1"/>
  <c r="I325" i="1"/>
  <c r="I279" i="1"/>
  <c r="I135" i="1"/>
  <c r="I287" i="1"/>
  <c r="I103" i="1"/>
  <c r="I247" i="1"/>
  <c r="F70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94" i="1"/>
  <c r="F40" i="1"/>
  <c r="F360" i="1"/>
  <c r="F39" i="1"/>
  <c r="F44" i="1"/>
  <c r="F106" i="1"/>
  <c r="F224" i="1"/>
  <c r="F245" i="1"/>
  <c r="F233" i="1"/>
  <c r="F42" i="1"/>
  <c r="F338" i="1"/>
  <c r="F246" i="1"/>
  <c r="F163" i="1"/>
  <c r="F234" i="1"/>
  <c r="F91" i="1"/>
  <c r="F196" i="1"/>
  <c r="F89" i="1"/>
  <c r="F144" i="1"/>
  <c r="F100" i="1"/>
  <c r="F87" i="1"/>
  <c r="F336" i="1"/>
  <c r="F341" i="1"/>
  <c r="F290" i="1"/>
  <c r="F22" i="1"/>
  <c r="F92" i="1"/>
  <c r="F20" i="1"/>
  <c r="F179" i="1"/>
  <c r="F9" i="1"/>
  <c r="I120" i="1"/>
  <c r="I35" i="1"/>
  <c r="I182" i="1"/>
  <c r="I241" i="1"/>
  <c r="I147" i="1"/>
  <c r="I70" i="1"/>
  <c r="I26" i="1"/>
  <c r="I187" i="1"/>
  <c r="I221" i="1"/>
  <c r="I12" i="1"/>
  <c r="I100" i="1"/>
  <c r="I268" i="1"/>
  <c r="I308" i="1"/>
  <c r="I239" i="1"/>
  <c r="I327" i="1"/>
  <c r="F214" i="1"/>
  <c r="F114" i="1"/>
  <c r="F216" i="1"/>
  <c r="F146" i="1"/>
  <c r="F85" i="1"/>
  <c r="F136" i="1"/>
  <c r="F239" i="1"/>
  <c r="F29" i="1"/>
  <c r="F159" i="1"/>
  <c r="F252" i="1"/>
  <c r="F80" i="1"/>
  <c r="F60" i="1"/>
  <c r="F274" i="1"/>
  <c r="F124" i="1"/>
  <c r="F289" i="1"/>
  <c r="F74" i="1"/>
  <c r="F193" i="1"/>
  <c r="F108" i="1"/>
  <c r="F340" i="1"/>
  <c r="F277" i="1"/>
  <c r="F299" i="1"/>
  <c r="F112" i="1"/>
  <c r="F288" i="1"/>
  <c r="F192" i="1"/>
  <c r="F122" i="1"/>
  <c r="F226" i="1"/>
  <c r="F321" i="1"/>
  <c r="F297" i="1"/>
  <c r="F102" i="1"/>
  <c r="F115" i="1"/>
  <c r="F284" i="1"/>
  <c r="F251" i="1"/>
  <c r="F316" i="1"/>
  <c r="F141" i="1"/>
  <c r="F158" i="1"/>
  <c r="F210" i="1"/>
  <c r="F195" i="1"/>
  <c r="F329" i="1"/>
  <c r="F198" i="1"/>
  <c r="F56" i="1"/>
  <c r="F153" i="1"/>
  <c r="F207" i="1"/>
  <c r="F248" i="1"/>
  <c r="F79" i="1"/>
  <c r="G25" i="1"/>
  <c r="H25" i="1" s="1"/>
  <c r="G108" i="1"/>
  <c r="H108" i="1" s="1"/>
  <c r="G153" i="1"/>
  <c r="H153" i="1" s="1"/>
  <c r="G236" i="1"/>
  <c r="H236" i="1" s="1"/>
  <c r="G281" i="1"/>
  <c r="H281" i="1" s="1"/>
  <c r="I176" i="1"/>
  <c r="I139" i="1"/>
  <c r="I318" i="1"/>
  <c r="I137" i="1"/>
  <c r="I58" i="1"/>
  <c r="I186" i="1"/>
  <c r="I306" i="1"/>
  <c r="I253" i="1"/>
  <c r="I206" i="1"/>
  <c r="I108" i="1"/>
  <c r="I196" i="1"/>
  <c r="I29" i="1"/>
  <c r="I61" i="1"/>
  <c r="I93" i="1"/>
  <c r="I149" i="1"/>
  <c r="I237" i="1"/>
  <c r="I87" i="1"/>
  <c r="I223" i="1"/>
  <c r="I271" i="1"/>
  <c r="I119" i="1"/>
  <c r="I167" i="1"/>
  <c r="I191" i="1"/>
  <c r="I353" i="1"/>
  <c r="I328" i="1"/>
  <c r="F253" i="1"/>
  <c r="F281" i="1"/>
  <c r="F222" i="1"/>
  <c r="F101" i="1"/>
  <c r="F45" i="1"/>
  <c r="F333" i="1"/>
  <c r="F54" i="1"/>
  <c r="F189" i="1"/>
  <c r="F151" i="1"/>
  <c r="F323" i="1"/>
  <c r="F149" i="1"/>
  <c r="F317" i="1"/>
  <c r="F176" i="1"/>
  <c r="F49" i="1"/>
  <c r="F177" i="1"/>
  <c r="F345" i="1"/>
  <c r="F182" i="1"/>
  <c r="F270" i="1"/>
  <c r="F166" i="1"/>
  <c r="F328" i="1"/>
  <c r="F32" i="1"/>
  <c r="F206" i="1"/>
  <c r="F68" i="1"/>
  <c r="F212" i="1"/>
  <c r="F271" i="1"/>
  <c r="F104" i="1"/>
  <c r="F303" i="1"/>
  <c r="F355" i="1"/>
  <c r="F272" i="1"/>
  <c r="F30" i="1"/>
  <c r="F258" i="1"/>
  <c r="F223" i="1"/>
  <c r="F256" i="1"/>
  <c r="F304" i="1"/>
  <c r="F225" i="1"/>
  <c r="F137" i="1"/>
  <c r="F67" i="1"/>
  <c r="F220" i="1"/>
  <c r="F261" i="1"/>
  <c r="F97" i="1"/>
  <c r="G313" i="1"/>
  <c r="H313" i="1" s="1"/>
  <c r="I39" i="1"/>
  <c r="I145" i="1"/>
  <c r="I273" i="1"/>
  <c r="I235" i="1"/>
  <c r="I190" i="1"/>
  <c r="I314" i="1"/>
  <c r="I275" i="1"/>
  <c r="I238" i="1"/>
  <c r="I36" i="1"/>
  <c r="I204" i="1"/>
  <c r="I316" i="1"/>
  <c r="I199" i="1"/>
  <c r="I303" i="1"/>
  <c r="I263" i="1"/>
  <c r="F244" i="1"/>
  <c r="F58" i="1"/>
  <c r="F125" i="1"/>
  <c r="F167" i="1"/>
  <c r="F76" i="1"/>
  <c r="F305" i="1"/>
  <c r="F48" i="1"/>
  <c r="F55" i="1"/>
  <c r="F331" i="1"/>
  <c r="F217" i="1"/>
  <c r="F332" i="1"/>
  <c r="F31" i="1"/>
  <c r="F353" i="1"/>
  <c r="F231" i="1"/>
  <c r="F178" i="1"/>
  <c r="F240" i="1"/>
  <c r="F11" i="1"/>
  <c r="F229" i="1"/>
  <c r="F173" i="1"/>
  <c r="F154" i="1"/>
  <c r="F273" i="1"/>
  <c r="F133" i="1"/>
  <c r="F65" i="1"/>
  <c r="F356" i="1"/>
  <c r="F147" i="1"/>
  <c r="F63" i="1"/>
  <c r="F156" i="1"/>
  <c r="F348" i="1"/>
  <c r="F280" i="1"/>
  <c r="F46" i="1"/>
  <c r="F218" i="1"/>
  <c r="F59" i="1"/>
  <c r="F301" i="1"/>
  <c r="F278" i="1"/>
  <c r="F64" i="1"/>
  <c r="F75" i="1"/>
  <c r="F285" i="1"/>
  <c r="F314" i="1"/>
  <c r="F213" i="1"/>
  <c r="F230" i="1"/>
  <c r="F169" i="1"/>
  <c r="F269" i="1"/>
  <c r="G12" i="1"/>
  <c r="H12" i="1" s="1"/>
  <c r="G57" i="1"/>
  <c r="H57" i="1" s="1"/>
  <c r="G140" i="1"/>
  <c r="H140" i="1" s="1"/>
  <c r="G185" i="1"/>
  <c r="H185" i="1" s="1"/>
  <c r="G268" i="1"/>
  <c r="H268" i="1" s="1"/>
  <c r="I16" i="1"/>
  <c r="I283" i="1"/>
  <c r="I33" i="1"/>
  <c r="I90" i="1"/>
  <c r="I218" i="1"/>
  <c r="I291" i="1"/>
  <c r="I14" i="1"/>
  <c r="I44" i="1"/>
  <c r="I132" i="1"/>
  <c r="I284" i="1"/>
  <c r="I324" i="1"/>
  <c r="I37" i="1"/>
  <c r="I69" i="1"/>
  <c r="I101" i="1"/>
  <c r="I165" i="1"/>
  <c r="I261" i="1"/>
  <c r="I151" i="1"/>
  <c r="I183" i="1"/>
  <c r="I95" i="1"/>
  <c r="I319" i="1"/>
  <c r="I231" i="1"/>
  <c r="I338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208" i="1"/>
  <c r="F171" i="1"/>
  <c r="F287" i="1"/>
  <c r="F347" i="1"/>
  <c r="F129" i="1"/>
  <c r="F330" i="1"/>
  <c r="F126" i="1"/>
  <c r="F36" i="1"/>
  <c r="F66" i="1"/>
  <c r="F283" i="1"/>
  <c r="F335" i="1"/>
  <c r="F118" i="1"/>
  <c r="F51" i="1"/>
  <c r="F275" i="1"/>
  <c r="F320" i="1"/>
  <c r="F263" i="1"/>
  <c r="F181" i="1"/>
  <c r="F250" i="1"/>
  <c r="F99" i="1"/>
  <c r="F93" i="1"/>
  <c r="F157" i="1"/>
  <c r="F202" i="1"/>
  <c r="F295" i="1"/>
  <c r="F61" i="1"/>
  <c r="F311" i="1"/>
  <c r="F138" i="1"/>
  <c r="F291" i="1"/>
  <c r="F352" i="1"/>
  <c r="I232" i="1"/>
  <c r="I305" i="1"/>
  <c r="I292" i="1"/>
  <c r="I111" i="1"/>
  <c r="F343" i="1"/>
  <c r="F119" i="1"/>
  <c r="F344" i="1"/>
  <c r="F120" i="1"/>
  <c r="F242" i="1"/>
  <c r="F282" i="1"/>
  <c r="F264" i="1"/>
  <c r="F37" i="1"/>
  <c r="F209" i="1"/>
  <c r="F306" i="1"/>
  <c r="F69" i="1"/>
  <c r="F111" i="1"/>
  <c r="G300" i="1"/>
  <c r="H300" i="1" s="1"/>
  <c r="I250" i="1"/>
  <c r="I15" i="1"/>
  <c r="I117" i="1"/>
  <c r="I127" i="1"/>
  <c r="F204" i="1"/>
  <c r="F236" i="1"/>
  <c r="F232" i="1"/>
  <c r="F14" i="1"/>
  <c r="F123" i="1"/>
  <c r="F339" i="1"/>
  <c r="F109" i="1"/>
  <c r="F28" i="1"/>
  <c r="F33" i="1"/>
  <c r="F298" i="1"/>
  <c r="F161" i="1"/>
  <c r="F140" i="1"/>
  <c r="I157" i="1"/>
  <c r="I43" i="1"/>
  <c r="I311" i="1"/>
  <c r="F302" i="1"/>
  <c r="F150" i="1"/>
  <c r="F117" i="1"/>
  <c r="F228" i="1"/>
  <c r="F152" i="1"/>
  <c r="F351" i="1"/>
  <c r="F324" i="1"/>
  <c r="F116" i="1"/>
  <c r="F12" i="1"/>
  <c r="F307" i="1"/>
  <c r="F53" i="1"/>
  <c r="F318" i="1"/>
  <c r="G89" i="1"/>
  <c r="H89" i="1" s="1"/>
  <c r="I67" i="1"/>
  <c r="I68" i="1"/>
  <c r="I13" i="1"/>
  <c r="I189" i="1"/>
  <c r="I159" i="1"/>
  <c r="F16" i="1"/>
  <c r="F62" i="1"/>
  <c r="F73" i="1"/>
  <c r="F286" i="1"/>
  <c r="F337" i="1"/>
  <c r="F43" i="1"/>
  <c r="F142" i="1"/>
  <c r="F175" i="1"/>
  <c r="F34" i="1"/>
  <c r="F183" i="1"/>
  <c r="I278" i="1"/>
  <c r="I140" i="1"/>
  <c r="I143" i="1"/>
  <c r="F254" i="1"/>
  <c r="F197" i="1"/>
  <c r="F315" i="1"/>
  <c r="F238" i="1"/>
  <c r="F139" i="1"/>
  <c r="F190" i="1"/>
  <c r="F78" i="1"/>
  <c r="F255" i="1"/>
  <c r="F90" i="1"/>
  <c r="F354" i="1"/>
  <c r="F96" i="1"/>
  <c r="F71" i="1"/>
  <c r="G44" i="1"/>
  <c r="H44" i="1" s="1"/>
  <c r="G217" i="1"/>
  <c r="H217" i="1" s="1"/>
  <c r="I73" i="1"/>
  <c r="I109" i="1"/>
  <c r="I45" i="1"/>
  <c r="I293" i="1"/>
  <c r="I207" i="1"/>
  <c r="F110" i="1"/>
  <c r="F203" i="1"/>
  <c r="F349" i="1"/>
  <c r="F194" i="1"/>
  <c r="F293" i="1"/>
  <c r="F13" i="1"/>
  <c r="F121" i="1"/>
  <c r="F168" i="1"/>
  <c r="F143" i="1"/>
  <c r="F148" i="1"/>
  <c r="F18" i="1"/>
  <c r="F17" i="1"/>
  <c r="I228" i="1"/>
  <c r="F313" i="1"/>
  <c r="F94" i="1"/>
  <c r="F21" i="1"/>
  <c r="I236" i="1"/>
  <c r="I331" i="1"/>
  <c r="F357" i="1"/>
  <c r="F25" i="1"/>
  <c r="F327" i="1"/>
  <c r="I177" i="1"/>
  <c r="F107" i="1"/>
  <c r="F241" i="1"/>
  <c r="G332" i="1"/>
  <c r="H332" i="1" s="1"/>
  <c r="G340" i="1"/>
  <c r="H340" i="1" s="1"/>
  <c r="G359" i="1"/>
  <c r="H359" i="1" s="1"/>
  <c r="I77" i="1"/>
  <c r="F211" i="1"/>
  <c r="F205" i="1"/>
  <c r="F186" i="1"/>
  <c r="F86" i="1"/>
  <c r="F292" i="1"/>
  <c r="F50" i="1"/>
  <c r="I38" i="1"/>
  <c r="F160" i="1"/>
  <c r="F83" i="1"/>
  <c r="I295" i="1"/>
  <c r="F296" i="1"/>
  <c r="F180" i="1"/>
  <c r="G172" i="1"/>
  <c r="H172" i="1" s="1"/>
  <c r="I122" i="1"/>
  <c r="F95" i="1"/>
  <c r="F19" i="1"/>
  <c r="I215" i="1"/>
  <c r="F362" i="1"/>
  <c r="F128" i="1"/>
  <c r="F262" i="1"/>
  <c r="F134" i="1"/>
  <c r="I332" i="1"/>
  <c r="I359" i="1"/>
  <c r="I294" i="1"/>
  <c r="F363" i="1"/>
  <c r="I335" i="1"/>
  <c r="F359" i="1"/>
  <c r="F127" i="1"/>
  <c r="I300" i="1"/>
  <c r="I172" i="1"/>
  <c r="I347" i="1"/>
  <c r="I166" i="1"/>
  <c r="I343" i="1"/>
  <c r="F172" i="1"/>
  <c r="I255" i="1"/>
  <c r="F300" i="1"/>
  <c r="I357" i="1"/>
  <c r="I230" i="1"/>
  <c r="I262" i="1"/>
  <c r="I134" i="1"/>
  <c r="I198" i="1"/>
  <c r="I350" i="1"/>
  <c r="I310" i="1"/>
  <c r="G23" i="3" l="1"/>
  <c r="J335" i="1"/>
  <c r="J295" i="1"/>
  <c r="J177" i="1"/>
  <c r="J45" i="1"/>
  <c r="J13" i="1"/>
  <c r="J311" i="1"/>
  <c r="J117" i="1"/>
  <c r="J111" i="1"/>
  <c r="J231" i="1"/>
  <c r="J69" i="1"/>
  <c r="J218" i="1"/>
  <c r="J204" i="1"/>
  <c r="J145" i="1"/>
  <c r="J271" i="1"/>
  <c r="J196" i="1"/>
  <c r="J318" i="1"/>
  <c r="J100" i="1"/>
  <c r="J182" i="1"/>
  <c r="J279" i="1"/>
  <c r="J23" i="1"/>
  <c r="J102" i="1"/>
  <c r="J363" i="1"/>
  <c r="J52" i="1"/>
  <c r="J219" i="1"/>
  <c r="J130" i="1"/>
  <c r="J195" i="1"/>
  <c r="J245" i="1"/>
  <c r="J201" i="1"/>
  <c r="J56" i="1"/>
  <c r="J114" i="1"/>
  <c r="J115" i="1"/>
  <c r="J10" i="1"/>
  <c r="J289" i="1"/>
  <c r="J99" i="1"/>
  <c r="J124" i="1"/>
  <c r="J317" i="1"/>
  <c r="J234" i="1"/>
  <c r="J57" i="1"/>
  <c r="J88" i="1"/>
  <c r="J79" i="1"/>
  <c r="J83" i="1"/>
  <c r="J63" i="1"/>
  <c r="J104" i="1"/>
  <c r="J96" i="1"/>
  <c r="J320" i="1"/>
  <c r="H365" i="1"/>
  <c r="J228" i="1"/>
  <c r="J109" i="1"/>
  <c r="J143" i="1"/>
  <c r="J68" i="1"/>
  <c r="J43" i="1"/>
  <c r="J15" i="1"/>
  <c r="J292" i="1"/>
  <c r="J319" i="1"/>
  <c r="J37" i="1"/>
  <c r="J90" i="1"/>
  <c r="J36" i="1"/>
  <c r="J39" i="1"/>
  <c r="J223" i="1"/>
  <c r="J108" i="1"/>
  <c r="J139" i="1"/>
  <c r="J12" i="1"/>
  <c r="J35" i="1"/>
  <c r="J325" i="1"/>
  <c r="J155" i="1"/>
  <c r="J141" i="1"/>
  <c r="J276" i="1"/>
  <c r="J20" i="1"/>
  <c r="J91" i="1"/>
  <c r="J98" i="1"/>
  <c r="J240" i="1"/>
  <c r="J125" i="1"/>
  <c r="J169" i="1"/>
  <c r="J354" i="1"/>
  <c r="J82" i="1"/>
  <c r="J312" i="1"/>
  <c r="J118" i="1"/>
  <c r="J257" i="1"/>
  <c r="J208" i="1"/>
  <c r="J92" i="1"/>
  <c r="J197" i="1"/>
  <c r="J202" i="1"/>
  <c r="J246" i="1"/>
  <c r="J351" i="1"/>
  <c r="J302" i="1"/>
  <c r="J313" i="1"/>
  <c r="J222" i="1"/>
  <c r="J72" i="1"/>
  <c r="J64" i="1"/>
  <c r="J9" i="1"/>
  <c r="J288" i="1"/>
  <c r="J198" i="1"/>
  <c r="J134" i="1"/>
  <c r="J166" i="1"/>
  <c r="J294" i="1"/>
  <c r="J77" i="1"/>
  <c r="J73" i="1"/>
  <c r="J140" i="1"/>
  <c r="J67" i="1"/>
  <c r="J157" i="1"/>
  <c r="J250" i="1"/>
  <c r="J305" i="1"/>
  <c r="J95" i="1"/>
  <c r="J324" i="1"/>
  <c r="J33" i="1"/>
  <c r="J238" i="1"/>
  <c r="J87" i="1"/>
  <c r="J206" i="1"/>
  <c r="J176" i="1"/>
  <c r="J221" i="1"/>
  <c r="J120" i="1"/>
  <c r="J205" i="1"/>
  <c r="J282" i="1"/>
  <c r="J47" i="1"/>
  <c r="J244" i="1"/>
  <c r="J55" i="1"/>
  <c r="J322" i="1"/>
  <c r="J66" i="1"/>
  <c r="J184" i="1"/>
  <c r="J50" i="1"/>
  <c r="J203" i="1"/>
  <c r="J301" i="1"/>
  <c r="J355" i="1"/>
  <c r="J129" i="1"/>
  <c r="J264" i="1"/>
  <c r="J22" i="1"/>
  <c r="J225" i="1"/>
  <c r="J48" i="1"/>
  <c r="J60" i="1"/>
  <c r="J323" i="1"/>
  <c r="J170" i="1"/>
  <c r="J110" i="1"/>
  <c r="J336" i="1"/>
  <c r="J214" i="1"/>
  <c r="J281" i="1"/>
  <c r="J211" i="1"/>
  <c r="J40" i="1"/>
  <c r="J32" i="1"/>
  <c r="J126" i="1"/>
  <c r="J256" i="1"/>
  <c r="J215" i="1"/>
  <c r="J347" i="1"/>
  <c r="J278" i="1"/>
  <c r="J232" i="1"/>
  <c r="J183" i="1"/>
  <c r="J284" i="1"/>
  <c r="J283" i="1"/>
  <c r="J275" i="1"/>
  <c r="J328" i="1"/>
  <c r="J237" i="1"/>
  <c r="J253" i="1"/>
  <c r="J187" i="1"/>
  <c r="J133" i="1"/>
  <c r="J154" i="1"/>
  <c r="J277" i="1"/>
  <c r="J212" i="1"/>
  <c r="J158" i="1"/>
  <c r="J290" i="1"/>
  <c r="J113" i="1"/>
  <c r="J80" i="1"/>
  <c r="J18" i="1"/>
  <c r="J131" i="1"/>
  <c r="J259" i="1"/>
  <c r="J345" i="1"/>
  <c r="J274" i="1"/>
  <c r="J97" i="1"/>
  <c r="J152" i="1"/>
  <c r="J213" i="1"/>
  <c r="J193" i="1"/>
  <c r="J344" i="1"/>
  <c r="J28" i="1"/>
  <c r="J243" i="1"/>
  <c r="J138" i="1"/>
  <c r="J229" i="1"/>
  <c r="J348" i="1"/>
  <c r="J94" i="1"/>
  <c r="J249" i="1"/>
  <c r="J59" i="1"/>
  <c r="J8" i="1"/>
  <c r="J333" i="1"/>
  <c r="J30" i="1"/>
  <c r="J224" i="1"/>
  <c r="J343" i="1"/>
  <c r="J262" i="1"/>
  <c r="J359" i="1"/>
  <c r="J38" i="1"/>
  <c r="J230" i="1"/>
  <c r="J172" i="1"/>
  <c r="J332" i="1"/>
  <c r="J122" i="1"/>
  <c r="J331" i="1"/>
  <c r="J151" i="1"/>
  <c r="J132" i="1"/>
  <c r="J16" i="1"/>
  <c r="J263" i="1"/>
  <c r="J314" i="1"/>
  <c r="J353" i="1"/>
  <c r="J149" i="1"/>
  <c r="J306" i="1"/>
  <c r="J327" i="1"/>
  <c r="J26" i="1"/>
  <c r="J247" i="1"/>
  <c r="J85" i="1"/>
  <c r="J105" i="1"/>
  <c r="J51" i="1"/>
  <c r="J180" i="1"/>
  <c r="J62" i="1"/>
  <c r="J258" i="1"/>
  <c r="J81" i="1"/>
  <c r="J24" i="1"/>
  <c r="J31" i="1"/>
  <c r="J27" i="1"/>
  <c r="J272" i="1"/>
  <c r="J242" i="1"/>
  <c r="J65" i="1"/>
  <c r="J340" i="1"/>
  <c r="J299" i="1"/>
  <c r="J161" i="1"/>
  <c r="J252" i="1"/>
  <c r="J71" i="1"/>
  <c r="J123" i="1"/>
  <c r="J106" i="1"/>
  <c r="J304" i="1"/>
  <c r="J356" i="1"/>
  <c r="J309" i="1"/>
  <c r="J217" i="1"/>
  <c r="J296" i="1"/>
  <c r="J349" i="1"/>
  <c r="J360" i="1"/>
  <c r="J7" i="1"/>
  <c r="J192" i="1"/>
  <c r="J300" i="1"/>
  <c r="J236" i="1"/>
  <c r="J261" i="1"/>
  <c r="J44" i="1"/>
  <c r="J303" i="1"/>
  <c r="J190" i="1"/>
  <c r="J191" i="1"/>
  <c r="J93" i="1"/>
  <c r="J186" i="1"/>
  <c r="J239" i="1"/>
  <c r="J70" i="1"/>
  <c r="J103" i="1"/>
  <c r="J53" i="1"/>
  <c r="J11" i="1"/>
  <c r="J175" i="1"/>
  <c r="J209" i="1"/>
  <c r="J148" i="1"/>
  <c r="J285" i="1"/>
  <c r="J226" i="1"/>
  <c r="J41" i="1"/>
  <c r="J339" i="1"/>
  <c r="J254" i="1"/>
  <c r="J297" i="1"/>
  <c r="J216" i="1"/>
  <c r="J210" i="1"/>
  <c r="J25" i="1"/>
  <c r="J179" i="1"/>
  <c r="J17" i="1"/>
  <c r="J220" i="1"/>
  <c r="J286" i="1"/>
  <c r="J19" i="1"/>
  <c r="J74" i="1"/>
  <c r="J248" i="1"/>
  <c r="J181" i="1"/>
  <c r="J185" i="1"/>
  <c r="J330" i="1"/>
  <c r="J361" i="1"/>
  <c r="J251" i="1"/>
  <c r="J352" i="1"/>
  <c r="J350" i="1"/>
  <c r="J357" i="1"/>
  <c r="J207" i="1"/>
  <c r="J159" i="1"/>
  <c r="J165" i="1"/>
  <c r="J14" i="1"/>
  <c r="J199" i="1"/>
  <c r="J235" i="1"/>
  <c r="J167" i="1"/>
  <c r="J61" i="1"/>
  <c r="J58" i="1"/>
  <c r="J308" i="1"/>
  <c r="J147" i="1"/>
  <c r="J287" i="1"/>
  <c r="J21" i="1"/>
  <c r="J346" i="1"/>
  <c r="J164" i="1"/>
  <c r="J54" i="1"/>
  <c r="J116" i="1"/>
  <c r="J173" i="1"/>
  <c r="J194" i="1"/>
  <c r="J78" i="1"/>
  <c r="J329" i="1"/>
  <c r="J150" i="1"/>
  <c r="J265" i="1"/>
  <c r="J168" i="1"/>
  <c r="J178" i="1"/>
  <c r="J270" i="1"/>
  <c r="J107" i="1"/>
  <c r="J269" i="1"/>
  <c r="J188" i="1"/>
  <c r="J174" i="1"/>
  <c r="J298" i="1"/>
  <c r="J121" i="1"/>
  <c r="J200" i="1"/>
  <c r="J267" i="1"/>
  <c r="J153" i="1"/>
  <c r="J160" i="1"/>
  <c r="J362" i="1"/>
  <c r="J163" i="1"/>
  <c r="J337" i="1"/>
  <c r="J310" i="1"/>
  <c r="J255" i="1"/>
  <c r="J293" i="1"/>
  <c r="J189" i="1"/>
  <c r="J127" i="1"/>
  <c r="J338" i="1"/>
  <c r="J101" i="1"/>
  <c r="J291" i="1"/>
  <c r="J316" i="1"/>
  <c r="J273" i="1"/>
  <c r="J119" i="1"/>
  <c r="J29" i="1"/>
  <c r="J137" i="1"/>
  <c r="J268" i="1"/>
  <c r="J241" i="1"/>
  <c r="J135" i="1"/>
  <c r="J260" i="1"/>
  <c r="J76" i="1"/>
  <c r="J280" i="1"/>
  <c r="J84" i="1"/>
  <c r="J307" i="1"/>
  <c r="J162" i="1"/>
  <c r="J315" i="1"/>
  <c r="J46" i="1"/>
  <c r="J233" i="1"/>
  <c r="J112" i="1"/>
  <c r="J146" i="1"/>
  <c r="J142" i="1"/>
  <c r="J42" i="1"/>
  <c r="J321" i="1"/>
  <c r="J227" i="1"/>
  <c r="J156" i="1"/>
  <c r="J86" i="1"/>
  <c r="J266" i="1"/>
  <c r="J89" i="1"/>
  <c r="J144" i="1"/>
  <c r="J34" i="1"/>
  <c r="J171" i="1"/>
  <c r="J49" i="1"/>
  <c r="J136" i="1"/>
  <c r="J128" i="1"/>
  <c r="J341" i="1"/>
  <c r="J75" i="1"/>
  <c r="H23" i="3"/>
  <c r="I23" i="3" s="1"/>
  <c r="I7" i="3"/>
  <c r="J7" i="3" l="1"/>
  <c r="J365" i="1"/>
  <c r="J23" i="3"/>
  <c r="J13" i="3"/>
  <c r="J21" i="3"/>
  <c r="J10" i="3"/>
  <c r="J20" i="3"/>
  <c r="J14" i="3"/>
  <c r="J16" i="3"/>
  <c r="J19" i="3"/>
  <c r="J17" i="3"/>
  <c r="J8" i="3"/>
  <c r="J11" i="3"/>
  <c r="J18" i="3"/>
  <c r="J15" i="3"/>
  <c r="J9" i="3"/>
  <c r="J12" i="3"/>
  <c r="J368" i="1" l="1"/>
  <c r="J367" i="1"/>
  <c r="C4" i="1" l="1"/>
  <c r="K342" i="1"/>
  <c r="L342" i="1" s="1"/>
  <c r="M342" i="1" s="1"/>
  <c r="N342" i="1" s="1"/>
  <c r="O342" i="1" s="1"/>
  <c r="K334" i="1"/>
  <c r="L334" i="1" s="1"/>
  <c r="M334" i="1" s="1"/>
  <c r="N334" i="1" s="1"/>
  <c r="O334" i="1" s="1"/>
  <c r="K326" i="1"/>
  <c r="L326" i="1" s="1"/>
  <c r="M326" i="1" s="1"/>
  <c r="N326" i="1" s="1"/>
  <c r="O326" i="1" s="1"/>
  <c r="K358" i="1"/>
  <c r="L358" i="1" s="1"/>
  <c r="M358" i="1" s="1"/>
  <c r="N358" i="1" s="1"/>
  <c r="O358" i="1" s="1"/>
  <c r="K204" i="1"/>
  <c r="L204" i="1" s="1"/>
  <c r="M204" i="1" s="1"/>
  <c r="N204" i="1" s="1"/>
  <c r="O204" i="1" s="1"/>
  <c r="K318" i="1"/>
  <c r="L318" i="1" s="1"/>
  <c r="M318" i="1" s="1"/>
  <c r="N318" i="1" s="1"/>
  <c r="O318" i="1" s="1"/>
  <c r="K23" i="1"/>
  <c r="L23" i="1" s="1"/>
  <c r="M23" i="1" s="1"/>
  <c r="N23" i="1" s="1"/>
  <c r="O23" i="1" s="1"/>
  <c r="K317" i="1"/>
  <c r="L317" i="1" s="1"/>
  <c r="M317" i="1" s="1"/>
  <c r="N317" i="1" s="1"/>
  <c r="O317" i="1" s="1"/>
  <c r="K79" i="1"/>
  <c r="L79" i="1" s="1"/>
  <c r="M79" i="1" s="1"/>
  <c r="N79" i="1" s="1"/>
  <c r="O79" i="1" s="1"/>
  <c r="K96" i="1"/>
  <c r="L96" i="1" s="1"/>
  <c r="M96" i="1" s="1"/>
  <c r="N96" i="1" s="1"/>
  <c r="O96" i="1" s="1"/>
  <c r="K228" i="1"/>
  <c r="L228" i="1" s="1"/>
  <c r="M228" i="1" s="1"/>
  <c r="N228" i="1" s="1"/>
  <c r="O228" i="1" s="1"/>
  <c r="K43" i="1"/>
  <c r="L43" i="1" s="1"/>
  <c r="M43" i="1" s="1"/>
  <c r="N43" i="1" s="1"/>
  <c r="O43" i="1" s="1"/>
  <c r="K141" i="1"/>
  <c r="L141" i="1" s="1"/>
  <c r="M141" i="1" s="1"/>
  <c r="N141" i="1" s="1"/>
  <c r="O141" i="1" s="1"/>
  <c r="K98" i="1"/>
  <c r="L98" i="1" s="1"/>
  <c r="M98" i="1" s="1"/>
  <c r="N98" i="1" s="1"/>
  <c r="O98" i="1" s="1"/>
  <c r="K312" i="1"/>
  <c r="L312" i="1" s="1"/>
  <c r="M312" i="1" s="1"/>
  <c r="N312" i="1" s="1"/>
  <c r="O312" i="1" s="1"/>
  <c r="K134" i="1"/>
  <c r="L134" i="1" s="1"/>
  <c r="M134" i="1" s="1"/>
  <c r="N134" i="1" s="1"/>
  <c r="O134" i="1" s="1"/>
  <c r="K73" i="1"/>
  <c r="L73" i="1" s="1"/>
  <c r="M73" i="1" s="1"/>
  <c r="N73" i="1" s="1"/>
  <c r="O73" i="1" s="1"/>
  <c r="K250" i="1"/>
  <c r="L250" i="1" s="1"/>
  <c r="M250" i="1" s="1"/>
  <c r="N250" i="1" s="1"/>
  <c r="O250" i="1" s="1"/>
  <c r="K33" i="1"/>
  <c r="L33" i="1" s="1"/>
  <c r="M33" i="1" s="1"/>
  <c r="N33" i="1" s="1"/>
  <c r="O33" i="1" s="1"/>
  <c r="K55" i="1"/>
  <c r="L55" i="1" s="1"/>
  <c r="M55" i="1" s="1"/>
  <c r="N55" i="1" s="1"/>
  <c r="O55" i="1" s="1"/>
  <c r="K50" i="1"/>
  <c r="L50" i="1" s="1"/>
  <c r="M50" i="1" s="1"/>
  <c r="N50" i="1" s="1"/>
  <c r="O50" i="1" s="1"/>
  <c r="K60" i="1"/>
  <c r="L60" i="1" s="1"/>
  <c r="M60" i="1" s="1"/>
  <c r="N60" i="1" s="1"/>
  <c r="O60" i="1" s="1"/>
  <c r="K336" i="1"/>
  <c r="L336" i="1" s="1"/>
  <c r="M336" i="1" s="1"/>
  <c r="N336" i="1" s="1"/>
  <c r="O336" i="1" s="1"/>
  <c r="K40" i="1"/>
  <c r="L40" i="1" s="1"/>
  <c r="M40" i="1" s="1"/>
  <c r="N40" i="1" s="1"/>
  <c r="O40" i="1" s="1"/>
  <c r="K278" i="1"/>
  <c r="L278" i="1" s="1"/>
  <c r="M278" i="1" s="1"/>
  <c r="N278" i="1" s="1"/>
  <c r="O278" i="1" s="1"/>
  <c r="K284" i="1"/>
  <c r="L284" i="1" s="1"/>
  <c r="M284" i="1" s="1"/>
  <c r="N284" i="1" s="1"/>
  <c r="O284" i="1" s="1"/>
  <c r="K237" i="1"/>
  <c r="L237" i="1" s="1"/>
  <c r="M237" i="1" s="1"/>
  <c r="N237" i="1" s="1"/>
  <c r="O237" i="1" s="1"/>
  <c r="K28" i="1"/>
  <c r="L28" i="1" s="1"/>
  <c r="M28" i="1" s="1"/>
  <c r="N28" i="1" s="1"/>
  <c r="O28" i="1" s="1"/>
  <c r="K348" i="1"/>
  <c r="L348" i="1" s="1"/>
  <c r="M348" i="1" s="1"/>
  <c r="N348" i="1" s="1"/>
  <c r="O348" i="1" s="1"/>
  <c r="K8" i="1"/>
  <c r="L8" i="1" s="1"/>
  <c r="M8" i="1" s="1"/>
  <c r="N8" i="1" s="1"/>
  <c r="O8" i="1" s="1"/>
  <c r="K38" i="1"/>
  <c r="L38" i="1" s="1"/>
  <c r="M38" i="1" s="1"/>
  <c r="N38" i="1" s="1"/>
  <c r="O38" i="1" s="1"/>
  <c r="K332" i="1"/>
  <c r="L332" i="1" s="1"/>
  <c r="M332" i="1" s="1"/>
  <c r="N332" i="1" s="1"/>
  <c r="O332" i="1" s="1"/>
  <c r="K314" i="1"/>
  <c r="L314" i="1" s="1"/>
  <c r="M314" i="1" s="1"/>
  <c r="N314" i="1" s="1"/>
  <c r="O314" i="1" s="1"/>
  <c r="K242" i="1"/>
  <c r="L242" i="1" s="1"/>
  <c r="M242" i="1" s="1"/>
  <c r="N242" i="1" s="1"/>
  <c r="O242" i="1" s="1"/>
  <c r="K161" i="1"/>
  <c r="L161" i="1" s="1"/>
  <c r="M161" i="1" s="1"/>
  <c r="N161" i="1" s="1"/>
  <c r="O161" i="1" s="1"/>
  <c r="K123" i="1"/>
  <c r="L123" i="1" s="1"/>
  <c r="M123" i="1" s="1"/>
  <c r="N123" i="1" s="1"/>
  <c r="O123" i="1" s="1"/>
  <c r="K309" i="1"/>
  <c r="L309" i="1" s="1"/>
  <c r="M309" i="1" s="1"/>
  <c r="N309" i="1" s="1"/>
  <c r="O309" i="1" s="1"/>
  <c r="K360" i="1"/>
  <c r="L360" i="1" s="1"/>
  <c r="M360" i="1" s="1"/>
  <c r="N360" i="1" s="1"/>
  <c r="O360" i="1" s="1"/>
  <c r="K70" i="1"/>
  <c r="L70" i="1" s="1"/>
  <c r="M70" i="1" s="1"/>
  <c r="N70" i="1" s="1"/>
  <c r="O70" i="1" s="1"/>
  <c r="K175" i="1"/>
  <c r="L175" i="1" s="1"/>
  <c r="M175" i="1" s="1"/>
  <c r="N175" i="1" s="1"/>
  <c r="O175" i="1" s="1"/>
  <c r="K226" i="1"/>
  <c r="L226" i="1" s="1"/>
  <c r="M226" i="1" s="1"/>
  <c r="N226" i="1" s="1"/>
  <c r="O226" i="1" s="1"/>
  <c r="K297" i="1"/>
  <c r="L297" i="1" s="1"/>
  <c r="M297" i="1" s="1"/>
  <c r="N297" i="1" s="1"/>
  <c r="O297" i="1" s="1"/>
  <c r="K74" i="1"/>
  <c r="L74" i="1" s="1"/>
  <c r="M74" i="1" s="1"/>
  <c r="N74" i="1" s="1"/>
  <c r="O74" i="1" s="1"/>
  <c r="K352" i="1"/>
  <c r="L352" i="1" s="1"/>
  <c r="M352" i="1" s="1"/>
  <c r="N352" i="1" s="1"/>
  <c r="O352" i="1" s="1"/>
  <c r="K14" i="1"/>
  <c r="L14" i="1" s="1"/>
  <c r="M14" i="1" s="1"/>
  <c r="N14" i="1" s="1"/>
  <c r="O14" i="1" s="1"/>
  <c r="K147" i="1"/>
  <c r="L147" i="1" s="1"/>
  <c r="M147" i="1" s="1"/>
  <c r="N147" i="1" s="1"/>
  <c r="O147" i="1" s="1"/>
  <c r="K164" i="1"/>
  <c r="L164" i="1" s="1"/>
  <c r="M164" i="1" s="1"/>
  <c r="N164" i="1" s="1"/>
  <c r="O164" i="1" s="1"/>
  <c r="K194" i="1"/>
  <c r="L194" i="1" s="1"/>
  <c r="M194" i="1" s="1"/>
  <c r="N194" i="1" s="1"/>
  <c r="O194" i="1" s="1"/>
  <c r="K265" i="1"/>
  <c r="L265" i="1" s="1"/>
  <c r="M265" i="1" s="1"/>
  <c r="N265" i="1" s="1"/>
  <c r="O265" i="1" s="1"/>
  <c r="K153" i="1"/>
  <c r="L153" i="1" s="1"/>
  <c r="M153" i="1" s="1"/>
  <c r="N153" i="1" s="1"/>
  <c r="O153" i="1" s="1"/>
  <c r="K255" i="1"/>
  <c r="L255" i="1" s="1"/>
  <c r="M255" i="1" s="1"/>
  <c r="N255" i="1" s="1"/>
  <c r="O255" i="1" s="1"/>
  <c r="K338" i="1"/>
  <c r="L338" i="1" s="1"/>
  <c r="M338" i="1" s="1"/>
  <c r="N338" i="1" s="1"/>
  <c r="O338" i="1" s="1"/>
  <c r="K260" i="1"/>
  <c r="L260" i="1" s="1"/>
  <c r="M260" i="1" s="1"/>
  <c r="N260" i="1" s="1"/>
  <c r="O260" i="1" s="1"/>
  <c r="K46" i="1"/>
  <c r="L46" i="1" s="1"/>
  <c r="M46" i="1" s="1"/>
  <c r="N46" i="1" s="1"/>
  <c r="O46" i="1" s="1"/>
  <c r="K86" i="1"/>
  <c r="L86" i="1" s="1"/>
  <c r="M86" i="1" s="1"/>
  <c r="N86" i="1" s="1"/>
  <c r="O86" i="1" s="1"/>
  <c r="K34" i="1"/>
  <c r="L34" i="1" s="1"/>
  <c r="M34" i="1" s="1"/>
  <c r="N34" i="1" s="1"/>
  <c r="O34" i="1" s="1"/>
  <c r="K128" i="1"/>
  <c r="L128" i="1" s="1"/>
  <c r="M128" i="1" s="1"/>
  <c r="N128" i="1" s="1"/>
  <c r="O128" i="1" s="1"/>
  <c r="K227" i="1"/>
  <c r="L227" i="1" s="1"/>
  <c r="M227" i="1" s="1"/>
  <c r="N227" i="1" s="1"/>
  <c r="O227" i="1" s="1"/>
  <c r="K291" i="1"/>
  <c r="L291" i="1" s="1"/>
  <c r="M291" i="1" s="1"/>
  <c r="N291" i="1" s="1"/>
  <c r="O291" i="1" s="1"/>
  <c r="K49" i="1"/>
  <c r="L49" i="1" s="1"/>
  <c r="M49" i="1" s="1"/>
  <c r="N49" i="1" s="1"/>
  <c r="O49" i="1" s="1"/>
  <c r="K42" i="1"/>
  <c r="L42" i="1" s="1"/>
  <c r="M42" i="1" s="1"/>
  <c r="N42" i="1" s="1"/>
  <c r="O42" i="1" s="1"/>
  <c r="K335" i="1"/>
  <c r="L335" i="1" s="1"/>
  <c r="M335" i="1" s="1"/>
  <c r="N335" i="1" s="1"/>
  <c r="O335" i="1" s="1"/>
  <c r="K13" i="1"/>
  <c r="L13" i="1" s="1"/>
  <c r="M13" i="1" s="1"/>
  <c r="N13" i="1" s="1"/>
  <c r="O13" i="1" s="1"/>
  <c r="K231" i="1"/>
  <c r="L231" i="1" s="1"/>
  <c r="M231" i="1" s="1"/>
  <c r="N231" i="1" s="1"/>
  <c r="O231" i="1" s="1"/>
  <c r="K219" i="1"/>
  <c r="L219" i="1" s="1"/>
  <c r="M219" i="1" s="1"/>
  <c r="N219" i="1" s="1"/>
  <c r="O219" i="1" s="1"/>
  <c r="K114" i="1"/>
  <c r="L114" i="1" s="1"/>
  <c r="M114" i="1" s="1"/>
  <c r="N114" i="1" s="1"/>
  <c r="O114" i="1" s="1"/>
  <c r="K99" i="1"/>
  <c r="L99" i="1" s="1"/>
  <c r="M99" i="1" s="1"/>
  <c r="N99" i="1" s="1"/>
  <c r="O99" i="1" s="1"/>
  <c r="K223" i="1"/>
  <c r="L223" i="1" s="1"/>
  <c r="M223" i="1" s="1"/>
  <c r="N223" i="1" s="1"/>
  <c r="O223" i="1" s="1"/>
  <c r="K35" i="1"/>
  <c r="L35" i="1" s="1"/>
  <c r="M35" i="1" s="1"/>
  <c r="N35" i="1" s="1"/>
  <c r="O35" i="1" s="1"/>
  <c r="K354" i="1"/>
  <c r="L354" i="1" s="1"/>
  <c r="M354" i="1" s="1"/>
  <c r="N354" i="1" s="1"/>
  <c r="O354" i="1" s="1"/>
  <c r="K246" i="1"/>
  <c r="L246" i="1" s="1"/>
  <c r="M246" i="1" s="1"/>
  <c r="N246" i="1" s="1"/>
  <c r="O246" i="1" s="1"/>
  <c r="K222" i="1"/>
  <c r="L222" i="1" s="1"/>
  <c r="M222" i="1" s="1"/>
  <c r="N222" i="1" s="1"/>
  <c r="O222" i="1" s="1"/>
  <c r="K288" i="1"/>
  <c r="L288" i="1" s="1"/>
  <c r="M288" i="1" s="1"/>
  <c r="N288" i="1" s="1"/>
  <c r="O288" i="1" s="1"/>
  <c r="K176" i="1"/>
  <c r="L176" i="1" s="1"/>
  <c r="M176" i="1" s="1"/>
  <c r="N176" i="1" s="1"/>
  <c r="O176" i="1" s="1"/>
  <c r="K282" i="1"/>
  <c r="L282" i="1" s="1"/>
  <c r="M282" i="1" s="1"/>
  <c r="N282" i="1" s="1"/>
  <c r="O282" i="1" s="1"/>
  <c r="K225" i="1"/>
  <c r="L225" i="1" s="1"/>
  <c r="M225" i="1" s="1"/>
  <c r="N225" i="1" s="1"/>
  <c r="O225" i="1" s="1"/>
  <c r="K154" i="1"/>
  <c r="L154" i="1" s="1"/>
  <c r="M154" i="1" s="1"/>
  <c r="N154" i="1" s="1"/>
  <c r="O154" i="1" s="1"/>
  <c r="K290" i="1"/>
  <c r="L290" i="1" s="1"/>
  <c r="M290" i="1" s="1"/>
  <c r="N290" i="1" s="1"/>
  <c r="O290" i="1" s="1"/>
  <c r="K131" i="1"/>
  <c r="L131" i="1" s="1"/>
  <c r="M131" i="1" s="1"/>
  <c r="N131" i="1" s="1"/>
  <c r="O131" i="1" s="1"/>
  <c r="K274" i="1"/>
  <c r="L274" i="1" s="1"/>
  <c r="M274" i="1" s="1"/>
  <c r="N274" i="1" s="1"/>
  <c r="O274" i="1" s="1"/>
  <c r="K193" i="1"/>
  <c r="L193" i="1" s="1"/>
  <c r="M193" i="1" s="1"/>
  <c r="N193" i="1" s="1"/>
  <c r="O193" i="1" s="1"/>
  <c r="K327" i="1"/>
  <c r="L327" i="1" s="1"/>
  <c r="M327" i="1" s="1"/>
  <c r="N327" i="1" s="1"/>
  <c r="O327" i="1" s="1"/>
  <c r="K105" i="1"/>
  <c r="L105" i="1" s="1"/>
  <c r="M105" i="1" s="1"/>
  <c r="N105" i="1" s="1"/>
  <c r="O105" i="1" s="1"/>
  <c r="K258" i="1"/>
  <c r="L258" i="1" s="1"/>
  <c r="M258" i="1" s="1"/>
  <c r="N258" i="1" s="1"/>
  <c r="O258" i="1" s="1"/>
  <c r="K27" i="1"/>
  <c r="L27" i="1" s="1"/>
  <c r="M27" i="1" s="1"/>
  <c r="N27" i="1" s="1"/>
  <c r="O27" i="1" s="1"/>
  <c r="K300" i="1"/>
  <c r="L300" i="1" s="1"/>
  <c r="M300" i="1" s="1"/>
  <c r="N300" i="1" s="1"/>
  <c r="O300" i="1" s="1"/>
  <c r="K93" i="1"/>
  <c r="L93" i="1" s="1"/>
  <c r="M93" i="1" s="1"/>
  <c r="N93" i="1" s="1"/>
  <c r="O93" i="1" s="1"/>
  <c r="K25" i="1"/>
  <c r="L25" i="1" s="1"/>
  <c r="M25" i="1" s="1"/>
  <c r="N25" i="1" s="1"/>
  <c r="O25" i="1" s="1"/>
  <c r="K61" i="1"/>
  <c r="L61" i="1" s="1"/>
  <c r="M61" i="1" s="1"/>
  <c r="N61" i="1" s="1"/>
  <c r="O61" i="1" s="1"/>
  <c r="K270" i="1"/>
  <c r="L270" i="1" s="1"/>
  <c r="M270" i="1" s="1"/>
  <c r="N270" i="1" s="1"/>
  <c r="O270" i="1" s="1"/>
  <c r="K121" i="1"/>
  <c r="L121" i="1" s="1"/>
  <c r="M121" i="1" s="1"/>
  <c r="N121" i="1" s="1"/>
  <c r="O121" i="1" s="1"/>
  <c r="K337" i="1"/>
  <c r="L337" i="1" s="1"/>
  <c r="M337" i="1" s="1"/>
  <c r="N337" i="1" s="1"/>
  <c r="O337" i="1" s="1"/>
  <c r="K273" i="1"/>
  <c r="L273" i="1" s="1"/>
  <c r="M273" i="1" s="1"/>
  <c r="N273" i="1" s="1"/>
  <c r="O273" i="1" s="1"/>
  <c r="K307" i="1"/>
  <c r="L307" i="1" s="1"/>
  <c r="M307" i="1" s="1"/>
  <c r="N307" i="1" s="1"/>
  <c r="O307" i="1" s="1"/>
  <c r="K146" i="1"/>
  <c r="L146" i="1" s="1"/>
  <c r="M146" i="1" s="1"/>
  <c r="N146" i="1" s="1"/>
  <c r="O146" i="1" s="1"/>
  <c r="K119" i="1"/>
  <c r="L119" i="1" s="1"/>
  <c r="M119" i="1" s="1"/>
  <c r="N119" i="1" s="1"/>
  <c r="O119" i="1" s="1"/>
  <c r="K76" i="1"/>
  <c r="L76" i="1" s="1"/>
  <c r="M76" i="1" s="1"/>
  <c r="N76" i="1" s="1"/>
  <c r="O76" i="1" s="1"/>
  <c r="K144" i="1"/>
  <c r="L144" i="1" s="1"/>
  <c r="M144" i="1" s="1"/>
  <c r="N144" i="1" s="1"/>
  <c r="O144" i="1" s="1"/>
  <c r="K69" i="1"/>
  <c r="L69" i="1" s="1"/>
  <c r="M69" i="1" s="1"/>
  <c r="N69" i="1" s="1"/>
  <c r="O69" i="1" s="1"/>
  <c r="K145" i="1"/>
  <c r="L145" i="1" s="1"/>
  <c r="M145" i="1" s="1"/>
  <c r="N145" i="1" s="1"/>
  <c r="O145" i="1" s="1"/>
  <c r="K100" i="1"/>
  <c r="L100" i="1" s="1"/>
  <c r="M100" i="1" s="1"/>
  <c r="N100" i="1" s="1"/>
  <c r="O100" i="1" s="1"/>
  <c r="K201" i="1"/>
  <c r="L201" i="1" s="1"/>
  <c r="M201" i="1" s="1"/>
  <c r="N201" i="1" s="1"/>
  <c r="O201" i="1" s="1"/>
  <c r="K234" i="1"/>
  <c r="L234" i="1" s="1"/>
  <c r="M234" i="1" s="1"/>
  <c r="N234" i="1" s="1"/>
  <c r="O234" i="1" s="1"/>
  <c r="K83" i="1"/>
  <c r="L83" i="1" s="1"/>
  <c r="M83" i="1" s="1"/>
  <c r="N83" i="1" s="1"/>
  <c r="O83" i="1" s="1"/>
  <c r="K320" i="1"/>
  <c r="L320" i="1" s="1"/>
  <c r="M320" i="1" s="1"/>
  <c r="N320" i="1" s="1"/>
  <c r="O320" i="1" s="1"/>
  <c r="K109" i="1"/>
  <c r="L109" i="1" s="1"/>
  <c r="M109" i="1" s="1"/>
  <c r="N109" i="1" s="1"/>
  <c r="O109" i="1" s="1"/>
  <c r="K15" i="1"/>
  <c r="L15" i="1" s="1"/>
  <c r="M15" i="1" s="1"/>
  <c r="N15" i="1" s="1"/>
  <c r="O15" i="1" s="1"/>
  <c r="K90" i="1"/>
  <c r="L90" i="1" s="1"/>
  <c r="M90" i="1" s="1"/>
  <c r="N90" i="1" s="1"/>
  <c r="O90" i="1" s="1"/>
  <c r="K276" i="1"/>
  <c r="L276" i="1" s="1"/>
  <c r="M276" i="1" s="1"/>
  <c r="N276" i="1" s="1"/>
  <c r="O276" i="1" s="1"/>
  <c r="K240" i="1"/>
  <c r="L240" i="1" s="1"/>
  <c r="M240" i="1" s="1"/>
  <c r="N240" i="1" s="1"/>
  <c r="O240" i="1" s="1"/>
  <c r="K118" i="1"/>
  <c r="L118" i="1" s="1"/>
  <c r="M118" i="1" s="1"/>
  <c r="N118" i="1" s="1"/>
  <c r="O118" i="1" s="1"/>
  <c r="K166" i="1"/>
  <c r="L166" i="1" s="1"/>
  <c r="M166" i="1" s="1"/>
  <c r="N166" i="1" s="1"/>
  <c r="O166" i="1" s="1"/>
  <c r="K140" i="1"/>
  <c r="L140" i="1" s="1"/>
  <c r="M140" i="1" s="1"/>
  <c r="N140" i="1" s="1"/>
  <c r="O140" i="1" s="1"/>
  <c r="K305" i="1"/>
  <c r="L305" i="1" s="1"/>
  <c r="M305" i="1" s="1"/>
  <c r="N305" i="1" s="1"/>
  <c r="O305" i="1" s="1"/>
  <c r="K238" i="1"/>
  <c r="L238" i="1" s="1"/>
  <c r="M238" i="1" s="1"/>
  <c r="N238" i="1" s="1"/>
  <c r="O238" i="1" s="1"/>
  <c r="K322" i="1"/>
  <c r="L322" i="1" s="1"/>
  <c r="M322" i="1" s="1"/>
  <c r="N322" i="1" s="1"/>
  <c r="O322" i="1" s="1"/>
  <c r="K203" i="1"/>
  <c r="L203" i="1" s="1"/>
  <c r="M203" i="1" s="1"/>
  <c r="N203" i="1" s="1"/>
  <c r="O203" i="1" s="1"/>
  <c r="K323" i="1"/>
  <c r="L323" i="1" s="1"/>
  <c r="M323" i="1" s="1"/>
  <c r="N323" i="1" s="1"/>
  <c r="O323" i="1" s="1"/>
  <c r="K214" i="1"/>
  <c r="L214" i="1" s="1"/>
  <c r="M214" i="1" s="1"/>
  <c r="N214" i="1" s="1"/>
  <c r="O214" i="1" s="1"/>
  <c r="K32" i="1"/>
  <c r="L32" i="1" s="1"/>
  <c r="M32" i="1" s="1"/>
  <c r="N32" i="1" s="1"/>
  <c r="O32" i="1" s="1"/>
  <c r="K283" i="1"/>
  <c r="L283" i="1" s="1"/>
  <c r="M283" i="1" s="1"/>
  <c r="N283" i="1" s="1"/>
  <c r="O283" i="1" s="1"/>
  <c r="K253" i="1"/>
  <c r="L253" i="1" s="1"/>
  <c r="M253" i="1" s="1"/>
  <c r="N253" i="1" s="1"/>
  <c r="O253" i="1" s="1"/>
  <c r="K243" i="1"/>
  <c r="L243" i="1" s="1"/>
  <c r="M243" i="1" s="1"/>
  <c r="N243" i="1" s="1"/>
  <c r="O243" i="1" s="1"/>
  <c r="K94" i="1"/>
  <c r="L94" i="1" s="1"/>
  <c r="M94" i="1" s="1"/>
  <c r="N94" i="1" s="1"/>
  <c r="O94" i="1" s="1"/>
  <c r="K333" i="1"/>
  <c r="L333" i="1" s="1"/>
  <c r="M333" i="1" s="1"/>
  <c r="N333" i="1" s="1"/>
  <c r="O333" i="1" s="1"/>
  <c r="K122" i="1"/>
  <c r="L122" i="1" s="1"/>
  <c r="M122" i="1" s="1"/>
  <c r="N122" i="1" s="1"/>
  <c r="O122" i="1" s="1"/>
  <c r="K132" i="1"/>
  <c r="L132" i="1" s="1"/>
  <c r="M132" i="1" s="1"/>
  <c r="N132" i="1" s="1"/>
  <c r="O132" i="1" s="1"/>
  <c r="K353" i="1"/>
  <c r="L353" i="1" s="1"/>
  <c r="M353" i="1" s="1"/>
  <c r="N353" i="1" s="1"/>
  <c r="O353" i="1" s="1"/>
  <c r="K65" i="1"/>
  <c r="L65" i="1" s="1"/>
  <c r="M65" i="1" s="1"/>
  <c r="N65" i="1" s="1"/>
  <c r="O65" i="1" s="1"/>
  <c r="K106" i="1"/>
  <c r="L106" i="1" s="1"/>
  <c r="M106" i="1" s="1"/>
  <c r="N106" i="1" s="1"/>
  <c r="O106" i="1" s="1"/>
  <c r="K217" i="1"/>
  <c r="L217" i="1" s="1"/>
  <c r="M217" i="1" s="1"/>
  <c r="N217" i="1" s="1"/>
  <c r="O217" i="1" s="1"/>
  <c r="K7" i="1"/>
  <c r="L7" i="1" s="1"/>
  <c r="K103" i="1"/>
  <c r="L103" i="1" s="1"/>
  <c r="M103" i="1" s="1"/>
  <c r="N103" i="1" s="1"/>
  <c r="O103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216" i="1"/>
  <c r="L216" i="1" s="1"/>
  <c r="M216" i="1" s="1"/>
  <c r="N216" i="1" s="1"/>
  <c r="O216" i="1" s="1"/>
  <c r="K220" i="1"/>
  <c r="L220" i="1" s="1"/>
  <c r="M220" i="1" s="1"/>
  <c r="N220" i="1" s="1"/>
  <c r="O220" i="1" s="1"/>
  <c r="K248" i="1"/>
  <c r="L248" i="1" s="1"/>
  <c r="M248" i="1" s="1"/>
  <c r="N248" i="1" s="1"/>
  <c r="O248" i="1" s="1"/>
  <c r="K330" i="1"/>
  <c r="L330" i="1" s="1"/>
  <c r="M330" i="1" s="1"/>
  <c r="N330" i="1" s="1"/>
  <c r="O330" i="1" s="1"/>
  <c r="K207" i="1"/>
  <c r="L207" i="1" s="1"/>
  <c r="M207" i="1" s="1"/>
  <c r="N207" i="1" s="1"/>
  <c r="O207" i="1" s="1"/>
  <c r="K287" i="1"/>
  <c r="L287" i="1" s="1"/>
  <c r="M287" i="1" s="1"/>
  <c r="N287" i="1" s="1"/>
  <c r="O287" i="1" s="1"/>
  <c r="K54" i="1"/>
  <c r="L54" i="1" s="1"/>
  <c r="M54" i="1" s="1"/>
  <c r="N54" i="1" s="1"/>
  <c r="O54" i="1" s="1"/>
  <c r="K78" i="1"/>
  <c r="L78" i="1" s="1"/>
  <c r="M78" i="1" s="1"/>
  <c r="N78" i="1" s="1"/>
  <c r="O78" i="1" s="1"/>
  <c r="K168" i="1"/>
  <c r="L168" i="1" s="1"/>
  <c r="M168" i="1" s="1"/>
  <c r="N168" i="1" s="1"/>
  <c r="O168" i="1" s="1"/>
  <c r="K293" i="1"/>
  <c r="L293" i="1" s="1"/>
  <c r="M293" i="1" s="1"/>
  <c r="N293" i="1" s="1"/>
  <c r="O293" i="1" s="1"/>
  <c r="K101" i="1"/>
  <c r="L101" i="1" s="1"/>
  <c r="M101" i="1" s="1"/>
  <c r="N101" i="1" s="1"/>
  <c r="O101" i="1" s="1"/>
  <c r="K268" i="1"/>
  <c r="L268" i="1" s="1"/>
  <c r="M268" i="1" s="1"/>
  <c r="N268" i="1" s="1"/>
  <c r="O268" i="1" s="1"/>
  <c r="K233" i="1"/>
  <c r="L233" i="1" s="1"/>
  <c r="M233" i="1" s="1"/>
  <c r="N233" i="1" s="1"/>
  <c r="O233" i="1" s="1"/>
  <c r="K266" i="1"/>
  <c r="L266" i="1" s="1"/>
  <c r="M266" i="1" s="1"/>
  <c r="N266" i="1" s="1"/>
  <c r="O266" i="1" s="1"/>
  <c r="K171" i="1"/>
  <c r="L171" i="1" s="1"/>
  <c r="M171" i="1" s="1"/>
  <c r="N171" i="1" s="1"/>
  <c r="O171" i="1" s="1"/>
  <c r="K341" i="1"/>
  <c r="L341" i="1" s="1"/>
  <c r="M341" i="1" s="1"/>
  <c r="N341" i="1" s="1"/>
  <c r="O341" i="1" s="1"/>
  <c r="K142" i="1"/>
  <c r="L142" i="1" s="1"/>
  <c r="M142" i="1" s="1"/>
  <c r="N142" i="1" s="1"/>
  <c r="O142" i="1" s="1"/>
  <c r="K189" i="1"/>
  <c r="L189" i="1" s="1"/>
  <c r="M189" i="1" s="1"/>
  <c r="N189" i="1" s="1"/>
  <c r="O189" i="1" s="1"/>
  <c r="K112" i="1"/>
  <c r="L112" i="1" s="1"/>
  <c r="M112" i="1" s="1"/>
  <c r="N112" i="1" s="1"/>
  <c r="O112" i="1" s="1"/>
  <c r="K295" i="1"/>
  <c r="L295" i="1" s="1"/>
  <c r="M295" i="1" s="1"/>
  <c r="N295" i="1" s="1"/>
  <c r="O295" i="1" s="1"/>
  <c r="K311" i="1"/>
  <c r="L311" i="1" s="1"/>
  <c r="M311" i="1" s="1"/>
  <c r="N311" i="1" s="1"/>
  <c r="O311" i="1" s="1"/>
  <c r="K102" i="1"/>
  <c r="L102" i="1" s="1"/>
  <c r="M102" i="1" s="1"/>
  <c r="N102" i="1" s="1"/>
  <c r="O102" i="1" s="1"/>
  <c r="K130" i="1"/>
  <c r="L130" i="1" s="1"/>
  <c r="M130" i="1" s="1"/>
  <c r="N130" i="1" s="1"/>
  <c r="O130" i="1" s="1"/>
  <c r="K115" i="1"/>
  <c r="L115" i="1" s="1"/>
  <c r="M115" i="1" s="1"/>
  <c r="N115" i="1" s="1"/>
  <c r="O115" i="1" s="1"/>
  <c r="K108" i="1"/>
  <c r="L108" i="1" s="1"/>
  <c r="M108" i="1" s="1"/>
  <c r="N108" i="1" s="1"/>
  <c r="O108" i="1" s="1"/>
  <c r="K325" i="1"/>
  <c r="L325" i="1" s="1"/>
  <c r="M325" i="1" s="1"/>
  <c r="N325" i="1" s="1"/>
  <c r="O325" i="1" s="1"/>
  <c r="K92" i="1"/>
  <c r="L92" i="1" s="1"/>
  <c r="M92" i="1" s="1"/>
  <c r="N92" i="1" s="1"/>
  <c r="O92" i="1" s="1"/>
  <c r="K351" i="1"/>
  <c r="L351" i="1" s="1"/>
  <c r="M351" i="1" s="1"/>
  <c r="N351" i="1" s="1"/>
  <c r="O351" i="1" s="1"/>
  <c r="K72" i="1"/>
  <c r="L72" i="1" s="1"/>
  <c r="M72" i="1" s="1"/>
  <c r="N72" i="1" s="1"/>
  <c r="O72" i="1" s="1"/>
  <c r="K221" i="1"/>
  <c r="L221" i="1" s="1"/>
  <c r="M221" i="1" s="1"/>
  <c r="N221" i="1" s="1"/>
  <c r="O221" i="1" s="1"/>
  <c r="K129" i="1"/>
  <c r="L129" i="1" s="1"/>
  <c r="M129" i="1" s="1"/>
  <c r="N129" i="1" s="1"/>
  <c r="O129" i="1" s="1"/>
  <c r="K48" i="1"/>
  <c r="L48" i="1" s="1"/>
  <c r="M48" i="1" s="1"/>
  <c r="N48" i="1" s="1"/>
  <c r="O48" i="1" s="1"/>
  <c r="K215" i="1"/>
  <c r="L215" i="1" s="1"/>
  <c r="M215" i="1" s="1"/>
  <c r="N215" i="1" s="1"/>
  <c r="O215" i="1" s="1"/>
  <c r="K277" i="1"/>
  <c r="L277" i="1" s="1"/>
  <c r="M277" i="1" s="1"/>
  <c r="N277" i="1" s="1"/>
  <c r="O277" i="1" s="1"/>
  <c r="K113" i="1"/>
  <c r="L113" i="1" s="1"/>
  <c r="M113" i="1" s="1"/>
  <c r="N113" i="1" s="1"/>
  <c r="O113" i="1" s="1"/>
  <c r="K259" i="1"/>
  <c r="L259" i="1" s="1"/>
  <c r="M259" i="1" s="1"/>
  <c r="N259" i="1" s="1"/>
  <c r="O259" i="1" s="1"/>
  <c r="K97" i="1"/>
  <c r="L97" i="1" s="1"/>
  <c r="M97" i="1" s="1"/>
  <c r="N97" i="1" s="1"/>
  <c r="O97" i="1" s="1"/>
  <c r="K344" i="1"/>
  <c r="L344" i="1" s="1"/>
  <c r="M344" i="1" s="1"/>
  <c r="N344" i="1" s="1"/>
  <c r="O344" i="1" s="1"/>
  <c r="K343" i="1"/>
  <c r="L343" i="1" s="1"/>
  <c r="M343" i="1" s="1"/>
  <c r="N343" i="1" s="1"/>
  <c r="O343" i="1" s="1"/>
  <c r="K26" i="1"/>
  <c r="L26" i="1" s="1"/>
  <c r="M26" i="1" s="1"/>
  <c r="N26" i="1" s="1"/>
  <c r="O26" i="1" s="1"/>
  <c r="K51" i="1"/>
  <c r="L51" i="1" s="1"/>
  <c r="M51" i="1" s="1"/>
  <c r="N51" i="1" s="1"/>
  <c r="O51" i="1" s="1"/>
  <c r="K81" i="1"/>
  <c r="L81" i="1" s="1"/>
  <c r="M81" i="1" s="1"/>
  <c r="N81" i="1" s="1"/>
  <c r="O81" i="1" s="1"/>
  <c r="K272" i="1"/>
  <c r="L272" i="1" s="1"/>
  <c r="M272" i="1" s="1"/>
  <c r="N272" i="1" s="1"/>
  <c r="O272" i="1" s="1"/>
  <c r="K303" i="1"/>
  <c r="L303" i="1" s="1"/>
  <c r="M303" i="1" s="1"/>
  <c r="N303" i="1" s="1"/>
  <c r="O303" i="1" s="1"/>
  <c r="K186" i="1"/>
  <c r="L186" i="1" s="1"/>
  <c r="M186" i="1" s="1"/>
  <c r="N186" i="1" s="1"/>
  <c r="O186" i="1" s="1"/>
  <c r="K179" i="1"/>
  <c r="L179" i="1" s="1"/>
  <c r="M179" i="1" s="1"/>
  <c r="N179" i="1" s="1"/>
  <c r="O179" i="1" s="1"/>
  <c r="K199" i="1"/>
  <c r="L199" i="1" s="1"/>
  <c r="M199" i="1" s="1"/>
  <c r="N199" i="1" s="1"/>
  <c r="O199" i="1" s="1"/>
  <c r="K58" i="1"/>
  <c r="L58" i="1" s="1"/>
  <c r="M58" i="1" s="1"/>
  <c r="N58" i="1" s="1"/>
  <c r="O58" i="1" s="1"/>
  <c r="K188" i="1"/>
  <c r="L188" i="1" s="1"/>
  <c r="M188" i="1" s="1"/>
  <c r="N188" i="1" s="1"/>
  <c r="O188" i="1" s="1"/>
  <c r="K200" i="1"/>
  <c r="L200" i="1" s="1"/>
  <c r="M200" i="1" s="1"/>
  <c r="N200" i="1" s="1"/>
  <c r="O200" i="1" s="1"/>
  <c r="K160" i="1"/>
  <c r="L160" i="1" s="1"/>
  <c r="M160" i="1" s="1"/>
  <c r="N160" i="1" s="1"/>
  <c r="O160" i="1" s="1"/>
  <c r="K162" i="1"/>
  <c r="L162" i="1" s="1"/>
  <c r="M162" i="1" s="1"/>
  <c r="N162" i="1" s="1"/>
  <c r="O162" i="1" s="1"/>
  <c r="K241" i="1"/>
  <c r="L241" i="1" s="1"/>
  <c r="M241" i="1" s="1"/>
  <c r="N241" i="1" s="1"/>
  <c r="O241" i="1" s="1"/>
  <c r="K89" i="1"/>
  <c r="L89" i="1" s="1"/>
  <c r="M89" i="1" s="1"/>
  <c r="N89" i="1" s="1"/>
  <c r="O89" i="1" s="1"/>
  <c r="K315" i="1"/>
  <c r="L315" i="1" s="1"/>
  <c r="M315" i="1" s="1"/>
  <c r="N315" i="1" s="1"/>
  <c r="O315" i="1" s="1"/>
  <c r="K271" i="1"/>
  <c r="L271" i="1" s="1"/>
  <c r="M271" i="1" s="1"/>
  <c r="N271" i="1" s="1"/>
  <c r="O271" i="1" s="1"/>
  <c r="K182" i="1"/>
  <c r="L182" i="1" s="1"/>
  <c r="M182" i="1" s="1"/>
  <c r="N182" i="1" s="1"/>
  <c r="O182" i="1" s="1"/>
  <c r="K56" i="1"/>
  <c r="L56" i="1" s="1"/>
  <c r="M56" i="1" s="1"/>
  <c r="N56" i="1" s="1"/>
  <c r="O56" i="1" s="1"/>
  <c r="K57" i="1"/>
  <c r="L57" i="1" s="1"/>
  <c r="M57" i="1" s="1"/>
  <c r="N57" i="1" s="1"/>
  <c r="O57" i="1" s="1"/>
  <c r="K63" i="1"/>
  <c r="L63" i="1" s="1"/>
  <c r="M63" i="1" s="1"/>
  <c r="N63" i="1" s="1"/>
  <c r="O63" i="1" s="1"/>
  <c r="K143" i="1"/>
  <c r="L143" i="1" s="1"/>
  <c r="M143" i="1" s="1"/>
  <c r="N143" i="1" s="1"/>
  <c r="O143" i="1" s="1"/>
  <c r="K292" i="1"/>
  <c r="L292" i="1" s="1"/>
  <c r="M292" i="1" s="1"/>
  <c r="N292" i="1" s="1"/>
  <c r="O292" i="1" s="1"/>
  <c r="K20" i="1"/>
  <c r="L20" i="1" s="1"/>
  <c r="M20" i="1" s="1"/>
  <c r="N20" i="1" s="1"/>
  <c r="O20" i="1" s="1"/>
  <c r="K257" i="1"/>
  <c r="L257" i="1" s="1"/>
  <c r="M257" i="1" s="1"/>
  <c r="N257" i="1" s="1"/>
  <c r="O257" i="1" s="1"/>
  <c r="K294" i="1"/>
  <c r="L294" i="1" s="1"/>
  <c r="M294" i="1" s="1"/>
  <c r="N294" i="1" s="1"/>
  <c r="O294" i="1" s="1"/>
  <c r="K67" i="1"/>
  <c r="L67" i="1" s="1"/>
  <c r="M67" i="1" s="1"/>
  <c r="N67" i="1" s="1"/>
  <c r="O67" i="1" s="1"/>
  <c r="K95" i="1"/>
  <c r="L95" i="1" s="1"/>
  <c r="M95" i="1" s="1"/>
  <c r="N95" i="1" s="1"/>
  <c r="O95" i="1" s="1"/>
  <c r="K47" i="1"/>
  <c r="L47" i="1" s="1"/>
  <c r="M47" i="1" s="1"/>
  <c r="N47" i="1" s="1"/>
  <c r="O47" i="1" s="1"/>
  <c r="K66" i="1"/>
  <c r="L66" i="1" s="1"/>
  <c r="M66" i="1" s="1"/>
  <c r="N66" i="1" s="1"/>
  <c r="O66" i="1" s="1"/>
  <c r="K301" i="1"/>
  <c r="L301" i="1" s="1"/>
  <c r="M301" i="1" s="1"/>
  <c r="N301" i="1" s="1"/>
  <c r="O301" i="1" s="1"/>
  <c r="K170" i="1"/>
  <c r="L170" i="1" s="1"/>
  <c r="M170" i="1" s="1"/>
  <c r="N170" i="1" s="1"/>
  <c r="O170" i="1" s="1"/>
  <c r="K281" i="1"/>
  <c r="L281" i="1" s="1"/>
  <c r="M281" i="1" s="1"/>
  <c r="N281" i="1" s="1"/>
  <c r="O281" i="1" s="1"/>
  <c r="K126" i="1"/>
  <c r="L126" i="1" s="1"/>
  <c r="M126" i="1" s="1"/>
  <c r="N126" i="1" s="1"/>
  <c r="O126" i="1" s="1"/>
  <c r="K232" i="1"/>
  <c r="L232" i="1" s="1"/>
  <c r="M232" i="1" s="1"/>
  <c r="N232" i="1" s="1"/>
  <c r="O232" i="1" s="1"/>
  <c r="K275" i="1"/>
  <c r="L275" i="1" s="1"/>
  <c r="M275" i="1" s="1"/>
  <c r="N275" i="1" s="1"/>
  <c r="O275" i="1" s="1"/>
  <c r="K138" i="1"/>
  <c r="L138" i="1" s="1"/>
  <c r="M138" i="1" s="1"/>
  <c r="N138" i="1" s="1"/>
  <c r="O138" i="1" s="1"/>
  <c r="K249" i="1"/>
  <c r="L249" i="1" s="1"/>
  <c r="M249" i="1" s="1"/>
  <c r="N249" i="1" s="1"/>
  <c r="O249" i="1" s="1"/>
  <c r="K30" i="1"/>
  <c r="L30" i="1" s="1"/>
  <c r="M30" i="1" s="1"/>
  <c r="N30" i="1" s="1"/>
  <c r="O30" i="1" s="1"/>
  <c r="K230" i="1"/>
  <c r="L230" i="1" s="1"/>
  <c r="M230" i="1" s="1"/>
  <c r="N230" i="1" s="1"/>
  <c r="O230" i="1" s="1"/>
  <c r="K16" i="1"/>
  <c r="L16" i="1" s="1"/>
  <c r="M16" i="1" s="1"/>
  <c r="N16" i="1" s="1"/>
  <c r="O16" i="1" s="1"/>
  <c r="K149" i="1"/>
  <c r="L149" i="1" s="1"/>
  <c r="M149" i="1" s="1"/>
  <c r="N149" i="1" s="1"/>
  <c r="O149" i="1" s="1"/>
  <c r="K340" i="1"/>
  <c r="L340" i="1" s="1"/>
  <c r="M340" i="1" s="1"/>
  <c r="N340" i="1" s="1"/>
  <c r="O340" i="1" s="1"/>
  <c r="K252" i="1"/>
  <c r="L252" i="1" s="1"/>
  <c r="M252" i="1" s="1"/>
  <c r="N252" i="1" s="1"/>
  <c r="O252" i="1" s="1"/>
  <c r="K304" i="1"/>
  <c r="L304" i="1" s="1"/>
  <c r="M304" i="1" s="1"/>
  <c r="N304" i="1" s="1"/>
  <c r="O304" i="1" s="1"/>
  <c r="K296" i="1"/>
  <c r="L296" i="1" s="1"/>
  <c r="M296" i="1" s="1"/>
  <c r="N296" i="1" s="1"/>
  <c r="O296" i="1" s="1"/>
  <c r="K192" i="1"/>
  <c r="L192" i="1" s="1"/>
  <c r="M192" i="1" s="1"/>
  <c r="N192" i="1" s="1"/>
  <c r="O192" i="1" s="1"/>
  <c r="K236" i="1"/>
  <c r="L236" i="1" s="1"/>
  <c r="M236" i="1" s="1"/>
  <c r="N236" i="1" s="1"/>
  <c r="O236" i="1" s="1"/>
  <c r="K53" i="1"/>
  <c r="L53" i="1" s="1"/>
  <c r="M53" i="1" s="1"/>
  <c r="N53" i="1" s="1"/>
  <c r="O53" i="1" s="1"/>
  <c r="K148" i="1"/>
  <c r="L148" i="1" s="1"/>
  <c r="M148" i="1" s="1"/>
  <c r="N148" i="1" s="1"/>
  <c r="O148" i="1" s="1"/>
  <c r="K339" i="1"/>
  <c r="L339" i="1" s="1"/>
  <c r="M339" i="1" s="1"/>
  <c r="N339" i="1" s="1"/>
  <c r="O339" i="1" s="1"/>
  <c r="K286" i="1"/>
  <c r="L286" i="1" s="1"/>
  <c r="M286" i="1" s="1"/>
  <c r="N286" i="1" s="1"/>
  <c r="O286" i="1" s="1"/>
  <c r="K361" i="1"/>
  <c r="L361" i="1" s="1"/>
  <c r="M361" i="1" s="1"/>
  <c r="N361" i="1" s="1"/>
  <c r="O361" i="1" s="1"/>
  <c r="K159" i="1"/>
  <c r="L159" i="1" s="1"/>
  <c r="M159" i="1" s="1"/>
  <c r="N159" i="1" s="1"/>
  <c r="O159" i="1" s="1"/>
  <c r="K21" i="1"/>
  <c r="L21" i="1" s="1"/>
  <c r="M21" i="1" s="1"/>
  <c r="N21" i="1" s="1"/>
  <c r="O21" i="1" s="1"/>
  <c r="K116" i="1"/>
  <c r="L116" i="1" s="1"/>
  <c r="M116" i="1" s="1"/>
  <c r="N116" i="1" s="1"/>
  <c r="O116" i="1" s="1"/>
  <c r="K329" i="1"/>
  <c r="L329" i="1" s="1"/>
  <c r="M329" i="1" s="1"/>
  <c r="N329" i="1" s="1"/>
  <c r="O329" i="1" s="1"/>
  <c r="K107" i="1"/>
  <c r="L107" i="1" s="1"/>
  <c r="M107" i="1" s="1"/>
  <c r="N107" i="1" s="1"/>
  <c r="O107" i="1" s="1"/>
  <c r="K75" i="1"/>
  <c r="L75" i="1" s="1"/>
  <c r="M75" i="1" s="1"/>
  <c r="N75" i="1" s="1"/>
  <c r="O75" i="1" s="1"/>
  <c r="K135" i="1"/>
  <c r="L135" i="1" s="1"/>
  <c r="M135" i="1" s="1"/>
  <c r="N135" i="1" s="1"/>
  <c r="O135" i="1" s="1"/>
  <c r="K177" i="1"/>
  <c r="L177" i="1" s="1"/>
  <c r="M177" i="1" s="1"/>
  <c r="N177" i="1" s="1"/>
  <c r="O177" i="1" s="1"/>
  <c r="K117" i="1"/>
  <c r="L117" i="1" s="1"/>
  <c r="M117" i="1" s="1"/>
  <c r="N117" i="1" s="1"/>
  <c r="O117" i="1" s="1"/>
  <c r="K218" i="1"/>
  <c r="L218" i="1" s="1"/>
  <c r="M218" i="1" s="1"/>
  <c r="N218" i="1" s="1"/>
  <c r="O218" i="1" s="1"/>
  <c r="K363" i="1"/>
  <c r="L363" i="1" s="1"/>
  <c r="M363" i="1" s="1"/>
  <c r="N363" i="1" s="1"/>
  <c r="O363" i="1" s="1"/>
  <c r="K195" i="1"/>
  <c r="L195" i="1" s="1"/>
  <c r="M195" i="1" s="1"/>
  <c r="N195" i="1" s="1"/>
  <c r="O195" i="1" s="1"/>
  <c r="K10" i="1"/>
  <c r="L10" i="1" s="1"/>
  <c r="M10" i="1" s="1"/>
  <c r="N10" i="1" s="1"/>
  <c r="O10" i="1" s="1"/>
  <c r="K36" i="1"/>
  <c r="L36" i="1" s="1"/>
  <c r="M36" i="1" s="1"/>
  <c r="N36" i="1" s="1"/>
  <c r="O36" i="1" s="1"/>
  <c r="K139" i="1"/>
  <c r="L139" i="1" s="1"/>
  <c r="M139" i="1" s="1"/>
  <c r="N139" i="1" s="1"/>
  <c r="O139" i="1" s="1"/>
  <c r="K155" i="1"/>
  <c r="L155" i="1" s="1"/>
  <c r="M155" i="1" s="1"/>
  <c r="N155" i="1" s="1"/>
  <c r="O155" i="1" s="1"/>
  <c r="K125" i="1"/>
  <c r="L125" i="1" s="1"/>
  <c r="M125" i="1" s="1"/>
  <c r="N125" i="1" s="1"/>
  <c r="O125" i="1" s="1"/>
  <c r="K197" i="1"/>
  <c r="L197" i="1" s="1"/>
  <c r="M197" i="1" s="1"/>
  <c r="N197" i="1" s="1"/>
  <c r="O197" i="1" s="1"/>
  <c r="K302" i="1"/>
  <c r="L302" i="1" s="1"/>
  <c r="M302" i="1" s="1"/>
  <c r="N302" i="1" s="1"/>
  <c r="O302" i="1" s="1"/>
  <c r="K64" i="1"/>
  <c r="L64" i="1" s="1"/>
  <c r="M64" i="1" s="1"/>
  <c r="N64" i="1" s="1"/>
  <c r="O64" i="1" s="1"/>
  <c r="K87" i="1"/>
  <c r="L87" i="1" s="1"/>
  <c r="M87" i="1" s="1"/>
  <c r="N87" i="1" s="1"/>
  <c r="O87" i="1" s="1"/>
  <c r="K120" i="1"/>
  <c r="L120" i="1" s="1"/>
  <c r="M120" i="1" s="1"/>
  <c r="N120" i="1" s="1"/>
  <c r="O120" i="1" s="1"/>
  <c r="K264" i="1"/>
  <c r="L264" i="1" s="1"/>
  <c r="M264" i="1" s="1"/>
  <c r="N264" i="1" s="1"/>
  <c r="O264" i="1" s="1"/>
  <c r="K347" i="1"/>
  <c r="L347" i="1" s="1"/>
  <c r="M347" i="1" s="1"/>
  <c r="N347" i="1" s="1"/>
  <c r="O347" i="1" s="1"/>
  <c r="K187" i="1"/>
  <c r="L187" i="1" s="1"/>
  <c r="M187" i="1" s="1"/>
  <c r="N187" i="1" s="1"/>
  <c r="O187" i="1" s="1"/>
  <c r="K212" i="1"/>
  <c r="L212" i="1" s="1"/>
  <c r="M212" i="1" s="1"/>
  <c r="N212" i="1" s="1"/>
  <c r="O212" i="1" s="1"/>
  <c r="K80" i="1"/>
  <c r="L80" i="1" s="1"/>
  <c r="M80" i="1" s="1"/>
  <c r="N80" i="1" s="1"/>
  <c r="O80" i="1" s="1"/>
  <c r="K345" i="1"/>
  <c r="L345" i="1" s="1"/>
  <c r="M345" i="1" s="1"/>
  <c r="N345" i="1" s="1"/>
  <c r="O345" i="1" s="1"/>
  <c r="K152" i="1"/>
  <c r="L152" i="1" s="1"/>
  <c r="M152" i="1" s="1"/>
  <c r="N152" i="1" s="1"/>
  <c r="O152" i="1" s="1"/>
  <c r="K262" i="1"/>
  <c r="L262" i="1" s="1"/>
  <c r="M262" i="1" s="1"/>
  <c r="N262" i="1" s="1"/>
  <c r="O262" i="1" s="1"/>
  <c r="K331" i="1"/>
  <c r="L331" i="1" s="1"/>
  <c r="M331" i="1" s="1"/>
  <c r="N331" i="1" s="1"/>
  <c r="O331" i="1" s="1"/>
  <c r="K247" i="1"/>
  <c r="L247" i="1" s="1"/>
  <c r="M247" i="1" s="1"/>
  <c r="N247" i="1" s="1"/>
  <c r="O247" i="1" s="1"/>
  <c r="K180" i="1"/>
  <c r="L180" i="1" s="1"/>
  <c r="M180" i="1" s="1"/>
  <c r="N180" i="1" s="1"/>
  <c r="O180" i="1" s="1"/>
  <c r="K24" i="1"/>
  <c r="L24" i="1" s="1"/>
  <c r="M24" i="1" s="1"/>
  <c r="N24" i="1" s="1"/>
  <c r="O24" i="1" s="1"/>
  <c r="K190" i="1"/>
  <c r="L190" i="1" s="1"/>
  <c r="M190" i="1" s="1"/>
  <c r="N190" i="1" s="1"/>
  <c r="O190" i="1" s="1"/>
  <c r="K17" i="1"/>
  <c r="L17" i="1" s="1"/>
  <c r="M17" i="1" s="1"/>
  <c r="N17" i="1" s="1"/>
  <c r="O17" i="1" s="1"/>
  <c r="K181" i="1"/>
  <c r="L181" i="1" s="1"/>
  <c r="M181" i="1" s="1"/>
  <c r="N181" i="1" s="1"/>
  <c r="O181" i="1" s="1"/>
  <c r="K350" i="1"/>
  <c r="L350" i="1" s="1"/>
  <c r="M350" i="1" s="1"/>
  <c r="N350" i="1" s="1"/>
  <c r="O350" i="1" s="1"/>
  <c r="K235" i="1"/>
  <c r="L235" i="1" s="1"/>
  <c r="M235" i="1" s="1"/>
  <c r="N235" i="1" s="1"/>
  <c r="O235" i="1" s="1"/>
  <c r="K174" i="1"/>
  <c r="L174" i="1" s="1"/>
  <c r="M174" i="1" s="1"/>
  <c r="N174" i="1" s="1"/>
  <c r="O174" i="1" s="1"/>
  <c r="K362" i="1"/>
  <c r="L362" i="1" s="1"/>
  <c r="M362" i="1" s="1"/>
  <c r="N362" i="1" s="1"/>
  <c r="O362" i="1" s="1"/>
  <c r="K29" i="1"/>
  <c r="L29" i="1" s="1"/>
  <c r="M29" i="1" s="1"/>
  <c r="N29" i="1" s="1"/>
  <c r="O29" i="1" s="1"/>
  <c r="K280" i="1"/>
  <c r="L280" i="1" s="1"/>
  <c r="M280" i="1" s="1"/>
  <c r="N280" i="1" s="1"/>
  <c r="O280" i="1" s="1"/>
  <c r="K196" i="1"/>
  <c r="L196" i="1" s="1"/>
  <c r="M196" i="1" s="1"/>
  <c r="N196" i="1" s="1"/>
  <c r="O196" i="1" s="1"/>
  <c r="K279" i="1"/>
  <c r="L279" i="1" s="1"/>
  <c r="M279" i="1" s="1"/>
  <c r="N279" i="1" s="1"/>
  <c r="O279" i="1" s="1"/>
  <c r="K124" i="1"/>
  <c r="L124" i="1" s="1"/>
  <c r="M124" i="1" s="1"/>
  <c r="N124" i="1" s="1"/>
  <c r="O124" i="1" s="1"/>
  <c r="K88" i="1"/>
  <c r="L88" i="1" s="1"/>
  <c r="M88" i="1" s="1"/>
  <c r="N88" i="1" s="1"/>
  <c r="O88" i="1" s="1"/>
  <c r="K104" i="1"/>
  <c r="L104" i="1" s="1"/>
  <c r="M104" i="1" s="1"/>
  <c r="N104" i="1" s="1"/>
  <c r="O104" i="1" s="1"/>
  <c r="K68" i="1"/>
  <c r="L68" i="1" s="1"/>
  <c r="M68" i="1" s="1"/>
  <c r="N68" i="1" s="1"/>
  <c r="O68" i="1" s="1"/>
  <c r="K319" i="1"/>
  <c r="L319" i="1" s="1"/>
  <c r="M319" i="1" s="1"/>
  <c r="N319" i="1" s="1"/>
  <c r="O319" i="1" s="1"/>
  <c r="K91" i="1"/>
  <c r="L91" i="1" s="1"/>
  <c r="M91" i="1" s="1"/>
  <c r="N91" i="1" s="1"/>
  <c r="O91" i="1" s="1"/>
  <c r="K82" i="1"/>
  <c r="L82" i="1" s="1"/>
  <c r="M82" i="1" s="1"/>
  <c r="N82" i="1" s="1"/>
  <c r="O82" i="1" s="1"/>
  <c r="K208" i="1"/>
  <c r="L208" i="1" s="1"/>
  <c r="M208" i="1" s="1"/>
  <c r="N208" i="1" s="1"/>
  <c r="O208" i="1" s="1"/>
  <c r="K198" i="1"/>
  <c r="L198" i="1" s="1"/>
  <c r="M198" i="1" s="1"/>
  <c r="N198" i="1" s="1"/>
  <c r="O198" i="1" s="1"/>
  <c r="K77" i="1"/>
  <c r="L77" i="1" s="1"/>
  <c r="M77" i="1" s="1"/>
  <c r="N77" i="1" s="1"/>
  <c r="O77" i="1" s="1"/>
  <c r="K157" i="1"/>
  <c r="L157" i="1" s="1"/>
  <c r="M157" i="1" s="1"/>
  <c r="N157" i="1" s="1"/>
  <c r="O157" i="1" s="1"/>
  <c r="K324" i="1"/>
  <c r="L324" i="1" s="1"/>
  <c r="M324" i="1" s="1"/>
  <c r="N324" i="1" s="1"/>
  <c r="O324" i="1" s="1"/>
  <c r="K244" i="1"/>
  <c r="L244" i="1" s="1"/>
  <c r="M244" i="1" s="1"/>
  <c r="N244" i="1" s="1"/>
  <c r="O244" i="1" s="1"/>
  <c r="K184" i="1"/>
  <c r="L184" i="1" s="1"/>
  <c r="M184" i="1" s="1"/>
  <c r="N184" i="1" s="1"/>
  <c r="O184" i="1" s="1"/>
  <c r="K355" i="1"/>
  <c r="L355" i="1" s="1"/>
  <c r="M355" i="1" s="1"/>
  <c r="N355" i="1" s="1"/>
  <c r="O355" i="1" s="1"/>
  <c r="K110" i="1"/>
  <c r="L110" i="1" s="1"/>
  <c r="M110" i="1" s="1"/>
  <c r="N110" i="1" s="1"/>
  <c r="O110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183" i="1"/>
  <c r="L183" i="1" s="1"/>
  <c r="M183" i="1" s="1"/>
  <c r="N183" i="1" s="1"/>
  <c r="O183" i="1" s="1"/>
  <c r="K328" i="1"/>
  <c r="L328" i="1" s="1"/>
  <c r="M328" i="1" s="1"/>
  <c r="N328" i="1" s="1"/>
  <c r="O328" i="1" s="1"/>
  <c r="K229" i="1"/>
  <c r="L229" i="1" s="1"/>
  <c r="M229" i="1" s="1"/>
  <c r="N229" i="1" s="1"/>
  <c r="O229" i="1" s="1"/>
  <c r="K59" i="1"/>
  <c r="L59" i="1" s="1"/>
  <c r="M59" i="1" s="1"/>
  <c r="N59" i="1" s="1"/>
  <c r="O59" i="1" s="1"/>
  <c r="K224" i="1"/>
  <c r="L224" i="1" s="1"/>
  <c r="M224" i="1" s="1"/>
  <c r="N224" i="1" s="1"/>
  <c r="O224" i="1" s="1"/>
  <c r="K172" i="1"/>
  <c r="L172" i="1" s="1"/>
  <c r="M172" i="1" s="1"/>
  <c r="N172" i="1" s="1"/>
  <c r="O172" i="1" s="1"/>
  <c r="K263" i="1"/>
  <c r="L263" i="1" s="1"/>
  <c r="M263" i="1" s="1"/>
  <c r="N263" i="1" s="1"/>
  <c r="O263" i="1" s="1"/>
  <c r="K306" i="1"/>
  <c r="L306" i="1" s="1"/>
  <c r="M306" i="1" s="1"/>
  <c r="N306" i="1" s="1"/>
  <c r="O306" i="1" s="1"/>
  <c r="K299" i="1"/>
  <c r="L299" i="1" s="1"/>
  <c r="M299" i="1" s="1"/>
  <c r="N299" i="1" s="1"/>
  <c r="O299" i="1" s="1"/>
  <c r="K71" i="1"/>
  <c r="L71" i="1" s="1"/>
  <c r="M71" i="1" s="1"/>
  <c r="N71" i="1" s="1"/>
  <c r="O71" i="1" s="1"/>
  <c r="K356" i="1"/>
  <c r="L356" i="1" s="1"/>
  <c r="M356" i="1" s="1"/>
  <c r="N356" i="1" s="1"/>
  <c r="O356" i="1" s="1"/>
  <c r="K349" i="1"/>
  <c r="L349" i="1" s="1"/>
  <c r="M349" i="1" s="1"/>
  <c r="N349" i="1" s="1"/>
  <c r="O349" i="1" s="1"/>
  <c r="K261" i="1"/>
  <c r="L261" i="1" s="1"/>
  <c r="M261" i="1" s="1"/>
  <c r="N261" i="1" s="1"/>
  <c r="O261" i="1" s="1"/>
  <c r="K239" i="1"/>
  <c r="L239" i="1" s="1"/>
  <c r="M239" i="1" s="1"/>
  <c r="N239" i="1" s="1"/>
  <c r="O239" i="1" s="1"/>
  <c r="K11" i="1"/>
  <c r="L11" i="1" s="1"/>
  <c r="M11" i="1" s="1"/>
  <c r="N11" i="1" s="1"/>
  <c r="O11" i="1" s="1"/>
  <c r="K285" i="1"/>
  <c r="L285" i="1" s="1"/>
  <c r="M285" i="1" s="1"/>
  <c r="N285" i="1" s="1"/>
  <c r="O285" i="1" s="1"/>
  <c r="K254" i="1"/>
  <c r="L254" i="1" s="1"/>
  <c r="M254" i="1" s="1"/>
  <c r="N254" i="1" s="1"/>
  <c r="O254" i="1" s="1"/>
  <c r="K19" i="1"/>
  <c r="L19" i="1" s="1"/>
  <c r="M19" i="1" s="1"/>
  <c r="N19" i="1" s="1"/>
  <c r="O19" i="1" s="1"/>
  <c r="K251" i="1"/>
  <c r="L251" i="1" s="1"/>
  <c r="M251" i="1" s="1"/>
  <c r="N251" i="1" s="1"/>
  <c r="O251" i="1" s="1"/>
  <c r="K165" i="1"/>
  <c r="L165" i="1" s="1"/>
  <c r="M165" i="1" s="1"/>
  <c r="N165" i="1" s="1"/>
  <c r="O165" i="1" s="1"/>
  <c r="K308" i="1"/>
  <c r="L308" i="1" s="1"/>
  <c r="M308" i="1" s="1"/>
  <c r="N308" i="1" s="1"/>
  <c r="O308" i="1" s="1"/>
  <c r="K346" i="1"/>
  <c r="L346" i="1" s="1"/>
  <c r="M346" i="1" s="1"/>
  <c r="N346" i="1" s="1"/>
  <c r="O346" i="1" s="1"/>
  <c r="K173" i="1"/>
  <c r="L173" i="1" s="1"/>
  <c r="M173" i="1" s="1"/>
  <c r="N173" i="1" s="1"/>
  <c r="O173" i="1" s="1"/>
  <c r="K150" i="1"/>
  <c r="L150" i="1" s="1"/>
  <c r="M150" i="1" s="1"/>
  <c r="N150" i="1" s="1"/>
  <c r="O150" i="1" s="1"/>
  <c r="K269" i="1"/>
  <c r="L269" i="1" s="1"/>
  <c r="M269" i="1" s="1"/>
  <c r="N269" i="1" s="1"/>
  <c r="O269" i="1" s="1"/>
  <c r="K267" i="1"/>
  <c r="L267" i="1" s="1"/>
  <c r="M267" i="1" s="1"/>
  <c r="N267" i="1" s="1"/>
  <c r="O267" i="1" s="1"/>
  <c r="K310" i="1"/>
  <c r="L310" i="1" s="1"/>
  <c r="M310" i="1" s="1"/>
  <c r="N310" i="1" s="1"/>
  <c r="O310" i="1" s="1"/>
  <c r="K127" i="1"/>
  <c r="L127" i="1" s="1"/>
  <c r="M127" i="1" s="1"/>
  <c r="N127" i="1" s="1"/>
  <c r="O127" i="1" s="1"/>
  <c r="K136" i="1"/>
  <c r="L136" i="1" s="1"/>
  <c r="M136" i="1" s="1"/>
  <c r="N136" i="1" s="1"/>
  <c r="O136" i="1" s="1"/>
  <c r="K45" i="1"/>
  <c r="L45" i="1" s="1"/>
  <c r="M45" i="1" s="1"/>
  <c r="N45" i="1" s="1"/>
  <c r="O45" i="1" s="1"/>
  <c r="K111" i="1"/>
  <c r="L111" i="1" s="1"/>
  <c r="M111" i="1" s="1"/>
  <c r="N111" i="1" s="1"/>
  <c r="O111" i="1" s="1"/>
  <c r="K52" i="1"/>
  <c r="L52" i="1" s="1"/>
  <c r="M52" i="1" s="1"/>
  <c r="N52" i="1" s="1"/>
  <c r="O52" i="1" s="1"/>
  <c r="K245" i="1"/>
  <c r="L245" i="1" s="1"/>
  <c r="M245" i="1" s="1"/>
  <c r="N245" i="1" s="1"/>
  <c r="O245" i="1" s="1"/>
  <c r="K289" i="1"/>
  <c r="L289" i="1" s="1"/>
  <c r="M289" i="1" s="1"/>
  <c r="N289" i="1" s="1"/>
  <c r="O289" i="1" s="1"/>
  <c r="K37" i="1"/>
  <c r="L37" i="1" s="1"/>
  <c r="M37" i="1" s="1"/>
  <c r="N37" i="1" s="1"/>
  <c r="O37" i="1" s="1"/>
  <c r="K39" i="1"/>
  <c r="L39" i="1" s="1"/>
  <c r="M39" i="1" s="1"/>
  <c r="N39" i="1" s="1"/>
  <c r="O39" i="1" s="1"/>
  <c r="K12" i="1"/>
  <c r="L12" i="1" s="1"/>
  <c r="M12" i="1" s="1"/>
  <c r="N12" i="1" s="1"/>
  <c r="O12" i="1" s="1"/>
  <c r="K169" i="1"/>
  <c r="L169" i="1" s="1"/>
  <c r="M169" i="1" s="1"/>
  <c r="N169" i="1" s="1"/>
  <c r="O169" i="1" s="1"/>
  <c r="K202" i="1"/>
  <c r="L202" i="1" s="1"/>
  <c r="M202" i="1" s="1"/>
  <c r="N202" i="1" s="1"/>
  <c r="O202" i="1" s="1"/>
  <c r="K313" i="1"/>
  <c r="L313" i="1" s="1"/>
  <c r="M313" i="1" s="1"/>
  <c r="N313" i="1" s="1"/>
  <c r="O313" i="1" s="1"/>
  <c r="K9" i="1"/>
  <c r="L9" i="1" s="1"/>
  <c r="M9" i="1" s="1"/>
  <c r="N9" i="1" s="1"/>
  <c r="O9" i="1" s="1"/>
  <c r="K206" i="1"/>
  <c r="L206" i="1" s="1"/>
  <c r="M206" i="1" s="1"/>
  <c r="N206" i="1" s="1"/>
  <c r="O206" i="1" s="1"/>
  <c r="K205" i="1"/>
  <c r="L205" i="1" s="1"/>
  <c r="M205" i="1" s="1"/>
  <c r="N205" i="1" s="1"/>
  <c r="O205" i="1" s="1"/>
  <c r="K22" i="1"/>
  <c r="L22" i="1" s="1"/>
  <c r="M22" i="1" s="1"/>
  <c r="N22" i="1" s="1"/>
  <c r="O22" i="1" s="1"/>
  <c r="K133" i="1"/>
  <c r="L133" i="1" s="1"/>
  <c r="M133" i="1" s="1"/>
  <c r="N133" i="1" s="1"/>
  <c r="O133" i="1" s="1"/>
  <c r="K158" i="1"/>
  <c r="L158" i="1" s="1"/>
  <c r="M158" i="1" s="1"/>
  <c r="N158" i="1" s="1"/>
  <c r="O158" i="1" s="1"/>
  <c r="K18" i="1"/>
  <c r="L18" i="1" s="1"/>
  <c r="M18" i="1" s="1"/>
  <c r="N18" i="1" s="1"/>
  <c r="O18" i="1" s="1"/>
  <c r="K213" i="1"/>
  <c r="L213" i="1" s="1"/>
  <c r="M213" i="1" s="1"/>
  <c r="N213" i="1" s="1"/>
  <c r="O213" i="1" s="1"/>
  <c r="K359" i="1"/>
  <c r="L359" i="1" s="1"/>
  <c r="M359" i="1" s="1"/>
  <c r="N359" i="1" s="1"/>
  <c r="O359" i="1" s="1"/>
  <c r="K151" i="1"/>
  <c r="L151" i="1" s="1"/>
  <c r="M151" i="1" s="1"/>
  <c r="N151" i="1" s="1"/>
  <c r="O151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31" i="1"/>
  <c r="L31" i="1" s="1"/>
  <c r="M31" i="1" s="1"/>
  <c r="N31" i="1" s="1"/>
  <c r="O31" i="1" s="1"/>
  <c r="K44" i="1"/>
  <c r="L44" i="1" s="1"/>
  <c r="M44" i="1" s="1"/>
  <c r="N44" i="1" s="1"/>
  <c r="O44" i="1" s="1"/>
  <c r="K191" i="1"/>
  <c r="L191" i="1" s="1"/>
  <c r="M191" i="1" s="1"/>
  <c r="N191" i="1" s="1"/>
  <c r="O191" i="1" s="1"/>
  <c r="K210" i="1"/>
  <c r="L210" i="1" s="1"/>
  <c r="M210" i="1" s="1"/>
  <c r="N210" i="1" s="1"/>
  <c r="O210" i="1" s="1"/>
  <c r="K185" i="1"/>
  <c r="L185" i="1" s="1"/>
  <c r="M185" i="1" s="1"/>
  <c r="N185" i="1" s="1"/>
  <c r="O185" i="1" s="1"/>
  <c r="K357" i="1"/>
  <c r="L357" i="1" s="1"/>
  <c r="M357" i="1" s="1"/>
  <c r="N357" i="1" s="1"/>
  <c r="O357" i="1" s="1"/>
  <c r="K167" i="1"/>
  <c r="L167" i="1" s="1"/>
  <c r="M167" i="1" s="1"/>
  <c r="N167" i="1" s="1"/>
  <c r="O167" i="1" s="1"/>
  <c r="K178" i="1"/>
  <c r="L178" i="1" s="1"/>
  <c r="M178" i="1" s="1"/>
  <c r="N178" i="1" s="1"/>
  <c r="O178" i="1" s="1"/>
  <c r="K298" i="1"/>
  <c r="L298" i="1" s="1"/>
  <c r="M298" i="1" s="1"/>
  <c r="N298" i="1" s="1"/>
  <c r="O298" i="1" s="1"/>
  <c r="K163" i="1"/>
  <c r="L163" i="1" s="1"/>
  <c r="M163" i="1" s="1"/>
  <c r="N163" i="1" s="1"/>
  <c r="O163" i="1" s="1"/>
  <c r="K316" i="1"/>
  <c r="L316" i="1" s="1"/>
  <c r="M316" i="1" s="1"/>
  <c r="N316" i="1" s="1"/>
  <c r="O316" i="1" s="1"/>
  <c r="K137" i="1"/>
  <c r="L137" i="1" s="1"/>
  <c r="M137" i="1" s="1"/>
  <c r="N137" i="1" s="1"/>
  <c r="O137" i="1" s="1"/>
  <c r="K84" i="1"/>
  <c r="L84" i="1" s="1"/>
  <c r="M84" i="1" s="1"/>
  <c r="N84" i="1" s="1"/>
  <c r="O84" i="1" s="1"/>
  <c r="K321" i="1"/>
  <c r="L321" i="1" s="1"/>
  <c r="M321" i="1" s="1"/>
  <c r="N321" i="1" s="1"/>
  <c r="O321" i="1" s="1"/>
  <c r="K156" i="1"/>
  <c r="L156" i="1" s="1"/>
  <c r="M156" i="1" s="1"/>
  <c r="N156" i="1" s="1"/>
  <c r="O156" i="1" s="1"/>
  <c r="L365" i="1" l="1"/>
  <c r="M7" i="1"/>
  <c r="N7" i="1" l="1"/>
  <c r="M365" i="1"/>
  <c r="N365" i="1" l="1"/>
  <c r="O365" i="1" s="1"/>
  <c r="O7" i="1"/>
  <c r="P7" i="1" l="1"/>
  <c r="P365" i="1"/>
  <c r="P213" i="1"/>
  <c r="P224" i="1"/>
  <c r="P329" i="1"/>
  <c r="P48" i="1"/>
  <c r="P234" i="1"/>
  <c r="P70" i="1"/>
  <c r="P91" i="1"/>
  <c r="P230" i="1"/>
  <c r="P171" i="1"/>
  <c r="P300" i="1"/>
  <c r="P60" i="1"/>
  <c r="P205" i="1"/>
  <c r="P29" i="1"/>
  <c r="P301" i="1"/>
  <c r="P287" i="1"/>
  <c r="P154" i="1"/>
  <c r="P141" i="1"/>
  <c r="P328" i="1"/>
  <c r="P159" i="1"/>
  <c r="P72" i="1"/>
  <c r="P90" i="1"/>
  <c r="P352" i="1"/>
  <c r="P357" i="1"/>
  <c r="P254" i="1"/>
  <c r="P155" i="1"/>
  <c r="P303" i="1"/>
  <c r="P238" i="1"/>
  <c r="P255" i="1"/>
  <c r="P52" i="1"/>
  <c r="P331" i="1"/>
  <c r="P57" i="1"/>
  <c r="P106" i="1"/>
  <c r="P114" i="1"/>
  <c r="P334" i="1"/>
  <c r="P111" i="1"/>
  <c r="P262" i="1"/>
  <c r="P56" i="1"/>
  <c r="P65" i="1"/>
  <c r="P219" i="1"/>
  <c r="P342" i="1"/>
  <c r="P239" i="1"/>
  <c r="P10" i="1"/>
  <c r="P51" i="1"/>
  <c r="P166" i="1"/>
  <c r="P194" i="1"/>
  <c r="P316" i="1"/>
  <c r="P314" i="1"/>
  <c r="P134" i="1"/>
  <c r="P298" i="1"/>
  <c r="P355" i="1"/>
  <c r="P53" i="1"/>
  <c r="P115" i="1"/>
  <c r="P146" i="1"/>
  <c r="P38" i="1"/>
  <c r="P280" i="1"/>
  <c r="P170" i="1"/>
  <c r="P54" i="1"/>
  <c r="P290" i="1"/>
  <c r="P98" i="1"/>
  <c r="P37" i="1"/>
  <c r="P24" i="1"/>
  <c r="P292" i="1"/>
  <c r="P103" i="1"/>
  <c r="P35" i="1"/>
  <c r="P204" i="1"/>
  <c r="P324" i="1"/>
  <c r="P296" i="1"/>
  <c r="P311" i="1"/>
  <c r="P145" i="1"/>
  <c r="P123" i="1"/>
  <c r="P206" i="1"/>
  <c r="P299" i="1"/>
  <c r="P177" i="1"/>
  <c r="P259" i="1"/>
  <c r="P15" i="1"/>
  <c r="P74" i="1"/>
  <c r="P150" i="1"/>
  <c r="P264" i="1"/>
  <c r="P160" i="1"/>
  <c r="P253" i="1"/>
  <c r="P227" i="1"/>
  <c r="P22" i="1"/>
  <c r="P173" i="1"/>
  <c r="P120" i="1"/>
  <c r="P200" i="1"/>
  <c r="P283" i="1"/>
  <c r="P128" i="1"/>
  <c r="P210" i="1"/>
  <c r="P172" i="1"/>
  <c r="P107" i="1"/>
  <c r="P215" i="1"/>
  <c r="P83" i="1"/>
  <c r="P175" i="1"/>
  <c r="P144" i="1"/>
  <c r="P339" i="1"/>
  <c r="P126" i="1"/>
  <c r="P31" i="1"/>
  <c r="P82" i="1"/>
  <c r="P16" i="1"/>
  <c r="P341" i="1"/>
  <c r="P93" i="1"/>
  <c r="P336" i="1"/>
  <c r="P190" i="1"/>
  <c r="P20" i="1"/>
  <c r="P209" i="1"/>
  <c r="P354" i="1"/>
  <c r="P318" i="1"/>
  <c r="P310" i="1"/>
  <c r="P212" i="1"/>
  <c r="P89" i="1"/>
  <c r="P333" i="1"/>
  <c r="P42" i="1"/>
  <c r="P321" i="1"/>
  <c r="P68" i="1"/>
  <c r="P249" i="1"/>
  <c r="P233" i="1"/>
  <c r="P337" i="1"/>
  <c r="P28" i="1"/>
  <c r="P84" i="1"/>
  <c r="P183" i="1"/>
  <c r="P361" i="1"/>
  <c r="P351" i="1"/>
  <c r="P69" i="1"/>
  <c r="P161" i="1"/>
  <c r="P285" i="1"/>
  <c r="P139" i="1"/>
  <c r="P272" i="1"/>
  <c r="P305" i="1"/>
  <c r="P153" i="1"/>
  <c r="P137" i="1"/>
  <c r="P11" i="1"/>
  <c r="P36" i="1"/>
  <c r="P81" i="1"/>
  <c r="P140" i="1"/>
  <c r="P265" i="1"/>
  <c r="P163" i="1"/>
  <c r="P110" i="1"/>
  <c r="P148" i="1"/>
  <c r="P108" i="1"/>
  <c r="P119" i="1"/>
  <c r="P332" i="1"/>
  <c r="P242" i="1"/>
  <c r="P158" i="1"/>
  <c r="P231" i="1"/>
  <c r="P133" i="1"/>
  <c r="P196" i="1"/>
  <c r="P281" i="1"/>
  <c r="P78" i="1"/>
  <c r="P131" i="1"/>
  <c r="P312" i="1"/>
  <c r="P80" i="1"/>
  <c r="P315" i="1"/>
  <c r="P122" i="1"/>
  <c r="P335" i="1"/>
  <c r="P39" i="1"/>
  <c r="P251" i="1"/>
  <c r="P197" i="1"/>
  <c r="P179" i="1"/>
  <c r="P203" i="1"/>
  <c r="P260" i="1"/>
  <c r="P151" i="1"/>
  <c r="P362" i="1"/>
  <c r="P66" i="1"/>
  <c r="P207" i="1"/>
  <c r="P258" i="1"/>
  <c r="P55" i="1"/>
  <c r="P185" i="1"/>
  <c r="P157" i="1"/>
  <c r="P304" i="1"/>
  <c r="P295" i="1"/>
  <c r="P121" i="1"/>
  <c r="P237" i="1"/>
  <c r="P306" i="1"/>
  <c r="P135" i="1"/>
  <c r="P113" i="1"/>
  <c r="P109" i="1"/>
  <c r="P297" i="1"/>
  <c r="P313" i="1"/>
  <c r="P263" i="1"/>
  <c r="P75" i="1"/>
  <c r="P277" i="1"/>
  <c r="P320" i="1"/>
  <c r="P226" i="1"/>
  <c r="P44" i="1"/>
  <c r="P208" i="1"/>
  <c r="P149" i="1"/>
  <c r="P142" i="1"/>
  <c r="P25" i="1"/>
  <c r="P40" i="1"/>
  <c r="P105" i="1"/>
  <c r="P279" i="1"/>
  <c r="P12" i="1"/>
  <c r="P17" i="1"/>
  <c r="P257" i="1"/>
  <c r="P41" i="1"/>
  <c r="P246" i="1"/>
  <c r="P23" i="1"/>
  <c r="P302" i="1"/>
  <c r="P199" i="1"/>
  <c r="P323" i="1"/>
  <c r="P46" i="1"/>
  <c r="P165" i="1"/>
  <c r="P356" i="1"/>
  <c r="P218" i="1"/>
  <c r="P344" i="1"/>
  <c r="P276" i="1"/>
  <c r="P14" i="1"/>
  <c r="P289" i="1"/>
  <c r="P180" i="1"/>
  <c r="P143" i="1"/>
  <c r="P225" i="1"/>
  <c r="P43" i="1"/>
  <c r="P359" i="1"/>
  <c r="P104" i="1"/>
  <c r="P138" i="1"/>
  <c r="P268" i="1"/>
  <c r="P33" i="1"/>
  <c r="P256" i="1"/>
  <c r="P92" i="1"/>
  <c r="P211" i="1"/>
  <c r="P76" i="1"/>
  <c r="P168" i="1"/>
  <c r="P136" i="1"/>
  <c r="P345" i="1"/>
  <c r="P271" i="1"/>
  <c r="P132" i="1"/>
  <c r="P13" i="1"/>
  <c r="P349" i="1"/>
  <c r="P363" i="1"/>
  <c r="P343" i="1"/>
  <c r="P240" i="1"/>
  <c r="P147" i="1"/>
  <c r="P156" i="1"/>
  <c r="P229" i="1"/>
  <c r="P21" i="1"/>
  <c r="P221" i="1"/>
  <c r="P100" i="1"/>
  <c r="P309" i="1"/>
  <c r="P267" i="1"/>
  <c r="P187" i="1"/>
  <c r="P241" i="1"/>
  <c r="P223" i="1"/>
  <c r="P358" i="1"/>
  <c r="P9" i="1"/>
  <c r="P174" i="1"/>
  <c r="P47" i="1"/>
  <c r="P330" i="1"/>
  <c r="P282" i="1"/>
  <c r="P228" i="1"/>
  <c r="P77" i="1"/>
  <c r="P252" i="1"/>
  <c r="P112" i="1"/>
  <c r="P270" i="1"/>
  <c r="P284" i="1"/>
  <c r="P191" i="1"/>
  <c r="P198" i="1"/>
  <c r="P340" i="1"/>
  <c r="P189" i="1"/>
  <c r="P61" i="1"/>
  <c r="P278" i="1"/>
  <c r="P169" i="1"/>
  <c r="P181" i="1"/>
  <c r="P294" i="1"/>
  <c r="P216" i="1"/>
  <c r="P222" i="1"/>
  <c r="P317" i="1"/>
  <c r="P73" i="1"/>
  <c r="P152" i="1"/>
  <c r="P353" i="1"/>
  <c r="P308" i="1"/>
  <c r="P64" i="1"/>
  <c r="P58" i="1"/>
  <c r="P214" i="1"/>
  <c r="P86" i="1"/>
  <c r="P59" i="1"/>
  <c r="P116" i="1"/>
  <c r="P129" i="1"/>
  <c r="P201" i="1"/>
  <c r="P360" i="1"/>
  <c r="P167" i="1"/>
  <c r="P244" i="1"/>
  <c r="P192" i="1"/>
  <c r="P102" i="1"/>
  <c r="P273" i="1"/>
  <c r="P348" i="1"/>
  <c r="P19" i="1"/>
  <c r="P125" i="1"/>
  <c r="P186" i="1"/>
  <c r="P94" i="1"/>
  <c r="P49" i="1"/>
  <c r="P62" i="1"/>
  <c r="P245" i="1"/>
  <c r="P247" i="1"/>
  <c r="P63" i="1"/>
  <c r="P217" i="1"/>
  <c r="P99" i="1"/>
  <c r="P326" i="1"/>
  <c r="P88" i="1"/>
  <c r="P275" i="1"/>
  <c r="P101" i="1"/>
  <c r="P327" i="1"/>
  <c r="P250" i="1"/>
  <c r="P18" i="1"/>
  <c r="P124" i="1"/>
  <c r="P232" i="1"/>
  <c r="P293" i="1"/>
  <c r="P193" i="1"/>
  <c r="P45" i="1"/>
  <c r="P182" i="1"/>
  <c r="P261" i="1"/>
  <c r="P195" i="1"/>
  <c r="P26" i="1"/>
  <c r="P118" i="1"/>
  <c r="P164" i="1"/>
  <c r="P184" i="1"/>
  <c r="P236" i="1"/>
  <c r="P130" i="1"/>
  <c r="P307" i="1"/>
  <c r="P8" i="1"/>
  <c r="P85" i="1"/>
  <c r="P319" i="1"/>
  <c r="P30" i="1"/>
  <c r="P266" i="1"/>
  <c r="P27" i="1"/>
  <c r="P50" i="1"/>
  <c r="P71" i="1"/>
  <c r="P117" i="1"/>
  <c r="P97" i="1"/>
  <c r="P322" i="1"/>
  <c r="P338" i="1"/>
  <c r="P127" i="1"/>
  <c r="P269" i="1"/>
  <c r="P347" i="1"/>
  <c r="P162" i="1"/>
  <c r="P243" i="1"/>
  <c r="P291" i="1"/>
  <c r="P178" i="1"/>
  <c r="P235" i="1"/>
  <c r="P95" i="1"/>
  <c r="P248" i="1"/>
  <c r="P176" i="1"/>
  <c r="P96" i="1"/>
  <c r="P202" i="1"/>
  <c r="P350" i="1"/>
  <c r="P67" i="1"/>
  <c r="P220" i="1"/>
  <c r="P288" i="1"/>
  <c r="P79" i="1"/>
  <c r="P346" i="1"/>
  <c r="P87" i="1"/>
  <c r="P188" i="1"/>
  <c r="P32" i="1"/>
  <c r="P34" i="1"/>
  <c r="P286" i="1"/>
  <c r="P325" i="1"/>
  <c r="P274" i="1"/>
  <c r="Q365" i="1" l="1"/>
</calcChain>
</file>

<file path=xl/sharedStrings.xml><?xml version="1.0" encoding="utf-8"?>
<sst xmlns="http://schemas.openxmlformats.org/spreadsheetml/2006/main" count="499" uniqueCount="449">
  <si>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</si>
  <si>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</si>
  <si>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</si>
  <si>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</si>
  <si>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</si>
  <si>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</si>
  <si>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</si>
  <si>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</si>
  <si>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</si>
  <si>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</si>
  <si>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</si>
  <si>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</si>
  <si>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</si>
  <si>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</si>
  <si>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</si>
  <si>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</si>
  <si>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</si>
  <si>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</si>
  <si>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</si>
  <si>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</si>
  <si>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</si>
  <si>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</si>
  <si>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</si>
  <si>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</si>
  <si>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</si>
  <si>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</si>
  <si>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</si>
  <si>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</si>
  <si>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</si>
  <si>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</si>
  <si>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</si>
  <si>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</si>
  <si>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</si>
  <si>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</si>
  <si>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</si>
  <si>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</si>
  <si>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</si>
  <si>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</si>
  <si>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</si>
  <si>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</si>
  <si>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</si>
  <si>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</si>
  <si>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</si>
  <si>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</si>
  <si>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</si>
  <si>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</si>
  <si>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</si>
  <si>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</si>
  <si>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</si>
  <si>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</si>
  <si>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</si>
  <si>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</si>
  <si>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</si>
  <si>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</si>
  <si>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</si>
  <si>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</si>
  <si>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</si>
  <si>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</si>
  <si>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</si>
  <si>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</si>
  <si>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</si>
  <si>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</si>
  <si>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</si>
  <si>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</si>
  <si>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</si>
  <si>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</si>
  <si>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</si>
  <si>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</si>
  <si>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</si>
  <si>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</si>
  <si>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</si>
  <si>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</si>
  <si>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</si>
  <si>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</si>
  <si>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</si>
  <si>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</si>
  <si>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</si>
  <si>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</si>
  <si>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</si>
  <si>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</si>
  <si>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</si>
  <si>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</si>
  <si>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</si>
  <si>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</si>
  <si>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</si>
  <si>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</si>
  <si>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</si>
  <si>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</si>
  <si>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</si>
  <si>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</si>
  <si>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</si>
  <si>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</si>
  <si>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</si>
  <si>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</si>
  <si>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</si>
  <si>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</si>
  <si>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</si>
  <si>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</si>
  <si>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</si>
  <si>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</si>
  <si>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</si>
  <si>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</si>
  <si>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</si>
  <si>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</si>
  <si>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</si>
  <si>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</si>
  <si>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</si>
  <si>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</si>
  <si>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</si>
  <si>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</si>
  <si>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</si>
  <si>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</si>
  <si>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</si>
  <si>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</si>
  <si>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</si>
  <si>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</si>
  <si>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</si>
  <si>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</si>
  <si>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</si>
  <si>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</si>
  <si>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</si>
  <si>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</si>
  <si>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</si>
  <si>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</si>
  <si>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</si>
  <si>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</si>
  <si>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</si>
  <si>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</si>
  <si>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</si>
  <si>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</si>
  <si>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</si>
  <si>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</si>
  <si>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</si>
  <si>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</si>
  <si>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</si>
  <si>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</si>
  <si>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</si>
  <si>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</si>
  <si>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</si>
  <si>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</si>
  <si>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</si>
  <si>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</si>
  <si>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</si>
  <si>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</si>
  <si>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</si>
  <si>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</si>
  <si>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</si>
  <si>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</si>
  <si>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</si>
  <si>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</si>
  <si>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</si>
  <si>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</si>
  <si>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</si>
  <si>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</si>
  <si>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</si>
  <si>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</si>
  <si>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</si>
  <si>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</si>
  <si>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</si>
  <si>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</si>
  <si>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</si>
  <si>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</si>
  <si>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</si>
  <si>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</si>
  <si>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</si>
  <si>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</si>
  <si>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</si>
  <si>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</si>
  <si>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</si>
  <si>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</si>
  <si>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</si>
  <si>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</si>
  <si>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</si>
  <si>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</si>
  <si>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</si>
  <si>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</si>
  <si>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</si>
  <si>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</si>
  <si>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</si>
  <si>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</si>
  <si>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</si>
  <si>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</si>
  <si>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</si>
  <si>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</si>
  <si>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</si>
  <si>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</si>
  <si>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</si>
  <si>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</si>
  <si>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</si>
  <si>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</si>
  <si>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</si>
  <si>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</si>
  <si>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</si>
  <si>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</si>
  <si>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</si>
  <si>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</si>
  <si>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</si>
  <si>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</si>
  <si>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</si>
  <si>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</si>
  <si>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</si>
  <si>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</si>
  <si>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</si>
  <si>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</si>
  <si>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</si>
  <si>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</si>
  <si>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</si>
  <si>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</si>
  <si>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</si>
  <si>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</si>
  <si>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</si>
  <si>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</si>
  <si>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</si>
  <si>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</si>
  <si>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</si>
  <si>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</si>
  <si>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</si>
  <si>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</si>
  <si>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</si>
  <si>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</si>
  <si>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</si>
  <si>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</si>
  <si>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</si>
  <si>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</si>
  <si>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</si>
  <si>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</si>
  <si>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</si>
  <si>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</si>
  <si>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</si>
  <si>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</si>
  <si>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</si>
  <si>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</si>
  <si>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</si>
  <si>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</si>
  <si>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</si>
  <si>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</si>
  <si>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</si>
  <si>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</si>
  <si>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</si>
  <si>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</si>
  <si>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</si>
  <si>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</si>
  <si>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</si>
  <si>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</si>
  <si>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</si>
  <si>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</si>
  <si>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</si>
  <si>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</si>
  <si>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</si>
  <si>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</si>
  <si>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</si>
  <si>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</si>
  <si>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</si>
  <si>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</si>
  <si>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</si>
  <si>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</si>
  <si>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</si>
  <si>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</si>
  <si>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</si>
  <si>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</si>
  <si>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</si>
  <si>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</si>
  <si>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</si>
  <si>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</si>
  <si>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</si>
  <si>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</si>
  <si>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</si>
  <si>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</si>
  <si>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</si>
  <si>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</si>
  <si>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</si>
  <si>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</si>
  <si>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</si>
  <si>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</si>
  <si>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</si>
  <si>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</si>
  <si>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</si>
  <si>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</si>
  <si>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</si>
  <si>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</si>
  <si>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</si>
  <si>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</si>
  <si>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</si>
  <si>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</si>
  <si>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</si>
  <si>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</si>
  <si>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</si>
  <si>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</si>
  <si>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</si>
  <si>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</si>
  <si>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</si>
  <si>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</si>
  <si>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</si>
  <si>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</si>
  <si>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</si>
  <si>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</si>
  <si>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</si>
  <si>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</si>
  <si>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</si>
  <si>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</si>
  <si>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</si>
  <si>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</si>
  <si>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</si>
  <si>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</si>
  <si>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</si>
  <si>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</si>
  <si>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</si>
  <si>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</si>
  <si>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</si>
  <si>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</si>
  <si>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</si>
  <si>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</si>
  <si>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</si>
  <si>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</si>
  <si>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</si>
  <si>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</si>
  <si>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</si>
  <si>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</si>
  <si>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</si>
  <si>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</si>
  <si>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</si>
  <si>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</si>
  <si>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</si>
  <si>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</si>
  <si>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</si>
  <si>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</si>
  <si>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</si>
  <si>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</si>
  <si>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</si>
  <si>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</si>
  <si>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</si>
  <si>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</si>
  <si>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</si>
  <si>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</si>
  <si>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</si>
  <si>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</si>
  <si>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</si>
  <si>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</si>
  <si>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</si>
  <si>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</si>
  <si>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</si>
  <si>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</si>
  <si>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</si>
  <si>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</si>
  <si>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</si>
  <si>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</si>
  <si>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</si>
  <si>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</si>
  <si>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</si>
  <si>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</si>
  <si>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</si>
  <si>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</si>
  <si>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</si>
  <si>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</si>
  <si>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</si>
  <si>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</si>
  <si>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</si>
  <si>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</si>
  <si>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</si>
  <si>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</si>
  <si>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</si>
  <si>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</si>
  <si>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</si>
  <si>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</si>
  <si>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</si>
  <si>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</si>
  <si>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</si>
  <si>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</si>
  <si>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</si>
  <si>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</si>
  <si>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</si>
  <si>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</si>
  <si>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</si>
  <si>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</si>
  <si>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</si>
  <si>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</si>
  <si>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</si>
  <si>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</si>
  <si>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</si>
  <si>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</si>
  <si>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</si>
  <si>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</si>
  <si>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</si>
  <si>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</si>
  <si>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</si>
  <si>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</si>
  <si>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</si>
  <si>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</si>
  <si>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</si>
  <si>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</si>
  <si>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</si>
  <si>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</si>
  <si>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</si>
  <si>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</si>
  <si>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</si>
  <si>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</si>
  <si>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</si>
  <si>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</si>
  <si>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</si>
  <si>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</si>
  <si>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</si>
  <si>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</si>
  <si>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</si>
  <si>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</si>
  <si>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</si>
  <si>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</si>
  <si>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</si>
  <si>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</si>
  <si>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</si>
  <si>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</si>
  <si>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</si>
  <si>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</si>
  <si>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</si>
  <si>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</si>
  <si>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</si>
  <si>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</si>
  <si>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</si>
  <si>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</si>
  <si>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</si>
  <si>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</si>
  <si>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</si>
  <si>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</si>
  <si>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</si>
  <si>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</si>
  <si>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</si>
  <si>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</si>
  <si>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</si>
  <si>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</si>
  <si>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</si>
  <si>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 2024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</si>
  <si>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</si>
  <si>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Ålesund*</t>
  </si>
  <si>
    <t>Haram*</t>
  </si>
  <si>
    <t>2023-</t>
  </si>
  <si>
    <t>endring 24-25</t>
  </si>
  <si>
    <t>Skatter 2025</t>
  </si>
  <si>
    <t>Netto utjevn. 25</t>
  </si>
  <si>
    <t>2025   2)</t>
  </si>
  <si>
    <t>Endring fra 2024</t>
  </si>
  <si>
    <t>Skatt og netto skatteutjevning 2025</t>
  </si>
  <si>
    <t>Skatt 2025</t>
  </si>
  <si>
    <t>Anslag SB2025</t>
  </si>
  <si>
    <t>Anslag RNB2025</t>
  </si>
  <si>
    <t>Anslag NB2026</t>
  </si>
  <si>
    <t>1.1.2025</t>
  </si>
  <si>
    <t>Folketall 1.1.2025</t>
  </si>
  <si>
    <t>(trekk/komp 62%)</t>
  </si>
  <si>
    <t>Utbetales/trekkes ved 5. termin rammetilskudd i mai</t>
  </si>
  <si>
    <t>Jan-Mar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</si>
</sst>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7" fontId="11" fillId="0" borderId="0" xfId="5" applyNumberFormat="1" applyFont="1"/>
    <xf numFmtId="170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164" fontId="43" fillId="0" borderId="0" xfId="7" applyNumberFormat="1" applyFont="1" applyFill="1" applyBorder="1" applyProtection="1"/>
    <xf numFmtId="164" fontId="44" fillId="0" borderId="0" xfId="1" applyNumberFormat="1" applyFont="1" applyFill="1" applyBorder="1"/>
    <xf numFmtId="164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4" fontId="6" fillId="0" borderId="0" xfId="11" applyNumberFormat="1" applyFont="1" applyBorder="1"/>
    <xf numFmtId="164" fontId="6" fillId="0" borderId="3" xfId="1" applyNumberFormat="1" applyFont="1" applyBorder="1"/>
    <xf numFmtId="3" fontId="6" fillId="0" borderId="3" xfId="11" applyNumberFormat="1" applyFont="1" applyFill="1" applyBorder="1"/>
    <xf numFmtId="164" fontId="19" fillId="0" borderId="13" xfId="1" applyNumberFormat="1" applyFont="1" applyBorder="1"/>
    <xf numFmtId="0" fontId="45" fillId="0" borderId="0" xfId="0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0.91202385392959551</c:v>
                </c:pt>
                <c:pt idx="1">
                  <c:v>0.97613130293528549</c:v>
                </c:pt>
                <c:pt idx="2">
                  <c:v>1.011151902727373</c:v>
                </c:pt>
                <c:pt idx="3">
                  <c:v>0.94049882485347591</c:v>
                </c:pt>
                <c:pt idx="4">
                  <c:v>1.018622070282815</c:v>
                </c:pt>
                <c:pt idx="5">
                  <c:v>1.1113291294479997</c:v>
                </c:pt>
                <c:pt idx="6">
                  <c:v>1.0214234042835193</c:v>
                </c:pt>
                <c:pt idx="7">
                  <c:v>0.85948277640933468</c:v>
                </c:pt>
                <c:pt idx="8">
                  <c:v>0.87329374155772077</c:v>
                </c:pt>
                <c:pt idx="9">
                  <c:v>0.94174182792880878</c:v>
                </c:pt>
                <c:pt idx="10">
                  <c:v>0.85418204378137408</c:v>
                </c:pt>
                <c:pt idx="11">
                  <c:v>0.89254924843313088</c:v>
                </c:pt>
                <c:pt idx="12">
                  <c:v>0.98687579810855863</c:v>
                </c:pt>
                <c:pt idx="13">
                  <c:v>0.95164727021128903</c:v>
                </c:pt>
                <c:pt idx="14">
                  <c:v>0.90785701901119609</c:v>
                </c:pt>
                <c:pt idx="15">
                  <c:v>1.0201398441064415</c:v>
                </c:pt>
                <c:pt idx="16">
                  <c:v>0.94897397621297086</c:v>
                </c:pt>
                <c:pt idx="17">
                  <c:v>0.79808303381587109</c:v>
                </c:pt>
                <c:pt idx="18">
                  <c:v>0.83008991812966537</c:v>
                </c:pt>
                <c:pt idx="19">
                  <c:v>1.0471356508780225</c:v>
                </c:pt>
                <c:pt idx="20">
                  <c:v>0.84400736154481015</c:v>
                </c:pt>
                <c:pt idx="21">
                  <c:v>0.97880369368752773</c:v>
                </c:pt>
                <c:pt idx="22">
                  <c:v>0.92636309147125773</c:v>
                </c:pt>
                <c:pt idx="23">
                  <c:v>0.80496634968367387</c:v>
                </c:pt>
                <c:pt idx="24">
                  <c:v>0.98449705442352742</c:v>
                </c:pt>
                <c:pt idx="25">
                  <c:v>0.88046664807606523</c:v>
                </c:pt>
                <c:pt idx="26">
                  <c:v>0.91348675672152979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0.95876214769312185</c:v>
                </c:pt>
                <c:pt idx="1">
                  <c:v>0.98312297831528395</c:v>
                </c:pt>
                <c:pt idx="2">
                  <c:v>0.99643080623627711</c:v>
                </c:pt>
                <c:pt idx="3">
                  <c:v>0.96958263664419642</c:v>
                </c:pt>
                <c:pt idx="4">
                  <c:v>0.98596186937940888</c:v>
                </c:pt>
                <c:pt idx="5">
                  <c:v>1.0344981523901156</c:v>
                </c:pt>
                <c:pt idx="6">
                  <c:v>1.0003339768276127</c:v>
                </c:pt>
                <c:pt idx="7">
                  <c:v>0.95299218910018924</c:v>
                </c:pt>
                <c:pt idx="8">
                  <c:v>0.95340651805464083</c:v>
                </c:pt>
                <c:pt idx="9">
                  <c:v>0.97005497781282291</c:v>
                </c:pt>
                <c:pt idx="10">
                  <c:v>0.95283316712135047</c:v>
                </c:pt>
                <c:pt idx="11">
                  <c:v>0.9539841832609034</c:v>
                </c:pt>
                <c:pt idx="12">
                  <c:v>0.98720588648112773</c:v>
                </c:pt>
                <c:pt idx="13">
                  <c:v>0.97381904588016532</c:v>
                </c:pt>
                <c:pt idx="14">
                  <c:v>0.95717875042412992</c:v>
                </c:pt>
                <c:pt idx="15">
                  <c:v>0.9998462239603233</c:v>
                </c:pt>
                <c:pt idx="16">
                  <c:v>0.97280319416080452</c:v>
                </c:pt>
                <c:pt idx="17">
                  <c:v>0.95115019682238544</c:v>
                </c:pt>
                <c:pt idx="18">
                  <c:v>0.95211040335179908</c:v>
                </c:pt>
                <c:pt idx="19">
                  <c:v>1.0101046305335242</c:v>
                </c:pt>
                <c:pt idx="20">
                  <c:v>0.95252792665425345</c:v>
                </c:pt>
                <c:pt idx="21">
                  <c:v>0.98413848680113603</c:v>
                </c:pt>
                <c:pt idx="22">
                  <c:v>0.96421105795895345</c:v>
                </c:pt>
                <c:pt idx="23">
                  <c:v>0.95135669629841946</c:v>
                </c:pt>
                <c:pt idx="24">
                  <c:v>0.98630196388081581</c:v>
                </c:pt>
                <c:pt idx="25">
                  <c:v>0.95362170525019119</c:v>
                </c:pt>
                <c:pt idx="26">
                  <c:v>0.95931805075405652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1.04401835741551</c:v>
                </c:pt>
                <c:pt idx="1">
                  <c:v>1.2525174917377111</c:v>
                </c:pt>
                <c:pt idx="2">
                  <c:v>1.0313053244139003</c:v>
                </c:pt>
                <c:pt idx="3">
                  <c:v>1.0396480990510073</c:v>
                </c:pt>
                <c:pt idx="4">
                  <c:v>0.86310429163500568</c:v>
                </c:pt>
                <c:pt idx="5">
                  <c:v>0.84111757222365036</c:v>
                </c:pt>
                <c:pt idx="6">
                  <c:v>0.90768515095817648</c:v>
                </c:pt>
                <c:pt idx="7">
                  <c:v>0.83876828870838149</c:v>
                </c:pt>
                <c:pt idx="8">
                  <c:v>0.95836451206045803</c:v>
                </c:pt>
                <c:pt idx="9">
                  <c:v>0.98417108866681902</c:v>
                </c:pt>
                <c:pt idx="10">
                  <c:v>0.87316775660658297</c:v>
                </c:pt>
                <c:pt idx="11">
                  <c:v>1.2781158732309015</c:v>
                </c:pt>
                <c:pt idx="12">
                  <c:v>1.0840751196934801</c:v>
                </c:pt>
                <c:pt idx="13">
                  <c:v>0.90558221978451292</c:v>
                </c:pt>
                <c:pt idx="14">
                  <c:v>1.2813500404133877</c:v>
                </c:pt>
                <c:pt idx="15">
                  <c:v>1.4003299434776011</c:v>
                </c:pt>
                <c:pt idx="16">
                  <c:v>1.0515644927751522</c:v>
                </c:pt>
                <c:pt idx="17">
                  <c:v>0.94392910294322008</c:v>
                </c:pt>
                <c:pt idx="18">
                  <c:v>1.0429515651400787</c:v>
                </c:pt>
                <c:pt idx="19">
                  <c:v>0.93202819684090354</c:v>
                </c:pt>
                <c:pt idx="20">
                  <c:v>0.92555220296394836</c:v>
                </c:pt>
                <c:pt idx="21">
                  <c:v>1.053988299802386</c:v>
                </c:pt>
                <c:pt idx="22">
                  <c:v>1.0323291813676949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1.0089200590177694</c:v>
                </c:pt>
                <c:pt idx="1">
                  <c:v>1.0881497300602059</c:v>
                </c:pt>
                <c:pt idx="2">
                  <c:v>1.0040891064771578</c:v>
                </c:pt>
                <c:pt idx="3">
                  <c:v>1.0072593608392584</c:v>
                </c:pt>
                <c:pt idx="4">
                  <c:v>0.95310083455695949</c:v>
                </c:pt>
                <c:pt idx="5">
                  <c:v>0.95244123297461869</c:v>
                </c:pt>
                <c:pt idx="6">
                  <c:v>0.95711344056398251</c:v>
                </c:pt>
                <c:pt idx="7">
                  <c:v>0.95237075446916042</c:v>
                </c:pt>
                <c:pt idx="8">
                  <c:v>0.97637159778284954</c:v>
                </c:pt>
                <c:pt idx="9">
                  <c:v>0.98617809689326685</c:v>
                </c:pt>
                <c:pt idx="10">
                  <c:v>0.95340273850610657</c:v>
                </c:pt>
                <c:pt idx="11">
                  <c:v>1.0978771150276183</c:v>
                </c:pt>
                <c:pt idx="12">
                  <c:v>1.024141628683398</c:v>
                </c:pt>
                <c:pt idx="13">
                  <c:v>0.95631432671799022</c:v>
                </c:pt>
                <c:pt idx="14">
                  <c:v>1.099106098556963</c:v>
                </c:pt>
                <c:pt idx="15">
                  <c:v>1.144318461721364</c:v>
                </c:pt>
                <c:pt idx="16">
                  <c:v>1.0117875904544333</c:v>
                </c:pt>
                <c:pt idx="17">
                  <c:v>0.97088614231829917</c:v>
                </c:pt>
                <c:pt idx="18">
                  <c:v>1.0085146779531053</c:v>
                </c:pt>
                <c:pt idx="19">
                  <c:v>0.96636379799941885</c:v>
                </c:pt>
                <c:pt idx="20">
                  <c:v>0.96390292032617597</c:v>
                </c:pt>
                <c:pt idx="21">
                  <c:v>1.0127086371247822</c:v>
                </c:pt>
                <c:pt idx="22">
                  <c:v>1.0044781721195997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1.0014555162527989</c:v>
                </c:pt>
                <c:pt idx="1">
                  <c:v>0.9654600954971434</c:v>
                </c:pt>
                <c:pt idx="2">
                  <c:v>0.95584980680782039</c:v>
                </c:pt>
                <c:pt idx="3">
                  <c:v>0.79510782634181898</c:v>
                </c:pt>
                <c:pt idx="4">
                  <c:v>0.87968348345471459</c:v>
                </c:pt>
                <c:pt idx="5">
                  <c:v>0.76777433393401118</c:v>
                </c:pt>
                <c:pt idx="6">
                  <c:v>0.75441836581851773</c:v>
                </c:pt>
                <c:pt idx="7">
                  <c:v>0.9072184503824049</c:v>
                </c:pt>
                <c:pt idx="8">
                  <c:v>0.88694919786563464</c:v>
                </c:pt>
                <c:pt idx="9">
                  <c:v>0.74939949497507208</c:v>
                </c:pt>
                <c:pt idx="10">
                  <c:v>0.88887710032973144</c:v>
                </c:pt>
                <c:pt idx="11">
                  <c:v>0.87092068952626589</c:v>
                </c:pt>
                <c:pt idx="12">
                  <c:v>0.80268603876011191</c:v>
                </c:pt>
                <c:pt idx="13">
                  <c:v>0.88377837837378392</c:v>
                </c:pt>
                <c:pt idx="14">
                  <c:v>0.80469604535252381</c:v>
                </c:pt>
                <c:pt idx="15">
                  <c:v>1.0951050408992877</c:v>
                </c:pt>
                <c:pt idx="16">
                  <c:v>0.94747133724013965</c:v>
                </c:pt>
                <c:pt idx="17">
                  <c:v>1.1701092769566439</c:v>
                </c:pt>
                <c:pt idx="18">
                  <c:v>0.90521450465993791</c:v>
                </c:pt>
                <c:pt idx="19">
                  <c:v>0.85765381202618718</c:v>
                </c:pt>
                <c:pt idx="20">
                  <c:v>1.1220421661077893</c:v>
                </c:pt>
                <c:pt idx="21">
                  <c:v>0.93591505556179433</c:v>
                </c:pt>
                <c:pt idx="22">
                  <c:v>0.99176678063283719</c:v>
                </c:pt>
                <c:pt idx="23">
                  <c:v>0.80816250237934462</c:v>
                </c:pt>
                <c:pt idx="24">
                  <c:v>0.91893464941308767</c:v>
                </c:pt>
                <c:pt idx="25">
                  <c:v>1.2488838495046315</c:v>
                </c:pt>
                <c:pt idx="26">
                  <c:v>0.88635388180077446</c:v>
                </c:pt>
                <c:pt idx="27">
                  <c:v>0.83565182335678634</c:v>
                </c:pt>
                <c:pt idx="28">
                  <c:v>0.92415293164175394</c:v>
                </c:pt>
                <c:pt idx="29">
                  <c:v>0.90179969214450706</c:v>
                </c:pt>
                <c:pt idx="30">
                  <c:v>0.97727767844823987</c:v>
                </c:pt>
                <c:pt idx="31">
                  <c:v>0.85673157464204375</c:v>
                </c:pt>
                <c:pt idx="32">
                  <c:v>0.86726109719440414</c:v>
                </c:pt>
                <c:pt idx="33">
                  <c:v>0.8605198160463372</c:v>
                </c:pt>
                <c:pt idx="34">
                  <c:v>1.0032985697268617</c:v>
                </c:pt>
                <c:pt idx="35">
                  <c:v>0.87211819477226293</c:v>
                </c:pt>
                <c:pt idx="36">
                  <c:v>0.91037588849421325</c:v>
                </c:pt>
                <c:pt idx="37">
                  <c:v>0.90059610195524964</c:v>
                </c:pt>
                <c:pt idx="38">
                  <c:v>0.91819023494566754</c:v>
                </c:pt>
                <c:pt idx="39">
                  <c:v>0.90240519583741086</c:v>
                </c:pt>
                <c:pt idx="40">
                  <c:v>1.1026599648354649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0.99274617937593923</c:v>
                </c:pt>
                <c:pt idx="1">
                  <c:v>0.97906791948878991</c:v>
                </c:pt>
                <c:pt idx="2">
                  <c:v>0.97541600978684728</c:v>
                </c:pt>
                <c:pt idx="3">
                  <c:v>0.95106094059816371</c:v>
                </c:pt>
                <c:pt idx="4">
                  <c:v>0.95359821031155068</c:v>
                </c:pt>
                <c:pt idx="5">
                  <c:v>0.95024093582592961</c:v>
                </c:pt>
                <c:pt idx="6">
                  <c:v>0.94984025678246475</c:v>
                </c:pt>
                <c:pt idx="7">
                  <c:v>0.95693609434518923</c:v>
                </c:pt>
                <c:pt idx="8">
                  <c:v>0.95381618174387817</c:v>
                </c:pt>
                <c:pt idx="9">
                  <c:v>0.94968969065716136</c:v>
                </c:pt>
                <c:pt idx="10">
                  <c:v>0.95387401881780109</c:v>
                </c:pt>
                <c:pt idx="11">
                  <c:v>0.95333532649369701</c:v>
                </c:pt>
                <c:pt idx="12">
                  <c:v>0.95128828697071255</c:v>
                </c:pt>
                <c:pt idx="13">
                  <c:v>0.95372105715912281</c:v>
                </c:pt>
                <c:pt idx="14">
                  <c:v>0.95134858716848492</c:v>
                </c:pt>
                <c:pt idx="15">
                  <c:v>1.0283329987416048</c:v>
                </c:pt>
                <c:pt idx="16">
                  <c:v>0.97223219135112837</c:v>
                </c:pt>
                <c:pt idx="17">
                  <c:v>1.0568346084434004</c:v>
                </c:pt>
                <c:pt idx="18">
                  <c:v>0.95617459497065205</c:v>
                </c:pt>
                <c:pt idx="19">
                  <c:v>0.95293732016869481</c:v>
                </c:pt>
                <c:pt idx="20">
                  <c:v>1.0385691063208355</c:v>
                </c:pt>
                <c:pt idx="21">
                  <c:v>0.96784080431335751</c:v>
                </c:pt>
                <c:pt idx="22">
                  <c:v>0.98906445984035352</c:v>
                </c:pt>
                <c:pt idx="23">
                  <c:v>0.95145258087928963</c:v>
                </c:pt>
                <c:pt idx="24">
                  <c:v>0.9613882499768488</c:v>
                </c:pt>
                <c:pt idx="25">
                  <c:v>1.0867689460116354</c:v>
                </c:pt>
                <c:pt idx="26">
                  <c:v>0.95379832226193251</c:v>
                </c:pt>
                <c:pt idx="27">
                  <c:v>0.95227726050861272</c:v>
                </c:pt>
                <c:pt idx="28">
                  <c:v>0.96337119722374198</c:v>
                </c:pt>
                <c:pt idx="29">
                  <c:v>0.95487696621478824</c:v>
                </c:pt>
                <c:pt idx="30">
                  <c:v>0.98355860101020653</c:v>
                </c:pt>
                <c:pt idx="31">
                  <c:v>0.95290965304717068</c:v>
                </c:pt>
                <c:pt idx="32">
                  <c:v>0.95322553872374116</c:v>
                </c:pt>
                <c:pt idx="33">
                  <c:v>0.9530233002892996</c:v>
                </c:pt>
                <c:pt idx="34">
                  <c:v>0.99344653969608288</c:v>
                </c:pt>
                <c:pt idx="35">
                  <c:v>0.8944551896336751</c:v>
                </c:pt>
                <c:pt idx="36">
                  <c:v>0.9581359208276764</c:v>
                </c:pt>
                <c:pt idx="37">
                  <c:v>0.95441960194287045</c:v>
                </c:pt>
                <c:pt idx="38">
                  <c:v>0.96110537247922911</c:v>
                </c:pt>
                <c:pt idx="39">
                  <c:v>0.95510705761809156</c:v>
                </c:pt>
                <c:pt idx="40">
                  <c:v>1.0312038698373522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0.7963178571388827</c:v>
                </c:pt>
                <c:pt idx="1">
                  <c:v>0.877624111872223</c:v>
                </c:pt>
                <c:pt idx="2">
                  <c:v>0.78387885796492518</c:v>
                </c:pt>
                <c:pt idx="3">
                  <c:v>0.82697818084611896</c:v>
                </c:pt>
                <c:pt idx="4">
                  <c:v>0.97869333819488791</c:v>
                </c:pt>
                <c:pt idx="5">
                  <c:v>0.88087088045454887</c:v>
                </c:pt>
                <c:pt idx="6">
                  <c:v>0.82604725514505972</c:v>
                </c:pt>
                <c:pt idx="7">
                  <c:v>0.84043175258577796</c:v>
                </c:pt>
                <c:pt idx="8">
                  <c:v>0.83662677575265487</c:v>
                </c:pt>
                <c:pt idx="9">
                  <c:v>0.80775007728154069</c:v>
                </c:pt>
                <c:pt idx="10">
                  <c:v>0.81547885857206204</c:v>
                </c:pt>
                <c:pt idx="11">
                  <c:v>0.82246431304114898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0.95109724152207586</c:v>
                </c:pt>
                <c:pt idx="1">
                  <c:v>0.95353642916407588</c:v>
                </c:pt>
                <c:pt idx="2">
                  <c:v>0.9507240715468569</c:v>
                </c:pt>
                <c:pt idx="3">
                  <c:v>0.95201705123329272</c:v>
                </c:pt>
                <c:pt idx="4">
                  <c:v>0.98409655171393273</c:v>
                </c:pt>
                <c:pt idx="5">
                  <c:v>0.95363383222154574</c:v>
                </c:pt>
                <c:pt idx="6">
                  <c:v>0.95198912346226094</c:v>
                </c:pt>
                <c:pt idx="7">
                  <c:v>0.95242065838548273</c:v>
                </c:pt>
                <c:pt idx="8">
                  <c:v>0.95230650908048886</c:v>
                </c:pt>
                <c:pt idx="9">
                  <c:v>0.95144020812635532</c:v>
                </c:pt>
                <c:pt idx="10">
                  <c:v>0.95167207156507105</c:v>
                </c:pt>
                <c:pt idx="11">
                  <c:v>0.95188163519914393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0.83845943594570738</c:v>
                </c:pt>
                <c:pt idx="1">
                  <c:v>0.90219511773809036</c:v>
                </c:pt>
                <c:pt idx="2">
                  <c:v>0.92767135500400577</c:v>
                </c:pt>
                <c:pt idx="3">
                  <c:v>0.87329512101721118</c:v>
                </c:pt>
                <c:pt idx="4">
                  <c:v>0.86310764746374014</c:v>
                </c:pt>
                <c:pt idx="5">
                  <c:v>0.9568875820176922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0.95236148888628058</c:v>
                </c:pt>
                <c:pt idx="1">
                  <c:v>0.95502722794034978</c:v>
                </c:pt>
                <c:pt idx="2">
                  <c:v>0.96470819810139785</c:v>
                </c:pt>
                <c:pt idx="3">
                  <c:v>0.95340655943842545</c:v>
                </c:pt>
                <c:pt idx="4">
                  <c:v>0.9531009352318216</c:v>
                </c:pt>
                <c:pt idx="5">
                  <c:v>0.97581036436659851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0.82451884812391241</c:v>
                </c:pt>
                <c:pt idx="1">
                  <c:v>0.92058360673665263</c:v>
                </c:pt>
                <c:pt idx="2">
                  <c:v>0.94329764287245033</c:v>
                </c:pt>
                <c:pt idx="3">
                  <c:v>0.84254194663536885</c:v>
                </c:pt>
                <c:pt idx="4">
                  <c:v>0.82803451480136203</c:v>
                </c:pt>
                <c:pt idx="5">
                  <c:v>0.74971755120962913</c:v>
                </c:pt>
                <c:pt idx="6">
                  <c:v>0.8061247637785971</c:v>
                </c:pt>
                <c:pt idx="7">
                  <c:v>0.75857053075948688</c:v>
                </c:pt>
                <c:pt idx="8">
                  <c:v>0.81837990371900604</c:v>
                </c:pt>
                <c:pt idx="9">
                  <c:v>0.71678026941056638</c:v>
                </c:pt>
                <c:pt idx="10">
                  <c:v>0.75936410692829082</c:v>
                </c:pt>
                <c:pt idx="11">
                  <c:v>0.73751703769373533</c:v>
                </c:pt>
                <c:pt idx="12">
                  <c:v>0.71581599233164717</c:v>
                </c:pt>
                <c:pt idx="13">
                  <c:v>0.81216823259137827</c:v>
                </c:pt>
                <c:pt idx="14">
                  <c:v>0.83792841069887569</c:v>
                </c:pt>
                <c:pt idx="15">
                  <c:v>0.8264301020139877</c:v>
                </c:pt>
                <c:pt idx="16">
                  <c:v>0.77580555059759038</c:v>
                </c:pt>
                <c:pt idx="17">
                  <c:v>0.81367540994047127</c:v>
                </c:pt>
                <c:pt idx="18">
                  <c:v>0.72993671764878765</c:v>
                </c:pt>
                <c:pt idx="19">
                  <c:v>0.73824135307077488</c:v>
                </c:pt>
                <c:pt idx="20">
                  <c:v>0.81507930871170564</c:v>
                </c:pt>
                <c:pt idx="21">
                  <c:v>0.90470284975991955</c:v>
                </c:pt>
                <c:pt idx="22">
                  <c:v>0.78075536937267764</c:v>
                </c:pt>
                <c:pt idx="23">
                  <c:v>0.82035437752118778</c:v>
                </c:pt>
                <c:pt idx="24">
                  <c:v>0.78640371225460293</c:v>
                </c:pt>
                <c:pt idx="25">
                  <c:v>0.83559497022411</c:v>
                </c:pt>
                <c:pt idx="26">
                  <c:v>1.0086044954133002</c:v>
                </c:pt>
                <c:pt idx="27">
                  <c:v>0.85916845177516354</c:v>
                </c:pt>
                <c:pt idx="28">
                  <c:v>0.80940939065105388</c:v>
                </c:pt>
                <c:pt idx="29">
                  <c:v>0.98596173551146837</c:v>
                </c:pt>
                <c:pt idx="30">
                  <c:v>0.76403994911623596</c:v>
                </c:pt>
                <c:pt idx="31">
                  <c:v>0.89970679275616394</c:v>
                </c:pt>
                <c:pt idx="32">
                  <c:v>0.84496625958206995</c:v>
                </c:pt>
                <c:pt idx="33">
                  <c:v>0.91945278162663913</c:v>
                </c:pt>
                <c:pt idx="34">
                  <c:v>0.86848738786686741</c:v>
                </c:pt>
                <c:pt idx="35">
                  <c:v>0.81211480308515738</c:v>
                </c:pt>
                <c:pt idx="36">
                  <c:v>0.82231703770247133</c:v>
                </c:pt>
                <c:pt idx="37">
                  <c:v>0.86696246377765063</c:v>
                </c:pt>
                <c:pt idx="38">
                  <c:v>0.73506728732915683</c:v>
                </c:pt>
                <c:pt idx="39">
                  <c:v>0.77728463526205616</c:v>
                </c:pt>
                <c:pt idx="40">
                  <c:v>0.85714106511108801</c:v>
                </c:pt>
                <c:pt idx="41">
                  <c:v>0.78102035721795782</c:v>
                </c:pt>
                <c:pt idx="42">
                  <c:v>0.89072123493539623</c:v>
                </c:pt>
                <c:pt idx="43">
                  <c:v>0.90613996570383015</c:v>
                </c:pt>
                <c:pt idx="44">
                  <c:v>0.96023796755736923</c:v>
                </c:pt>
                <c:pt idx="45">
                  <c:v>1.0023320895922918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0.9519432712516267</c:v>
                </c:pt>
                <c:pt idx="1">
                  <c:v>0.96201485375980333</c:v>
                </c:pt>
                <c:pt idx="2">
                  <c:v>0.97064618749140652</c:v>
                </c:pt>
                <c:pt idx="3">
                  <c:v>0.95248396420697024</c:v>
                </c:pt>
                <c:pt idx="4">
                  <c:v>0.95204874125195016</c:v>
                </c:pt>
                <c:pt idx="5">
                  <c:v>0.94969923234419806</c:v>
                </c:pt>
                <c:pt idx="6">
                  <c:v>0.95139144872126724</c:v>
                </c:pt>
                <c:pt idx="7">
                  <c:v>0.94996482173069374</c:v>
                </c:pt>
                <c:pt idx="8">
                  <c:v>0.95175910291947929</c:v>
                </c:pt>
                <c:pt idx="9">
                  <c:v>0.94871111389022644</c:v>
                </c:pt>
                <c:pt idx="10">
                  <c:v>0.94998862901575787</c:v>
                </c:pt>
                <c:pt idx="11">
                  <c:v>0.9493332169387213</c:v>
                </c:pt>
                <c:pt idx="12">
                  <c:v>0.94868218557785855</c:v>
                </c:pt>
                <c:pt idx="13">
                  <c:v>0.95157275278565068</c:v>
                </c:pt>
                <c:pt idx="14">
                  <c:v>0.95234555812887545</c:v>
                </c:pt>
                <c:pt idx="15">
                  <c:v>0.95200060886832905</c:v>
                </c:pt>
                <c:pt idx="16">
                  <c:v>0.95048187232583703</c:v>
                </c:pt>
                <c:pt idx="17">
                  <c:v>0.95161796810612331</c:v>
                </c:pt>
                <c:pt idx="18">
                  <c:v>0.94910580733737304</c:v>
                </c:pt>
                <c:pt idx="19">
                  <c:v>0.94935494640003237</c:v>
                </c:pt>
                <c:pt idx="20">
                  <c:v>0.95166008506926048</c:v>
                </c:pt>
                <c:pt idx="21">
                  <c:v>0.95598016610864478</c:v>
                </c:pt>
                <c:pt idx="22">
                  <c:v>0.95063036688908953</c:v>
                </c:pt>
                <c:pt idx="23">
                  <c:v>0.95181833713354502</c:v>
                </c:pt>
                <c:pt idx="24">
                  <c:v>0.95079981717554751</c:v>
                </c:pt>
                <c:pt idx="25">
                  <c:v>0.95227555491463256</c:v>
                </c:pt>
                <c:pt idx="26">
                  <c:v>0.99546279145692951</c:v>
                </c:pt>
                <c:pt idx="27">
                  <c:v>0.95298275936116406</c:v>
                </c:pt>
                <c:pt idx="28">
                  <c:v>0.95148998752744085</c:v>
                </c:pt>
                <c:pt idx="29">
                  <c:v>0.98685854269423345</c:v>
                </c:pt>
                <c:pt idx="30">
                  <c:v>0.95012890428139618</c:v>
                </c:pt>
                <c:pt idx="31">
                  <c:v>0.95419890959059406</c:v>
                </c:pt>
                <c:pt idx="32">
                  <c:v>0.95255669359537132</c:v>
                </c:pt>
                <c:pt idx="33">
                  <c:v>0.96158514021799824</c:v>
                </c:pt>
                <c:pt idx="34">
                  <c:v>0.95326232744391526</c:v>
                </c:pt>
                <c:pt idx="35">
                  <c:v>0.95157114990046388</c:v>
                </c:pt>
                <c:pt idx="36">
                  <c:v>0.95187721693898342</c:v>
                </c:pt>
                <c:pt idx="37">
                  <c:v>0.95321657972123874</c:v>
                </c:pt>
                <c:pt idx="38">
                  <c:v>0.94925972442778406</c:v>
                </c:pt>
                <c:pt idx="39">
                  <c:v>0.95052624486577098</c:v>
                </c:pt>
                <c:pt idx="40">
                  <c:v>0.9529219377612419</c:v>
                </c:pt>
                <c:pt idx="41">
                  <c:v>0.95063831652444808</c:v>
                </c:pt>
                <c:pt idx="42">
                  <c:v>0.95392934285597109</c:v>
                </c:pt>
                <c:pt idx="43">
                  <c:v>0.95652627016733094</c:v>
                </c:pt>
                <c:pt idx="44">
                  <c:v>0.97708351087167566</c:v>
                </c:pt>
                <c:pt idx="45">
                  <c:v>0.99307927724494616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0.80800792808640154</c:v>
                </c:pt>
                <c:pt idx="1">
                  <c:v>0.84646346227357383</c:v>
                </c:pt>
                <c:pt idx="2">
                  <c:v>0.86613899339408384</c:v>
                </c:pt>
                <c:pt idx="3">
                  <c:v>0.83825430969774584</c:v>
                </c:pt>
                <c:pt idx="4">
                  <c:v>0.82731796308555228</c:v>
                </c:pt>
                <c:pt idx="5">
                  <c:v>0.86265529242775052</c:v>
                </c:pt>
                <c:pt idx="6">
                  <c:v>0.88112009716598261</c:v>
                </c:pt>
                <c:pt idx="7">
                  <c:v>0.72283443983355922</c:v>
                </c:pt>
                <c:pt idx="8">
                  <c:v>0.72512837236800987</c:v>
                </c:pt>
                <c:pt idx="9">
                  <c:v>0.78525573236509949</c:v>
                </c:pt>
                <c:pt idx="10">
                  <c:v>0.82924866225857763</c:v>
                </c:pt>
                <c:pt idx="11">
                  <c:v>0.90338637272096745</c:v>
                </c:pt>
                <c:pt idx="12">
                  <c:v>0.75358466310972294</c:v>
                </c:pt>
                <c:pt idx="13">
                  <c:v>0.83485192667351127</c:v>
                </c:pt>
                <c:pt idx="14">
                  <c:v>0.82830768186133419</c:v>
                </c:pt>
                <c:pt idx="15">
                  <c:v>0.77104568308455568</c:v>
                </c:pt>
                <c:pt idx="16">
                  <c:v>0.94389181308740233</c:v>
                </c:pt>
                <c:pt idx="17">
                  <c:v>1.4745714633390439</c:v>
                </c:pt>
                <c:pt idx="18">
                  <c:v>2.7367318279258082</c:v>
                </c:pt>
                <c:pt idx="19">
                  <c:v>0.75237201334641857</c:v>
                </c:pt>
                <c:pt idx="20">
                  <c:v>1.6275278912324247</c:v>
                </c:pt>
                <c:pt idx="21">
                  <c:v>0.77045557581105184</c:v>
                </c:pt>
                <c:pt idx="22">
                  <c:v>0.84745142614733293</c:v>
                </c:pt>
                <c:pt idx="23">
                  <c:v>0.97837874049243312</c:v>
                </c:pt>
                <c:pt idx="24">
                  <c:v>1.8844648233670582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0.95144794365050134</c:v>
                </c:pt>
                <c:pt idx="1">
                  <c:v>0.9526016096761164</c:v>
                </c:pt>
                <c:pt idx="2">
                  <c:v>0.95319187560973195</c:v>
                </c:pt>
                <c:pt idx="3">
                  <c:v>0.95235533509884163</c:v>
                </c:pt>
                <c:pt idx="4">
                  <c:v>0.95202724470047573</c:v>
                </c:pt>
                <c:pt idx="5">
                  <c:v>0.95308736458074184</c:v>
                </c:pt>
                <c:pt idx="6">
                  <c:v>0.95364130872288866</c:v>
                </c:pt>
                <c:pt idx="7">
                  <c:v>0.94889273900291593</c:v>
                </c:pt>
                <c:pt idx="8">
                  <c:v>0.94896155697894946</c:v>
                </c:pt>
                <c:pt idx="9">
                  <c:v>0.95076537777886205</c:v>
                </c:pt>
                <c:pt idx="10">
                  <c:v>0.95208516567566648</c:v>
                </c:pt>
                <c:pt idx="11">
                  <c:v>0.95547990483384293</c:v>
                </c:pt>
                <c:pt idx="12">
                  <c:v>0.94981524570120091</c:v>
                </c:pt>
                <c:pt idx="13">
                  <c:v>0.95225326360811469</c:v>
                </c:pt>
                <c:pt idx="14">
                  <c:v>0.95205693626374943</c:v>
                </c:pt>
                <c:pt idx="15">
                  <c:v>0.95033907630044601</c:v>
                </c:pt>
                <c:pt idx="16">
                  <c:v>0.97087197217308852</c:v>
                </c:pt>
                <c:pt idx="17">
                  <c:v>1.1725302392687125</c:v>
                </c:pt>
                <c:pt idx="18">
                  <c:v>1.6521511778116831</c:v>
                </c:pt>
                <c:pt idx="19">
                  <c:v>0.94977886620830165</c:v>
                </c:pt>
                <c:pt idx="20">
                  <c:v>1.2306536818681972</c:v>
                </c:pt>
                <c:pt idx="21">
                  <c:v>0.95032137308224085</c:v>
                </c:pt>
                <c:pt idx="22">
                  <c:v>0.95263124859232906</c:v>
                </c:pt>
                <c:pt idx="23">
                  <c:v>0.98397700458699999</c:v>
                </c:pt>
                <c:pt idx="24">
                  <c:v>1.3282897160793579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1.0551662294575943</c:v>
                </c:pt>
                <c:pt idx="1">
                  <c:v>0.94810548663370053</c:v>
                </c:pt>
                <c:pt idx="2">
                  <c:v>0.92627154561602998</c:v>
                </c:pt>
                <c:pt idx="3">
                  <c:v>0.90200023466127488</c:v>
                </c:pt>
                <c:pt idx="4">
                  <c:v>1.0062945077328751</c:v>
                </c:pt>
                <c:pt idx="5">
                  <c:v>1.0958692387217963</c:v>
                </c:pt>
                <c:pt idx="6">
                  <c:v>0.93867807472517528</c:v>
                </c:pt>
                <c:pt idx="7">
                  <c:v>1.1093096891085654</c:v>
                </c:pt>
                <c:pt idx="8">
                  <c:v>1.0331845958305643</c:v>
                </c:pt>
                <c:pt idx="9">
                  <c:v>1.2023023014073242</c:v>
                </c:pt>
                <c:pt idx="10">
                  <c:v>2.0855627489646729</c:v>
                </c:pt>
                <c:pt idx="11">
                  <c:v>1.1554190821154693</c:v>
                </c:pt>
                <c:pt idx="12">
                  <c:v>0.93017315503875864</c:v>
                </c:pt>
                <c:pt idx="13">
                  <c:v>0.94377286932048532</c:v>
                </c:pt>
                <c:pt idx="14">
                  <c:v>0.93147795491563345</c:v>
                </c:pt>
                <c:pt idx="15">
                  <c:v>0.95336469501514642</c:v>
                </c:pt>
                <c:pt idx="16">
                  <c:v>1.8796281015830352</c:v>
                </c:pt>
                <c:pt idx="17">
                  <c:v>0.95194834807466089</c:v>
                </c:pt>
                <c:pt idx="18">
                  <c:v>0.89030933262147249</c:v>
                </c:pt>
                <c:pt idx="19">
                  <c:v>0.97781425782731901</c:v>
                </c:pt>
                <c:pt idx="20">
                  <c:v>2.4600600881462458</c:v>
                </c:pt>
                <c:pt idx="21">
                  <c:v>0.83643261607532837</c:v>
                </c:pt>
                <c:pt idx="22">
                  <c:v>0.90546138564515399</c:v>
                </c:pt>
                <c:pt idx="23">
                  <c:v>1.2351022562211651</c:v>
                </c:pt>
                <c:pt idx="24">
                  <c:v>0.94032864544374883</c:v>
                </c:pt>
                <c:pt idx="25">
                  <c:v>1.2527675326928218</c:v>
                </c:pt>
                <c:pt idx="26">
                  <c:v>1.1101104378984872</c:v>
                </c:pt>
                <c:pt idx="27">
                  <c:v>1.1073661576050282</c:v>
                </c:pt>
                <c:pt idx="28">
                  <c:v>0.97354275443156024</c:v>
                </c:pt>
                <c:pt idx="29">
                  <c:v>1.1136691944896286</c:v>
                </c:pt>
                <c:pt idx="30">
                  <c:v>1.0965750706414981</c:v>
                </c:pt>
                <c:pt idx="31">
                  <c:v>0.90065571921884768</c:v>
                </c:pt>
                <c:pt idx="32">
                  <c:v>1.6234069869721606</c:v>
                </c:pt>
                <c:pt idx="33">
                  <c:v>1.0632935221528443</c:v>
                </c:pt>
                <c:pt idx="34">
                  <c:v>1.1635711545646603</c:v>
                </c:pt>
                <c:pt idx="35">
                  <c:v>1.0959187004089255</c:v>
                </c:pt>
                <c:pt idx="36">
                  <c:v>0.92040802210403583</c:v>
                </c:pt>
                <c:pt idx="37">
                  <c:v>0.91301094465674193</c:v>
                </c:pt>
                <c:pt idx="38">
                  <c:v>0.96717100514278398</c:v>
                </c:pt>
                <c:pt idx="39">
                  <c:v>1.0874382131575007</c:v>
                </c:pt>
                <c:pt idx="40">
                  <c:v>0.88744555085451682</c:v>
                </c:pt>
                <c:pt idx="41">
                  <c:v>0.85470429559333327</c:v>
                </c:pt>
                <c:pt idx="42">
                  <c:v>0.84801625542389214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1.0131562503937614</c:v>
                </c:pt>
                <c:pt idx="1">
                  <c:v>0.97247316812068174</c:v>
                </c:pt>
                <c:pt idx="2">
                  <c:v>0.96417627053396682</c:v>
                </c:pt>
                <c:pt idx="3">
                  <c:v>0.95495317237115984</c:v>
                </c:pt>
                <c:pt idx="4">
                  <c:v>0.99458499613836804</c:v>
                </c:pt>
                <c:pt idx="5">
                  <c:v>1.0286233939141582</c:v>
                </c:pt>
                <c:pt idx="6">
                  <c:v>0.96889075159544191</c:v>
                </c:pt>
                <c:pt idx="7">
                  <c:v>1.0337307650611305</c:v>
                </c:pt>
                <c:pt idx="8">
                  <c:v>1.0048032296154901</c:v>
                </c:pt>
                <c:pt idx="9">
                  <c:v>1.0690679577346587</c:v>
                </c:pt>
                <c:pt idx="10">
                  <c:v>1.4047069278064515</c:v>
                </c:pt>
                <c:pt idx="11">
                  <c:v>1.0512523344037539</c:v>
                </c:pt>
                <c:pt idx="12">
                  <c:v>0.96565888211460382</c:v>
                </c:pt>
                <c:pt idx="13">
                  <c:v>0.97082677354166003</c:v>
                </c:pt>
                <c:pt idx="14">
                  <c:v>0.96615470606781628</c:v>
                </c:pt>
                <c:pt idx="15">
                  <c:v>0.97447166730563106</c:v>
                </c:pt>
                <c:pt idx="16">
                  <c:v>1.3264517618014295</c:v>
                </c:pt>
                <c:pt idx="17">
                  <c:v>0.97393345546824683</c:v>
                </c:pt>
                <c:pt idx="18">
                  <c:v>0.95391698578655337</c:v>
                </c:pt>
                <c:pt idx="19">
                  <c:v>0.98376250117425679</c:v>
                </c:pt>
                <c:pt idx="20">
                  <c:v>1.5470159166954491</c:v>
                </c:pt>
                <c:pt idx="21">
                  <c:v>0.95230068429016901</c:v>
                </c:pt>
                <c:pt idx="22">
                  <c:v>0.95626840974503402</c:v>
                </c:pt>
                <c:pt idx="23">
                  <c:v>1.0815319405639183</c:v>
                </c:pt>
                <c:pt idx="24">
                  <c:v>0.96951796846849991</c:v>
                </c:pt>
                <c:pt idx="25">
                  <c:v>1.0882447456231477</c:v>
                </c:pt>
                <c:pt idx="26">
                  <c:v>1.0340350496013007</c:v>
                </c:pt>
                <c:pt idx="27">
                  <c:v>1.0329922230897863</c:v>
                </c:pt>
                <c:pt idx="28">
                  <c:v>0.98213932988386821</c:v>
                </c:pt>
                <c:pt idx="29">
                  <c:v>1.0353873771059345</c:v>
                </c:pt>
                <c:pt idx="30">
                  <c:v>1.0288916100436449</c:v>
                </c:pt>
                <c:pt idx="31">
                  <c:v>0.9544422565030376</c:v>
                </c:pt>
                <c:pt idx="32">
                  <c:v>1.2290877382492964</c:v>
                </c:pt>
                <c:pt idx="33">
                  <c:v>1.0162446216179564</c:v>
                </c:pt>
                <c:pt idx="34">
                  <c:v>1.0543501219344464</c:v>
                </c:pt>
                <c:pt idx="35">
                  <c:v>1.0286421893552673</c:v>
                </c:pt>
                <c:pt idx="36">
                  <c:v>0.96194813159940906</c:v>
                </c:pt>
                <c:pt idx="37">
                  <c:v>0.95913724216943741</c:v>
                </c:pt>
                <c:pt idx="38">
                  <c:v>0.9797180651541334</c:v>
                </c:pt>
                <c:pt idx="39">
                  <c:v>1.0254196041997259</c:v>
                </c:pt>
                <c:pt idx="40">
                  <c:v>0.9538310723335448</c:v>
                </c:pt>
                <c:pt idx="41">
                  <c:v>0.95284883467570924</c:v>
                </c:pt>
                <c:pt idx="42">
                  <c:v>0.95264819347062601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1.0052891325677753</c:v>
                </c:pt>
                <c:pt idx="1">
                  <c:v>0.78797433166083586</c:v>
                </c:pt>
                <c:pt idx="2">
                  <c:v>0.85320896237462607</c:v>
                </c:pt>
                <c:pt idx="3">
                  <c:v>2.3945756953720303</c:v>
                </c:pt>
                <c:pt idx="4">
                  <c:v>0.95055083692153319</c:v>
                </c:pt>
                <c:pt idx="5">
                  <c:v>0.81954567988113491</c:v>
                </c:pt>
                <c:pt idx="6">
                  <c:v>0.82265041071885014</c:v>
                </c:pt>
                <c:pt idx="7">
                  <c:v>0.8621446014713483</c:v>
                </c:pt>
                <c:pt idx="8">
                  <c:v>0.76030716260207709</c:v>
                </c:pt>
                <c:pt idx="9">
                  <c:v>0.77968625515741674</c:v>
                </c:pt>
                <c:pt idx="10">
                  <c:v>0.83211266566805109</c:v>
                </c:pt>
                <c:pt idx="11">
                  <c:v>0.83399882971151784</c:v>
                </c:pt>
                <c:pt idx="12">
                  <c:v>0.94489521444309743</c:v>
                </c:pt>
                <c:pt idx="13">
                  <c:v>0.8431036579648713</c:v>
                </c:pt>
                <c:pt idx="14">
                  <c:v>1.6105419123590461</c:v>
                </c:pt>
                <c:pt idx="15">
                  <c:v>0.77350672392589981</c:v>
                </c:pt>
                <c:pt idx="16">
                  <c:v>0.84340483200099226</c:v>
                </c:pt>
                <c:pt idx="17">
                  <c:v>0.76691509522339452</c:v>
                </c:pt>
                <c:pt idx="18">
                  <c:v>0.83479288081760428</c:v>
                </c:pt>
                <c:pt idx="19">
                  <c:v>0.80262163642702022</c:v>
                </c:pt>
                <c:pt idx="20">
                  <c:v>0.75374025178030413</c:v>
                </c:pt>
                <c:pt idx="21">
                  <c:v>0.85670344857509395</c:v>
                </c:pt>
                <c:pt idx="22">
                  <c:v>1.0402128372974557</c:v>
                </c:pt>
                <c:pt idx="23">
                  <c:v>1.3567876940277752</c:v>
                </c:pt>
                <c:pt idx="24">
                  <c:v>0.87153810641695717</c:v>
                </c:pt>
                <c:pt idx="25">
                  <c:v>0.76372269190281017</c:v>
                </c:pt>
                <c:pt idx="26">
                  <c:v>0.81383813789745052</c:v>
                </c:pt>
                <c:pt idx="27">
                  <c:v>0.94106435976977088</c:v>
                </c:pt>
                <c:pt idx="28">
                  <c:v>0.89005887037404774</c:v>
                </c:pt>
                <c:pt idx="29">
                  <c:v>0.81907407548449152</c:v>
                </c:pt>
                <c:pt idx="30">
                  <c:v>0.76108862121541643</c:v>
                </c:pt>
                <c:pt idx="31">
                  <c:v>0.86936590201760344</c:v>
                </c:pt>
                <c:pt idx="32">
                  <c:v>0.9194578209827946</c:v>
                </c:pt>
                <c:pt idx="33">
                  <c:v>0.87482919176612806</c:v>
                </c:pt>
                <c:pt idx="34">
                  <c:v>0.87876316509163477</c:v>
                </c:pt>
                <c:pt idx="35">
                  <c:v>0.81380380794771545</c:v>
                </c:pt>
                <c:pt idx="36">
                  <c:v>0.96339445780438382</c:v>
                </c:pt>
                <c:pt idx="37">
                  <c:v>0.84178011634192662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0.99420295357563016</c:v>
                </c:pt>
                <c:pt idx="1">
                  <c:v>0.95084693575773438</c:v>
                </c:pt>
                <c:pt idx="2">
                  <c:v>0.95280397467914801</c:v>
                </c:pt>
                <c:pt idx="3">
                  <c:v>1.5221318474412473</c:v>
                </c:pt>
                <c:pt idx="4">
                  <c:v>0.97340240123005817</c:v>
                </c:pt>
                <c:pt idx="5">
                  <c:v>0.95179407620434309</c:v>
                </c:pt>
                <c:pt idx="6">
                  <c:v>0.95188721812947474</c:v>
                </c:pt>
                <c:pt idx="7">
                  <c:v>0.95307204385204958</c:v>
                </c:pt>
                <c:pt idx="8">
                  <c:v>0.95001692068597166</c:v>
                </c:pt>
                <c:pt idx="9">
                  <c:v>0.95059829346263169</c:v>
                </c:pt>
                <c:pt idx="10">
                  <c:v>0.95217108577795073</c:v>
                </c:pt>
                <c:pt idx="11">
                  <c:v>0.95222767069925496</c:v>
                </c:pt>
                <c:pt idx="12">
                  <c:v>0.97125326468825257</c:v>
                </c:pt>
                <c:pt idx="13">
                  <c:v>0.95250081554685539</c:v>
                </c:pt>
                <c:pt idx="14">
                  <c:v>1.2241990098963131</c:v>
                </c:pt>
                <c:pt idx="15">
                  <c:v>0.95041290752568608</c:v>
                </c:pt>
                <c:pt idx="16">
                  <c:v>0.95250985076793904</c:v>
                </c:pt>
                <c:pt idx="17">
                  <c:v>0.95021515866461126</c:v>
                </c:pt>
                <c:pt idx="18">
                  <c:v>0.95225149223243732</c:v>
                </c:pt>
                <c:pt idx="19">
                  <c:v>0.95128635490072</c:v>
                </c:pt>
                <c:pt idx="20">
                  <c:v>0.94981991336131821</c:v>
                </c:pt>
                <c:pt idx="21">
                  <c:v>0.95290880926516208</c:v>
                </c:pt>
                <c:pt idx="22">
                  <c:v>1.0074739613729087</c:v>
                </c:pt>
                <c:pt idx="23">
                  <c:v>1.12777240693043</c:v>
                </c:pt>
                <c:pt idx="24">
                  <c:v>0.95335384900041786</c:v>
                </c:pt>
                <c:pt idx="25">
                  <c:v>0.95011938656499362</c:v>
                </c:pt>
                <c:pt idx="26">
                  <c:v>0.95162284994483293</c:v>
                </c:pt>
                <c:pt idx="27">
                  <c:v>0.96979753991238848</c:v>
                </c:pt>
                <c:pt idx="28">
                  <c:v>0.95390947191913067</c:v>
                </c:pt>
                <c:pt idx="29">
                  <c:v>0.95177992807244394</c:v>
                </c:pt>
                <c:pt idx="30">
                  <c:v>0.95004036444437168</c:v>
                </c:pt>
                <c:pt idx="31">
                  <c:v>0.95328868286843738</c:v>
                </c:pt>
                <c:pt idx="32">
                  <c:v>0.96158705517333731</c:v>
                </c:pt>
                <c:pt idx="33">
                  <c:v>0.95345258156089308</c:v>
                </c:pt>
                <c:pt idx="34">
                  <c:v>0.95357060076065825</c:v>
                </c:pt>
                <c:pt idx="35">
                  <c:v>0.95162182004634077</c:v>
                </c:pt>
                <c:pt idx="36">
                  <c:v>0.97828297716554113</c:v>
                </c:pt>
                <c:pt idx="37">
                  <c:v>0.95246110929816707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1.0095832191128735</c:v>
                </c:pt>
                <c:pt idx="1">
                  <c:v>0.92562257637941125</c:v>
                </c:pt>
                <c:pt idx="2">
                  <c:v>0.81066702030642601</c:v>
                </c:pt>
                <c:pt idx="3">
                  <c:v>0.86846931317263965</c:v>
                </c:pt>
                <c:pt idx="4">
                  <c:v>0.9287999549339564</c:v>
                </c:pt>
                <c:pt idx="5">
                  <c:v>0.90788548617034037</c:v>
                </c:pt>
                <c:pt idx="6">
                  <c:v>0.68474494881411152</c:v>
                </c:pt>
                <c:pt idx="7">
                  <c:v>1.089557072872986</c:v>
                </c:pt>
                <c:pt idx="8">
                  <c:v>0.83980518977503527</c:v>
                </c:pt>
                <c:pt idx="9">
                  <c:v>0.94512856726562033</c:v>
                </c:pt>
                <c:pt idx="10">
                  <c:v>0.8867805866701074</c:v>
                </c:pt>
                <c:pt idx="11">
                  <c:v>0.85019305116306598</c:v>
                </c:pt>
                <c:pt idx="12">
                  <c:v>0.92963312427242284</c:v>
                </c:pt>
                <c:pt idx="13">
                  <c:v>0.80984570790228638</c:v>
                </c:pt>
                <c:pt idx="14">
                  <c:v>0.8426450410466243</c:v>
                </c:pt>
                <c:pt idx="15">
                  <c:v>0.81205705463136091</c:v>
                </c:pt>
                <c:pt idx="16">
                  <c:v>0.91123319009592518</c:v>
                </c:pt>
                <c:pt idx="17">
                  <c:v>0.87738177688397445</c:v>
                </c:pt>
                <c:pt idx="18">
                  <c:v>0.85295064327294035</c:v>
                </c:pt>
                <c:pt idx="19">
                  <c:v>0.85825625179557585</c:v>
                </c:pt>
                <c:pt idx="20">
                  <c:v>1.0671359958668869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0.99583470646276739</c:v>
                </c:pt>
                <c:pt idx="1">
                  <c:v>0.96392966222405163</c:v>
                </c:pt>
                <c:pt idx="2">
                  <c:v>0.95152771641710188</c:v>
                </c:pt>
                <c:pt idx="3">
                  <c:v>0.95326178520308835</c:v>
                </c:pt>
                <c:pt idx="4">
                  <c:v>0.965137066074779</c:v>
                </c:pt>
                <c:pt idx="5">
                  <c:v>0.95718956794460486</c:v>
                </c:pt>
                <c:pt idx="6">
                  <c:v>0.94775005427233261</c:v>
                </c:pt>
                <c:pt idx="7">
                  <c:v>1.0262247708916099</c:v>
                </c:pt>
                <c:pt idx="8">
                  <c:v>0.95240186150116035</c:v>
                </c:pt>
                <c:pt idx="9">
                  <c:v>0.97134193876081132</c:v>
                </c:pt>
                <c:pt idx="10">
                  <c:v>0.95381112340801233</c:v>
                </c:pt>
                <c:pt idx="11">
                  <c:v>0.9527134973428012</c:v>
                </c:pt>
                <c:pt idx="12">
                  <c:v>0.96545367042339603</c:v>
                </c:pt>
                <c:pt idx="13">
                  <c:v>0.95150307704497772</c:v>
                </c:pt>
                <c:pt idx="14">
                  <c:v>0.95248705703930803</c:v>
                </c:pt>
                <c:pt idx="15">
                  <c:v>0.95156941744685009</c:v>
                </c:pt>
                <c:pt idx="16">
                  <c:v>0.95846169543632698</c:v>
                </c:pt>
                <c:pt idx="17">
                  <c:v>0.95352915911442848</c:v>
                </c:pt>
                <c:pt idx="18">
                  <c:v>0.95279622510609729</c:v>
                </c:pt>
                <c:pt idx="19">
                  <c:v>0.9529553933617767</c:v>
                </c:pt>
                <c:pt idx="20">
                  <c:v>1.0177047616292922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1.4748112200268662</c:v>
                </c:pt>
                <c:pt idx="1">
                  <c:v>1.2016109741740069</c:v>
                </c:pt>
                <c:pt idx="2">
                  <c:v>0.97973234750045834</c:v>
                </c:pt>
                <c:pt idx="3">
                  <c:v>1.0722882789622774</c:v>
                </c:pt>
                <c:pt idx="4">
                  <c:v>0.86990111064662601</c:v>
                </c:pt>
                <c:pt idx="5">
                  <c:v>0.99230846721159349</c:v>
                </c:pt>
                <c:pt idx="6">
                  <c:v>1.1335991024429535</c:v>
                </c:pt>
                <c:pt idx="7">
                  <c:v>0.91842890419004808</c:v>
                </c:pt>
                <c:pt idx="8">
                  <c:v>0.92624987101425638</c:v>
                </c:pt>
                <c:pt idx="9">
                  <c:v>0.84861697333189456</c:v>
                </c:pt>
                <c:pt idx="10">
                  <c:v>0.96655195726024734</c:v>
                </c:pt>
                <c:pt idx="11">
                  <c:v>0.96723832429932888</c:v>
                </c:pt>
                <c:pt idx="12">
                  <c:v>0.79450140305751227</c:v>
                </c:pt>
                <c:pt idx="13">
                  <c:v>0.84696233157442191</c:v>
                </c:pt>
                <c:pt idx="14">
                  <c:v>1.0578859763282933</c:v>
                </c:pt>
                <c:pt idx="15">
                  <c:v>1.0307834400017371</c:v>
                </c:pt>
                <c:pt idx="16">
                  <c:v>0.87248250623975199</c:v>
                </c:pt>
                <c:pt idx="17">
                  <c:v>0.81331901023626063</c:v>
                </c:pt>
                <c:pt idx="18">
                  <c:v>0.82349213529088372</c:v>
                </c:pt>
                <c:pt idx="19">
                  <c:v>0.81664309319917971</c:v>
                </c:pt>
                <c:pt idx="20">
                  <c:v>0.76657507756633092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1.172621346810085</c:v>
                </c:pt>
                <c:pt idx="1">
                  <c:v>1.0688052533859982</c:v>
                </c:pt>
                <c:pt idx="2">
                  <c:v>0.98449137525004959</c:v>
                </c:pt>
                <c:pt idx="3">
                  <c:v>1.0196626292055408</c:v>
                </c:pt>
                <c:pt idx="4">
                  <c:v>0.95330473912730807</c:v>
                </c:pt>
                <c:pt idx="5">
                  <c:v>0.98927030074028099</c:v>
                </c:pt>
                <c:pt idx="6">
                  <c:v>1.0429607421281981</c:v>
                </c:pt>
                <c:pt idx="7">
                  <c:v>0.9611960667920938</c:v>
                </c:pt>
                <c:pt idx="8">
                  <c:v>0.96416803418529284</c:v>
                </c:pt>
                <c:pt idx="9">
                  <c:v>0.95266621500786619</c:v>
                </c:pt>
                <c:pt idx="10">
                  <c:v>0.97948282695876931</c:v>
                </c:pt>
                <c:pt idx="11">
                  <c:v>0.97974364643362044</c:v>
                </c:pt>
                <c:pt idx="12">
                  <c:v>0.95104274789963461</c:v>
                </c:pt>
                <c:pt idx="13">
                  <c:v>0.95261657575514191</c:v>
                </c:pt>
                <c:pt idx="14">
                  <c:v>1.014189754204627</c:v>
                </c:pt>
                <c:pt idx="15">
                  <c:v>1.0038907904005356</c:v>
                </c:pt>
                <c:pt idx="16">
                  <c:v>0.95338218099510197</c:v>
                </c:pt>
                <c:pt idx="17">
                  <c:v>0.95160727611499696</c:v>
                </c:pt>
                <c:pt idx="18">
                  <c:v>0.95191246986663569</c:v>
                </c:pt>
                <c:pt idx="19">
                  <c:v>0.95170699860388464</c:v>
                </c:pt>
                <c:pt idx="20">
                  <c:v>0.95020495813489925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0.89379295150463467</c:v>
                </c:pt>
                <c:pt idx="1">
                  <c:v>1.04876320353842</c:v>
                </c:pt>
                <c:pt idx="2">
                  <c:v>0.85571418266814092</c:v>
                </c:pt>
                <c:pt idx="3">
                  <c:v>1.0358531726802938</c:v>
                </c:pt>
                <c:pt idx="4">
                  <c:v>1.038873847122473</c:v>
                </c:pt>
                <c:pt idx="5">
                  <c:v>0.90148726252495082</c:v>
                </c:pt>
                <c:pt idx="6">
                  <c:v>0.8231262358631376</c:v>
                </c:pt>
                <c:pt idx="7">
                  <c:v>1.000098416447486</c:v>
                </c:pt>
                <c:pt idx="8">
                  <c:v>0.98055485464970427</c:v>
                </c:pt>
                <c:pt idx="9">
                  <c:v>1.0319469853105869</c:v>
                </c:pt>
                <c:pt idx="10">
                  <c:v>1.0046094719702832</c:v>
                </c:pt>
                <c:pt idx="11">
                  <c:v>1.1168569139392082</c:v>
                </c:pt>
                <c:pt idx="12">
                  <c:v>1.0593220747226257</c:v>
                </c:pt>
                <c:pt idx="13">
                  <c:v>1.3330920717887971</c:v>
                </c:pt>
                <c:pt idx="14">
                  <c:v>0.92450683008351675</c:v>
                </c:pt>
                <c:pt idx="15">
                  <c:v>0.92174615091361489</c:v>
                </c:pt>
                <c:pt idx="16">
                  <c:v>0.98486064723757438</c:v>
                </c:pt>
                <c:pt idx="17">
                  <c:v>1.256242255805724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0.95402149435304839</c:v>
                </c:pt>
                <c:pt idx="1">
                  <c:v>1.0107231005444748</c:v>
                </c:pt>
                <c:pt idx="2">
                  <c:v>0.95287913128795354</c:v>
                </c:pt>
                <c:pt idx="3">
                  <c:v>1.0058172888183872</c:v>
                </c:pt>
                <c:pt idx="4">
                  <c:v>1.0069651451064152</c:v>
                </c:pt>
                <c:pt idx="5">
                  <c:v>0.95475824295935674</c:v>
                </c:pt>
                <c:pt idx="6">
                  <c:v>0.95190149288380332</c:v>
                </c:pt>
                <c:pt idx="7">
                  <c:v>0.99223048144992021</c:v>
                </c:pt>
                <c:pt idx="8">
                  <c:v>0.9848039279667633</c:v>
                </c:pt>
                <c:pt idx="9">
                  <c:v>1.0043329376178984</c:v>
                </c:pt>
                <c:pt idx="10">
                  <c:v>0.99394468254858315</c:v>
                </c:pt>
                <c:pt idx="11">
                  <c:v>1.0365987104967747</c:v>
                </c:pt>
                <c:pt idx="12">
                  <c:v>1.0147354715944734</c:v>
                </c:pt>
                <c:pt idx="13">
                  <c:v>1.1187680704796186</c:v>
                </c:pt>
                <c:pt idx="14">
                  <c:v>0.96350567863161163</c:v>
                </c:pt>
                <c:pt idx="15">
                  <c:v>0.96245662054704928</c:v>
                </c:pt>
                <c:pt idx="16">
                  <c:v>0.98644012915015378</c:v>
                </c:pt>
                <c:pt idx="17">
                  <c:v>1.0895651404060507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0.92259047691833462</c:v>
                </c:pt>
                <c:pt idx="1">
                  <c:v>0.84577575527169757</c:v>
                </c:pt>
                <c:pt idx="2">
                  <c:v>0.86375656667962974</c:v>
                </c:pt>
                <c:pt idx="3">
                  <c:v>0.84233604185757227</c:v>
                </c:pt>
                <c:pt idx="4">
                  <c:v>0.90463632748462586</c:v>
                </c:pt>
                <c:pt idx="5">
                  <c:v>0.83747671848693672</c:v>
                </c:pt>
                <c:pt idx="6">
                  <c:v>0.7798917934308961</c:v>
                </c:pt>
                <c:pt idx="7">
                  <c:v>0.8411850771881314</c:v>
                </c:pt>
                <c:pt idx="8">
                  <c:v>0.75665376114410976</c:v>
                </c:pt>
                <c:pt idx="9">
                  <c:v>0.88834607032609936</c:v>
                </c:pt>
                <c:pt idx="10">
                  <c:v>1.0089970840769868</c:v>
                </c:pt>
                <c:pt idx="11">
                  <c:v>1.2847025977868161</c:v>
                </c:pt>
                <c:pt idx="12">
                  <c:v>0.92009600398767133</c:v>
                </c:pt>
                <c:pt idx="13">
                  <c:v>0.99878705073019924</c:v>
                </c:pt>
                <c:pt idx="14">
                  <c:v>0.98558009500283816</c:v>
                </c:pt>
                <c:pt idx="15">
                  <c:v>1.3400044603070604</c:v>
                </c:pt>
                <c:pt idx="16">
                  <c:v>1.3359734273441262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0.96277746442884271</c:v>
                </c:pt>
                <c:pt idx="1">
                  <c:v>0.95258097846606038</c:v>
                </c:pt>
                <c:pt idx="2">
                  <c:v>0.95312040280829813</c:v>
                </c:pt>
                <c:pt idx="3">
                  <c:v>0.95247778706363651</c:v>
                </c:pt>
                <c:pt idx="4">
                  <c:v>0.95595488764403336</c:v>
                </c:pt>
                <c:pt idx="5">
                  <c:v>0.95233200736251744</c:v>
                </c:pt>
                <c:pt idx="6">
                  <c:v>0.95060445961083606</c:v>
                </c:pt>
                <c:pt idx="7">
                  <c:v>0.95244325812355313</c:v>
                </c:pt>
                <c:pt idx="8">
                  <c:v>0.94990731864223255</c:v>
                </c:pt>
                <c:pt idx="9">
                  <c:v>0.95385808791769222</c:v>
                </c:pt>
                <c:pt idx="10">
                  <c:v>0.99561197514913036</c:v>
                </c:pt>
                <c:pt idx="11">
                  <c:v>1.1003800703588655</c:v>
                </c:pt>
                <c:pt idx="12">
                  <c:v>0.96182956471519043</c:v>
                </c:pt>
                <c:pt idx="13">
                  <c:v>0.99173216247735108</c:v>
                </c:pt>
                <c:pt idx="14">
                  <c:v>0.98671351930095397</c:v>
                </c:pt>
                <c:pt idx="15">
                  <c:v>1.1213947781165583</c:v>
                </c:pt>
                <c:pt idx="16">
                  <c:v>1.1198629855906435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0.89815677239567893</c:v>
                </c:pt>
                <c:pt idx="1">
                  <c:v>1.0733981804372237</c:v>
                </c:pt>
                <c:pt idx="2">
                  <c:v>0.91884520190499241</c:v>
                </c:pt>
                <c:pt idx="3">
                  <c:v>0.88755492179643103</c:v>
                </c:pt>
                <c:pt idx="4">
                  <c:v>0.79145133402559553</c:v>
                </c:pt>
                <c:pt idx="5">
                  <c:v>0.67925319258352501</c:v>
                </c:pt>
                <c:pt idx="6">
                  <c:v>0.78455687429448751</c:v>
                </c:pt>
                <c:pt idx="7">
                  <c:v>0.74991571063330664</c:v>
                </c:pt>
                <c:pt idx="8">
                  <c:v>0.98496590259465433</c:v>
                </c:pt>
                <c:pt idx="9">
                  <c:v>0.92192685018827392</c:v>
                </c:pt>
                <c:pt idx="10">
                  <c:v>0.88739510513444153</c:v>
                </c:pt>
                <c:pt idx="11">
                  <c:v>0.90774202031958484</c:v>
                </c:pt>
                <c:pt idx="12">
                  <c:v>0.80938391720882685</c:v>
                </c:pt>
                <c:pt idx="13">
                  <c:v>0.87196010129957391</c:v>
                </c:pt>
                <c:pt idx="14">
                  <c:v>0.83947363353397442</c:v>
                </c:pt>
                <c:pt idx="15">
                  <c:v>0.86193908168133826</c:v>
                </c:pt>
                <c:pt idx="16">
                  <c:v>0.74516817509925393</c:v>
                </c:pt>
                <c:pt idx="17">
                  <c:v>0.81914068492408088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0.9541524089797796</c:v>
                </c:pt>
                <c:pt idx="1">
                  <c:v>1.0200843917660205</c:v>
                </c:pt>
                <c:pt idx="2">
                  <c:v>0.96135425992377255</c:v>
                </c:pt>
                <c:pt idx="3">
                  <c:v>0.95383435346180212</c:v>
                </c:pt>
                <c:pt idx="4">
                  <c:v>0.95095124582867696</c:v>
                </c:pt>
                <c:pt idx="5">
                  <c:v>0.9475853015854151</c:v>
                </c:pt>
                <c:pt idx="6">
                  <c:v>0.95074441203674376</c:v>
                </c:pt>
                <c:pt idx="7">
                  <c:v>0.94970517712690816</c:v>
                </c:pt>
                <c:pt idx="8">
                  <c:v>0.98648012618584413</c:v>
                </c:pt>
                <c:pt idx="9">
                  <c:v>0.96252528627141964</c:v>
                </c:pt>
                <c:pt idx="10">
                  <c:v>0.95382955896194255</c:v>
                </c:pt>
                <c:pt idx="11">
                  <c:v>0.95713505092131779</c:v>
                </c:pt>
                <c:pt idx="12">
                  <c:v>0.95148922332417385</c:v>
                </c:pt>
                <c:pt idx="13">
                  <c:v>0.95336650884689633</c:v>
                </c:pt>
                <c:pt idx="14">
                  <c:v>0.9523919148139286</c:v>
                </c:pt>
                <c:pt idx="15">
                  <c:v>0.95306587825834954</c:v>
                </c:pt>
                <c:pt idx="16">
                  <c:v>0.94956275106088672</c:v>
                </c:pt>
                <c:pt idx="17">
                  <c:v>0.95178192635563164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12">
                  <c:v>9.9772383842650969E-2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12">
                  <c:v>9.7626093335493089E-2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12">
                  <c:v>9.9772383842650969E-2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12">
                  <c:v>9.7626093335493089E-2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9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29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Q1" sqref="Q1"/>
    </sheetView>
  </sheetViews>
  <sheetFormatPr baseColWidth="10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39" t="s">
        <v>435</v>
      </c>
      <c r="E1" s="239"/>
      <c r="F1" s="239"/>
      <c r="G1" s="240" t="s">
        <v>377</v>
      </c>
      <c r="H1" s="240"/>
      <c r="I1" s="240" t="s">
        <v>2</v>
      </c>
      <c r="J1" s="240"/>
      <c r="K1" s="240"/>
      <c r="L1" s="240"/>
      <c r="M1" s="69" t="s">
        <v>436</v>
      </c>
      <c r="N1" s="241" t="s">
        <v>3</v>
      </c>
      <c r="O1" s="241"/>
      <c r="P1" s="241"/>
      <c r="Q1" s="70" t="s">
        <v>4</v>
      </c>
      <c r="R1" s="233" t="s">
        <v>438</v>
      </c>
      <c r="S1" s="233"/>
      <c r="T1" s="71" t="s">
        <v>5</v>
      </c>
      <c r="U1" s="72" t="s">
        <v>429</v>
      </c>
      <c r="V1" s="72" t="s">
        <v>429</v>
      </c>
      <c r="X1" t="s">
        <v>418</v>
      </c>
      <c r="Y1"/>
    </row>
    <row r="2" spans="2:27">
      <c r="B2" s="177" t="s">
        <v>8</v>
      </c>
      <c r="C2" s="178"/>
      <c r="D2" s="234" t="s">
        <v>448</v>
      </c>
      <c r="E2" s="235"/>
      <c r="F2" s="235"/>
      <c r="G2" s="236" t="s">
        <v>9</v>
      </c>
      <c r="H2" s="236"/>
      <c r="I2" s="179" t="s">
        <v>10</v>
      </c>
      <c r="J2" s="179"/>
      <c r="K2" s="179"/>
      <c r="L2" s="179"/>
      <c r="M2" s="180" t="str">
        <f>D2</f>
        <v>Jan-Mar</v>
      </c>
      <c r="N2" s="237" t="str">
        <f>D2</f>
        <v>Jan-Mar</v>
      </c>
      <c r="O2" s="238"/>
      <c r="P2" s="238"/>
      <c r="Q2" s="181" t="str">
        <f>RIGHT(N2,4)</f>
        <v>-Mar</v>
      </c>
      <c r="R2" s="242" t="s">
        <v>379</v>
      </c>
      <c r="S2" s="242"/>
      <c r="T2" s="73" t="s">
        <v>11</v>
      </c>
      <c r="U2" s="76" t="str">
        <f>D2</f>
        <v>Jan-Mar</v>
      </c>
      <c r="V2" s="74" t="str">
        <f>U2</f>
        <v>Jan-Mar</v>
      </c>
      <c r="X2" t="s">
        <v>419</v>
      </c>
      <c r="Y2"/>
    </row>
    <row r="3" spans="2:27">
      <c r="B3" s="182" t="s">
        <v>12</v>
      </c>
      <c r="C3" s="183"/>
      <c r="D3" s="175"/>
      <c r="E3" s="175"/>
      <c r="F3" s="75" t="s">
        <v>13</v>
      </c>
      <c r="G3" s="238" t="s">
        <v>446</v>
      </c>
      <c r="H3" s="238"/>
      <c r="I3" s="179" t="s">
        <v>14</v>
      </c>
      <c r="J3" s="179"/>
      <c r="K3" s="179" t="s">
        <v>15</v>
      </c>
      <c r="L3" s="179"/>
      <c r="M3" s="180" t="s">
        <v>16</v>
      </c>
      <c r="N3" s="184" t="s">
        <v>17</v>
      </c>
      <c r="O3" s="179"/>
      <c r="P3" s="184" t="s">
        <v>18</v>
      </c>
      <c r="Q3" s="185" t="s">
        <v>437</v>
      </c>
      <c r="R3" s="176" t="s">
        <v>6</v>
      </c>
      <c r="S3" s="186" t="s">
        <v>7</v>
      </c>
      <c r="T3" s="165">
        <v>45658</v>
      </c>
      <c r="V3" s="74"/>
      <c r="X3" s="184"/>
      <c r="Y3" s="179"/>
    </row>
    <row r="4" spans="2:27">
      <c r="B4" s="183"/>
      <c r="C4" s="77">
        <f>J367</f>
        <v>-92.637929987830063</v>
      </c>
      <c r="D4" s="187" t="s">
        <v>19</v>
      </c>
      <c r="E4" s="175" t="s">
        <v>20</v>
      </c>
      <c r="F4" s="175" t="s">
        <v>21</v>
      </c>
      <c r="G4" s="184" t="s">
        <v>22</v>
      </c>
      <c r="H4" s="184" t="s">
        <v>19</v>
      </c>
      <c r="I4" s="184" t="s">
        <v>20</v>
      </c>
      <c r="J4" s="184" t="s">
        <v>19</v>
      </c>
      <c r="K4" s="184" t="s">
        <v>20</v>
      </c>
      <c r="L4" s="184" t="s">
        <v>19</v>
      </c>
      <c r="M4" s="181" t="s">
        <v>19</v>
      </c>
      <c r="N4" s="184" t="s">
        <v>19</v>
      </c>
      <c r="O4" s="184" t="s">
        <v>20</v>
      </c>
      <c r="P4" s="184" t="s">
        <v>23</v>
      </c>
      <c r="Q4" s="181" t="s">
        <v>19</v>
      </c>
      <c r="R4" s="186" t="s">
        <v>24</v>
      </c>
      <c r="S4" s="186" t="s">
        <v>20</v>
      </c>
      <c r="T4" s="188"/>
      <c r="U4" s="78" t="s">
        <v>19</v>
      </c>
      <c r="V4" s="187" t="s">
        <v>20</v>
      </c>
      <c r="X4" s="184" t="s">
        <v>19</v>
      </c>
      <c r="Y4" s="184" t="s">
        <v>20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0">
        <v>301</v>
      </c>
      <c r="C7" t="s">
        <v>25</v>
      </c>
      <c r="D7" s="1">
        <v>10755579</v>
      </c>
      <c r="E7" s="86">
        <f>D7/T7*1000</f>
        <v>14849.823965538664</v>
      </c>
      <c r="F7" s="87">
        <f t="shared" ref="F7:F70" si="0">E7/E$365</f>
        <v>1.256059295449413</v>
      </c>
      <c r="G7" s="189">
        <f>($E$365+$Y$365-E7-Y7)*0.62</f>
        <v>-1876.5695235917685</v>
      </c>
      <c r="H7" s="189">
        <f>G7*T7/1000</f>
        <v>-1359180.540242282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-92.637929987830063</v>
      </c>
      <c r="L7" s="88">
        <f t="shared" ref="L7:L70" si="3">K7*T7/1000</f>
        <v>-67096.726310885439</v>
      </c>
      <c r="M7" s="89">
        <f>+H7+L7</f>
        <v>-1426277.2665531675</v>
      </c>
      <c r="N7" s="89">
        <f>D7+M7</f>
        <v>9329301.7334468327</v>
      </c>
      <c r="O7" s="89">
        <f>N7/T7*1000</f>
        <v>12880.616511959068</v>
      </c>
      <c r="P7" s="90">
        <f t="shared" ref="P7:P70" si="4">O7/O$365</f>
        <v>1.0894956154706528</v>
      </c>
      <c r="Q7" s="227">
        <v>-827981.67599124438</v>
      </c>
      <c r="R7" s="90">
        <f>(D7-U7)/U7</f>
        <v>6.5365673157971134E-3</v>
      </c>
      <c r="S7" s="90">
        <f>(E7-V7)/V7</f>
        <v>-2.6075746893914091E-3</v>
      </c>
      <c r="T7" s="92">
        <v>724290</v>
      </c>
      <c r="U7" s="1">
        <v>10685731</v>
      </c>
      <c r="V7" s="1">
        <v>14888.64722520238</v>
      </c>
      <c r="W7" s="196"/>
      <c r="X7" s="1">
        <v>0</v>
      </c>
      <c r="Y7" s="89">
        <f>X7*1000/T7</f>
        <v>0</v>
      </c>
      <c r="Z7" s="1"/>
      <c r="AA7" s="1"/>
    </row>
    <row r="8" spans="2:27" ht="24.95" customHeight="1">
      <c r="B8" s="200">
        <v>1101</v>
      </c>
      <c r="C8" t="s">
        <v>26</v>
      </c>
      <c r="D8" s="1">
        <v>189773</v>
      </c>
      <c r="E8" s="86">
        <f t="shared" ref="E8:E71" si="5">D8/T8*1000</f>
        <v>12342.959349593495</v>
      </c>
      <c r="F8" s="87">
        <f>E8/E$365</f>
        <v>1.04401835741551</v>
      </c>
      <c r="G8" s="189">
        <f t="shared" ref="G8:G71" si="6">($E$365+$Y$365-E8-Y8)*0.62</f>
        <v>-322.3134617057637</v>
      </c>
      <c r="H8" s="189">
        <f t="shared" ref="H8:H70" si="7">G8*T8/1000</f>
        <v>-4955.5694737261174</v>
      </c>
      <c r="I8" s="189">
        <f t="shared" si="1"/>
        <v>0</v>
      </c>
      <c r="J8" s="88">
        <f t="shared" si="2"/>
        <v>0</v>
      </c>
      <c r="K8" s="189">
        <f t="shared" ref="K8:K71" si="8">I8+J$367</f>
        <v>-92.637929987830063</v>
      </c>
      <c r="L8" s="88">
        <f t="shared" si="3"/>
        <v>-1424.3081735628871</v>
      </c>
      <c r="M8" s="89">
        <f t="shared" ref="M8:M71" si="9">+H8+L8</f>
        <v>-6379.877647289004</v>
      </c>
      <c r="N8" s="89">
        <f t="shared" ref="N8:N71" si="10">D8+M8</f>
        <v>183393.12235271098</v>
      </c>
      <c r="O8" s="89">
        <f t="shared" ref="O8:O71" si="11">N8/T8*1000</f>
        <v>11928.007957899901</v>
      </c>
      <c r="P8" s="90">
        <f t="shared" si="4"/>
        <v>1.0089200590177694</v>
      </c>
      <c r="Q8" s="227">
        <v>-5047.1526809225343</v>
      </c>
      <c r="R8" s="90">
        <f t="shared" ref="R8:S71" si="12">(D8-U8)/U8</f>
        <v>0.14521151409088165</v>
      </c>
      <c r="S8" s="90">
        <f t="shared" si="12"/>
        <v>0.1337407776245404</v>
      </c>
      <c r="T8" s="92">
        <v>15375</v>
      </c>
      <c r="U8" s="1">
        <v>165710</v>
      </c>
      <c r="V8" s="1">
        <v>10886.93252742921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27</v>
      </c>
      <c r="D9" s="1">
        <v>2223014</v>
      </c>
      <c r="E9" s="86">
        <f t="shared" si="5"/>
        <v>14807.950813666126</v>
      </c>
      <c r="F9" s="87">
        <f t="shared" si="0"/>
        <v>1.2525174917377111</v>
      </c>
      <c r="G9" s="189">
        <f t="shared" si="6"/>
        <v>-1850.608169430795</v>
      </c>
      <c r="H9" s="189">
        <f t="shared" si="7"/>
        <v>-277818.85021945921</v>
      </c>
      <c r="I9" s="189">
        <f t="shared" si="1"/>
        <v>0</v>
      </c>
      <c r="J9" s="88">
        <f t="shared" si="2"/>
        <v>0</v>
      </c>
      <c r="K9" s="189">
        <f t="shared" si="8"/>
        <v>-92.637929987830063</v>
      </c>
      <c r="L9" s="88">
        <f t="shared" si="3"/>
        <v>-13907.083963563013</v>
      </c>
      <c r="M9" s="89">
        <f t="shared" si="9"/>
        <v>-291725.93418302224</v>
      </c>
      <c r="N9" s="89">
        <f t="shared" si="10"/>
        <v>1931288.0658169778</v>
      </c>
      <c r="O9" s="89">
        <f t="shared" si="11"/>
        <v>12864.704714247502</v>
      </c>
      <c r="P9" s="90">
        <f t="shared" si="4"/>
        <v>1.0881497300602059</v>
      </c>
      <c r="Q9" s="227">
        <v>-202595.04186264277</v>
      </c>
      <c r="R9" s="93">
        <f t="shared" si="12"/>
        <v>4.7568647594094446E-2</v>
      </c>
      <c r="S9" s="93">
        <f t="shared" si="12"/>
        <v>4.0067223454131481E-2</v>
      </c>
      <c r="T9" s="92">
        <v>150123</v>
      </c>
      <c r="U9" s="1">
        <v>2122070</v>
      </c>
      <c r="V9" s="1">
        <v>14237.493961676775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28</v>
      </c>
      <c r="D10" s="1">
        <v>468698</v>
      </c>
      <c r="E10" s="86">
        <f>D10/T10*1000</f>
        <v>12192.658879841834</v>
      </c>
      <c r="F10" s="87">
        <f t="shared" si="0"/>
        <v>1.0313053244139003</v>
      </c>
      <c r="G10" s="189">
        <f t="shared" si="6"/>
        <v>-229.127170459734</v>
      </c>
      <c r="H10" s="189">
        <f t="shared" si="7"/>
        <v>-8807.8775596426349</v>
      </c>
      <c r="I10" s="189">
        <f t="shared" si="1"/>
        <v>0</v>
      </c>
      <c r="J10" s="88">
        <f t="shared" si="2"/>
        <v>0</v>
      </c>
      <c r="K10" s="189">
        <f t="shared" si="8"/>
        <v>-92.637929987830063</v>
      </c>
      <c r="L10" s="88">
        <f t="shared" si="3"/>
        <v>-3561.0946666621758</v>
      </c>
      <c r="M10" s="89">
        <f t="shared" si="9"/>
        <v>-12368.97222630481</v>
      </c>
      <c r="N10" s="89">
        <f t="shared" si="10"/>
        <v>456329.02777369518</v>
      </c>
      <c r="O10" s="89">
        <f t="shared" si="11"/>
        <v>11870.893779394271</v>
      </c>
      <c r="P10" s="90">
        <f t="shared" si="4"/>
        <v>1.0040891064771578</v>
      </c>
      <c r="Q10" s="227">
        <v>-8665.778663241801</v>
      </c>
      <c r="R10" s="93">
        <f t="shared" si="12"/>
        <v>7.8401281110295595E-2</v>
      </c>
      <c r="S10" s="93">
        <f t="shared" si="12"/>
        <v>7.4221322449349189E-2</v>
      </c>
      <c r="T10" s="92">
        <v>38441</v>
      </c>
      <c r="U10" s="1">
        <v>434623</v>
      </c>
      <c r="V10" s="1">
        <v>11350.229813015774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29</v>
      </c>
      <c r="D11" s="1">
        <v>1043629</v>
      </c>
      <c r="E11" s="86">
        <f t="shared" si="5"/>
        <v>12291.291751071749</v>
      </c>
      <c r="F11" s="87">
        <f t="shared" si="0"/>
        <v>1.0396480990510073</v>
      </c>
      <c r="G11" s="189">
        <f t="shared" si="6"/>
        <v>-290.27955062228108</v>
      </c>
      <c r="H11" s="189">
        <f t="shared" si="7"/>
        <v>-24647.056084236639</v>
      </c>
      <c r="I11" s="189">
        <f t="shared" si="1"/>
        <v>0</v>
      </c>
      <c r="J11" s="88">
        <f t="shared" si="2"/>
        <v>0</v>
      </c>
      <c r="K11" s="189">
        <f t="shared" si="8"/>
        <v>-92.637929987830063</v>
      </c>
      <c r="L11" s="88">
        <f t="shared" si="3"/>
        <v>-7865.7013594066748</v>
      </c>
      <c r="M11" s="89">
        <f t="shared" si="9"/>
        <v>-32512.757443643313</v>
      </c>
      <c r="N11" s="89">
        <f t="shared" si="10"/>
        <v>1011116.2425563567</v>
      </c>
      <c r="O11" s="89">
        <f t="shared" si="11"/>
        <v>11908.374270461638</v>
      </c>
      <c r="P11" s="90">
        <f t="shared" si="4"/>
        <v>1.0072593608392584</v>
      </c>
      <c r="Q11" s="227">
        <v>-30130.345460277837</v>
      </c>
      <c r="R11" s="93">
        <f t="shared" si="12"/>
        <v>0.11068316397553074</v>
      </c>
      <c r="S11" s="93">
        <f t="shared" si="12"/>
        <v>9.4907455022846809E-2</v>
      </c>
      <c r="T11" s="92">
        <v>84908</v>
      </c>
      <c r="U11" s="1">
        <v>939628</v>
      </c>
      <c r="V11" s="1">
        <v>11225.872739002652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30</v>
      </c>
      <c r="D12" s="1">
        <v>34398</v>
      </c>
      <c r="E12" s="86">
        <f t="shared" si="5"/>
        <v>10204.093740729753</v>
      </c>
      <c r="F12" s="87">
        <f t="shared" si="0"/>
        <v>0.86310429163500568</v>
      </c>
      <c r="G12" s="189">
        <f t="shared" si="6"/>
        <v>1003.7832157897561</v>
      </c>
      <c r="H12" s="189">
        <f t="shared" si="7"/>
        <v>3383.7532204272679</v>
      </c>
      <c r="I12" s="189">
        <f t="shared" si="1"/>
        <v>152.84335290312501</v>
      </c>
      <c r="J12" s="88">
        <f t="shared" si="2"/>
        <v>515.23494263643443</v>
      </c>
      <c r="K12" s="189">
        <f t="shared" si="8"/>
        <v>60.205422915294946</v>
      </c>
      <c r="L12" s="88">
        <f t="shared" si="3"/>
        <v>202.95248064745928</v>
      </c>
      <c r="M12" s="89">
        <f t="shared" si="9"/>
        <v>3586.7057010747271</v>
      </c>
      <c r="N12" s="89">
        <f t="shared" si="10"/>
        <v>37984.70570107473</v>
      </c>
      <c r="O12" s="89">
        <f t="shared" si="11"/>
        <v>11268.082379434805</v>
      </c>
      <c r="P12" s="90">
        <f t="shared" si="4"/>
        <v>0.95310083455695949</v>
      </c>
      <c r="Q12" s="227">
        <v>2236.3910849717699</v>
      </c>
      <c r="R12" s="93">
        <f t="shared" si="12"/>
        <v>9.2104009905705303E-2</v>
      </c>
      <c r="S12" s="93">
        <f t="shared" si="12"/>
        <v>8.4328721790090655E-2</v>
      </c>
      <c r="T12" s="92">
        <v>3371</v>
      </c>
      <c r="U12" s="1">
        <v>31497</v>
      </c>
      <c r="V12" s="1">
        <v>9410.5168807887658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31</v>
      </c>
      <c r="D13" s="1">
        <v>32408</v>
      </c>
      <c r="E13" s="86">
        <f t="shared" si="5"/>
        <v>9944.1546486652351</v>
      </c>
      <c r="F13" s="87">
        <f t="shared" si="0"/>
        <v>0.84111757222365036</v>
      </c>
      <c r="G13" s="189">
        <f t="shared" si="6"/>
        <v>1164.9454528697574</v>
      </c>
      <c r="H13" s="189">
        <f t="shared" si="7"/>
        <v>3796.5572309025397</v>
      </c>
      <c r="I13" s="189">
        <f t="shared" si="1"/>
        <v>243.82203512570638</v>
      </c>
      <c r="J13" s="88">
        <f t="shared" si="2"/>
        <v>794.61601247467706</v>
      </c>
      <c r="K13" s="189">
        <f t="shared" si="8"/>
        <v>151.18410513787632</v>
      </c>
      <c r="L13" s="88">
        <f t="shared" si="3"/>
        <v>492.70899864433892</v>
      </c>
      <c r="M13" s="89">
        <f t="shared" si="9"/>
        <v>4289.266229546879</v>
      </c>
      <c r="N13" s="89">
        <f t="shared" si="10"/>
        <v>36697.266229546876</v>
      </c>
      <c r="O13" s="89">
        <f t="shared" si="11"/>
        <v>11260.284206672868</v>
      </c>
      <c r="P13" s="90">
        <f t="shared" si="4"/>
        <v>0.95244123297461869</v>
      </c>
      <c r="Q13" s="227">
        <v>2666.6819121693807</v>
      </c>
      <c r="R13" s="93">
        <f t="shared" si="12"/>
        <v>7.5677110993096125E-2</v>
      </c>
      <c r="S13" s="93">
        <f t="shared" si="12"/>
        <v>6.4785013827471025E-2</v>
      </c>
      <c r="T13" s="92">
        <v>3259</v>
      </c>
      <c r="U13" s="1">
        <v>30128</v>
      </c>
      <c r="V13" s="1">
        <v>9339.1196528208311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32</v>
      </c>
      <c r="D14" s="1">
        <v>31174</v>
      </c>
      <c r="E14" s="86">
        <f t="shared" si="5"/>
        <v>10731.153184165234</v>
      </c>
      <c r="F14" s="87">
        <f t="shared" si="0"/>
        <v>0.90768515095817648</v>
      </c>
      <c r="G14" s="189">
        <f t="shared" si="6"/>
        <v>677.00636085975816</v>
      </c>
      <c r="H14" s="189">
        <f t="shared" si="7"/>
        <v>1966.7034782975975</v>
      </c>
      <c r="I14" s="189">
        <f t="shared" si="1"/>
        <v>0</v>
      </c>
      <c r="J14" s="88">
        <f t="shared" si="2"/>
        <v>0</v>
      </c>
      <c r="K14" s="189">
        <f t="shared" si="8"/>
        <v>-92.637929987830063</v>
      </c>
      <c r="L14" s="88">
        <f t="shared" si="3"/>
        <v>-269.11318661464634</v>
      </c>
      <c r="M14" s="89">
        <f t="shared" si="9"/>
        <v>1697.5902916829511</v>
      </c>
      <c r="N14" s="89">
        <f t="shared" si="10"/>
        <v>32871.590291682951</v>
      </c>
      <c r="O14" s="89">
        <f t="shared" si="11"/>
        <v>11315.521615037162</v>
      </c>
      <c r="P14" s="90">
        <f t="shared" si="4"/>
        <v>0.95711344056398251</v>
      </c>
      <c r="Q14" s="227">
        <v>-363.74928260081106</v>
      </c>
      <c r="R14" s="93">
        <f t="shared" si="12"/>
        <v>0.13960884664595138</v>
      </c>
      <c r="S14" s="93">
        <f t="shared" si="12"/>
        <v>0.13450904802068581</v>
      </c>
      <c r="T14" s="92">
        <v>2905</v>
      </c>
      <c r="U14" s="1">
        <v>27355</v>
      </c>
      <c r="V14" s="1">
        <v>9458.8520055325025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33</v>
      </c>
      <c r="D15" s="1">
        <v>198992</v>
      </c>
      <c r="E15" s="86">
        <f t="shared" si="5"/>
        <v>9916.3801265759721</v>
      </c>
      <c r="F15" s="87">
        <f t="shared" si="0"/>
        <v>0.83876828870838149</v>
      </c>
      <c r="G15" s="189">
        <f t="shared" si="6"/>
        <v>1182.1656565651006</v>
      </c>
      <c r="H15" s="189">
        <f t="shared" si="7"/>
        <v>23722.518230291873</v>
      </c>
      <c r="I15" s="189">
        <f t="shared" si="1"/>
        <v>253.54311785694844</v>
      </c>
      <c r="J15" s="88">
        <f t="shared" si="2"/>
        <v>5087.8497460353838</v>
      </c>
      <c r="K15" s="189">
        <f t="shared" si="8"/>
        <v>160.90518786911838</v>
      </c>
      <c r="L15" s="88">
        <f t="shared" si="3"/>
        <v>3228.8844049695986</v>
      </c>
      <c r="M15" s="89">
        <f t="shared" si="9"/>
        <v>26951.402635261471</v>
      </c>
      <c r="N15" s="89">
        <f t="shared" si="10"/>
        <v>225943.40263526147</v>
      </c>
      <c r="O15" s="89">
        <f t="shared" si="11"/>
        <v>11259.450971010188</v>
      </c>
      <c r="P15" s="90">
        <f t="shared" si="4"/>
        <v>0.95237075446916042</v>
      </c>
      <c r="Q15" s="227">
        <v>12484.948487727192</v>
      </c>
      <c r="R15" s="93">
        <f t="shared" si="12"/>
        <v>0.11245779198998189</v>
      </c>
      <c r="S15" s="93">
        <f t="shared" si="12"/>
        <v>9.9152869974853161E-2</v>
      </c>
      <c r="T15" s="92">
        <v>20067</v>
      </c>
      <c r="U15" s="1">
        <v>178876</v>
      </c>
      <c r="V15" s="1">
        <v>9021.8389065415831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34</v>
      </c>
      <c r="D16" s="1">
        <v>240044</v>
      </c>
      <c r="E16" s="86">
        <f t="shared" si="5"/>
        <v>11330.312470499386</v>
      </c>
      <c r="F16" s="87">
        <f t="shared" si="0"/>
        <v>0.95836451206045803</v>
      </c>
      <c r="G16" s="189">
        <f t="shared" si="6"/>
        <v>305.52760333258385</v>
      </c>
      <c r="H16" s="189">
        <f t="shared" si="7"/>
        <v>6472.907804204121</v>
      </c>
      <c r="I16" s="189">
        <f t="shared" si="1"/>
        <v>0</v>
      </c>
      <c r="J16" s="88">
        <f t="shared" si="2"/>
        <v>0</v>
      </c>
      <c r="K16" s="189">
        <f t="shared" si="8"/>
        <v>-92.637929987830063</v>
      </c>
      <c r="L16" s="88">
        <f t="shared" si="3"/>
        <v>-1962.6271847221676</v>
      </c>
      <c r="M16" s="89">
        <f t="shared" si="9"/>
        <v>4510.2806194819532</v>
      </c>
      <c r="N16" s="89">
        <f t="shared" si="10"/>
        <v>244554.28061948196</v>
      </c>
      <c r="O16" s="89">
        <f t="shared" si="11"/>
        <v>11543.202143844141</v>
      </c>
      <c r="P16" s="90">
        <f t="shared" si="4"/>
        <v>0.97637159778284954</v>
      </c>
      <c r="Q16" s="227">
        <v>-508.14125125365399</v>
      </c>
      <c r="R16" s="93">
        <f t="shared" si="12"/>
        <v>0.11075943509726618</v>
      </c>
      <c r="S16" s="93">
        <f t="shared" si="12"/>
        <v>9.576475944174756E-2</v>
      </c>
      <c r="T16" s="92">
        <v>21186</v>
      </c>
      <c r="U16" s="1">
        <v>216108</v>
      </c>
      <c r="V16" s="1">
        <v>10340.095693779904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35</v>
      </c>
      <c r="D17" s="1">
        <v>234535</v>
      </c>
      <c r="E17" s="86">
        <f t="shared" si="5"/>
        <v>11635.412015676935</v>
      </c>
      <c r="F17" s="87">
        <f t="shared" si="0"/>
        <v>0.98417108866681902</v>
      </c>
      <c r="G17" s="189">
        <f t="shared" si="6"/>
        <v>116.36588532250356</v>
      </c>
      <c r="H17" s="189">
        <f t="shared" si="7"/>
        <v>2345.5871504457045</v>
      </c>
      <c r="I17" s="189">
        <f t="shared" si="1"/>
        <v>0</v>
      </c>
      <c r="J17" s="88">
        <f t="shared" si="2"/>
        <v>0</v>
      </c>
      <c r="K17" s="189">
        <f t="shared" si="8"/>
        <v>-92.637929987830063</v>
      </c>
      <c r="L17" s="88">
        <f t="shared" si="3"/>
        <v>-1867.3027547646905</v>
      </c>
      <c r="M17" s="89">
        <f t="shared" si="9"/>
        <v>478.28439568101408</v>
      </c>
      <c r="N17" s="89">
        <f t="shared" si="10"/>
        <v>235013.28439568102</v>
      </c>
      <c r="O17" s="89">
        <f t="shared" si="11"/>
        <v>11659.139971011611</v>
      </c>
      <c r="P17" s="90">
        <f t="shared" si="4"/>
        <v>0.98617809689326685</v>
      </c>
      <c r="Q17" s="227">
        <v>-2672.4147362182421</v>
      </c>
      <c r="R17" s="93">
        <f t="shared" si="12"/>
        <v>9.8910624341103426E-2</v>
      </c>
      <c r="S17" s="93">
        <f t="shared" si="12"/>
        <v>8.5444784969557402E-2</v>
      </c>
      <c r="T17" s="92">
        <v>20157</v>
      </c>
      <c r="U17" s="1">
        <v>213425</v>
      </c>
      <c r="V17" s="1">
        <v>10719.487694625815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36</v>
      </c>
      <c r="D18" s="1">
        <v>129410</v>
      </c>
      <c r="E18" s="86">
        <f t="shared" si="5"/>
        <v>10323.069559668156</v>
      </c>
      <c r="F18" s="87">
        <f t="shared" si="0"/>
        <v>0.87316775660658297</v>
      </c>
      <c r="G18" s="189">
        <f t="shared" si="6"/>
        <v>930.01820804794636</v>
      </c>
      <c r="H18" s="189">
        <f t="shared" si="7"/>
        <v>11658.708256089056</v>
      </c>
      <c r="I18" s="189">
        <f t="shared" si="1"/>
        <v>111.20181627468401</v>
      </c>
      <c r="J18" s="88">
        <f t="shared" si="2"/>
        <v>1394.0259688194387</v>
      </c>
      <c r="K18" s="189">
        <f t="shared" si="8"/>
        <v>18.563886286853943</v>
      </c>
      <c r="L18" s="88">
        <f t="shared" si="3"/>
        <v>232.71687849200103</v>
      </c>
      <c r="M18" s="89">
        <f t="shared" si="9"/>
        <v>11891.425134581057</v>
      </c>
      <c r="N18" s="89">
        <f t="shared" si="10"/>
        <v>141301.42513458105</v>
      </c>
      <c r="O18" s="89">
        <f t="shared" si="11"/>
        <v>11271.651654002955</v>
      </c>
      <c r="P18" s="90">
        <f t="shared" si="4"/>
        <v>0.95340273850610657</v>
      </c>
      <c r="Q18" s="227">
        <v>6513.7366986668812</v>
      </c>
      <c r="R18" s="93">
        <f t="shared" si="12"/>
        <v>9.4089498736060734E-2</v>
      </c>
      <c r="S18" s="93">
        <f t="shared" si="12"/>
        <v>7.890350856534642E-2</v>
      </c>
      <c r="T18" s="92">
        <v>12536</v>
      </c>
      <c r="U18" s="1">
        <v>118281</v>
      </c>
      <c r="V18" s="1">
        <v>9568.1119559941762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37</v>
      </c>
      <c r="D19" s="1">
        <v>440519</v>
      </c>
      <c r="E19" s="86">
        <f t="shared" si="5"/>
        <v>15110.588961684904</v>
      </c>
      <c r="F19" s="87">
        <f t="shared" si="0"/>
        <v>1.2781158732309015</v>
      </c>
      <c r="G19" s="189">
        <f t="shared" si="6"/>
        <v>-2038.2438212024369</v>
      </c>
      <c r="H19" s="189">
        <f t="shared" si="7"/>
        <v>-59420.922119514646</v>
      </c>
      <c r="I19" s="189">
        <f t="shared" si="1"/>
        <v>0</v>
      </c>
      <c r="J19" s="88">
        <f t="shared" si="2"/>
        <v>0</v>
      </c>
      <c r="K19" s="189">
        <f t="shared" si="8"/>
        <v>-92.637929987830063</v>
      </c>
      <c r="L19" s="88">
        <f t="shared" si="3"/>
        <v>-2700.6735729352094</v>
      </c>
      <c r="M19" s="89">
        <f t="shared" si="9"/>
        <v>-62121.595692449853</v>
      </c>
      <c r="N19" s="89">
        <f t="shared" si="10"/>
        <v>378397.40430755017</v>
      </c>
      <c r="O19" s="89">
        <f t="shared" si="11"/>
        <v>12979.707210494638</v>
      </c>
      <c r="P19" s="90">
        <f t="shared" si="4"/>
        <v>1.0978771150276183</v>
      </c>
      <c r="Q19" s="227">
        <v>-42152.557757849412</v>
      </c>
      <c r="R19" s="93">
        <f t="shared" si="12"/>
        <v>9.1311995243521779E-2</v>
      </c>
      <c r="S19" s="93">
        <f t="shared" si="12"/>
        <v>7.3792905826516098E-2</v>
      </c>
      <c r="T19" s="92">
        <v>29153</v>
      </c>
      <c r="U19" s="1">
        <v>403660</v>
      </c>
      <c r="V19" s="1">
        <v>14072.163151472894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38</v>
      </c>
      <c r="D20" s="1">
        <v>151171</v>
      </c>
      <c r="E20" s="86">
        <f t="shared" si="5"/>
        <v>12816.532428995337</v>
      </c>
      <c r="F20" s="87">
        <f t="shared" si="0"/>
        <v>1.0840751196934801</v>
      </c>
      <c r="G20" s="189">
        <f t="shared" si="6"/>
        <v>-615.92877093490563</v>
      </c>
      <c r="H20" s="189">
        <f t="shared" si="7"/>
        <v>-7264.8798531772118</v>
      </c>
      <c r="I20" s="189">
        <f t="shared" si="1"/>
        <v>0</v>
      </c>
      <c r="J20" s="88">
        <f t="shared" si="2"/>
        <v>0</v>
      </c>
      <c r="K20" s="189">
        <f t="shared" si="8"/>
        <v>-92.637929987830063</v>
      </c>
      <c r="L20" s="88">
        <f t="shared" si="3"/>
        <v>-1092.6643842064557</v>
      </c>
      <c r="M20" s="89">
        <f t="shared" si="9"/>
        <v>-8357.5442373836668</v>
      </c>
      <c r="N20" s="89">
        <f t="shared" si="10"/>
        <v>142813.45576261633</v>
      </c>
      <c r="O20" s="89">
        <f t="shared" si="11"/>
        <v>12107.965728072601</v>
      </c>
      <c r="P20" s="90">
        <f t="shared" si="4"/>
        <v>1.024141628683398</v>
      </c>
      <c r="Q20" s="227">
        <v>-6863.8183526166731</v>
      </c>
      <c r="R20" s="93">
        <f t="shared" si="12"/>
        <v>6.4479558353401772E-2</v>
      </c>
      <c r="S20" s="93">
        <f t="shared" si="12"/>
        <v>5.9696394589711141E-2</v>
      </c>
      <c r="T20" s="92">
        <v>11795</v>
      </c>
      <c r="U20" s="1">
        <v>142014</v>
      </c>
      <c r="V20" s="1">
        <v>12094.532447623915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39</v>
      </c>
      <c r="D21" s="1">
        <v>147886</v>
      </c>
      <c r="E21" s="86">
        <f t="shared" si="5"/>
        <v>10706.291174980091</v>
      </c>
      <c r="F21" s="87">
        <f t="shared" si="0"/>
        <v>0.90558221978451292</v>
      </c>
      <c r="G21" s="189">
        <f t="shared" si="6"/>
        <v>692.42080655454652</v>
      </c>
      <c r="H21" s="189">
        <f t="shared" si="7"/>
        <v>9564.4086009379516</v>
      </c>
      <c r="I21" s="189">
        <f t="shared" si="1"/>
        <v>0</v>
      </c>
      <c r="J21" s="88">
        <f t="shared" si="2"/>
        <v>0</v>
      </c>
      <c r="K21" s="189">
        <f t="shared" si="8"/>
        <v>-92.637929987830063</v>
      </c>
      <c r="L21" s="88">
        <f t="shared" si="3"/>
        <v>-1279.6077269218968</v>
      </c>
      <c r="M21" s="89">
        <f t="shared" si="9"/>
        <v>8284.8008740160549</v>
      </c>
      <c r="N21" s="89">
        <f t="shared" si="10"/>
        <v>156170.80087401604</v>
      </c>
      <c r="O21" s="89">
        <f t="shared" si="11"/>
        <v>11306.074051546806</v>
      </c>
      <c r="P21" s="90">
        <f t="shared" si="4"/>
        <v>0.95631432671799022</v>
      </c>
      <c r="Q21" s="227">
        <v>3458.7798896506083</v>
      </c>
      <c r="R21" s="93">
        <f t="shared" si="12"/>
        <v>0.11770663280730395</v>
      </c>
      <c r="S21" s="94">
        <f t="shared" si="12"/>
        <v>0.10880576191692509</v>
      </c>
      <c r="T21" s="92">
        <v>13813</v>
      </c>
      <c r="U21" s="1">
        <v>132312</v>
      </c>
      <c r="V21" s="1">
        <v>9655.6958330292637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40</v>
      </c>
      <c r="D22" s="1">
        <v>40614</v>
      </c>
      <c r="E22" s="86">
        <f t="shared" si="5"/>
        <v>15148.825065274152</v>
      </c>
      <c r="F22" s="87">
        <f t="shared" si="0"/>
        <v>1.2813500404133877</v>
      </c>
      <c r="G22" s="189">
        <f t="shared" si="6"/>
        <v>-2061.9502054277709</v>
      </c>
      <c r="H22" s="189">
        <f t="shared" si="7"/>
        <v>-5528.0885007518536</v>
      </c>
      <c r="I22" s="189">
        <f t="shared" si="1"/>
        <v>0</v>
      </c>
      <c r="J22" s="88">
        <f t="shared" si="2"/>
        <v>0</v>
      </c>
      <c r="K22" s="189">
        <f t="shared" si="8"/>
        <v>-92.637929987830063</v>
      </c>
      <c r="L22" s="88">
        <f t="shared" si="3"/>
        <v>-248.36229029737243</v>
      </c>
      <c r="M22" s="89">
        <f t="shared" si="9"/>
        <v>-5776.4507910492257</v>
      </c>
      <c r="N22" s="89">
        <f t="shared" si="10"/>
        <v>34837.549208950775</v>
      </c>
      <c r="O22" s="89">
        <f t="shared" si="11"/>
        <v>12994.236929858553</v>
      </c>
      <c r="P22" s="90">
        <f t="shared" si="4"/>
        <v>1.099106098556963</v>
      </c>
      <c r="Q22" s="227">
        <v>-141.63207658883584</v>
      </c>
      <c r="R22" s="93">
        <f t="shared" si="12"/>
        <v>0.11506465694753315</v>
      </c>
      <c r="S22" s="94">
        <f t="shared" si="12"/>
        <v>9.9259935961331702E-2</v>
      </c>
      <c r="T22" s="92">
        <v>2681</v>
      </c>
      <c r="U22" s="1">
        <v>36423</v>
      </c>
      <c r="V22" s="1">
        <v>13780.930760499432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41</v>
      </c>
      <c r="D23" s="1">
        <v>65212</v>
      </c>
      <c r="E23" s="86">
        <f t="shared" si="5"/>
        <v>16555.470931708554</v>
      </c>
      <c r="F23" s="87">
        <f t="shared" si="0"/>
        <v>1.4003299434776011</v>
      </c>
      <c r="G23" s="189">
        <f t="shared" si="6"/>
        <v>-2934.0706426171005</v>
      </c>
      <c r="H23" s="189">
        <f t="shared" si="7"/>
        <v>-11557.304261268759</v>
      </c>
      <c r="I23" s="189">
        <f t="shared" si="1"/>
        <v>0</v>
      </c>
      <c r="J23" s="88">
        <f t="shared" si="2"/>
        <v>0</v>
      </c>
      <c r="K23" s="189">
        <f t="shared" si="8"/>
        <v>-92.637929987830063</v>
      </c>
      <c r="L23" s="88">
        <f t="shared" si="3"/>
        <v>-364.90080622206261</v>
      </c>
      <c r="M23" s="89">
        <f t="shared" si="9"/>
        <v>-11922.205067490821</v>
      </c>
      <c r="N23" s="89">
        <f t="shared" si="10"/>
        <v>53289.794932509176</v>
      </c>
      <c r="O23" s="89">
        <f t="shared" si="11"/>
        <v>13528.762359103624</v>
      </c>
      <c r="P23" s="90">
        <f t="shared" si="4"/>
        <v>1.144318461721364</v>
      </c>
      <c r="Q23" s="227">
        <v>1673.6488214534129</v>
      </c>
      <c r="R23" s="93">
        <f t="shared" si="12"/>
        <v>3.9036359580637968E-2</v>
      </c>
      <c r="S23" s="93">
        <f t="shared" si="12"/>
        <v>2.5847271492536357E-2</v>
      </c>
      <c r="T23" s="92">
        <v>3939</v>
      </c>
      <c r="U23" s="1">
        <v>62762</v>
      </c>
      <c r="V23" s="1">
        <v>16138.338904602726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42</v>
      </c>
      <c r="D24" s="1">
        <v>57188</v>
      </c>
      <c r="E24" s="86">
        <f t="shared" si="5"/>
        <v>12432.173913043478</v>
      </c>
      <c r="F24" s="87">
        <f t="shared" si="0"/>
        <v>1.0515644927751522</v>
      </c>
      <c r="G24" s="189">
        <f t="shared" si="6"/>
        <v>-377.62649104475315</v>
      </c>
      <c r="H24" s="189">
        <f t="shared" si="7"/>
        <v>-1737.0818588058646</v>
      </c>
      <c r="I24" s="189">
        <f t="shared" si="1"/>
        <v>0</v>
      </c>
      <c r="J24" s="88">
        <f t="shared" si="2"/>
        <v>0</v>
      </c>
      <c r="K24" s="189">
        <f t="shared" si="8"/>
        <v>-92.637929987830063</v>
      </c>
      <c r="L24" s="88">
        <f t="shared" si="3"/>
        <v>-426.13447794401827</v>
      </c>
      <c r="M24" s="89">
        <f t="shared" si="9"/>
        <v>-2163.2163367498829</v>
      </c>
      <c r="N24" s="89">
        <f t="shared" si="10"/>
        <v>55024.78366325012</v>
      </c>
      <c r="O24" s="89">
        <f t="shared" si="11"/>
        <v>11961.909492010896</v>
      </c>
      <c r="P24" s="90">
        <f t="shared" si="4"/>
        <v>1.0117875904544333</v>
      </c>
      <c r="Q24" s="227">
        <v>1337.6599133500058</v>
      </c>
      <c r="R24" s="93">
        <f t="shared" si="12"/>
        <v>7.9833836858006046E-2</v>
      </c>
      <c r="S24" s="93">
        <f t="shared" si="12"/>
        <v>7.3260935242348585E-2</v>
      </c>
      <c r="T24" s="92">
        <v>4600</v>
      </c>
      <c r="U24" s="1">
        <v>52960</v>
      </c>
      <c r="V24" s="1">
        <v>11583.552055993001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43</v>
      </c>
      <c r="D25" s="1">
        <v>6361</v>
      </c>
      <c r="E25" s="86">
        <f t="shared" si="5"/>
        <v>11159.649122807017</v>
      </c>
      <c r="F25" s="87">
        <f t="shared" si="0"/>
        <v>0.94392910294322008</v>
      </c>
      <c r="G25" s="189">
        <f t="shared" si="6"/>
        <v>411.33887890185258</v>
      </c>
      <c r="H25" s="189">
        <f t="shared" si="7"/>
        <v>234.46316097405597</v>
      </c>
      <c r="I25" s="189">
        <f t="shared" si="1"/>
        <v>0</v>
      </c>
      <c r="J25" s="88">
        <f t="shared" si="2"/>
        <v>0</v>
      </c>
      <c r="K25" s="189">
        <f t="shared" si="8"/>
        <v>-92.637929987830063</v>
      </c>
      <c r="L25" s="88">
        <f t="shared" si="3"/>
        <v>-52.803620093063138</v>
      </c>
      <c r="M25" s="89">
        <f t="shared" si="9"/>
        <v>181.65954088099284</v>
      </c>
      <c r="N25" s="89">
        <f t="shared" si="10"/>
        <v>6542.6595408809926</v>
      </c>
      <c r="O25" s="89">
        <f t="shared" si="11"/>
        <v>11478.350071721041</v>
      </c>
      <c r="P25" s="90">
        <f t="shared" si="4"/>
        <v>0.97088614231829917</v>
      </c>
      <c r="Q25" s="227">
        <v>113.292076219457</v>
      </c>
      <c r="R25" s="93">
        <f t="shared" si="12"/>
        <v>9.9567847882454624E-2</v>
      </c>
      <c r="S25" s="93">
        <f t="shared" si="12"/>
        <v>4.9412121487816214E-2</v>
      </c>
      <c r="T25" s="92">
        <v>570</v>
      </c>
      <c r="U25" s="1">
        <v>5785</v>
      </c>
      <c r="V25" s="1">
        <v>10634.191176470589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44</v>
      </c>
      <c r="D26" s="1">
        <v>11011</v>
      </c>
      <c r="E26" s="86">
        <f t="shared" si="5"/>
        <v>12330.347144456888</v>
      </c>
      <c r="F26" s="87">
        <f t="shared" si="0"/>
        <v>1.0429515651400787</v>
      </c>
      <c r="G26" s="189">
        <f t="shared" si="6"/>
        <v>-314.49389452106715</v>
      </c>
      <c r="H26" s="189">
        <f t="shared" si="7"/>
        <v>-280.84304780731298</v>
      </c>
      <c r="I26" s="189">
        <f t="shared" si="1"/>
        <v>0</v>
      </c>
      <c r="J26" s="88">
        <f t="shared" si="2"/>
        <v>0</v>
      </c>
      <c r="K26" s="189">
        <f t="shared" si="8"/>
        <v>-92.637929987830063</v>
      </c>
      <c r="L26" s="88">
        <f t="shared" si="3"/>
        <v>-82.725671479132245</v>
      </c>
      <c r="M26" s="89">
        <f t="shared" si="9"/>
        <v>-363.56871928644523</v>
      </c>
      <c r="N26" s="89">
        <f t="shared" si="10"/>
        <v>10647.431280713554</v>
      </c>
      <c r="O26" s="89">
        <f t="shared" si="11"/>
        <v>11923.215319947989</v>
      </c>
      <c r="P26" s="90">
        <f t="shared" si="4"/>
        <v>1.0085146779531053</v>
      </c>
      <c r="Q26" s="227">
        <v>-129.80174725618417</v>
      </c>
      <c r="R26" s="93">
        <f t="shared" si="12"/>
        <v>0.12632978723404256</v>
      </c>
      <c r="S26" s="93">
        <f t="shared" si="12"/>
        <v>0.11371691167711037</v>
      </c>
      <c r="T26" s="92">
        <v>893</v>
      </c>
      <c r="U26" s="1">
        <v>9776</v>
      </c>
      <c r="V26" s="1">
        <v>11071.347678369197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45</v>
      </c>
      <c r="D27" s="1">
        <v>129087</v>
      </c>
      <c r="E27" s="86">
        <f t="shared" si="5"/>
        <v>11018.950064020486</v>
      </c>
      <c r="F27" s="87">
        <f t="shared" si="0"/>
        <v>0.93202819684090354</v>
      </c>
      <c r="G27" s="189">
        <f t="shared" si="6"/>
        <v>498.57229534950193</v>
      </c>
      <c r="H27" s="189">
        <f t="shared" si="7"/>
        <v>5840.7744400194151</v>
      </c>
      <c r="I27" s="189">
        <f t="shared" si="1"/>
        <v>0</v>
      </c>
      <c r="J27" s="88">
        <f t="shared" si="2"/>
        <v>0</v>
      </c>
      <c r="K27" s="189">
        <f t="shared" si="8"/>
        <v>-92.637929987830063</v>
      </c>
      <c r="L27" s="88">
        <f t="shared" si="3"/>
        <v>-1085.2533498074292</v>
      </c>
      <c r="M27" s="89">
        <f t="shared" si="9"/>
        <v>4755.5210902119861</v>
      </c>
      <c r="N27" s="89">
        <f t="shared" si="10"/>
        <v>133842.52109021199</v>
      </c>
      <c r="O27" s="89">
        <f t="shared" si="11"/>
        <v>11424.884429382158</v>
      </c>
      <c r="P27" s="90">
        <f t="shared" si="4"/>
        <v>0.96636379799941885</v>
      </c>
      <c r="Q27" s="227">
        <v>2561.1950401946356</v>
      </c>
      <c r="R27" s="93">
        <f t="shared" si="12"/>
        <v>0.11398096290095704</v>
      </c>
      <c r="S27" s="93">
        <f t="shared" si="12"/>
        <v>0.10019289293760753</v>
      </c>
      <c r="T27" s="92">
        <v>11715</v>
      </c>
      <c r="U27" s="1">
        <v>115879</v>
      </c>
      <c r="V27" s="1">
        <v>10015.471045808124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46</v>
      </c>
      <c r="D28" s="1">
        <v>478434</v>
      </c>
      <c r="E28" s="86">
        <f t="shared" si="5"/>
        <v>10942.38730187773</v>
      </c>
      <c r="F28" s="87">
        <f t="shared" si="0"/>
        <v>0.92555220296394836</v>
      </c>
      <c r="G28" s="189">
        <f t="shared" si="6"/>
        <v>546.04120787801037</v>
      </c>
      <c r="H28" s="189">
        <f t="shared" si="7"/>
        <v>23874.559732050249</v>
      </c>
      <c r="I28" s="189">
        <f t="shared" si="1"/>
        <v>0</v>
      </c>
      <c r="J28" s="88">
        <f t="shared" si="2"/>
        <v>0</v>
      </c>
      <c r="K28" s="189">
        <f t="shared" si="8"/>
        <v>-92.637929987830063</v>
      </c>
      <c r="L28" s="88">
        <f t="shared" si="3"/>
        <v>-4050.4082128578939</v>
      </c>
      <c r="M28" s="89">
        <f t="shared" si="9"/>
        <v>19824.151519192354</v>
      </c>
      <c r="N28" s="89">
        <f t="shared" si="10"/>
        <v>498258.15151919238</v>
      </c>
      <c r="O28" s="89">
        <f t="shared" si="11"/>
        <v>11395.790579767912</v>
      </c>
      <c r="P28" s="90">
        <f t="shared" si="4"/>
        <v>0.96390292032617597</v>
      </c>
      <c r="Q28" s="227">
        <v>10437.510576391782</v>
      </c>
      <c r="R28" s="93">
        <f t="shared" si="12"/>
        <v>0.12689107101217492</v>
      </c>
      <c r="S28" s="93">
        <f t="shared" si="12"/>
        <v>0.11614355650923418</v>
      </c>
      <c r="T28" s="92">
        <v>43723</v>
      </c>
      <c r="U28" s="1">
        <v>424561</v>
      </c>
      <c r="V28" s="1">
        <v>9803.7454394310262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47</v>
      </c>
      <c r="D29" s="1">
        <v>2704</v>
      </c>
      <c r="E29" s="86">
        <f t="shared" si="5"/>
        <v>12460.829493087556</v>
      </c>
      <c r="F29" s="87">
        <f t="shared" si="0"/>
        <v>1.053988299802386</v>
      </c>
      <c r="G29" s="189">
        <f t="shared" si="6"/>
        <v>-395.39295067208167</v>
      </c>
      <c r="H29" s="189">
        <f t="shared" si="7"/>
        <v>-85.800270295841727</v>
      </c>
      <c r="I29" s="189">
        <f t="shared" si="1"/>
        <v>0</v>
      </c>
      <c r="J29" s="88">
        <f t="shared" si="2"/>
        <v>0</v>
      </c>
      <c r="K29" s="189">
        <f t="shared" si="8"/>
        <v>-92.637929987830063</v>
      </c>
      <c r="L29" s="88">
        <f t="shared" si="3"/>
        <v>-20.102430807359124</v>
      </c>
      <c r="M29" s="89">
        <f t="shared" si="9"/>
        <v>-105.90270110320085</v>
      </c>
      <c r="N29" s="89">
        <f t="shared" si="10"/>
        <v>2598.0972988967992</v>
      </c>
      <c r="O29" s="89">
        <f t="shared" si="11"/>
        <v>11972.798612427645</v>
      </c>
      <c r="P29" s="90">
        <f t="shared" si="4"/>
        <v>1.0127086371247822</v>
      </c>
      <c r="Q29" s="227">
        <v>19.408421999337364</v>
      </c>
      <c r="R29" s="93">
        <f t="shared" si="12"/>
        <v>0.13948588284871472</v>
      </c>
      <c r="S29" s="93">
        <f t="shared" si="12"/>
        <v>0.1289837088132425</v>
      </c>
      <c r="T29" s="92">
        <v>217</v>
      </c>
      <c r="U29" s="1">
        <v>2373</v>
      </c>
      <c r="V29" s="1">
        <v>11037.209302325582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48</v>
      </c>
      <c r="D30" s="1">
        <v>110685</v>
      </c>
      <c r="E30" s="86">
        <f t="shared" si="5"/>
        <v>12204.763479986768</v>
      </c>
      <c r="F30" s="87">
        <f t="shared" si="0"/>
        <v>1.0323291813676949</v>
      </c>
      <c r="G30" s="189">
        <f t="shared" si="6"/>
        <v>-236.6320225495931</v>
      </c>
      <c r="H30" s="189">
        <f t="shared" si="7"/>
        <v>-2146.0158125022599</v>
      </c>
      <c r="I30" s="189">
        <f t="shared" si="1"/>
        <v>0</v>
      </c>
      <c r="J30" s="88">
        <f t="shared" si="2"/>
        <v>0</v>
      </c>
      <c r="K30" s="189">
        <f t="shared" si="8"/>
        <v>-92.637929987830063</v>
      </c>
      <c r="L30" s="88">
        <f t="shared" si="3"/>
        <v>-840.13338705963088</v>
      </c>
      <c r="M30" s="89">
        <f t="shared" si="9"/>
        <v>-2986.1491995618908</v>
      </c>
      <c r="N30" s="89">
        <f t="shared" si="10"/>
        <v>107698.85080043811</v>
      </c>
      <c r="O30" s="89">
        <f t="shared" si="11"/>
        <v>11875.493527449345</v>
      </c>
      <c r="P30" s="90">
        <f t="shared" si="4"/>
        <v>1.0044781721195997</v>
      </c>
      <c r="Q30" s="227">
        <v>-1670.9024925714807</v>
      </c>
      <c r="R30" s="93">
        <f t="shared" si="12"/>
        <v>7.0858447576939071E-2</v>
      </c>
      <c r="S30" s="93">
        <f t="shared" si="12"/>
        <v>5.5390098626384526E-2</v>
      </c>
      <c r="T30" s="92">
        <v>9069</v>
      </c>
      <c r="U30" s="1">
        <v>103361</v>
      </c>
      <c r="V30" s="1">
        <v>11564.220183486239</v>
      </c>
      <c r="W30" s="196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0">
        <v>1505</v>
      </c>
      <c r="C31" t="s">
        <v>49</v>
      </c>
      <c r="D31" s="1">
        <v>265011</v>
      </c>
      <c r="E31" s="86">
        <f t="shared" si="5"/>
        <v>10782.447717470908</v>
      </c>
      <c r="F31" s="87">
        <f t="shared" si="0"/>
        <v>0.91202385392959551</v>
      </c>
      <c r="G31" s="189">
        <f t="shared" si="6"/>
        <v>645.20375021024017</v>
      </c>
      <c r="H31" s="189">
        <f t="shared" si="7"/>
        <v>15857.817772667284</v>
      </c>
      <c r="I31" s="189">
        <f t="shared" si="1"/>
        <v>0</v>
      </c>
      <c r="J31" s="88">
        <f t="shared" si="2"/>
        <v>0</v>
      </c>
      <c r="K31" s="189">
        <f t="shared" si="8"/>
        <v>-92.637929987830063</v>
      </c>
      <c r="L31" s="88">
        <f t="shared" si="3"/>
        <v>-2276.855043240887</v>
      </c>
      <c r="M31" s="89">
        <f t="shared" si="9"/>
        <v>13580.962729426397</v>
      </c>
      <c r="N31" s="89">
        <f t="shared" si="10"/>
        <v>278591.96272942639</v>
      </c>
      <c r="O31" s="89">
        <f t="shared" si="11"/>
        <v>11335.013537693319</v>
      </c>
      <c r="P31" s="90">
        <f t="shared" si="4"/>
        <v>0.95876214769312185</v>
      </c>
      <c r="Q31" s="227">
        <v>5063.1938389801617</v>
      </c>
      <c r="R31" s="93">
        <f t="shared" si="12"/>
        <v>9.7322230825607536E-2</v>
      </c>
      <c r="S31" s="93">
        <f t="shared" si="12"/>
        <v>8.9553735904797913E-2</v>
      </c>
      <c r="T31" s="92">
        <v>24578</v>
      </c>
      <c r="U31" s="1">
        <v>241507</v>
      </c>
      <c r="V31" s="1">
        <v>9896.2055400753979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50</v>
      </c>
      <c r="D32" s="1">
        <v>382713</v>
      </c>
      <c r="E32" s="86">
        <f t="shared" si="5"/>
        <v>11540.361245966891</v>
      </c>
      <c r="F32" s="87">
        <f t="shared" si="0"/>
        <v>0.97613130293528549</v>
      </c>
      <c r="G32" s="189">
        <f t="shared" si="6"/>
        <v>175.29736254273072</v>
      </c>
      <c r="H32" s="189">
        <f t="shared" si="7"/>
        <v>5813.3864340045784</v>
      </c>
      <c r="I32" s="189">
        <f t="shared" si="1"/>
        <v>0</v>
      </c>
      <c r="J32" s="88">
        <f t="shared" si="2"/>
        <v>0</v>
      </c>
      <c r="K32" s="189">
        <f t="shared" si="8"/>
        <v>-92.637929987830063</v>
      </c>
      <c r="L32" s="88">
        <f t="shared" si="3"/>
        <v>-3072.1516721864082</v>
      </c>
      <c r="M32" s="89">
        <f t="shared" si="9"/>
        <v>2741.2347618181702</v>
      </c>
      <c r="N32" s="89">
        <f t="shared" si="10"/>
        <v>385454.2347618182</v>
      </c>
      <c r="O32" s="89">
        <f t="shared" si="11"/>
        <v>11623.020678521792</v>
      </c>
      <c r="P32" s="90">
        <f t="shared" si="4"/>
        <v>0.98312297831528395</v>
      </c>
      <c r="Q32" s="227">
        <v>1681.7184274839383</v>
      </c>
      <c r="R32" s="93">
        <f t="shared" si="12"/>
        <v>8.0283173051138815E-2</v>
      </c>
      <c r="S32" s="93">
        <f t="shared" si="12"/>
        <v>6.8979664289906734E-2</v>
      </c>
      <c r="T32" s="92">
        <v>33163</v>
      </c>
      <c r="U32" s="1">
        <v>354271</v>
      </c>
      <c r="V32" s="1">
        <v>10795.67893710385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431</v>
      </c>
      <c r="D33" s="1">
        <v>707676.21849839995</v>
      </c>
      <c r="E33" s="86">
        <f t="shared" si="5"/>
        <v>11954.394042001419</v>
      </c>
      <c r="F33" s="87">
        <f t="shared" si="0"/>
        <v>1.011151902727373</v>
      </c>
      <c r="G33" s="189">
        <f t="shared" si="6"/>
        <v>-81.402970998676352</v>
      </c>
      <c r="H33" s="189">
        <f t="shared" si="7"/>
        <v>-4818.8930771796422</v>
      </c>
      <c r="I33" s="189">
        <f t="shared" si="1"/>
        <v>0</v>
      </c>
      <c r="J33" s="88">
        <f t="shared" si="2"/>
        <v>0</v>
      </c>
      <c r="K33" s="189">
        <f t="shared" si="8"/>
        <v>-92.637929987830063</v>
      </c>
      <c r="L33" s="88">
        <f t="shared" si="3"/>
        <v>-5483.9801794195637</v>
      </c>
      <c r="M33" s="89">
        <f t="shared" si="9"/>
        <v>-10302.873256599207</v>
      </c>
      <c r="N33" s="89">
        <f t="shared" si="10"/>
        <v>697373.34524180077</v>
      </c>
      <c r="O33" s="89">
        <f t="shared" si="11"/>
        <v>11780.353141014912</v>
      </c>
      <c r="P33" s="90">
        <f t="shared" si="4"/>
        <v>0.99643080623627711</v>
      </c>
      <c r="Q33" s="227">
        <v>195.93038449513188</v>
      </c>
      <c r="R33" s="93">
        <f t="shared" si="12"/>
        <v>7.1566098888351082E-2</v>
      </c>
      <c r="S33" s="93">
        <f t="shared" si="12"/>
        <v>5.9094241019266365E-2</v>
      </c>
      <c r="T33" s="92">
        <v>59198</v>
      </c>
      <c r="U33" s="1">
        <v>660413.03399999999</v>
      </c>
      <c r="V33" s="1">
        <v>11287.375173050301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51</v>
      </c>
      <c r="D34" s="1">
        <v>33891</v>
      </c>
      <c r="E34" s="86">
        <f t="shared" si="5"/>
        <v>11119.094488188975</v>
      </c>
      <c r="F34" s="87">
        <f t="shared" si="0"/>
        <v>0.94049882485347591</v>
      </c>
      <c r="G34" s="189">
        <f t="shared" si="6"/>
        <v>436.48275236503849</v>
      </c>
      <c r="H34" s="189">
        <f t="shared" si="7"/>
        <v>1330.3994292086372</v>
      </c>
      <c r="I34" s="189">
        <f t="shared" si="1"/>
        <v>0</v>
      </c>
      <c r="J34" s="88">
        <f t="shared" si="2"/>
        <v>0</v>
      </c>
      <c r="K34" s="189">
        <f t="shared" si="8"/>
        <v>-92.637929987830063</v>
      </c>
      <c r="L34" s="88">
        <f t="shared" si="3"/>
        <v>-282.36041060290603</v>
      </c>
      <c r="M34" s="89">
        <f t="shared" si="9"/>
        <v>1048.0390186057311</v>
      </c>
      <c r="N34" s="89">
        <f t="shared" si="10"/>
        <v>34939.039018605734</v>
      </c>
      <c r="O34" s="89">
        <f t="shared" si="11"/>
        <v>11462.939310566186</v>
      </c>
      <c r="P34" s="90">
        <f t="shared" si="4"/>
        <v>0.96958263664419642</v>
      </c>
      <c r="Q34" s="227">
        <v>769.06373388930911</v>
      </c>
      <c r="R34" s="93">
        <f t="shared" si="12"/>
        <v>8.8937441763326158E-2</v>
      </c>
      <c r="S34" s="93">
        <f t="shared" si="12"/>
        <v>8.1077657078682655E-2</v>
      </c>
      <c r="T34" s="92">
        <v>3048</v>
      </c>
      <c r="U34" s="1">
        <v>31123</v>
      </c>
      <c r="V34" s="1">
        <v>10285.194976867151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52</v>
      </c>
      <c r="D35" s="213">
        <v>29324</v>
      </c>
      <c r="E35" s="214">
        <f t="shared" si="5"/>
        <v>12042.710472279261</v>
      </c>
      <c r="F35" s="215">
        <f t="shared" si="0"/>
        <v>1.018622070282815</v>
      </c>
      <c r="G35" s="216">
        <f>($E$365+$Y$365-E35-Y35)*0.62</f>
        <v>-293.48893189824855</v>
      </c>
      <c r="H35" s="216">
        <f>G35*T35/1000</f>
        <v>-714.64554917223518</v>
      </c>
      <c r="I35" s="216">
        <f t="shared" si="1"/>
        <v>0</v>
      </c>
      <c r="J35" s="217">
        <f t="shared" si="2"/>
        <v>0</v>
      </c>
      <c r="K35" s="216">
        <f t="shared" si="8"/>
        <v>-92.637929987830063</v>
      </c>
      <c r="L35" s="217">
        <f t="shared" si="3"/>
        <v>-225.57335952036621</v>
      </c>
      <c r="M35" s="218">
        <f t="shared" si="9"/>
        <v>-940.21890869260142</v>
      </c>
      <c r="N35" s="218">
        <f t="shared" si="10"/>
        <v>28383.781091307399</v>
      </c>
      <c r="O35" s="218">
        <f t="shared" si="11"/>
        <v>11656.583610393183</v>
      </c>
      <c r="P35" s="219">
        <f t="shared" si="4"/>
        <v>0.98596186937940888</v>
      </c>
      <c r="Q35" s="227">
        <v>-72.191393694074009</v>
      </c>
      <c r="R35" s="219">
        <f t="shared" si="12"/>
        <v>5.9163476125117388E-2</v>
      </c>
      <c r="S35" s="219">
        <f t="shared" si="12"/>
        <v>6.0468400325682306E-2</v>
      </c>
      <c r="T35" s="92">
        <v>2435</v>
      </c>
      <c r="U35" s="1">
        <v>27686</v>
      </c>
      <c r="V35" s="1">
        <v>11356.029532403609</v>
      </c>
      <c r="W35" s="220"/>
      <c r="X35" s="218">
        <v>617.89999999999964</v>
      </c>
      <c r="Y35" s="218">
        <f>X35*1000/T35</f>
        <v>253.75770020533867</v>
      </c>
      <c r="Z35" s="1"/>
      <c r="AA35" s="1"/>
    </row>
    <row r="36" spans="2:28">
      <c r="B36" s="200">
        <v>1515</v>
      </c>
      <c r="C36" t="s">
        <v>53</v>
      </c>
      <c r="D36" s="1">
        <v>118656</v>
      </c>
      <c r="E36" s="86">
        <f t="shared" si="5"/>
        <v>13138.744325102425</v>
      </c>
      <c r="F36" s="87">
        <f t="shared" si="0"/>
        <v>1.1113291294479997</v>
      </c>
      <c r="G36" s="189">
        <f t="shared" si="6"/>
        <v>-815.70014652130033</v>
      </c>
      <c r="H36" s="189">
        <f t="shared" si="7"/>
        <v>-7366.5880232338632</v>
      </c>
      <c r="I36" s="189">
        <f t="shared" si="1"/>
        <v>0</v>
      </c>
      <c r="J36" s="88">
        <f t="shared" si="2"/>
        <v>0</v>
      </c>
      <c r="K36" s="189">
        <f t="shared" si="8"/>
        <v>-92.637929987830063</v>
      </c>
      <c r="L36" s="88">
        <f t="shared" si="3"/>
        <v>-836.61314572009326</v>
      </c>
      <c r="M36" s="89">
        <f t="shared" si="9"/>
        <v>-8203.2011689539559</v>
      </c>
      <c r="N36" s="89">
        <f t="shared" si="10"/>
        <v>110452.79883104605</v>
      </c>
      <c r="O36" s="89">
        <f t="shared" si="11"/>
        <v>12230.406248593295</v>
      </c>
      <c r="P36" s="90">
        <f t="shared" si="4"/>
        <v>1.0344981523901156</v>
      </c>
      <c r="Q36" s="227">
        <v>3341.7673690138872</v>
      </c>
      <c r="R36" s="93">
        <f t="shared" si="12"/>
        <v>4.886558998636506E-3</v>
      </c>
      <c r="S36" s="93">
        <f t="shared" si="12"/>
        <v>-2.1235011516142059E-3</v>
      </c>
      <c r="T36" s="92">
        <v>9031</v>
      </c>
      <c r="U36" s="1">
        <v>118079</v>
      </c>
      <c r="V36" s="1">
        <v>13166.703835860839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54</v>
      </c>
      <c r="D37" s="1">
        <v>107016</v>
      </c>
      <c r="E37" s="86">
        <f t="shared" si="5"/>
        <v>12075.829383886257</v>
      </c>
      <c r="F37" s="87">
        <f t="shared" si="0"/>
        <v>1.0214234042835193</v>
      </c>
      <c r="G37" s="189">
        <f t="shared" si="6"/>
        <v>-156.69288296727632</v>
      </c>
      <c r="H37" s="189">
        <f t="shared" si="7"/>
        <v>-1388.6123288560027</v>
      </c>
      <c r="I37" s="189">
        <f t="shared" si="1"/>
        <v>0</v>
      </c>
      <c r="J37" s="88">
        <f t="shared" si="2"/>
        <v>0</v>
      </c>
      <c r="K37" s="189">
        <f t="shared" si="8"/>
        <v>-92.637929987830063</v>
      </c>
      <c r="L37" s="88">
        <f t="shared" si="3"/>
        <v>-820.95733555215008</v>
      </c>
      <c r="M37" s="89">
        <f t="shared" si="9"/>
        <v>-2209.5696644081527</v>
      </c>
      <c r="N37" s="89">
        <f t="shared" si="10"/>
        <v>104806.43033559185</v>
      </c>
      <c r="O37" s="89">
        <f t="shared" si="11"/>
        <v>11826.49857093115</v>
      </c>
      <c r="P37" s="90">
        <f t="shared" si="4"/>
        <v>1.0003339768276127</v>
      </c>
      <c r="Q37" s="227">
        <v>-1295.8850886722407</v>
      </c>
      <c r="R37" s="93">
        <f t="shared" si="12"/>
        <v>0.14173539170605243</v>
      </c>
      <c r="S37" s="93">
        <f t="shared" si="12"/>
        <v>0.14160655674873979</v>
      </c>
      <c r="T37" s="92">
        <v>8862</v>
      </c>
      <c r="U37" s="1">
        <v>93731</v>
      </c>
      <c r="V37" s="1">
        <v>10577.925742015574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55</v>
      </c>
      <c r="D38" s="1">
        <v>54058</v>
      </c>
      <c r="E38" s="86">
        <f t="shared" si="5"/>
        <v>10161.278195488721</v>
      </c>
      <c r="F38" s="87">
        <f t="shared" si="0"/>
        <v>0.85948277640933468</v>
      </c>
      <c r="G38" s="189">
        <f t="shared" si="6"/>
        <v>1030.328853839196</v>
      </c>
      <c r="H38" s="189">
        <f t="shared" si="7"/>
        <v>5481.3495024245221</v>
      </c>
      <c r="I38" s="189">
        <f t="shared" si="1"/>
        <v>167.82879373748619</v>
      </c>
      <c r="J38" s="88">
        <f t="shared" si="2"/>
        <v>892.84918268342653</v>
      </c>
      <c r="K38" s="189">
        <f t="shared" si="8"/>
        <v>75.190863749656131</v>
      </c>
      <c r="L38" s="88">
        <f t="shared" si="3"/>
        <v>400.01539514817063</v>
      </c>
      <c r="M38" s="89">
        <f t="shared" si="9"/>
        <v>5881.3648975726928</v>
      </c>
      <c r="N38" s="89">
        <f t="shared" si="10"/>
        <v>59939.36489757269</v>
      </c>
      <c r="O38" s="89">
        <f t="shared" si="11"/>
        <v>11266.797913077573</v>
      </c>
      <c r="P38" s="90">
        <f t="shared" si="4"/>
        <v>0.95299218910018924</v>
      </c>
      <c r="Q38" s="227">
        <v>3567.7157081132605</v>
      </c>
      <c r="R38" s="93">
        <f t="shared" si="12"/>
        <v>0.14473879253753469</v>
      </c>
      <c r="S38" s="93">
        <f t="shared" si="12"/>
        <v>0.14516914546706017</v>
      </c>
      <c r="T38" s="92">
        <v>5320</v>
      </c>
      <c r="U38" s="1">
        <v>47223</v>
      </c>
      <c r="V38" s="1">
        <v>8873.1679819616675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56</v>
      </c>
      <c r="D39" s="1">
        <v>114138</v>
      </c>
      <c r="E39" s="86">
        <f t="shared" si="5"/>
        <v>10324.559023066486</v>
      </c>
      <c r="F39" s="87">
        <f t="shared" si="0"/>
        <v>0.87329374155772077</v>
      </c>
      <c r="G39" s="189">
        <f t="shared" si="6"/>
        <v>929.09474074098216</v>
      </c>
      <c r="H39" s="189">
        <f t="shared" si="7"/>
        <v>10271.142358891559</v>
      </c>
      <c r="I39" s="189">
        <f t="shared" si="1"/>
        <v>110.68050408526869</v>
      </c>
      <c r="J39" s="88">
        <f t="shared" si="2"/>
        <v>1223.5729726626455</v>
      </c>
      <c r="K39" s="189">
        <f t="shared" si="8"/>
        <v>18.042574097438631</v>
      </c>
      <c r="L39" s="88">
        <f t="shared" si="3"/>
        <v>199.46065664718407</v>
      </c>
      <c r="M39" s="89">
        <f t="shared" si="9"/>
        <v>10470.603015538743</v>
      </c>
      <c r="N39" s="89">
        <f t="shared" si="10"/>
        <v>124608.60301553874</v>
      </c>
      <c r="O39" s="89">
        <f t="shared" si="11"/>
        <v>11271.696337904907</v>
      </c>
      <c r="P39" s="90">
        <f t="shared" si="4"/>
        <v>0.95340651805464083</v>
      </c>
      <c r="Q39" s="227">
        <v>6970.5704047353483</v>
      </c>
      <c r="R39" s="93">
        <f t="shared" si="12"/>
        <v>0.10375305824444681</v>
      </c>
      <c r="S39" s="94">
        <f t="shared" si="12"/>
        <v>9.4068386453428077E-2</v>
      </c>
      <c r="T39" s="92">
        <v>11055</v>
      </c>
      <c r="U39" s="1">
        <v>103409</v>
      </c>
      <c r="V39" s="1">
        <v>9436.8497901076844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57</v>
      </c>
      <c r="D40" s="1">
        <v>48766</v>
      </c>
      <c r="E40" s="86">
        <f t="shared" si="5"/>
        <v>11133.789954337899</v>
      </c>
      <c r="F40" s="87">
        <f t="shared" si="0"/>
        <v>0.94174182792880878</v>
      </c>
      <c r="G40" s="189">
        <f t="shared" si="6"/>
        <v>427.37156335270589</v>
      </c>
      <c r="H40" s="189">
        <f t="shared" si="7"/>
        <v>1871.8874474848519</v>
      </c>
      <c r="I40" s="189">
        <f t="shared" si="1"/>
        <v>0</v>
      </c>
      <c r="J40" s="88">
        <f t="shared" si="2"/>
        <v>0</v>
      </c>
      <c r="K40" s="189">
        <f t="shared" si="8"/>
        <v>-92.637929987830063</v>
      </c>
      <c r="L40" s="88">
        <f t="shared" si="3"/>
        <v>-405.75413334669571</v>
      </c>
      <c r="M40" s="89">
        <f t="shared" si="9"/>
        <v>1466.1333141381563</v>
      </c>
      <c r="N40" s="89">
        <f t="shared" si="10"/>
        <v>50232.133314138155</v>
      </c>
      <c r="O40" s="89">
        <f t="shared" si="11"/>
        <v>11468.523587702775</v>
      </c>
      <c r="P40" s="90">
        <f t="shared" si="4"/>
        <v>0.97005497781282291</v>
      </c>
      <c r="Q40" s="227">
        <v>1138.1717435810915</v>
      </c>
      <c r="R40" s="93">
        <f t="shared" si="12"/>
        <v>9.2746543572276879E-2</v>
      </c>
      <c r="S40" s="93">
        <f t="shared" si="12"/>
        <v>8.4763007180881242E-2</v>
      </c>
      <c r="T40" s="92">
        <v>4380</v>
      </c>
      <c r="U40" s="1">
        <v>44627</v>
      </c>
      <c r="V40" s="1">
        <v>10263.799448022079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58</v>
      </c>
      <c r="D41" s="1">
        <v>77012</v>
      </c>
      <c r="E41" s="86">
        <f t="shared" si="5"/>
        <v>10098.610018358248</v>
      </c>
      <c r="F41" s="87">
        <f t="shared" si="0"/>
        <v>0.85418204378137408</v>
      </c>
      <c r="G41" s="189">
        <f t="shared" si="6"/>
        <v>1069.1831236600897</v>
      </c>
      <c r="H41" s="189">
        <f t="shared" si="7"/>
        <v>8153.5905010318438</v>
      </c>
      <c r="I41" s="189">
        <f t="shared" si="1"/>
        <v>189.76265573315203</v>
      </c>
      <c r="J41" s="88">
        <f t="shared" si="2"/>
        <v>1447.1300126210174</v>
      </c>
      <c r="K41" s="189">
        <f t="shared" si="8"/>
        <v>97.124725745321967</v>
      </c>
      <c r="L41" s="88">
        <f t="shared" si="3"/>
        <v>740.67315853382536</v>
      </c>
      <c r="M41" s="89">
        <f t="shared" si="9"/>
        <v>8894.2636595656695</v>
      </c>
      <c r="N41" s="89">
        <f t="shared" si="10"/>
        <v>85906.263659565666</v>
      </c>
      <c r="O41" s="89">
        <f t="shared" si="11"/>
        <v>11264.917867763659</v>
      </c>
      <c r="P41" s="90">
        <f t="shared" si="4"/>
        <v>0.95283316712135047</v>
      </c>
      <c r="Q41" s="227">
        <v>5471.0045695623558</v>
      </c>
      <c r="R41" s="93">
        <f t="shared" si="12"/>
        <v>0.16819367756810874</v>
      </c>
      <c r="S41" s="93">
        <f t="shared" si="12"/>
        <v>0.16681500682353573</v>
      </c>
      <c r="T41" s="92">
        <v>7626</v>
      </c>
      <c r="U41" s="1">
        <v>65924</v>
      </c>
      <c r="V41" s="1">
        <v>8654.8509912038862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59</v>
      </c>
      <c r="D42" s="1">
        <v>102979</v>
      </c>
      <c r="E42" s="86">
        <f t="shared" si="5"/>
        <v>10552.208218055128</v>
      </c>
      <c r="F42" s="87">
        <f t="shared" si="0"/>
        <v>0.89254924843313088</v>
      </c>
      <c r="G42" s="189">
        <f t="shared" si="6"/>
        <v>787.95223984802396</v>
      </c>
      <c r="H42" s="189">
        <f t="shared" si="7"/>
        <v>7689.6259086768659</v>
      </c>
      <c r="I42" s="189">
        <f t="shared" si="1"/>
        <v>31.003285839243926</v>
      </c>
      <c r="J42" s="88">
        <f t="shared" si="2"/>
        <v>302.56106650518149</v>
      </c>
      <c r="K42" s="189">
        <f t="shared" si="8"/>
        <v>-61.634644148586133</v>
      </c>
      <c r="L42" s="88">
        <f t="shared" si="3"/>
        <v>-601.49249224605217</v>
      </c>
      <c r="M42" s="89">
        <f t="shared" si="9"/>
        <v>7088.1334164308137</v>
      </c>
      <c r="N42" s="89">
        <f t="shared" si="10"/>
        <v>110067.13341643082</v>
      </c>
      <c r="O42" s="89">
        <f t="shared" si="11"/>
        <v>11278.525813754568</v>
      </c>
      <c r="P42" s="90">
        <f t="shared" si="4"/>
        <v>0.9539841832609034</v>
      </c>
      <c r="Q42" s="227">
        <v>5568.0803966359654</v>
      </c>
      <c r="R42" s="93">
        <f t="shared" si="12"/>
        <v>0.12493718730200346</v>
      </c>
      <c r="S42" s="93">
        <f t="shared" si="12"/>
        <v>0.12044158833645577</v>
      </c>
      <c r="T42" s="92">
        <v>9759</v>
      </c>
      <c r="U42" s="1">
        <v>91542</v>
      </c>
      <c r="V42" s="1">
        <v>9417.9012345679021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60</v>
      </c>
      <c r="D43" s="1">
        <v>102358</v>
      </c>
      <c r="E43" s="86">
        <f t="shared" si="5"/>
        <v>11667.388578593413</v>
      </c>
      <c r="F43" s="87">
        <f t="shared" si="0"/>
        <v>0.98687579810855863</v>
      </c>
      <c r="G43" s="189">
        <f t="shared" si="6"/>
        <v>96.540416314287427</v>
      </c>
      <c r="H43" s="189">
        <f t="shared" si="7"/>
        <v>846.94907232524361</v>
      </c>
      <c r="I43" s="189">
        <f t="shared" si="1"/>
        <v>0</v>
      </c>
      <c r="J43" s="88">
        <f t="shared" si="2"/>
        <v>0</v>
      </c>
      <c r="K43" s="189">
        <f t="shared" si="8"/>
        <v>-92.637929987830063</v>
      </c>
      <c r="L43" s="88">
        <f t="shared" si="3"/>
        <v>-812.71255978323313</v>
      </c>
      <c r="M43" s="89">
        <f t="shared" si="9"/>
        <v>34.236512542010473</v>
      </c>
      <c r="N43" s="89">
        <f t="shared" si="10"/>
        <v>102392.236512542</v>
      </c>
      <c r="O43" s="89">
        <f t="shared" si="11"/>
        <v>11671.291064919869</v>
      </c>
      <c r="P43" s="90">
        <f t="shared" si="4"/>
        <v>0.98720588648112773</v>
      </c>
      <c r="Q43" s="227">
        <v>4601.7290608303401</v>
      </c>
      <c r="R43" s="93">
        <f t="shared" si="12"/>
        <v>0.12325790663476945</v>
      </c>
      <c r="S43" s="93">
        <f t="shared" si="12"/>
        <v>0.11275897259350075</v>
      </c>
      <c r="T43" s="92">
        <v>8773</v>
      </c>
      <c r="U43" s="1">
        <v>91126</v>
      </c>
      <c r="V43" s="1">
        <v>10485.099528247612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61</v>
      </c>
      <c r="D44" s="1">
        <v>81479</v>
      </c>
      <c r="E44" s="86">
        <f t="shared" si="5"/>
        <v>11250.897542115437</v>
      </c>
      <c r="F44" s="87">
        <f t="shared" si="0"/>
        <v>0.95164727021128903</v>
      </c>
      <c r="G44" s="189">
        <f t="shared" si="6"/>
        <v>354.7648589306321</v>
      </c>
      <c r="H44" s="189">
        <f t="shared" si="7"/>
        <v>2569.2071083756377</v>
      </c>
      <c r="I44" s="189">
        <f t="shared" si="1"/>
        <v>0</v>
      </c>
      <c r="J44" s="88">
        <f t="shared" si="2"/>
        <v>0</v>
      </c>
      <c r="K44" s="189">
        <f t="shared" si="8"/>
        <v>-92.637929987830063</v>
      </c>
      <c r="L44" s="88">
        <f t="shared" si="3"/>
        <v>-670.8838889718653</v>
      </c>
      <c r="M44" s="89">
        <f t="shared" si="9"/>
        <v>1898.3232194037723</v>
      </c>
      <c r="N44" s="89">
        <f t="shared" si="10"/>
        <v>83377.32321940377</v>
      </c>
      <c r="O44" s="89">
        <f t="shared" si="11"/>
        <v>11513.024471058239</v>
      </c>
      <c r="P44" s="90">
        <f t="shared" si="4"/>
        <v>0.97381904588016532</v>
      </c>
      <c r="Q44" s="227">
        <v>1302.7511157566826</v>
      </c>
      <c r="R44" s="93">
        <f t="shared" si="12"/>
        <v>0.12214570995730616</v>
      </c>
      <c r="S44" s="93">
        <f t="shared" si="12"/>
        <v>0.10742548868611808</v>
      </c>
      <c r="T44" s="92">
        <v>7242</v>
      </c>
      <c r="U44" s="1">
        <v>72610</v>
      </c>
      <c r="V44" s="1">
        <v>10159.507485658318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62</v>
      </c>
      <c r="D45" s="1">
        <v>77236</v>
      </c>
      <c r="E45" s="86">
        <f t="shared" si="5"/>
        <v>10733.185102834908</v>
      </c>
      <c r="F45" s="87">
        <f t="shared" si="0"/>
        <v>0.90785701901119609</v>
      </c>
      <c r="G45" s="189">
        <f t="shared" si="6"/>
        <v>675.7465712845601</v>
      </c>
      <c r="H45" s="189">
        <f t="shared" si="7"/>
        <v>4862.672326963695</v>
      </c>
      <c r="I45" s="189">
        <f t="shared" si="1"/>
        <v>0</v>
      </c>
      <c r="J45" s="88">
        <f t="shared" si="2"/>
        <v>0</v>
      </c>
      <c r="K45" s="189">
        <f t="shared" si="8"/>
        <v>-92.637929987830063</v>
      </c>
      <c r="L45" s="88">
        <f t="shared" si="3"/>
        <v>-666.62254419242504</v>
      </c>
      <c r="M45" s="89">
        <f t="shared" si="9"/>
        <v>4196.0497827712697</v>
      </c>
      <c r="N45" s="89">
        <f t="shared" si="10"/>
        <v>81432.049782771268</v>
      </c>
      <c r="O45" s="89">
        <f t="shared" si="11"/>
        <v>11316.293744131637</v>
      </c>
      <c r="P45" s="90">
        <f t="shared" si="4"/>
        <v>0.95717875042412992</v>
      </c>
      <c r="Q45" s="227">
        <v>2252.5182108105305</v>
      </c>
      <c r="R45" s="93">
        <f t="shared" si="12"/>
        <v>8.6148221065954156E-2</v>
      </c>
      <c r="S45" s="93">
        <f t="shared" si="12"/>
        <v>0.10169481177882152</v>
      </c>
      <c r="T45" s="92">
        <v>7196</v>
      </c>
      <c r="U45" s="1">
        <v>71110</v>
      </c>
      <c r="V45" s="1">
        <v>9742.4304699273871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63</v>
      </c>
      <c r="D46" s="1">
        <v>45336</v>
      </c>
      <c r="E46" s="86">
        <f t="shared" si="5"/>
        <v>12060.654429369513</v>
      </c>
      <c r="F46" s="87">
        <f t="shared" si="0"/>
        <v>1.0201398441064415</v>
      </c>
      <c r="G46" s="189">
        <f t="shared" si="6"/>
        <v>-147.28441116689501</v>
      </c>
      <c r="H46" s="189">
        <f t="shared" si="7"/>
        <v>-553.6421015763583</v>
      </c>
      <c r="I46" s="189">
        <f t="shared" si="1"/>
        <v>0</v>
      </c>
      <c r="J46" s="88">
        <f t="shared" si="2"/>
        <v>0</v>
      </c>
      <c r="K46" s="189">
        <f t="shared" si="8"/>
        <v>-92.637929987830063</v>
      </c>
      <c r="L46" s="88">
        <f t="shared" si="3"/>
        <v>-348.22597882425322</v>
      </c>
      <c r="M46" s="89">
        <f t="shared" si="9"/>
        <v>-901.86808040061146</v>
      </c>
      <c r="N46" s="89">
        <f t="shared" si="10"/>
        <v>44434.131919599386</v>
      </c>
      <c r="O46" s="89">
        <f t="shared" si="11"/>
        <v>11820.732088214789</v>
      </c>
      <c r="P46" s="90">
        <f t="shared" si="4"/>
        <v>0.9998462239603233</v>
      </c>
      <c r="Q46" s="227">
        <v>-387.89604472116059</v>
      </c>
      <c r="R46" s="93">
        <f t="shared" si="12"/>
        <v>0.15620616663691311</v>
      </c>
      <c r="S46" s="94">
        <f t="shared" si="12"/>
        <v>0.13129190765910267</v>
      </c>
      <c r="T46" s="92">
        <v>3759</v>
      </c>
      <c r="U46" s="1">
        <v>39211</v>
      </c>
      <c r="V46" s="1">
        <v>10660.957041870581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64</v>
      </c>
      <c r="D47" s="1">
        <v>67226</v>
      </c>
      <c r="E47" s="86">
        <f t="shared" si="5"/>
        <v>11219.292389853137</v>
      </c>
      <c r="F47" s="87">
        <f t="shared" si="0"/>
        <v>0.94897397621297086</v>
      </c>
      <c r="G47" s="189">
        <f t="shared" si="6"/>
        <v>374.36005333325824</v>
      </c>
      <c r="H47" s="189">
        <f t="shared" si="7"/>
        <v>2243.1654395728833</v>
      </c>
      <c r="I47" s="189">
        <f t="shared" si="1"/>
        <v>0</v>
      </c>
      <c r="J47" s="88">
        <f t="shared" si="2"/>
        <v>0</v>
      </c>
      <c r="K47" s="189">
        <f t="shared" si="8"/>
        <v>-92.637929987830063</v>
      </c>
      <c r="L47" s="88">
        <f t="shared" si="3"/>
        <v>-555.08647648707779</v>
      </c>
      <c r="M47" s="89">
        <f t="shared" si="9"/>
        <v>1688.0789630858055</v>
      </c>
      <c r="N47" s="89">
        <f t="shared" si="10"/>
        <v>68914.078963085805</v>
      </c>
      <c r="O47" s="89">
        <f t="shared" si="11"/>
        <v>11501.014513198566</v>
      </c>
      <c r="P47" s="90">
        <f t="shared" si="4"/>
        <v>0.97280319416080452</v>
      </c>
      <c r="Q47" s="227">
        <v>1373.2228784333129</v>
      </c>
      <c r="R47" s="93">
        <f t="shared" si="12"/>
        <v>0.1231100790216683</v>
      </c>
      <c r="S47" s="94">
        <f t="shared" si="12"/>
        <v>0.11617498674466518</v>
      </c>
      <c r="T47" s="92">
        <v>5992</v>
      </c>
      <c r="U47" s="1">
        <v>59857</v>
      </c>
      <c r="V47" s="1">
        <v>10051.553316540723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65</v>
      </c>
      <c r="D48" s="1">
        <v>25551</v>
      </c>
      <c r="E48" s="86">
        <f t="shared" si="5"/>
        <v>9435.3766617429828</v>
      </c>
      <c r="F48" s="87">
        <f t="shared" si="0"/>
        <v>0.79808303381587109</v>
      </c>
      <c r="G48" s="189">
        <f t="shared" si="6"/>
        <v>1480.387804761554</v>
      </c>
      <c r="H48" s="189">
        <f t="shared" si="7"/>
        <v>4008.8901752942879</v>
      </c>
      <c r="I48" s="189">
        <f t="shared" si="1"/>
        <v>421.89433054849468</v>
      </c>
      <c r="J48" s="88">
        <f t="shared" si="2"/>
        <v>1142.4898471253234</v>
      </c>
      <c r="K48" s="189">
        <f t="shared" si="8"/>
        <v>329.25640056066459</v>
      </c>
      <c r="L48" s="88">
        <f t="shared" si="3"/>
        <v>891.62633271827963</v>
      </c>
      <c r="M48" s="89">
        <f t="shared" si="9"/>
        <v>4900.516508012568</v>
      </c>
      <c r="N48" s="89">
        <f t="shared" si="10"/>
        <v>30451.516508012566</v>
      </c>
      <c r="O48" s="89">
        <f t="shared" si="11"/>
        <v>11245.020867065203</v>
      </c>
      <c r="P48" s="90">
        <f t="shared" si="4"/>
        <v>0.95115019682238544</v>
      </c>
      <c r="Q48" s="227">
        <v>2812.5017852576548</v>
      </c>
      <c r="R48" s="93">
        <f t="shared" si="12"/>
        <v>0.11154130595554008</v>
      </c>
      <c r="S48" s="94">
        <f t="shared" si="12"/>
        <v>0.10825757979318994</v>
      </c>
      <c r="T48" s="92">
        <v>2708</v>
      </c>
      <c r="U48" s="1">
        <v>22987</v>
      </c>
      <c r="V48" s="1">
        <v>8513.7037037037026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66</v>
      </c>
      <c r="D49" s="1">
        <v>30197</v>
      </c>
      <c r="E49" s="86">
        <f t="shared" si="5"/>
        <v>9813.7796555086134</v>
      </c>
      <c r="F49" s="87">
        <f t="shared" si="0"/>
        <v>0.83008991812966537</v>
      </c>
      <c r="G49" s="189">
        <f t="shared" si="6"/>
        <v>1245.777948626863</v>
      </c>
      <c r="H49" s="189">
        <f t="shared" si="7"/>
        <v>3833.2587479248573</v>
      </c>
      <c r="I49" s="189">
        <f t="shared" si="1"/>
        <v>289.45328273052399</v>
      </c>
      <c r="J49" s="88">
        <f t="shared" si="2"/>
        <v>890.64775096182234</v>
      </c>
      <c r="K49" s="189">
        <f t="shared" si="8"/>
        <v>196.81535274269393</v>
      </c>
      <c r="L49" s="88">
        <f t="shared" si="3"/>
        <v>605.60084038926914</v>
      </c>
      <c r="M49" s="89">
        <f t="shared" si="9"/>
        <v>4438.8595883141261</v>
      </c>
      <c r="N49" s="89">
        <f t="shared" si="10"/>
        <v>34635.859588314124</v>
      </c>
      <c r="O49" s="89">
        <f t="shared" si="11"/>
        <v>11256.372956878169</v>
      </c>
      <c r="P49" s="90">
        <f t="shared" si="4"/>
        <v>0.95211040335179908</v>
      </c>
      <c r="Q49" s="227">
        <v>2543.5870063655061</v>
      </c>
      <c r="R49" s="93">
        <f t="shared" si="12"/>
        <v>0.12810071727435743</v>
      </c>
      <c r="S49" s="94">
        <f t="shared" si="12"/>
        <v>0.11490226884345837</v>
      </c>
      <c r="T49" s="92">
        <v>3077</v>
      </c>
      <c r="U49" s="1">
        <v>26768</v>
      </c>
      <c r="V49" s="1">
        <v>8802.3676422229528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67</v>
      </c>
      <c r="D50" s="1">
        <v>89048</v>
      </c>
      <c r="E50" s="86">
        <f t="shared" si="5"/>
        <v>12379.813707771444</v>
      </c>
      <c r="F50" s="87">
        <f t="shared" si="0"/>
        <v>1.0471356508780225</v>
      </c>
      <c r="G50" s="189">
        <f t="shared" si="6"/>
        <v>-345.16316377609184</v>
      </c>
      <c r="H50" s="189">
        <f t="shared" si="7"/>
        <v>-2482.7586370414288</v>
      </c>
      <c r="I50" s="189">
        <f t="shared" si="1"/>
        <v>0</v>
      </c>
      <c r="J50" s="88">
        <f t="shared" si="2"/>
        <v>0</v>
      </c>
      <c r="K50" s="189">
        <f t="shared" si="8"/>
        <v>-92.637929987830063</v>
      </c>
      <c r="L50" s="88">
        <f t="shared" si="3"/>
        <v>-666.34463040246158</v>
      </c>
      <c r="M50" s="89">
        <f t="shared" si="9"/>
        <v>-3149.1032674438902</v>
      </c>
      <c r="N50" s="89">
        <f t="shared" si="10"/>
        <v>85898.89673255611</v>
      </c>
      <c r="O50" s="89">
        <f t="shared" si="11"/>
        <v>11942.012614007523</v>
      </c>
      <c r="P50" s="90">
        <f t="shared" si="4"/>
        <v>1.0101046305335242</v>
      </c>
      <c r="Q50" s="227">
        <v>62.108568853610905</v>
      </c>
      <c r="R50" s="93">
        <f t="shared" si="12"/>
        <v>0.11952326473139639</v>
      </c>
      <c r="S50" s="94">
        <f t="shared" si="12"/>
        <v>0.1248150471588768</v>
      </c>
      <c r="T50" s="92">
        <v>7193</v>
      </c>
      <c r="U50" s="1">
        <v>79541</v>
      </c>
      <c r="V50" s="1">
        <v>11006.088280060883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68</v>
      </c>
      <c r="D51" s="1">
        <v>59371</v>
      </c>
      <c r="E51" s="86">
        <f t="shared" si="5"/>
        <v>9978.3193277310929</v>
      </c>
      <c r="F51" s="87">
        <f t="shared" si="0"/>
        <v>0.84400736154481015</v>
      </c>
      <c r="G51" s="189">
        <f t="shared" si="6"/>
        <v>1143.7633518489256</v>
      </c>
      <c r="H51" s="189">
        <f t="shared" si="7"/>
        <v>6805.3919435011076</v>
      </c>
      <c r="I51" s="189">
        <f t="shared" si="1"/>
        <v>231.86439745265614</v>
      </c>
      <c r="J51" s="88">
        <f t="shared" si="2"/>
        <v>1379.5931648433041</v>
      </c>
      <c r="K51" s="189">
        <f t="shared" si="8"/>
        <v>139.22646746482607</v>
      </c>
      <c r="L51" s="88">
        <f t="shared" si="3"/>
        <v>828.39748141571522</v>
      </c>
      <c r="M51" s="89">
        <f t="shared" si="9"/>
        <v>7633.789424916823</v>
      </c>
      <c r="N51" s="89">
        <f t="shared" si="10"/>
        <v>67004.789424916817</v>
      </c>
      <c r="O51" s="89">
        <f t="shared" si="11"/>
        <v>11261.309147044843</v>
      </c>
      <c r="P51" s="90">
        <f t="shared" si="4"/>
        <v>0.95252792665425345</v>
      </c>
      <c r="Q51" s="227">
        <v>5262.7973051266699</v>
      </c>
      <c r="R51" s="93">
        <f t="shared" si="12"/>
        <v>7.6614804337576614E-2</v>
      </c>
      <c r="S51" s="94">
        <f t="shared" si="12"/>
        <v>7.7157635331360358E-2</v>
      </c>
      <c r="T51" s="92">
        <v>5950</v>
      </c>
      <c r="U51" s="1">
        <v>55146</v>
      </c>
      <c r="V51" s="1">
        <v>9263.5645892827142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69</v>
      </c>
      <c r="D52" s="1">
        <v>25088</v>
      </c>
      <c r="E52" s="86">
        <f t="shared" si="5"/>
        <v>11571.955719557194</v>
      </c>
      <c r="F52" s="87">
        <f t="shared" si="0"/>
        <v>0.97880369368752773</v>
      </c>
      <c r="G52" s="189">
        <f t="shared" si="6"/>
        <v>155.7087889167428</v>
      </c>
      <c r="H52" s="189">
        <f t="shared" si="7"/>
        <v>337.57665437149836</v>
      </c>
      <c r="I52" s="189">
        <f t="shared" si="1"/>
        <v>0</v>
      </c>
      <c r="J52" s="88">
        <f t="shared" si="2"/>
        <v>0</v>
      </c>
      <c r="K52" s="189">
        <f t="shared" si="8"/>
        <v>-92.637929987830063</v>
      </c>
      <c r="L52" s="88">
        <f t="shared" si="3"/>
        <v>-200.83903221361558</v>
      </c>
      <c r="M52" s="89">
        <f t="shared" si="9"/>
        <v>136.73762215788278</v>
      </c>
      <c r="N52" s="89">
        <f t="shared" si="10"/>
        <v>25224.737622157882</v>
      </c>
      <c r="O52" s="89">
        <f t="shared" si="11"/>
        <v>11635.026578486108</v>
      </c>
      <c r="P52" s="90">
        <f t="shared" si="4"/>
        <v>0.98413848680113603</v>
      </c>
      <c r="Q52" s="227">
        <v>411.31105481365637</v>
      </c>
      <c r="R52" s="93">
        <f t="shared" si="12"/>
        <v>0.13065032223173645</v>
      </c>
      <c r="S52" s="94">
        <f t="shared" si="12"/>
        <v>0.125956663144981</v>
      </c>
      <c r="T52" s="92">
        <v>2168</v>
      </c>
      <c r="U52" s="1">
        <v>22189</v>
      </c>
      <c r="V52" s="1">
        <v>10277.443260768874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70</v>
      </c>
      <c r="D53" s="1">
        <v>37171</v>
      </c>
      <c r="E53" s="86">
        <f t="shared" si="5"/>
        <v>10951.974071891573</v>
      </c>
      <c r="F53" s="87">
        <f t="shared" si="0"/>
        <v>0.92636309147125773</v>
      </c>
      <c r="G53" s="189">
        <f t="shared" si="6"/>
        <v>540.09741046942816</v>
      </c>
      <c r="H53" s="189">
        <f t="shared" si="7"/>
        <v>1833.0906111332392</v>
      </c>
      <c r="I53" s="189">
        <f t="shared" si="1"/>
        <v>0</v>
      </c>
      <c r="J53" s="88">
        <f t="shared" si="2"/>
        <v>0</v>
      </c>
      <c r="K53" s="189">
        <f t="shared" si="8"/>
        <v>-92.637929987830063</v>
      </c>
      <c r="L53" s="88">
        <f t="shared" si="3"/>
        <v>-314.41313437869525</v>
      </c>
      <c r="M53" s="89">
        <f t="shared" si="9"/>
        <v>1518.6774767545439</v>
      </c>
      <c r="N53" s="89">
        <f t="shared" si="10"/>
        <v>38689.677476754543</v>
      </c>
      <c r="O53" s="89">
        <f t="shared" si="11"/>
        <v>11399.433552373172</v>
      </c>
      <c r="P53" s="90">
        <f t="shared" si="4"/>
        <v>0.96421105795895345</v>
      </c>
      <c r="Q53" s="227">
        <v>906.52130998041764</v>
      </c>
      <c r="R53" s="93">
        <f t="shared" si="12"/>
        <v>0.12588217476904437</v>
      </c>
      <c r="S53" s="94">
        <f t="shared" si="12"/>
        <v>0.13052635580816235</v>
      </c>
      <c r="T53" s="92">
        <v>3394</v>
      </c>
      <c r="U53" s="1">
        <v>33015</v>
      </c>
      <c r="V53" s="1">
        <v>9687.5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71</v>
      </c>
      <c r="D54" s="1">
        <v>105931</v>
      </c>
      <c r="E54" s="86">
        <f t="shared" si="5"/>
        <v>9516.7550085347229</v>
      </c>
      <c r="F54" s="87">
        <f t="shared" si="0"/>
        <v>0.80496634968367387</v>
      </c>
      <c r="G54" s="189">
        <f t="shared" si="6"/>
        <v>1429.9332297506751</v>
      </c>
      <c r="H54" s="189">
        <f t="shared" si="7"/>
        <v>15916.586780354764</v>
      </c>
      <c r="I54" s="189">
        <f t="shared" si="1"/>
        <v>393.41190917138562</v>
      </c>
      <c r="J54" s="88">
        <f t="shared" si="2"/>
        <v>4379.0679609866938</v>
      </c>
      <c r="K54" s="189">
        <f t="shared" si="8"/>
        <v>300.77397918355553</v>
      </c>
      <c r="L54" s="88">
        <f t="shared" si="3"/>
        <v>3347.9151622921563</v>
      </c>
      <c r="M54" s="89">
        <f t="shared" si="9"/>
        <v>19264.501942646923</v>
      </c>
      <c r="N54" s="89">
        <f t="shared" si="10"/>
        <v>125195.50194264692</v>
      </c>
      <c r="O54" s="89">
        <f t="shared" si="11"/>
        <v>11247.462217468954</v>
      </c>
      <c r="P54" s="90">
        <f t="shared" si="4"/>
        <v>0.95135669629841946</v>
      </c>
      <c r="Q54" s="227">
        <v>11902.106629136972</v>
      </c>
      <c r="R54" s="93">
        <f t="shared" si="12"/>
        <v>0.11222989857415847</v>
      </c>
      <c r="S54" s="94">
        <f t="shared" si="12"/>
        <v>0.10843286900396543</v>
      </c>
      <c r="T54" s="92">
        <v>11131</v>
      </c>
      <c r="U54" s="1">
        <v>95242</v>
      </c>
      <c r="V54" s="1">
        <v>8585.7748129451011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72</v>
      </c>
      <c r="D55" s="1">
        <v>29168</v>
      </c>
      <c r="E55" s="86">
        <f t="shared" si="5"/>
        <v>11639.265762170791</v>
      </c>
      <c r="F55" s="87">
        <f t="shared" si="0"/>
        <v>0.98449705442352742</v>
      </c>
      <c r="G55" s="189">
        <f t="shared" si="6"/>
        <v>113.97656249631265</v>
      </c>
      <c r="H55" s="189">
        <f t="shared" si="7"/>
        <v>285.62526561575953</v>
      </c>
      <c r="I55" s="189">
        <f t="shared" si="1"/>
        <v>0</v>
      </c>
      <c r="J55" s="88">
        <f t="shared" si="2"/>
        <v>0</v>
      </c>
      <c r="K55" s="189">
        <f t="shared" si="8"/>
        <v>-92.637929987830063</v>
      </c>
      <c r="L55" s="88">
        <f t="shared" si="3"/>
        <v>-232.15065254950215</v>
      </c>
      <c r="M55" s="89">
        <f t="shared" si="9"/>
        <v>53.474613066257376</v>
      </c>
      <c r="N55" s="89">
        <f t="shared" si="10"/>
        <v>29221.474613066257</v>
      </c>
      <c r="O55" s="89">
        <f t="shared" si="11"/>
        <v>11660.604394679272</v>
      </c>
      <c r="P55" s="90">
        <f t="shared" si="4"/>
        <v>0.98630196388081581</v>
      </c>
      <c r="Q55" s="227">
        <v>1603.0559701858911</v>
      </c>
      <c r="R55" s="93">
        <f t="shared" si="12"/>
        <v>7.440695447178429E-2</v>
      </c>
      <c r="S55" s="93">
        <f t="shared" si="12"/>
        <v>6.8404680983115196E-2</v>
      </c>
      <c r="T55" s="92">
        <v>2506</v>
      </c>
      <c r="U55" s="1">
        <v>27148</v>
      </c>
      <c r="V55" s="1">
        <v>10894.060995184591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73</v>
      </c>
      <c r="D56" s="1">
        <v>140110</v>
      </c>
      <c r="E56" s="86">
        <f t="shared" si="5"/>
        <v>10409.361069836554</v>
      </c>
      <c r="F56" s="87">
        <f t="shared" si="0"/>
        <v>0.88046664807606523</v>
      </c>
      <c r="G56" s="189">
        <f t="shared" si="6"/>
        <v>876.51747174353989</v>
      </c>
      <c r="H56" s="189">
        <f t="shared" si="7"/>
        <v>11797.925169668048</v>
      </c>
      <c r="I56" s="189">
        <f t="shared" si="1"/>
        <v>80.999787715744873</v>
      </c>
      <c r="J56" s="88">
        <f t="shared" si="2"/>
        <v>1090.2571426539259</v>
      </c>
      <c r="K56" s="189">
        <f t="shared" si="8"/>
        <v>-11.63814227208519</v>
      </c>
      <c r="L56" s="88">
        <f t="shared" si="3"/>
        <v>-156.64939498226664</v>
      </c>
      <c r="M56" s="89">
        <f t="shared" si="9"/>
        <v>11641.275774685781</v>
      </c>
      <c r="N56" s="89">
        <f t="shared" si="10"/>
        <v>151751.27577468578</v>
      </c>
      <c r="O56" s="89">
        <f t="shared" si="11"/>
        <v>11274.240399308008</v>
      </c>
      <c r="P56" s="90">
        <f t="shared" si="4"/>
        <v>0.95362170525019119</v>
      </c>
      <c r="Q56" s="227">
        <v>5262.2523742865496</v>
      </c>
      <c r="R56" s="93">
        <f t="shared" si="12"/>
        <v>0.13086782462710661</v>
      </c>
      <c r="S56" s="93">
        <f t="shared" si="12"/>
        <v>0.12893543532796684</v>
      </c>
      <c r="T56" s="92">
        <v>13460</v>
      </c>
      <c r="U56" s="1">
        <v>123896</v>
      </c>
      <c r="V56" s="1">
        <v>9220.510530624395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432</v>
      </c>
      <c r="D57" s="1">
        <v>101614.78150159999</v>
      </c>
      <c r="E57" s="86">
        <f t="shared" si="5"/>
        <v>10799.742959039218</v>
      </c>
      <c r="F57" s="87">
        <f t="shared" si="0"/>
        <v>0.91348675672152979</v>
      </c>
      <c r="G57" s="189">
        <f t="shared" si="6"/>
        <v>634.48070043788778</v>
      </c>
      <c r="H57" s="189">
        <f t="shared" si="7"/>
        <v>5969.8289104200867</v>
      </c>
      <c r="I57" s="189">
        <f t="shared" si="1"/>
        <v>0</v>
      </c>
      <c r="J57" s="88">
        <f t="shared" si="2"/>
        <v>0</v>
      </c>
      <c r="K57" s="189">
        <f t="shared" si="8"/>
        <v>-92.637929987830063</v>
      </c>
      <c r="L57" s="88">
        <f t="shared" si="3"/>
        <v>-871.63028325549305</v>
      </c>
      <c r="M57" s="89">
        <f t="shared" si="9"/>
        <v>5098.1986271645937</v>
      </c>
      <c r="N57" s="89">
        <f t="shared" si="10"/>
        <v>106712.98012876458</v>
      </c>
      <c r="O57" s="89">
        <f t="shared" si="11"/>
        <v>11341.585729489274</v>
      </c>
      <c r="P57" s="90">
        <f t="shared" si="4"/>
        <v>0.95931805075405652</v>
      </c>
      <c r="Q57" s="227">
        <v>4232.6867379404812</v>
      </c>
      <c r="R57" s="93">
        <f t="shared" si="12"/>
        <v>0.12681436050394676</v>
      </c>
      <c r="S57" s="93">
        <f t="shared" si="12"/>
        <v>0.12058688184030522</v>
      </c>
      <c r="T57" s="92">
        <v>9409</v>
      </c>
      <c r="U57" s="1">
        <v>90178.812999999995</v>
      </c>
      <c r="V57" s="1">
        <v>9637.5775355348924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74</v>
      </c>
      <c r="D58" s="1">
        <v>636091</v>
      </c>
      <c r="E58" s="86">
        <f t="shared" si="5"/>
        <v>11839.758026989297</v>
      </c>
      <c r="F58" s="87">
        <f t="shared" si="0"/>
        <v>1.0014555162527989</v>
      </c>
      <c r="G58" s="189">
        <f t="shared" si="6"/>
        <v>-10.328641691160847</v>
      </c>
      <c r="H58" s="189">
        <f t="shared" si="7"/>
        <v>-554.90627485761649</v>
      </c>
      <c r="I58" s="189">
        <f t="shared" si="1"/>
        <v>0</v>
      </c>
      <c r="J58" s="88">
        <f t="shared" si="2"/>
        <v>0</v>
      </c>
      <c r="K58" s="189">
        <f t="shared" si="8"/>
        <v>-92.637929987830063</v>
      </c>
      <c r="L58" s="88">
        <f t="shared" si="3"/>
        <v>-4976.9727885961702</v>
      </c>
      <c r="M58" s="89">
        <f t="shared" si="9"/>
        <v>-5531.8790634537863</v>
      </c>
      <c r="N58" s="89">
        <f t="shared" si="10"/>
        <v>630559.12093654624</v>
      </c>
      <c r="O58" s="89">
        <f t="shared" si="11"/>
        <v>11736.791455310307</v>
      </c>
      <c r="P58" s="90">
        <f t="shared" si="4"/>
        <v>0.99274617937593923</v>
      </c>
      <c r="Q58" s="227">
        <v>-2317.5503598415235</v>
      </c>
      <c r="R58" s="93">
        <f t="shared" si="12"/>
        <v>7.7718477855714813E-2</v>
      </c>
      <c r="S58" s="93">
        <f t="shared" si="12"/>
        <v>7.7457699070938052E-2</v>
      </c>
      <c r="T58" s="92">
        <v>53725</v>
      </c>
      <c r="U58" s="1">
        <v>590220</v>
      </c>
      <c r="V58" s="1">
        <v>10988.605898123325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75</v>
      </c>
      <c r="D59" s="1">
        <v>246444</v>
      </c>
      <c r="E59" s="86">
        <f t="shared" si="5"/>
        <v>11414.200361261637</v>
      </c>
      <c r="F59" s="87">
        <f t="shared" si="0"/>
        <v>0.9654600954971434</v>
      </c>
      <c r="G59" s="189">
        <f t="shared" si="6"/>
        <v>253.51711105998817</v>
      </c>
      <c r="H59" s="189">
        <f t="shared" si="7"/>
        <v>5473.6879448962045</v>
      </c>
      <c r="I59" s="189">
        <f t="shared" si="1"/>
        <v>0</v>
      </c>
      <c r="J59" s="88">
        <f t="shared" si="2"/>
        <v>0</v>
      </c>
      <c r="K59" s="189">
        <f t="shared" si="8"/>
        <v>-92.637929987830063</v>
      </c>
      <c r="L59" s="88">
        <f t="shared" si="3"/>
        <v>-2000.1455463672389</v>
      </c>
      <c r="M59" s="89">
        <f t="shared" si="9"/>
        <v>3473.5423985289654</v>
      </c>
      <c r="N59" s="89">
        <f t="shared" si="10"/>
        <v>249917.54239852895</v>
      </c>
      <c r="O59" s="89">
        <f t="shared" si="11"/>
        <v>11575.079542333795</v>
      </c>
      <c r="P59" s="90">
        <f t="shared" si="4"/>
        <v>0.97906791948878991</v>
      </c>
      <c r="Q59" s="227">
        <v>3782.8246976391088</v>
      </c>
      <c r="R59" s="93">
        <f t="shared" si="12"/>
        <v>0.13207131143399189</v>
      </c>
      <c r="S59" s="93">
        <f t="shared" si="12"/>
        <v>0.13149455332062171</v>
      </c>
      <c r="T59" s="92">
        <v>21591</v>
      </c>
      <c r="U59" s="1">
        <v>217693</v>
      </c>
      <c r="V59" s="1">
        <v>10087.720111214088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76</v>
      </c>
      <c r="D60" s="1">
        <v>15527</v>
      </c>
      <c r="E60" s="86">
        <f t="shared" si="5"/>
        <v>11300.582241630276</v>
      </c>
      <c r="F60" s="87">
        <f t="shared" si="0"/>
        <v>0.95584980680782039</v>
      </c>
      <c r="G60" s="189">
        <f t="shared" si="6"/>
        <v>323.96034523143197</v>
      </c>
      <c r="H60" s="189">
        <f t="shared" si="7"/>
        <v>445.12151434798756</v>
      </c>
      <c r="I60" s="189">
        <f t="shared" si="1"/>
        <v>0</v>
      </c>
      <c r="J60" s="88">
        <f t="shared" si="2"/>
        <v>0</v>
      </c>
      <c r="K60" s="189">
        <f t="shared" si="8"/>
        <v>-92.637929987830063</v>
      </c>
      <c r="L60" s="88">
        <f t="shared" si="3"/>
        <v>-127.28451580327851</v>
      </c>
      <c r="M60" s="89">
        <f t="shared" si="9"/>
        <v>317.83699854470905</v>
      </c>
      <c r="N60" s="89">
        <f t="shared" si="10"/>
        <v>15844.83699854471</v>
      </c>
      <c r="O60" s="89">
        <f t="shared" si="11"/>
        <v>11531.90465687388</v>
      </c>
      <c r="P60" s="90">
        <f t="shared" si="4"/>
        <v>0.97541600978684728</v>
      </c>
      <c r="Q60" s="227">
        <v>1262.1044784658498</v>
      </c>
      <c r="R60" s="93">
        <f t="shared" si="12"/>
        <v>0.1802219519610824</v>
      </c>
      <c r="S60" s="93">
        <f t="shared" si="12"/>
        <v>0.20169615050477016</v>
      </c>
      <c r="T60" s="92">
        <v>1374</v>
      </c>
      <c r="U60" s="1">
        <v>13156</v>
      </c>
      <c r="V60" s="1">
        <v>9403.8598999285205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77</v>
      </c>
      <c r="D61" s="1">
        <v>18603</v>
      </c>
      <c r="E61" s="86">
        <f t="shared" si="5"/>
        <v>9400.202122283983</v>
      </c>
      <c r="F61" s="87">
        <f t="shared" si="0"/>
        <v>0.79510782634181898</v>
      </c>
      <c r="G61" s="189">
        <f t="shared" si="6"/>
        <v>1502.1960192261338</v>
      </c>
      <c r="H61" s="189">
        <f t="shared" si="7"/>
        <v>2972.8459220485188</v>
      </c>
      <c r="I61" s="189">
        <f t="shared" si="1"/>
        <v>434.20541935914457</v>
      </c>
      <c r="J61" s="88">
        <f t="shared" si="2"/>
        <v>859.29252491174714</v>
      </c>
      <c r="K61" s="189">
        <f t="shared" si="8"/>
        <v>341.56748937131454</v>
      </c>
      <c r="L61" s="88">
        <f t="shared" si="3"/>
        <v>675.96206146583143</v>
      </c>
      <c r="M61" s="89">
        <f t="shared" si="9"/>
        <v>3648.8079835143503</v>
      </c>
      <c r="N61" s="89">
        <f t="shared" si="10"/>
        <v>22251.807983514351</v>
      </c>
      <c r="O61" s="89">
        <f t="shared" si="11"/>
        <v>11243.96563088143</v>
      </c>
      <c r="P61" s="90">
        <f t="shared" si="4"/>
        <v>0.95106094059816371</v>
      </c>
      <c r="Q61" s="227">
        <v>1742.3970801421287</v>
      </c>
      <c r="R61" s="93">
        <f t="shared" si="12"/>
        <v>8.9679006560449859E-2</v>
      </c>
      <c r="S61" s="93">
        <f t="shared" si="12"/>
        <v>8.8027143488352402E-2</v>
      </c>
      <c r="T61" s="92">
        <v>1979</v>
      </c>
      <c r="U61" s="1">
        <v>17072</v>
      </c>
      <c r="V61" s="1">
        <v>8639.6761133603231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78</v>
      </c>
      <c r="D62" s="1">
        <v>81516</v>
      </c>
      <c r="E62" s="86">
        <f t="shared" si="5"/>
        <v>10400.102066853789</v>
      </c>
      <c r="F62" s="87">
        <f t="shared" si="0"/>
        <v>0.87968348345471459</v>
      </c>
      <c r="G62" s="189">
        <f t="shared" si="6"/>
        <v>882.2580535928538</v>
      </c>
      <c r="H62" s="189">
        <f t="shared" si="7"/>
        <v>6915.1386240607881</v>
      </c>
      <c r="I62" s="189">
        <f t="shared" si="1"/>
        <v>84.240438759712376</v>
      </c>
      <c r="J62" s="88">
        <f t="shared" si="2"/>
        <v>660.27655899862566</v>
      </c>
      <c r="K62" s="189">
        <f t="shared" si="8"/>
        <v>-8.397491228117687</v>
      </c>
      <c r="L62" s="88">
        <f t="shared" si="3"/>
        <v>-65.819536245986427</v>
      </c>
      <c r="M62" s="89">
        <f t="shared" si="9"/>
        <v>6849.3190878148016</v>
      </c>
      <c r="N62" s="89">
        <f t="shared" si="10"/>
        <v>88365.319087814802</v>
      </c>
      <c r="O62" s="89">
        <f t="shared" si="11"/>
        <v>11273.962629218526</v>
      </c>
      <c r="P62" s="90">
        <f t="shared" si="4"/>
        <v>0.95359821031155068</v>
      </c>
      <c r="Q62" s="227">
        <v>2470.4919323668673</v>
      </c>
      <c r="R62" s="93">
        <f t="shared" si="12"/>
        <v>2.6029604269459269E-2</v>
      </c>
      <c r="S62" s="93">
        <f t="shared" si="12"/>
        <v>2.4458750065423269E-2</v>
      </c>
      <c r="T62" s="92">
        <v>7838</v>
      </c>
      <c r="U62" s="1">
        <v>79448</v>
      </c>
      <c r="V62" s="1">
        <v>10151.801686685409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79</v>
      </c>
      <c r="D63" s="1">
        <v>10956</v>
      </c>
      <c r="E63" s="86">
        <f t="shared" si="5"/>
        <v>9077.0505385252691</v>
      </c>
      <c r="F63" s="87">
        <f t="shared" si="0"/>
        <v>0.76777433393401118</v>
      </c>
      <c r="G63" s="189">
        <f t="shared" si="6"/>
        <v>1702.5500011565364</v>
      </c>
      <c r="H63" s="189">
        <f t="shared" si="7"/>
        <v>2054.9778513959395</v>
      </c>
      <c r="I63" s="189">
        <f t="shared" si="1"/>
        <v>547.30847367469448</v>
      </c>
      <c r="J63" s="88">
        <f t="shared" si="2"/>
        <v>660.60132772535621</v>
      </c>
      <c r="K63" s="189">
        <f t="shared" si="8"/>
        <v>454.67054368686445</v>
      </c>
      <c r="L63" s="88">
        <f t="shared" si="3"/>
        <v>548.78734623004539</v>
      </c>
      <c r="M63" s="89">
        <f t="shared" si="9"/>
        <v>2603.7651976259849</v>
      </c>
      <c r="N63" s="89">
        <f t="shared" si="10"/>
        <v>13559.765197625984</v>
      </c>
      <c r="O63" s="89">
        <f t="shared" si="11"/>
        <v>11234.271083368671</v>
      </c>
      <c r="P63" s="90">
        <f t="shared" si="4"/>
        <v>0.95024093582592961</v>
      </c>
      <c r="Q63" s="227">
        <v>1312.9838533256966</v>
      </c>
      <c r="R63" s="93">
        <f t="shared" si="12"/>
        <v>5.3461538461538463E-2</v>
      </c>
      <c r="S63" s="93">
        <f t="shared" si="12"/>
        <v>5.4334331782550489E-2</v>
      </c>
      <c r="T63" s="92">
        <v>1207</v>
      </c>
      <c r="U63" s="1">
        <v>10400</v>
      </c>
      <c r="V63" s="1">
        <v>8609.2715231788079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80</v>
      </c>
      <c r="D64" s="1">
        <v>4192</v>
      </c>
      <c r="E64" s="86">
        <f t="shared" si="5"/>
        <v>8919.1489361702133</v>
      </c>
      <c r="F64" s="87">
        <f t="shared" si="0"/>
        <v>0.75441836581851773</v>
      </c>
      <c r="G64" s="189">
        <f t="shared" si="6"/>
        <v>1800.4489946166709</v>
      </c>
      <c r="H64" s="189">
        <f t="shared" si="7"/>
        <v>846.21102746983536</v>
      </c>
      <c r="I64" s="189">
        <f t="shared" si="1"/>
        <v>602.57403449896401</v>
      </c>
      <c r="J64" s="88">
        <f t="shared" si="2"/>
        <v>283.20979621451306</v>
      </c>
      <c r="K64" s="189">
        <f t="shared" si="8"/>
        <v>509.93610451113398</v>
      </c>
      <c r="L64" s="88">
        <f t="shared" si="3"/>
        <v>239.66996912023296</v>
      </c>
      <c r="M64" s="89">
        <f t="shared" si="9"/>
        <v>1085.8809965900682</v>
      </c>
      <c r="N64" s="89">
        <f t="shared" si="10"/>
        <v>5277.8809965900682</v>
      </c>
      <c r="O64" s="89">
        <f t="shared" si="11"/>
        <v>11229.534035298018</v>
      </c>
      <c r="P64" s="90">
        <f t="shared" si="4"/>
        <v>0.94984025678246475</v>
      </c>
      <c r="Q64" s="227">
        <v>556.43849301000557</v>
      </c>
      <c r="R64" s="93">
        <f t="shared" si="12"/>
        <v>9.3660318288546832E-2</v>
      </c>
      <c r="S64" s="93">
        <f t="shared" si="12"/>
        <v>0.11692968676277127</v>
      </c>
      <c r="T64" s="92">
        <v>470</v>
      </c>
      <c r="U64" s="1">
        <v>3833</v>
      </c>
      <c r="V64" s="1">
        <v>7985.416666666667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53</v>
      </c>
      <c r="D65" s="1">
        <v>20250</v>
      </c>
      <c r="E65" s="86">
        <f t="shared" si="5"/>
        <v>10725.635593220339</v>
      </c>
      <c r="F65" s="87">
        <f t="shared" si="0"/>
        <v>0.9072184503824049</v>
      </c>
      <c r="G65" s="189">
        <f t="shared" si="6"/>
        <v>680.42726724559327</v>
      </c>
      <c r="H65" s="189">
        <f t="shared" si="7"/>
        <v>1284.6466805596801</v>
      </c>
      <c r="I65" s="189">
        <f t="shared" si="1"/>
        <v>0</v>
      </c>
      <c r="J65" s="88">
        <f t="shared" si="2"/>
        <v>0</v>
      </c>
      <c r="K65" s="189">
        <f t="shared" si="8"/>
        <v>-92.637929987830063</v>
      </c>
      <c r="L65" s="88">
        <f t="shared" si="3"/>
        <v>-174.90041181702315</v>
      </c>
      <c r="M65" s="89">
        <f t="shared" si="9"/>
        <v>1109.7462687426569</v>
      </c>
      <c r="N65" s="89">
        <f t="shared" si="10"/>
        <v>21359.746268742656</v>
      </c>
      <c r="O65" s="89">
        <f t="shared" si="11"/>
        <v>11313.424930478101</v>
      </c>
      <c r="P65" s="90">
        <f t="shared" si="4"/>
        <v>0.95693609434518923</v>
      </c>
      <c r="Q65" s="227">
        <v>802.04792965321951</v>
      </c>
      <c r="R65" s="93">
        <f t="shared" si="12"/>
        <v>5.4193346868655318E-2</v>
      </c>
      <c r="S65" s="93">
        <f t="shared" si="12"/>
        <v>2.8508551341135065E-2</v>
      </c>
      <c r="T65" s="92">
        <v>1888</v>
      </c>
      <c r="U65" s="1">
        <v>19209</v>
      </c>
      <c r="V65" s="1">
        <v>10428.338762214984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81</v>
      </c>
      <c r="D66" s="1">
        <v>78278</v>
      </c>
      <c r="E66" s="86">
        <f t="shared" si="5"/>
        <v>10486.001339584729</v>
      </c>
      <c r="F66" s="87">
        <f t="shared" si="0"/>
        <v>0.88694919786563464</v>
      </c>
      <c r="G66" s="189">
        <f t="shared" si="6"/>
        <v>829.00050449967125</v>
      </c>
      <c r="H66" s="189">
        <f t="shared" si="7"/>
        <v>6188.4887660900458</v>
      </c>
      <c r="I66" s="189">
        <f t="shared" si="1"/>
        <v>54.175693303883506</v>
      </c>
      <c r="J66" s="88">
        <f t="shared" si="2"/>
        <v>404.42155051349039</v>
      </c>
      <c r="K66" s="189">
        <f t="shared" si="8"/>
        <v>-38.462236683946557</v>
      </c>
      <c r="L66" s="88">
        <f t="shared" si="3"/>
        <v>-287.12059684566105</v>
      </c>
      <c r="M66" s="89">
        <f t="shared" si="9"/>
        <v>5901.3681692443852</v>
      </c>
      <c r="N66" s="89">
        <f t="shared" si="10"/>
        <v>84179.368169244379</v>
      </c>
      <c r="O66" s="89">
        <f t="shared" si="11"/>
        <v>11276.539607400453</v>
      </c>
      <c r="P66" s="90">
        <f t="shared" si="4"/>
        <v>0.95381618174387817</v>
      </c>
      <c r="Q66" s="227">
        <v>2860.2963836589252</v>
      </c>
      <c r="R66" s="93">
        <f t="shared" si="12"/>
        <v>0.1449843489453822</v>
      </c>
      <c r="S66" s="93">
        <f t="shared" si="12"/>
        <v>0.13823561333204026</v>
      </c>
      <c r="T66" s="92">
        <v>7465</v>
      </c>
      <c r="U66" s="1">
        <v>68366</v>
      </c>
      <c r="V66" s="1">
        <v>9212.505053227329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82</v>
      </c>
      <c r="D67" s="1">
        <v>20856</v>
      </c>
      <c r="E67" s="86">
        <f t="shared" si="5"/>
        <v>8859.8130841121492</v>
      </c>
      <c r="F67" s="87">
        <f t="shared" si="0"/>
        <v>0.74939949497507208</v>
      </c>
      <c r="G67" s="189">
        <f t="shared" si="6"/>
        <v>1837.2372228926706</v>
      </c>
      <c r="H67" s="189">
        <f t="shared" si="7"/>
        <v>4324.8564226893468</v>
      </c>
      <c r="I67" s="189">
        <f t="shared" si="1"/>
        <v>623.34158271928641</v>
      </c>
      <c r="J67" s="88">
        <f t="shared" si="2"/>
        <v>1467.3460857212001</v>
      </c>
      <c r="K67" s="189">
        <f t="shared" si="8"/>
        <v>530.70365273145637</v>
      </c>
      <c r="L67" s="88">
        <f t="shared" si="3"/>
        <v>1249.2763985298484</v>
      </c>
      <c r="M67" s="89">
        <f t="shared" si="9"/>
        <v>5574.1328212191947</v>
      </c>
      <c r="N67" s="89">
        <f t="shared" si="10"/>
        <v>26430.132821219195</v>
      </c>
      <c r="O67" s="89">
        <f t="shared" si="11"/>
        <v>11227.753959736276</v>
      </c>
      <c r="P67" s="90">
        <f t="shared" si="4"/>
        <v>0.94968969065716136</v>
      </c>
      <c r="Q67" s="227">
        <v>2951.3327926501147</v>
      </c>
      <c r="R67" s="93">
        <f t="shared" si="12"/>
        <v>0.1215918257596128</v>
      </c>
      <c r="S67" s="93">
        <f t="shared" si="12"/>
        <v>0.12063890152362328</v>
      </c>
      <c r="T67" s="92">
        <v>2354</v>
      </c>
      <c r="U67" s="1">
        <v>18595</v>
      </c>
      <c r="V67" s="1">
        <v>7906.0374149659865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83</v>
      </c>
      <c r="D68" s="1">
        <v>141606</v>
      </c>
      <c r="E68" s="86">
        <f t="shared" si="5"/>
        <v>10508.794063079778</v>
      </c>
      <c r="F68" s="87">
        <f t="shared" si="0"/>
        <v>0.88887710032973144</v>
      </c>
      <c r="G68" s="189">
        <f t="shared" si="6"/>
        <v>814.86901593274058</v>
      </c>
      <c r="H68" s="189">
        <f t="shared" si="7"/>
        <v>10980.359989693679</v>
      </c>
      <c r="I68" s="189">
        <f t="shared" si="1"/>
        <v>46.19824008061623</v>
      </c>
      <c r="J68" s="88">
        <f t="shared" si="2"/>
        <v>622.52128508630369</v>
      </c>
      <c r="K68" s="189">
        <f t="shared" si="8"/>
        <v>-46.439689907213832</v>
      </c>
      <c r="L68" s="88">
        <f t="shared" si="3"/>
        <v>-625.77482149970638</v>
      </c>
      <c r="M68" s="89">
        <f t="shared" si="9"/>
        <v>10354.585168193973</v>
      </c>
      <c r="N68" s="89">
        <f t="shared" si="10"/>
        <v>151960.58516819397</v>
      </c>
      <c r="O68" s="89">
        <f t="shared" si="11"/>
        <v>11277.223389105304</v>
      </c>
      <c r="P68" s="90">
        <f t="shared" si="4"/>
        <v>0.95387401881780109</v>
      </c>
      <c r="Q68" s="227">
        <v>4706.3386027868564</v>
      </c>
      <c r="R68" s="93">
        <f t="shared" si="12"/>
        <v>0.1339365791159513</v>
      </c>
      <c r="S68" s="93">
        <f t="shared" si="12"/>
        <v>0.13343167229037123</v>
      </c>
      <c r="T68" s="92">
        <v>13475</v>
      </c>
      <c r="U68" s="1">
        <v>124880</v>
      </c>
      <c r="V68" s="1">
        <v>9271.6608508426743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84</v>
      </c>
      <c r="D69" s="1">
        <v>14724</v>
      </c>
      <c r="E69" s="86">
        <f t="shared" si="5"/>
        <v>10296.503496503497</v>
      </c>
      <c r="F69" s="87">
        <f t="shared" si="0"/>
        <v>0.87092068952626589</v>
      </c>
      <c r="G69" s="189">
        <f t="shared" si="6"/>
        <v>946.48916721003479</v>
      </c>
      <c r="H69" s="189">
        <f t="shared" si="7"/>
        <v>1353.4795091103497</v>
      </c>
      <c r="I69" s="189">
        <f t="shared" si="1"/>
        <v>120.49993838231457</v>
      </c>
      <c r="J69" s="88">
        <f t="shared" si="2"/>
        <v>172.31491188670984</v>
      </c>
      <c r="K69" s="189">
        <f t="shared" si="8"/>
        <v>27.862008394484505</v>
      </c>
      <c r="L69" s="88">
        <f t="shared" si="3"/>
        <v>39.842672004112842</v>
      </c>
      <c r="M69" s="89">
        <f t="shared" si="9"/>
        <v>1393.3221811144626</v>
      </c>
      <c r="N69" s="89">
        <f t="shared" si="10"/>
        <v>16117.322181114463</v>
      </c>
      <c r="O69" s="89">
        <f t="shared" si="11"/>
        <v>11270.854672108015</v>
      </c>
      <c r="P69" s="90">
        <f t="shared" si="4"/>
        <v>0.95333532649369701</v>
      </c>
      <c r="Q69" s="227">
        <v>1140.3879913095</v>
      </c>
      <c r="R69" s="93">
        <f t="shared" si="12"/>
        <v>0.19155134741442098</v>
      </c>
      <c r="S69" s="93">
        <f t="shared" si="12"/>
        <v>0.20571664315291438</v>
      </c>
      <c r="T69" s="92">
        <v>1430</v>
      </c>
      <c r="U69" s="1">
        <v>12357</v>
      </c>
      <c r="V69" s="1">
        <v>8539.7373876986858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85</v>
      </c>
      <c r="D70" s="1">
        <v>12090</v>
      </c>
      <c r="E70" s="86">
        <f t="shared" si="5"/>
        <v>9489.7959183673483</v>
      </c>
      <c r="F70" s="87">
        <f t="shared" si="0"/>
        <v>0.80268603876011191</v>
      </c>
      <c r="G70" s="189">
        <f t="shared" si="6"/>
        <v>1446.6478656544473</v>
      </c>
      <c r="H70" s="189">
        <f t="shared" si="7"/>
        <v>1843.0293808437657</v>
      </c>
      <c r="I70" s="189">
        <f t="shared" si="1"/>
        <v>402.84759072996673</v>
      </c>
      <c r="J70" s="88">
        <f t="shared" si="2"/>
        <v>513.22783058997766</v>
      </c>
      <c r="K70" s="189">
        <f t="shared" si="8"/>
        <v>310.20966074213663</v>
      </c>
      <c r="L70" s="88">
        <f t="shared" si="3"/>
        <v>395.20710778548209</v>
      </c>
      <c r="M70" s="89">
        <f t="shared" si="9"/>
        <v>2238.236488629248</v>
      </c>
      <c r="N70" s="89">
        <f t="shared" si="10"/>
        <v>14328.236488629249</v>
      </c>
      <c r="O70" s="89">
        <f t="shared" si="11"/>
        <v>11246.653444763931</v>
      </c>
      <c r="P70" s="90">
        <f t="shared" si="4"/>
        <v>0.95128828697071255</v>
      </c>
      <c r="Q70" s="227">
        <v>1952.8340286211896</v>
      </c>
      <c r="R70" s="93">
        <f t="shared" si="12"/>
        <v>0.13884702336096458</v>
      </c>
      <c r="S70" s="93">
        <f t="shared" si="12"/>
        <v>0.14778616797133354</v>
      </c>
      <c r="T70" s="92">
        <v>1274</v>
      </c>
      <c r="U70" s="1">
        <v>10616</v>
      </c>
      <c r="V70" s="1">
        <v>8267.9127725856688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86</v>
      </c>
      <c r="D71" s="1">
        <v>15119</v>
      </c>
      <c r="E71" s="86">
        <f t="shared" si="5"/>
        <v>10448.514167242571</v>
      </c>
      <c r="F71" s="87">
        <f t="shared" ref="F71:F134" si="14">E71/E$365</f>
        <v>0.88377837837378392</v>
      </c>
      <c r="G71" s="189">
        <f t="shared" si="6"/>
        <v>852.24255135180942</v>
      </c>
      <c r="H71" s="189">
        <f t="shared" ref="H71:H134" si="15">G71*T71/1000</f>
        <v>1233.1949718060682</v>
      </c>
      <c r="I71" s="189">
        <f t="shared" ref="I71:I134" si="16">IF(E71+Y71&lt;(E$365+Y$365)*0.9,((E$365+Y$365)*0.9-E71-Y71)*0.35,0)</f>
        <v>67.296203623638931</v>
      </c>
      <c r="J71" s="88">
        <f t="shared" ref="J71:J134" si="17">I71*T71/1000</f>
        <v>97.377606643405542</v>
      </c>
      <c r="K71" s="189">
        <f t="shared" si="8"/>
        <v>-25.341726364191132</v>
      </c>
      <c r="L71" s="88">
        <f t="shared" ref="L71:L134" si="18">K71*T71/1000</f>
        <v>-36.669478048984566</v>
      </c>
      <c r="M71" s="89">
        <f t="shared" si="9"/>
        <v>1196.5254937570837</v>
      </c>
      <c r="N71" s="89">
        <f t="shared" si="10"/>
        <v>16315.525493757084</v>
      </c>
      <c r="O71" s="89">
        <f t="shared" si="11"/>
        <v>11275.414992230189</v>
      </c>
      <c r="P71" s="90">
        <f t="shared" ref="P71:P134" si="19">O71/O$365</f>
        <v>0.95372105715912281</v>
      </c>
      <c r="Q71" s="227">
        <v>832.88258980758644</v>
      </c>
      <c r="R71" s="93">
        <f t="shared" si="12"/>
        <v>1.5584066635319407E-2</v>
      </c>
      <c r="S71" s="93">
        <f t="shared" si="12"/>
        <v>1.5469682713206588E-3</v>
      </c>
      <c r="T71" s="92">
        <v>1447</v>
      </c>
      <c r="U71" s="1">
        <v>14887</v>
      </c>
      <c r="V71" s="1">
        <v>10432.37561317449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87</v>
      </c>
      <c r="D72" s="1">
        <v>16839</v>
      </c>
      <c r="E72" s="86">
        <f t="shared" ref="E72:E135" si="20">D72/T72*1000</f>
        <v>9513.5593220338997</v>
      </c>
      <c r="F72" s="87">
        <f t="shared" si="14"/>
        <v>0.80469604535252381</v>
      </c>
      <c r="G72" s="189">
        <f t="shared" ref="G72:G135" si="21">($E$365+$Y$365-E72-Y72)*0.62</f>
        <v>1431.9145553811854</v>
      </c>
      <c r="H72" s="189">
        <f t="shared" si="15"/>
        <v>2534.4887630246981</v>
      </c>
      <c r="I72" s="189">
        <f t="shared" si="16"/>
        <v>394.53039944667375</v>
      </c>
      <c r="J72" s="88">
        <f t="shared" si="17"/>
        <v>698.31880702061255</v>
      </c>
      <c r="K72" s="189">
        <f t="shared" ref="K72:K135" si="22">I72+J$367</f>
        <v>301.89246945884372</v>
      </c>
      <c r="L72" s="88">
        <f t="shared" si="18"/>
        <v>534.34967094215347</v>
      </c>
      <c r="M72" s="89">
        <f t="shared" ref="M72:M135" si="23">+H72+L72</f>
        <v>3068.8384339668514</v>
      </c>
      <c r="N72" s="89">
        <f t="shared" ref="N72:N135" si="24">D72+M72</f>
        <v>19907.838433966852</v>
      </c>
      <c r="O72" s="89">
        <f t="shared" ref="O72:O135" si="25">N72/T72*1000</f>
        <v>11247.366346873929</v>
      </c>
      <c r="P72" s="90">
        <f t="shared" si="19"/>
        <v>0.95134858716848492</v>
      </c>
      <c r="Q72" s="227">
        <v>1814.2649630376798</v>
      </c>
      <c r="R72" s="93">
        <f t="shared" ref="R72:S135" si="26">(D72-U72)/U72</f>
        <v>9.0820755328107794E-2</v>
      </c>
      <c r="S72" s="93">
        <f t="shared" si="26"/>
        <v>0.11423950600746853</v>
      </c>
      <c r="T72" s="92">
        <v>1770</v>
      </c>
      <c r="U72" s="1">
        <v>15437</v>
      </c>
      <c r="V72" s="1">
        <v>8538.1637168141588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88</v>
      </c>
      <c r="D73" s="1">
        <v>58067</v>
      </c>
      <c r="E73" s="86">
        <f t="shared" si="20"/>
        <v>12946.934225195095</v>
      </c>
      <c r="F73" s="87">
        <f t="shared" si="14"/>
        <v>1.0951050408992877</v>
      </c>
      <c r="G73" s="189">
        <f t="shared" si="21"/>
        <v>-696.77788457875556</v>
      </c>
      <c r="H73" s="189">
        <f t="shared" si="15"/>
        <v>-3125.048812335719</v>
      </c>
      <c r="I73" s="189">
        <f t="shared" si="16"/>
        <v>0</v>
      </c>
      <c r="J73" s="88">
        <f t="shared" si="17"/>
        <v>0</v>
      </c>
      <c r="K73" s="189">
        <f t="shared" si="22"/>
        <v>-92.637929987830063</v>
      </c>
      <c r="L73" s="88">
        <f t="shared" si="18"/>
        <v>-415.48111599541784</v>
      </c>
      <c r="M73" s="89">
        <f t="shared" si="23"/>
        <v>-3540.5299283311369</v>
      </c>
      <c r="N73" s="89">
        <f t="shared" si="24"/>
        <v>54526.47007166886</v>
      </c>
      <c r="O73" s="89">
        <f t="shared" si="25"/>
        <v>12157.518410628509</v>
      </c>
      <c r="P73" s="90">
        <f t="shared" si="19"/>
        <v>1.0283329987416048</v>
      </c>
      <c r="Q73" s="227">
        <v>3965.8629155162544</v>
      </c>
      <c r="R73" s="93">
        <f t="shared" si="26"/>
        <v>9.9004466651525472E-2</v>
      </c>
      <c r="S73" s="93">
        <f t="shared" si="26"/>
        <v>9.9004466651525472E-2</v>
      </c>
      <c r="T73" s="92">
        <v>4485</v>
      </c>
      <c r="U73" s="1">
        <v>52836</v>
      </c>
      <c r="V73" s="1">
        <v>11780.602006688963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89</v>
      </c>
      <c r="D74" s="1">
        <v>290422</v>
      </c>
      <c r="E74" s="86">
        <f t="shared" si="20"/>
        <v>11201.527365294867</v>
      </c>
      <c r="F74" s="87">
        <f t="shared" si="14"/>
        <v>0.94747133724013965</v>
      </c>
      <c r="G74" s="189">
        <f t="shared" si="21"/>
        <v>385.37436855938557</v>
      </c>
      <c r="H74" s="189">
        <f>G74*T74/1000</f>
        <v>9991.60125363919</v>
      </c>
      <c r="I74" s="189">
        <f t="shared" si="16"/>
        <v>0</v>
      </c>
      <c r="J74" s="88">
        <f t="shared" si="17"/>
        <v>0</v>
      </c>
      <c r="K74" s="189">
        <f t="shared" si="22"/>
        <v>-92.637929987830063</v>
      </c>
      <c r="L74" s="88">
        <f t="shared" si="18"/>
        <v>-2401.8236107944704</v>
      </c>
      <c r="M74" s="89">
        <f t="shared" si="23"/>
        <v>7589.7776428447196</v>
      </c>
      <c r="N74" s="89">
        <f t="shared" si="24"/>
        <v>298011.77764284471</v>
      </c>
      <c r="O74" s="89">
        <f t="shared" si="25"/>
        <v>11494.263803866421</v>
      </c>
      <c r="P74" s="90">
        <f t="shared" si="19"/>
        <v>0.97223219135112837</v>
      </c>
      <c r="Q74" s="227">
        <v>8689.3868072664136</v>
      </c>
      <c r="R74" s="93">
        <f t="shared" si="26"/>
        <v>0.10175683519284974</v>
      </c>
      <c r="S74" s="93">
        <f t="shared" si="26"/>
        <v>0.10460397168985745</v>
      </c>
      <c r="T74" s="92">
        <v>25927</v>
      </c>
      <c r="U74" s="1">
        <v>263599</v>
      </c>
      <c r="V74" s="1">
        <v>10140.7632530584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90</v>
      </c>
      <c r="D75" s="1">
        <v>26948</v>
      </c>
      <c r="E75" s="86">
        <f t="shared" si="20"/>
        <v>13833.675564681726</v>
      </c>
      <c r="F75" s="87">
        <f t="shared" si="14"/>
        <v>1.1701092769566439</v>
      </c>
      <c r="G75" s="189">
        <f t="shared" si="21"/>
        <v>-1246.5575150604666</v>
      </c>
      <c r="H75" s="189">
        <f t="shared" si="15"/>
        <v>-2428.2940393377885</v>
      </c>
      <c r="I75" s="189">
        <f t="shared" si="16"/>
        <v>0</v>
      </c>
      <c r="J75" s="88">
        <f t="shared" si="17"/>
        <v>0</v>
      </c>
      <c r="K75" s="189">
        <f t="shared" si="22"/>
        <v>-92.637929987830063</v>
      </c>
      <c r="L75" s="88">
        <f t="shared" si="18"/>
        <v>-180.45868761629296</v>
      </c>
      <c r="M75" s="89">
        <f t="shared" si="23"/>
        <v>-2608.7527269540815</v>
      </c>
      <c r="N75" s="89">
        <f t="shared" si="24"/>
        <v>24339.247273045919</v>
      </c>
      <c r="O75" s="89">
        <f t="shared" si="25"/>
        <v>12494.48011963343</v>
      </c>
      <c r="P75" s="90">
        <f t="shared" si="19"/>
        <v>1.0568346084434004</v>
      </c>
      <c r="Q75" s="227">
        <v>-1506.8171149552597</v>
      </c>
      <c r="R75" s="93">
        <f t="shared" si="26"/>
        <v>-1.2966083070837301E-2</v>
      </c>
      <c r="S75" s="93">
        <f t="shared" si="26"/>
        <v>-4.4380920262627854E-2</v>
      </c>
      <c r="T75" s="92">
        <v>1948</v>
      </c>
      <c r="U75" s="1">
        <v>27302</v>
      </c>
      <c r="V75" s="1">
        <v>14476.139978791092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91</v>
      </c>
      <c r="D76" s="1">
        <v>4955</v>
      </c>
      <c r="E76" s="86">
        <f t="shared" si="20"/>
        <v>10701.94384449244</v>
      </c>
      <c r="F76" s="87">
        <f t="shared" si="14"/>
        <v>0.90521450465993791</v>
      </c>
      <c r="G76" s="189">
        <f t="shared" si="21"/>
        <v>695.11615145689052</v>
      </c>
      <c r="H76" s="189">
        <f t="shared" si="15"/>
        <v>321.83877812454028</v>
      </c>
      <c r="I76" s="189">
        <f t="shared" si="16"/>
        <v>0</v>
      </c>
      <c r="J76" s="88">
        <f t="shared" si="17"/>
        <v>0</v>
      </c>
      <c r="K76" s="189">
        <f t="shared" si="22"/>
        <v>-92.637929987830063</v>
      </c>
      <c r="L76" s="88">
        <f t="shared" si="18"/>
        <v>-42.89136158436532</v>
      </c>
      <c r="M76" s="89">
        <f t="shared" si="23"/>
        <v>278.94741654017497</v>
      </c>
      <c r="N76" s="89">
        <f t="shared" si="24"/>
        <v>5233.9474165401753</v>
      </c>
      <c r="O76" s="89">
        <f t="shared" si="25"/>
        <v>11304.422065961502</v>
      </c>
      <c r="P76" s="90">
        <f t="shared" si="19"/>
        <v>0.95617459497065205</v>
      </c>
      <c r="Q76" s="227">
        <v>289.72773910457659</v>
      </c>
      <c r="R76" s="93">
        <f t="shared" si="26"/>
        <v>7.1814838849232107E-2</v>
      </c>
      <c r="S76" s="93">
        <f t="shared" si="26"/>
        <v>2.3201206849590757E-2</v>
      </c>
      <c r="T76" s="92">
        <v>463</v>
      </c>
      <c r="U76" s="1">
        <v>4623</v>
      </c>
      <c r="V76" s="1">
        <v>10459.276018099548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92</v>
      </c>
      <c r="D77" s="1">
        <v>11762</v>
      </c>
      <c r="E77" s="86">
        <f t="shared" si="20"/>
        <v>10139.655172413793</v>
      </c>
      <c r="F77" s="87">
        <f t="shared" si="14"/>
        <v>0.85765381202618718</v>
      </c>
      <c r="G77" s="189">
        <f t="shared" si="21"/>
        <v>1043.7351281456513</v>
      </c>
      <c r="H77" s="189">
        <f t="shared" si="15"/>
        <v>1210.7327486489555</v>
      </c>
      <c r="I77" s="189">
        <f t="shared" si="16"/>
        <v>175.39685181371095</v>
      </c>
      <c r="J77" s="88">
        <f t="shared" si="17"/>
        <v>203.46034810390472</v>
      </c>
      <c r="K77" s="189">
        <f t="shared" si="22"/>
        <v>82.75892182588089</v>
      </c>
      <c r="L77" s="88">
        <f t="shared" si="18"/>
        <v>96.000349318021833</v>
      </c>
      <c r="M77" s="89">
        <f t="shared" si="23"/>
        <v>1306.7330979669773</v>
      </c>
      <c r="N77" s="89">
        <f t="shared" si="24"/>
        <v>13068.733097966977</v>
      </c>
      <c r="O77" s="89">
        <f t="shared" si="25"/>
        <v>11266.149222385326</v>
      </c>
      <c r="P77" s="90">
        <f t="shared" si="19"/>
        <v>0.95293732016869481</v>
      </c>
      <c r="Q77" s="227">
        <v>688.43500402469499</v>
      </c>
      <c r="R77" s="93">
        <f t="shared" si="26"/>
        <v>0.14661727432248001</v>
      </c>
      <c r="S77" s="93">
        <f t="shared" si="26"/>
        <v>0.12585954780457306</v>
      </c>
      <c r="T77" s="92">
        <v>1160</v>
      </c>
      <c r="U77" s="1">
        <v>10258</v>
      </c>
      <c r="V77" s="1">
        <v>9006.1457418788414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93</v>
      </c>
      <c r="D78" s="1">
        <v>80972</v>
      </c>
      <c r="E78" s="86">
        <f t="shared" si="20"/>
        <v>13265.399737876802</v>
      </c>
      <c r="F78" s="87">
        <f t="shared" si="14"/>
        <v>1.1220421661077893</v>
      </c>
      <c r="G78" s="189">
        <f t="shared" si="21"/>
        <v>-894.2265024414138</v>
      </c>
      <c r="H78" s="189">
        <f t="shared" si="15"/>
        <v>-5458.3585709023891</v>
      </c>
      <c r="I78" s="189">
        <f t="shared" si="16"/>
        <v>0</v>
      </c>
      <c r="J78" s="88">
        <f t="shared" si="17"/>
        <v>0</v>
      </c>
      <c r="K78" s="189">
        <f t="shared" si="22"/>
        <v>-92.637929987830063</v>
      </c>
      <c r="L78" s="88">
        <f t="shared" si="18"/>
        <v>-565.4619246457147</v>
      </c>
      <c r="M78" s="89">
        <f t="shared" si="23"/>
        <v>-6023.8204955481042</v>
      </c>
      <c r="N78" s="89">
        <f t="shared" si="24"/>
        <v>74948.179504451895</v>
      </c>
      <c r="O78" s="89">
        <f t="shared" si="25"/>
        <v>12278.535305447558</v>
      </c>
      <c r="P78" s="90">
        <f t="shared" si="19"/>
        <v>1.0385691063208355</v>
      </c>
      <c r="Q78" s="227">
        <v>715.72012849748535</v>
      </c>
      <c r="R78" s="93">
        <f t="shared" si="26"/>
        <v>0.15198679736516382</v>
      </c>
      <c r="S78" s="93">
        <f t="shared" si="26"/>
        <v>0.16633001437036576</v>
      </c>
      <c r="T78" s="92">
        <v>6104</v>
      </c>
      <c r="U78" s="1">
        <v>70289</v>
      </c>
      <c r="V78" s="1">
        <v>11373.624595469255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94</v>
      </c>
      <c r="D79" s="1">
        <v>22163</v>
      </c>
      <c r="E79" s="86">
        <f t="shared" si="20"/>
        <v>11064.902646030952</v>
      </c>
      <c r="F79" s="87">
        <f t="shared" si="14"/>
        <v>0.93591505556179433</v>
      </c>
      <c r="G79" s="189">
        <f t="shared" si="21"/>
        <v>470.08169450301278</v>
      </c>
      <c r="H79" s="189">
        <f t="shared" si="15"/>
        <v>941.57363408953461</v>
      </c>
      <c r="I79" s="189">
        <f t="shared" si="16"/>
        <v>0</v>
      </c>
      <c r="J79" s="88">
        <f t="shared" si="17"/>
        <v>0</v>
      </c>
      <c r="K79" s="189">
        <f t="shared" si="22"/>
        <v>-92.637929987830063</v>
      </c>
      <c r="L79" s="88">
        <f t="shared" si="18"/>
        <v>-185.55377376562362</v>
      </c>
      <c r="M79" s="89">
        <f t="shared" si="23"/>
        <v>756.01986032391096</v>
      </c>
      <c r="N79" s="89">
        <f t="shared" si="24"/>
        <v>22919.019860323911</v>
      </c>
      <c r="O79" s="89">
        <f t="shared" si="25"/>
        <v>11442.346410546137</v>
      </c>
      <c r="P79" s="90">
        <f t="shared" si="19"/>
        <v>0.96784080431335751</v>
      </c>
      <c r="Q79" s="227">
        <v>1185.1849274869703</v>
      </c>
      <c r="R79" s="93">
        <f t="shared" si="26"/>
        <v>0.1058277617004291</v>
      </c>
      <c r="S79" s="93">
        <f t="shared" si="26"/>
        <v>8.0983902850444142E-2</v>
      </c>
      <c r="T79" s="92">
        <v>2003</v>
      </c>
      <c r="U79" s="1">
        <v>20042</v>
      </c>
      <c r="V79" s="1">
        <v>10235.955056179777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95</v>
      </c>
      <c r="D80" s="1">
        <v>12417</v>
      </c>
      <c r="E80" s="86">
        <f t="shared" si="20"/>
        <v>11725.212464589236</v>
      </c>
      <c r="F80" s="87">
        <f t="shared" si="14"/>
        <v>0.99176678063283719</v>
      </c>
      <c r="G80" s="189">
        <f t="shared" si="21"/>
        <v>60.689606996876719</v>
      </c>
      <c r="H80" s="189">
        <f t="shared" si="15"/>
        <v>64.270293809692447</v>
      </c>
      <c r="I80" s="189">
        <f t="shared" si="16"/>
        <v>0</v>
      </c>
      <c r="J80" s="88">
        <f t="shared" si="17"/>
        <v>0</v>
      </c>
      <c r="K80" s="189">
        <f t="shared" si="22"/>
        <v>-92.637929987830063</v>
      </c>
      <c r="L80" s="88">
        <f t="shared" si="18"/>
        <v>-98.10356785711204</v>
      </c>
      <c r="M80" s="89">
        <f t="shared" si="23"/>
        <v>-33.833274047419593</v>
      </c>
      <c r="N80" s="89">
        <f t="shared" si="24"/>
        <v>12383.16672595258</v>
      </c>
      <c r="O80" s="89">
        <f t="shared" si="25"/>
        <v>11693.264141598282</v>
      </c>
      <c r="P80" s="90">
        <f t="shared" si="19"/>
        <v>0.98906445984035352</v>
      </c>
      <c r="Q80" s="227">
        <v>683.4109626603589</v>
      </c>
      <c r="R80" s="93">
        <f t="shared" si="26"/>
        <v>0.17396237118275504</v>
      </c>
      <c r="S80" s="93">
        <f t="shared" si="26"/>
        <v>0.1772880436223663</v>
      </c>
      <c r="T80" s="92">
        <v>1059</v>
      </c>
      <c r="U80" s="1">
        <v>10577</v>
      </c>
      <c r="V80" s="1">
        <v>9959.5103578154431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96</v>
      </c>
      <c r="D81" s="1">
        <v>46072</v>
      </c>
      <c r="E81" s="86">
        <f t="shared" si="20"/>
        <v>9554.5416839485697</v>
      </c>
      <c r="F81" s="87">
        <f t="shared" si="14"/>
        <v>0.80816250237934462</v>
      </c>
      <c r="G81" s="189">
        <f t="shared" si="21"/>
        <v>1406.50549099409</v>
      </c>
      <c r="H81" s="189">
        <f t="shared" si="15"/>
        <v>6782.1694775735023</v>
      </c>
      <c r="I81" s="189">
        <f t="shared" si="16"/>
        <v>380.18657277653926</v>
      </c>
      <c r="J81" s="88">
        <f t="shared" si="17"/>
        <v>1833.2596539284725</v>
      </c>
      <c r="K81" s="189">
        <f t="shared" si="22"/>
        <v>287.54864278870923</v>
      </c>
      <c r="L81" s="88">
        <f t="shared" si="18"/>
        <v>1386.5595555271559</v>
      </c>
      <c r="M81" s="89">
        <f t="shared" si="23"/>
        <v>8168.7290331006579</v>
      </c>
      <c r="N81" s="89">
        <f t="shared" si="24"/>
        <v>54240.729033100659</v>
      </c>
      <c r="O81" s="89">
        <f t="shared" si="25"/>
        <v>11248.59581773137</v>
      </c>
      <c r="P81" s="90">
        <f t="shared" si="19"/>
        <v>0.95145258087928963</v>
      </c>
      <c r="Q81" s="227">
        <v>4646.1149219026547</v>
      </c>
      <c r="R81" s="90">
        <f t="shared" si="26"/>
        <v>0.1314063996463741</v>
      </c>
      <c r="S81" s="90">
        <f t="shared" si="26"/>
        <v>0.14501518670143212</v>
      </c>
      <c r="T81" s="92">
        <v>4822</v>
      </c>
      <c r="U81" s="1">
        <v>40721</v>
      </c>
      <c r="V81" s="1">
        <v>8344.4672131147545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97</v>
      </c>
      <c r="D82" s="1">
        <v>106523</v>
      </c>
      <c r="E82" s="86">
        <f t="shared" si="20"/>
        <v>10864.150943396226</v>
      </c>
      <c r="F82" s="87">
        <f t="shared" si="14"/>
        <v>0.91893464941308767</v>
      </c>
      <c r="G82" s="189">
        <f t="shared" si="21"/>
        <v>594.54775013654341</v>
      </c>
      <c r="H82" s="189">
        <f t="shared" si="15"/>
        <v>5829.5406900888083</v>
      </c>
      <c r="I82" s="189">
        <f t="shared" si="16"/>
        <v>0</v>
      </c>
      <c r="J82" s="88">
        <f t="shared" si="17"/>
        <v>0</v>
      </c>
      <c r="K82" s="189">
        <f t="shared" si="22"/>
        <v>-92.637929987830063</v>
      </c>
      <c r="L82" s="88">
        <f t="shared" si="18"/>
        <v>-908.31490353067386</v>
      </c>
      <c r="M82" s="89">
        <f t="shared" si="23"/>
        <v>4921.2257865581341</v>
      </c>
      <c r="N82" s="89">
        <f t="shared" si="24"/>
        <v>111444.22578655813</v>
      </c>
      <c r="O82" s="89">
        <f t="shared" si="25"/>
        <v>11366.06076354494</v>
      </c>
      <c r="P82" s="90">
        <f t="shared" si="19"/>
        <v>0.9613882499768488</v>
      </c>
      <c r="Q82" s="227">
        <v>4771.7422935645272</v>
      </c>
      <c r="R82" s="90">
        <f t="shared" si="26"/>
        <v>0.11963296580864191</v>
      </c>
      <c r="S82" s="90">
        <f t="shared" si="26"/>
        <v>0.12214514584411247</v>
      </c>
      <c r="T82" s="92">
        <v>9805</v>
      </c>
      <c r="U82" s="1">
        <v>95141</v>
      </c>
      <c r="V82" s="1">
        <v>9681.5915335300706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98</v>
      </c>
      <c r="D83" s="1">
        <v>27330</v>
      </c>
      <c r="E83" s="86">
        <f t="shared" si="20"/>
        <v>14764.991896272286</v>
      </c>
      <c r="F83" s="87">
        <f t="shared" si="14"/>
        <v>1.2488838495046315</v>
      </c>
      <c r="G83" s="189">
        <f t="shared" si="21"/>
        <v>-1823.9736406466141</v>
      </c>
      <c r="H83" s="189">
        <f t="shared" si="15"/>
        <v>-3376.175208836883</v>
      </c>
      <c r="I83" s="189">
        <f t="shared" si="16"/>
        <v>0</v>
      </c>
      <c r="J83" s="88">
        <f t="shared" si="17"/>
        <v>0</v>
      </c>
      <c r="K83" s="189">
        <f t="shared" si="22"/>
        <v>-92.637929987830063</v>
      </c>
      <c r="L83" s="88">
        <f t="shared" si="18"/>
        <v>-171.47280840747342</v>
      </c>
      <c r="M83" s="89">
        <f t="shared" si="23"/>
        <v>-3547.6480172443567</v>
      </c>
      <c r="N83" s="89">
        <f t="shared" si="24"/>
        <v>23782.351982755645</v>
      </c>
      <c r="O83" s="89">
        <f t="shared" si="25"/>
        <v>12848.380325637841</v>
      </c>
      <c r="P83" s="90">
        <f t="shared" si="19"/>
        <v>1.0867689460116354</v>
      </c>
      <c r="Q83" s="227">
        <v>691.54437382844799</v>
      </c>
      <c r="R83" s="90">
        <f t="shared" si="26"/>
        <v>0.14745150726341422</v>
      </c>
      <c r="S83" s="90">
        <f t="shared" si="26"/>
        <v>0.15179087006775982</v>
      </c>
      <c r="T83" s="92">
        <v>1851</v>
      </c>
      <c r="U83" s="1">
        <v>23818</v>
      </c>
      <c r="V83" s="1">
        <v>12819.160387513457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99</v>
      </c>
      <c r="D84" s="1">
        <v>27895</v>
      </c>
      <c r="E84" s="86">
        <f t="shared" si="20"/>
        <v>10478.963185574756</v>
      </c>
      <c r="F84" s="87">
        <f t="shared" si="14"/>
        <v>0.88635388180077446</v>
      </c>
      <c r="G84" s="189">
        <f t="shared" si="21"/>
        <v>833.36415998585471</v>
      </c>
      <c r="H84" s="189">
        <f t="shared" si="15"/>
        <v>2218.4153938823456</v>
      </c>
      <c r="I84" s="189">
        <f t="shared" si="16"/>
        <v>56.639047207374183</v>
      </c>
      <c r="J84" s="88">
        <f t="shared" si="17"/>
        <v>150.77314366603008</v>
      </c>
      <c r="K84" s="189">
        <f t="shared" si="22"/>
        <v>-35.99888278045588</v>
      </c>
      <c r="L84" s="88">
        <f t="shared" si="18"/>
        <v>-95.829025961573549</v>
      </c>
      <c r="M84" s="89">
        <f t="shared" si="23"/>
        <v>2122.5863679207719</v>
      </c>
      <c r="N84" s="89">
        <f t="shared" si="24"/>
        <v>30017.586367920772</v>
      </c>
      <c r="O84" s="89">
        <f t="shared" si="25"/>
        <v>11276.328462780155</v>
      </c>
      <c r="P84" s="90">
        <f t="shared" si="19"/>
        <v>0.95379832226193251</v>
      </c>
      <c r="Q84" s="227">
        <v>816.94801785667278</v>
      </c>
      <c r="R84" s="90">
        <f t="shared" si="26"/>
        <v>0.13634511976535765</v>
      </c>
      <c r="S84" s="90">
        <f t="shared" si="26"/>
        <v>0.14061388430241753</v>
      </c>
      <c r="T84" s="92">
        <v>2662</v>
      </c>
      <c r="U84" s="1">
        <v>24548</v>
      </c>
      <c r="V84" s="1">
        <v>9187.1257485029946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100</v>
      </c>
      <c r="D85" s="1">
        <v>20421</v>
      </c>
      <c r="E85" s="86">
        <f t="shared" si="20"/>
        <v>9879.5355587808426</v>
      </c>
      <c r="F85" s="87">
        <f t="shared" si="14"/>
        <v>0.83565182335678634</v>
      </c>
      <c r="G85" s="189">
        <f t="shared" si="21"/>
        <v>1205.0092885980807</v>
      </c>
      <c r="H85" s="189">
        <f t="shared" si="15"/>
        <v>2490.7541995322326</v>
      </c>
      <c r="I85" s="189">
        <f t="shared" si="16"/>
        <v>266.43871658524375</v>
      </c>
      <c r="J85" s="88">
        <f t="shared" si="17"/>
        <v>550.72882718169888</v>
      </c>
      <c r="K85" s="189">
        <f t="shared" si="22"/>
        <v>173.80078659741369</v>
      </c>
      <c r="L85" s="88">
        <f t="shared" si="18"/>
        <v>359.24622589685407</v>
      </c>
      <c r="M85" s="89">
        <f t="shared" si="23"/>
        <v>2850.0004254290866</v>
      </c>
      <c r="N85" s="89">
        <f t="shared" si="24"/>
        <v>23271.000425429087</v>
      </c>
      <c r="O85" s="89">
        <f t="shared" si="25"/>
        <v>11258.345633976336</v>
      </c>
      <c r="P85" s="90">
        <f t="shared" si="19"/>
        <v>0.95227726050861272</v>
      </c>
      <c r="Q85" s="227">
        <v>1848.2942873440034</v>
      </c>
      <c r="R85" s="90">
        <f t="shared" si="26"/>
        <v>0.17368814299672394</v>
      </c>
      <c r="S85" s="90">
        <f t="shared" si="26"/>
        <v>0.16971338876306327</v>
      </c>
      <c r="T85" s="92">
        <v>2067</v>
      </c>
      <c r="U85" s="1">
        <v>17399</v>
      </c>
      <c r="V85" s="1">
        <v>8446.116504854368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101</v>
      </c>
      <c r="D86" s="1">
        <v>14881</v>
      </c>
      <c r="E86" s="86">
        <f t="shared" si="20"/>
        <v>10925.844346549193</v>
      </c>
      <c r="F86" s="87">
        <f t="shared" si="14"/>
        <v>0.92415293164175394</v>
      </c>
      <c r="G86" s="189">
        <f t="shared" si="21"/>
        <v>556.29784018170369</v>
      </c>
      <c r="H86" s="189">
        <f t="shared" si="15"/>
        <v>757.67765832748046</v>
      </c>
      <c r="I86" s="189">
        <f t="shared" si="16"/>
        <v>0</v>
      </c>
      <c r="J86" s="88">
        <f t="shared" si="17"/>
        <v>0</v>
      </c>
      <c r="K86" s="189">
        <f t="shared" si="22"/>
        <v>-92.637929987830063</v>
      </c>
      <c r="L86" s="88">
        <f t="shared" si="18"/>
        <v>-126.17286064342454</v>
      </c>
      <c r="M86" s="89">
        <f t="shared" si="23"/>
        <v>631.50479768405592</v>
      </c>
      <c r="N86" s="89">
        <f t="shared" si="24"/>
        <v>15512.504797684056</v>
      </c>
      <c r="O86" s="89">
        <f t="shared" si="25"/>
        <v>11389.504256743066</v>
      </c>
      <c r="P86" s="90">
        <f t="shared" si="19"/>
        <v>0.96337119722374198</v>
      </c>
      <c r="Q86" s="227">
        <v>383.06548738754395</v>
      </c>
      <c r="R86" s="90">
        <f t="shared" si="26"/>
        <v>0.25377032605948269</v>
      </c>
      <c r="S86" s="90">
        <f t="shared" si="26"/>
        <v>0.22431316715059607</v>
      </c>
      <c r="T86" s="92">
        <v>1362</v>
      </c>
      <c r="U86" s="1">
        <v>11869</v>
      </c>
      <c r="V86" s="1">
        <v>8924.0601503759408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102</v>
      </c>
      <c r="D87" s="1">
        <v>4883</v>
      </c>
      <c r="E87" s="86">
        <f t="shared" si="20"/>
        <v>10661.572052401747</v>
      </c>
      <c r="F87" s="87">
        <f t="shared" si="14"/>
        <v>0.90179969214450706</v>
      </c>
      <c r="G87" s="189">
        <f t="shared" si="21"/>
        <v>720.14666255312011</v>
      </c>
      <c r="H87" s="189">
        <f t="shared" si="15"/>
        <v>329.827171449329</v>
      </c>
      <c r="I87" s="189">
        <f t="shared" si="16"/>
        <v>0</v>
      </c>
      <c r="J87" s="88">
        <f t="shared" si="17"/>
        <v>0</v>
      </c>
      <c r="K87" s="189">
        <f t="shared" si="22"/>
        <v>-92.637929987830063</v>
      </c>
      <c r="L87" s="88">
        <f t="shared" si="18"/>
        <v>-42.428171934426167</v>
      </c>
      <c r="M87" s="89">
        <f t="shared" si="23"/>
        <v>287.39899951490281</v>
      </c>
      <c r="N87" s="89">
        <f t="shared" si="24"/>
        <v>5170.3989995149032</v>
      </c>
      <c r="O87" s="89">
        <f t="shared" si="25"/>
        <v>11289.080784967038</v>
      </c>
      <c r="P87" s="90">
        <f t="shared" si="19"/>
        <v>0.95487696621478824</v>
      </c>
      <c r="Q87" s="227">
        <v>57.199035651920525</v>
      </c>
      <c r="R87" s="90">
        <f t="shared" si="26"/>
        <v>5.3960716598316423E-2</v>
      </c>
      <c r="S87" s="90">
        <f t="shared" si="26"/>
        <v>5.8563165142413963E-2</v>
      </c>
      <c r="T87" s="92">
        <v>458</v>
      </c>
      <c r="U87" s="1">
        <v>4633</v>
      </c>
      <c r="V87" s="1">
        <v>10071.739130434782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103</v>
      </c>
      <c r="D88" s="1">
        <v>7822</v>
      </c>
      <c r="E88" s="86">
        <f t="shared" si="20"/>
        <v>11553.914327917282</v>
      </c>
      <c r="F88" s="87">
        <f t="shared" si="14"/>
        <v>0.97727767844823987</v>
      </c>
      <c r="G88" s="189">
        <f t="shared" si="21"/>
        <v>166.89445173348827</v>
      </c>
      <c r="H88" s="189">
        <f t="shared" si="15"/>
        <v>112.98754382357156</v>
      </c>
      <c r="I88" s="189">
        <f t="shared" si="16"/>
        <v>0</v>
      </c>
      <c r="J88" s="88">
        <f t="shared" si="17"/>
        <v>0</v>
      </c>
      <c r="K88" s="189">
        <f t="shared" si="22"/>
        <v>-92.637929987830063</v>
      </c>
      <c r="L88" s="88">
        <f t="shared" si="18"/>
        <v>-62.715878601760956</v>
      </c>
      <c r="M88" s="89">
        <f t="shared" si="23"/>
        <v>50.271665221810601</v>
      </c>
      <c r="N88" s="89">
        <f t="shared" si="24"/>
        <v>7872.2716652218105</v>
      </c>
      <c r="O88" s="89">
        <f t="shared" si="25"/>
        <v>11628.17084966294</v>
      </c>
      <c r="P88" s="90">
        <f t="shared" si="19"/>
        <v>0.98355860101020653</v>
      </c>
      <c r="Q88" s="227">
        <v>121.61641333433738</v>
      </c>
      <c r="R88" s="90">
        <f t="shared" si="26"/>
        <v>4.6141500601845659E-2</v>
      </c>
      <c r="S88" s="90">
        <f t="shared" si="26"/>
        <v>5.5413064861241701E-2</v>
      </c>
      <c r="T88" s="92">
        <v>677</v>
      </c>
      <c r="U88" s="1">
        <v>7477</v>
      </c>
      <c r="V88" s="1">
        <v>10947.291361639824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104</v>
      </c>
      <c r="D89" s="1">
        <v>12823</v>
      </c>
      <c r="E89" s="86">
        <f t="shared" si="20"/>
        <v>10128.751974723538</v>
      </c>
      <c r="F89" s="87">
        <f t="shared" si="14"/>
        <v>0.85673157464204375</v>
      </c>
      <c r="G89" s="189">
        <f t="shared" si="21"/>
        <v>1050.4951107136094</v>
      </c>
      <c r="H89" s="189">
        <f t="shared" si="15"/>
        <v>1329.9268101634295</v>
      </c>
      <c r="I89" s="189">
        <f t="shared" si="16"/>
        <v>179.21297100530026</v>
      </c>
      <c r="J89" s="88">
        <f t="shared" si="17"/>
        <v>226.88362129271013</v>
      </c>
      <c r="K89" s="189">
        <f t="shared" si="22"/>
        <v>86.575041017470198</v>
      </c>
      <c r="L89" s="88">
        <f t="shared" si="18"/>
        <v>109.60400192811727</v>
      </c>
      <c r="M89" s="89">
        <f t="shared" si="23"/>
        <v>1439.5308120915467</v>
      </c>
      <c r="N89" s="89">
        <f t="shared" si="24"/>
        <v>14262.530812091547</v>
      </c>
      <c r="O89" s="89">
        <f t="shared" si="25"/>
        <v>11265.822126454619</v>
      </c>
      <c r="P89" s="90">
        <f t="shared" si="19"/>
        <v>0.95290965304717068</v>
      </c>
      <c r="Q89" s="227">
        <v>1383.4371587397407</v>
      </c>
      <c r="R89" s="90">
        <f t="shared" si="26"/>
        <v>5.0979427915744613E-2</v>
      </c>
      <c r="S89" s="90">
        <f t="shared" si="26"/>
        <v>2.0263599453751984E-2</v>
      </c>
      <c r="T89" s="92">
        <v>1266</v>
      </c>
      <c r="U89" s="1">
        <v>12201</v>
      </c>
      <c r="V89" s="1">
        <v>9927.583401139138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105</v>
      </c>
      <c r="D90" s="1">
        <v>118753</v>
      </c>
      <c r="E90" s="86">
        <f t="shared" si="20"/>
        <v>10253.237782766362</v>
      </c>
      <c r="F90" s="87">
        <f t="shared" si="14"/>
        <v>0.86726109719440414</v>
      </c>
      <c r="G90" s="189">
        <f t="shared" si="21"/>
        <v>973.31390972705867</v>
      </c>
      <c r="H90" s="189">
        <f t="shared" si="15"/>
        <v>11272.921702458792</v>
      </c>
      <c r="I90" s="189">
        <f t="shared" si="16"/>
        <v>135.6429381903119</v>
      </c>
      <c r="J90" s="88">
        <f t="shared" si="17"/>
        <v>1571.0165101201924</v>
      </c>
      <c r="K90" s="189">
        <f t="shared" si="22"/>
        <v>43.005008202481832</v>
      </c>
      <c r="L90" s="88">
        <f t="shared" si="18"/>
        <v>498.08400500114459</v>
      </c>
      <c r="M90" s="89">
        <f t="shared" si="23"/>
        <v>11771.005707459937</v>
      </c>
      <c r="N90" s="89">
        <f t="shared" si="24"/>
        <v>130524.00570745993</v>
      </c>
      <c r="O90" s="89">
        <f t="shared" si="25"/>
        <v>11269.556700695901</v>
      </c>
      <c r="P90" s="90">
        <f t="shared" si="19"/>
        <v>0.95322553872374116</v>
      </c>
      <c r="Q90" s="227">
        <v>10058.995870871764</v>
      </c>
      <c r="R90" s="90">
        <f t="shared" si="26"/>
        <v>0.11268001536630844</v>
      </c>
      <c r="S90" s="90">
        <f t="shared" si="26"/>
        <v>0.11623459666216024</v>
      </c>
      <c r="T90" s="92">
        <v>11582</v>
      </c>
      <c r="U90" s="1">
        <v>106727</v>
      </c>
      <c r="V90" s="1">
        <v>9185.5581375333495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106</v>
      </c>
      <c r="D91" s="1">
        <v>100423</v>
      </c>
      <c r="E91" s="86">
        <f t="shared" si="20"/>
        <v>10173.538648566508</v>
      </c>
      <c r="F91" s="87">
        <f t="shared" si="14"/>
        <v>0.8605198160463372</v>
      </c>
      <c r="G91" s="189">
        <f t="shared" si="21"/>
        <v>1022.7273729309685</v>
      </c>
      <c r="H91" s="189">
        <f t="shared" si="15"/>
        <v>10095.34189820159</v>
      </c>
      <c r="I91" s="189">
        <f t="shared" si="16"/>
        <v>163.537635160261</v>
      </c>
      <c r="J91" s="88">
        <f t="shared" si="17"/>
        <v>1614.2799966669365</v>
      </c>
      <c r="K91" s="189">
        <f t="shared" si="22"/>
        <v>70.899705172430942</v>
      </c>
      <c r="L91" s="88">
        <f t="shared" si="18"/>
        <v>699.8509897570658</v>
      </c>
      <c r="M91" s="89">
        <f t="shared" si="23"/>
        <v>10795.192887958656</v>
      </c>
      <c r="N91" s="89">
        <f t="shared" si="24"/>
        <v>111218.19288795866</v>
      </c>
      <c r="O91" s="89">
        <f t="shared" si="25"/>
        <v>11267.165726669909</v>
      </c>
      <c r="P91" s="90">
        <f t="shared" si="19"/>
        <v>0.9530233002892996</v>
      </c>
      <c r="Q91" s="227">
        <v>10265.936574976282</v>
      </c>
      <c r="R91" s="90">
        <f t="shared" si="26"/>
        <v>2.1950623816986547E-2</v>
      </c>
      <c r="S91" s="90">
        <f t="shared" si="26"/>
        <v>1.3875236454234538E-2</v>
      </c>
      <c r="T91" s="92">
        <v>9871</v>
      </c>
      <c r="U91" s="1">
        <v>98266</v>
      </c>
      <c r="V91" s="1">
        <v>10034.310221586848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107</v>
      </c>
      <c r="D92" s="1">
        <v>99637</v>
      </c>
      <c r="E92" s="86">
        <f t="shared" si="20"/>
        <v>11861.547619047618</v>
      </c>
      <c r="F92" s="87">
        <f t="shared" si="14"/>
        <v>1.0032985697268617</v>
      </c>
      <c r="G92" s="189">
        <f t="shared" si="21"/>
        <v>-23.838188767320133</v>
      </c>
      <c r="H92" s="189">
        <f t="shared" si="15"/>
        <v>-200.24078564548913</v>
      </c>
      <c r="I92" s="189">
        <f t="shared" si="16"/>
        <v>0</v>
      </c>
      <c r="J92" s="88">
        <f t="shared" si="17"/>
        <v>0</v>
      </c>
      <c r="K92" s="189">
        <f t="shared" si="22"/>
        <v>-92.637929987830063</v>
      </c>
      <c r="L92" s="88">
        <f t="shared" si="18"/>
        <v>-778.15861189777252</v>
      </c>
      <c r="M92" s="89">
        <f t="shared" si="23"/>
        <v>-978.39939754326167</v>
      </c>
      <c r="N92" s="89">
        <f t="shared" si="24"/>
        <v>98658.600602456732</v>
      </c>
      <c r="O92" s="89">
        <f t="shared" si="25"/>
        <v>11745.071500292468</v>
      </c>
      <c r="P92" s="90">
        <f t="shared" si="19"/>
        <v>0.99344653969608288</v>
      </c>
      <c r="Q92" s="227">
        <v>-1706.0062451869424</v>
      </c>
      <c r="R92" s="90">
        <f t="shared" si="26"/>
        <v>0.14906989885942959</v>
      </c>
      <c r="S92" s="90">
        <f t="shared" si="26"/>
        <v>0.12663567702455511</v>
      </c>
      <c r="T92" s="92">
        <v>8400</v>
      </c>
      <c r="U92" s="1">
        <v>86711</v>
      </c>
      <c r="V92" s="1">
        <v>10528.290432248663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420</v>
      </c>
      <c r="D93" s="213">
        <v>26983</v>
      </c>
      <c r="E93" s="214">
        <f t="shared" si="20"/>
        <v>10310.661062285059</v>
      </c>
      <c r="F93" s="215">
        <f t="shared" si="14"/>
        <v>0.87211819477226293</v>
      </c>
      <c r="G93" s="216">
        <f t="shared" si="21"/>
        <v>356.71817111404175</v>
      </c>
      <c r="H93" s="216">
        <f t="shared" si="15"/>
        <v>933.5314538054472</v>
      </c>
      <c r="I93" s="216">
        <f t="shared" si="16"/>
        <v>0</v>
      </c>
      <c r="J93" s="217">
        <f t="shared" si="17"/>
        <v>0</v>
      </c>
      <c r="K93" s="216">
        <f t="shared" si="22"/>
        <v>-92.637929987830063</v>
      </c>
      <c r="L93" s="217">
        <f t="shared" si="18"/>
        <v>-242.43346277815127</v>
      </c>
      <c r="M93" s="218">
        <f t="shared" si="23"/>
        <v>691.09799102729596</v>
      </c>
      <c r="N93" s="218">
        <f t="shared" si="24"/>
        <v>27674.097991027294</v>
      </c>
      <c r="O93" s="218">
        <f t="shared" si="25"/>
        <v>10574.741303411271</v>
      </c>
      <c r="P93" s="219">
        <f t="shared" si="19"/>
        <v>0.8944551896336751</v>
      </c>
      <c r="Q93" s="227">
        <v>1496.2266376602092</v>
      </c>
      <c r="R93" s="219">
        <f t="shared" si="26"/>
        <v>-2.3239819004524886E-2</v>
      </c>
      <c r="S93" s="219">
        <f t="shared" si="26"/>
        <v>-1.6894796812349563E-2</v>
      </c>
      <c r="T93" s="92">
        <v>2617</v>
      </c>
      <c r="U93" s="1">
        <v>27625</v>
      </c>
      <c r="V93" s="1">
        <v>10487.851176917236</v>
      </c>
      <c r="W93" s="220"/>
      <c r="X93" s="218">
        <v>2452.3539999999994</v>
      </c>
      <c r="Y93" s="218">
        <f t="shared" si="27"/>
        <v>937.08597630875033</v>
      </c>
      <c r="Z93" s="1"/>
      <c r="AA93" s="1"/>
    </row>
    <row r="94" spans="2:29">
      <c r="B94" s="200">
        <v>1868</v>
      </c>
      <c r="C94" t="s">
        <v>108</v>
      </c>
      <c r="D94" s="1">
        <v>49811</v>
      </c>
      <c r="E94" s="86">
        <f t="shared" si="20"/>
        <v>10762.964563526362</v>
      </c>
      <c r="F94" s="87">
        <f t="shared" si="14"/>
        <v>0.91037588849421325</v>
      </c>
      <c r="G94" s="189">
        <f t="shared" si="21"/>
        <v>657.28330565585861</v>
      </c>
      <c r="H94" s="189">
        <f t="shared" si="15"/>
        <v>3041.9071385753136</v>
      </c>
      <c r="I94" s="189">
        <f t="shared" si="16"/>
        <v>0</v>
      </c>
      <c r="J94" s="88">
        <f t="shared" si="17"/>
        <v>0</v>
      </c>
      <c r="K94" s="189">
        <f t="shared" si="22"/>
        <v>-92.637929987830063</v>
      </c>
      <c r="L94" s="88">
        <f t="shared" si="18"/>
        <v>-428.72833998367753</v>
      </c>
      <c r="M94" s="89">
        <f t="shared" si="23"/>
        <v>2613.1787985916362</v>
      </c>
      <c r="N94" s="89">
        <f t="shared" si="24"/>
        <v>52424.178798591638</v>
      </c>
      <c r="O94" s="89">
        <f t="shared" si="25"/>
        <v>11327.60993919439</v>
      </c>
      <c r="P94" s="90">
        <f t="shared" si="19"/>
        <v>0.9581359208276764</v>
      </c>
      <c r="Q94" s="227">
        <v>2651.3642258660439</v>
      </c>
      <c r="R94" s="90">
        <f t="shared" si="26"/>
        <v>6.4929234189934584E-2</v>
      </c>
      <c r="S94" s="90">
        <f t="shared" si="26"/>
        <v>5.1352997193995574E-2</v>
      </c>
      <c r="T94" s="92">
        <v>4628</v>
      </c>
      <c r="U94" s="1">
        <v>46774</v>
      </c>
      <c r="V94" s="1">
        <v>10237.251039614795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109</v>
      </c>
      <c r="D95" s="1">
        <v>114789</v>
      </c>
      <c r="E95" s="86">
        <f t="shared" si="20"/>
        <v>10647.342547073555</v>
      </c>
      <c r="F95" s="87">
        <f t="shared" si="14"/>
        <v>0.90059610195524964</v>
      </c>
      <c r="G95" s="189">
        <f t="shared" si="21"/>
        <v>728.96895585659934</v>
      </c>
      <c r="H95" s="189">
        <f t="shared" si="15"/>
        <v>7859.0143130899978</v>
      </c>
      <c r="I95" s="189">
        <f t="shared" si="16"/>
        <v>0</v>
      </c>
      <c r="J95" s="88">
        <f t="shared" si="17"/>
        <v>0</v>
      </c>
      <c r="K95" s="189">
        <f t="shared" si="22"/>
        <v>-92.637929987830063</v>
      </c>
      <c r="L95" s="88">
        <f t="shared" si="18"/>
        <v>-998.72952319879585</v>
      </c>
      <c r="M95" s="89">
        <f t="shared" si="23"/>
        <v>6860.2847898912023</v>
      </c>
      <c r="N95" s="89">
        <f t="shared" si="24"/>
        <v>121649.2847898912</v>
      </c>
      <c r="O95" s="89">
        <f t="shared" si="25"/>
        <v>11283.673572942325</v>
      </c>
      <c r="P95" s="90">
        <f t="shared" si="19"/>
        <v>0.95441960194287045</v>
      </c>
      <c r="Q95" s="227">
        <v>4643.6869012666175</v>
      </c>
      <c r="R95" s="90">
        <f t="shared" si="26"/>
        <v>9.2271533513492945E-2</v>
      </c>
      <c r="S95" s="90">
        <f t="shared" si="26"/>
        <v>7.575727138913535E-2</v>
      </c>
      <c r="T95" s="92">
        <v>10781</v>
      </c>
      <c r="U95" s="1">
        <v>105092</v>
      </c>
      <c r="V95" s="1">
        <v>9897.5324919947252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110</v>
      </c>
      <c r="D96" s="1">
        <v>49305</v>
      </c>
      <c r="E96" s="86">
        <f t="shared" si="20"/>
        <v>10855.350066050198</v>
      </c>
      <c r="F96" s="87">
        <f t="shared" si="14"/>
        <v>0.91819023494566754</v>
      </c>
      <c r="G96" s="189">
        <f t="shared" si="21"/>
        <v>600.00429409108062</v>
      </c>
      <c r="H96" s="189">
        <f t="shared" si="15"/>
        <v>2725.2195037616884</v>
      </c>
      <c r="I96" s="189">
        <f t="shared" si="16"/>
        <v>0</v>
      </c>
      <c r="J96" s="88">
        <f t="shared" si="17"/>
        <v>0</v>
      </c>
      <c r="K96" s="189">
        <f t="shared" si="22"/>
        <v>-92.637929987830063</v>
      </c>
      <c r="L96" s="88">
        <f t="shared" si="18"/>
        <v>-420.76147800472415</v>
      </c>
      <c r="M96" s="89">
        <f t="shared" si="23"/>
        <v>2304.4580257569642</v>
      </c>
      <c r="N96" s="89">
        <f t="shared" si="24"/>
        <v>51609.458025756961</v>
      </c>
      <c r="O96" s="89">
        <f t="shared" si="25"/>
        <v>11362.716430153449</v>
      </c>
      <c r="P96" s="90">
        <f t="shared" si="19"/>
        <v>0.96110537247922911</v>
      </c>
      <c r="Q96" s="227">
        <v>1228.2981231382003</v>
      </c>
      <c r="R96" s="90">
        <f t="shared" si="26"/>
        <v>0.11587642865225756</v>
      </c>
      <c r="S96" s="90">
        <f t="shared" si="26"/>
        <v>0.11857890349047318</v>
      </c>
      <c r="T96" s="92">
        <v>4542</v>
      </c>
      <c r="U96" s="1">
        <v>44185</v>
      </c>
      <c r="V96" s="1">
        <v>9704.5903799692496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111</v>
      </c>
      <c r="D97" s="1">
        <v>10338</v>
      </c>
      <c r="E97" s="86">
        <f t="shared" si="20"/>
        <v>10668.730650154799</v>
      </c>
      <c r="F97" s="87">
        <f t="shared" si="14"/>
        <v>0.90240519583741086</v>
      </c>
      <c r="G97" s="189">
        <f t="shared" si="21"/>
        <v>715.70833194622776</v>
      </c>
      <c r="H97" s="189">
        <f t="shared" si="15"/>
        <v>693.52137365589465</v>
      </c>
      <c r="I97" s="189">
        <f t="shared" si="16"/>
        <v>0</v>
      </c>
      <c r="J97" s="88">
        <f t="shared" si="17"/>
        <v>0</v>
      </c>
      <c r="K97" s="189">
        <f t="shared" si="22"/>
        <v>-92.637929987830063</v>
      </c>
      <c r="L97" s="88">
        <f t="shared" si="18"/>
        <v>-89.766154158207328</v>
      </c>
      <c r="M97" s="89">
        <f t="shared" si="23"/>
        <v>603.75521949768734</v>
      </c>
      <c r="N97" s="89">
        <f t="shared" si="24"/>
        <v>10941.755219497687</v>
      </c>
      <c r="O97" s="89">
        <f t="shared" si="25"/>
        <v>11291.801052113196</v>
      </c>
      <c r="P97" s="90">
        <f t="shared" si="19"/>
        <v>0.95510705761809156</v>
      </c>
      <c r="Q97" s="227">
        <v>826.91852957307674</v>
      </c>
      <c r="R97" s="90">
        <f t="shared" si="26"/>
        <v>6.4785250798228444E-2</v>
      </c>
      <c r="S97" s="90">
        <f t="shared" si="26"/>
        <v>4.8302506977822429E-2</v>
      </c>
      <c r="T97" s="92">
        <v>969</v>
      </c>
      <c r="U97" s="1">
        <v>9709</v>
      </c>
      <c r="V97" s="1">
        <v>10177.148846960168</v>
      </c>
      <c r="W97" s="196"/>
      <c r="X97" s="89">
        <v>0</v>
      </c>
      <c r="Y97" s="89">
        <f t="shared" si="27"/>
        <v>0</v>
      </c>
    </row>
    <row r="98" spans="2:27" ht="29.1" customHeight="1">
      <c r="B98" s="200">
        <v>1875</v>
      </c>
      <c r="C98" t="s">
        <v>112</v>
      </c>
      <c r="D98" s="1">
        <v>36319</v>
      </c>
      <c r="E98" s="86">
        <f t="shared" si="20"/>
        <v>13036.252692031587</v>
      </c>
      <c r="F98" s="87">
        <f t="shared" si="14"/>
        <v>1.1026599648354649</v>
      </c>
      <c r="G98" s="189">
        <f t="shared" si="21"/>
        <v>-752.1553340173806</v>
      </c>
      <c r="H98" s="189">
        <f t="shared" si="15"/>
        <v>-2095.5047605724221</v>
      </c>
      <c r="I98" s="189">
        <f t="shared" si="16"/>
        <v>0</v>
      </c>
      <c r="J98" s="88">
        <f t="shared" si="17"/>
        <v>0</v>
      </c>
      <c r="K98" s="189">
        <f t="shared" si="22"/>
        <v>-92.637929987830063</v>
      </c>
      <c r="L98" s="88">
        <f t="shared" si="18"/>
        <v>-258.08927294609452</v>
      </c>
      <c r="M98" s="89">
        <f t="shared" si="23"/>
        <v>-2353.5940335185169</v>
      </c>
      <c r="N98" s="89">
        <f t="shared" si="24"/>
        <v>33965.405966481485</v>
      </c>
      <c r="O98" s="89">
        <f t="shared" si="25"/>
        <v>12191.459428026377</v>
      </c>
      <c r="P98" s="90">
        <f t="shared" si="19"/>
        <v>1.0312038698373522</v>
      </c>
      <c r="Q98" s="227">
        <v>-1247.2209046536707</v>
      </c>
      <c r="R98" s="90">
        <f t="shared" si="26"/>
        <v>0.32618856349959835</v>
      </c>
      <c r="S98" s="90">
        <f t="shared" si="26"/>
        <v>0.29905548807982918</v>
      </c>
      <c r="T98" s="92">
        <v>2786</v>
      </c>
      <c r="U98" s="1">
        <v>27386</v>
      </c>
      <c r="V98" s="1">
        <v>10035.177720776841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113</v>
      </c>
      <c r="D99" s="1">
        <v>301622</v>
      </c>
      <c r="E99" s="86">
        <f t="shared" si="20"/>
        <v>9414.5077720207246</v>
      </c>
      <c r="F99" s="87">
        <f t="shared" si="14"/>
        <v>0.7963178571388827</v>
      </c>
      <c r="G99" s="189">
        <f t="shared" si="21"/>
        <v>1493.3265163893541</v>
      </c>
      <c r="H99" s="189">
        <f t="shared" si="15"/>
        <v>47843.194932082122</v>
      </c>
      <c r="I99" s="189">
        <f t="shared" si="16"/>
        <v>429.19844195128508</v>
      </c>
      <c r="J99" s="88">
        <f t="shared" si="17"/>
        <v>13750.659683235272</v>
      </c>
      <c r="K99" s="189">
        <f t="shared" si="22"/>
        <v>336.56051196345504</v>
      </c>
      <c r="L99" s="88">
        <f t="shared" si="18"/>
        <v>10782.725682285172</v>
      </c>
      <c r="M99" s="89">
        <f t="shared" si="23"/>
        <v>58625.920614367293</v>
      </c>
      <c r="N99" s="89">
        <f t="shared" si="24"/>
        <v>360247.92061436729</v>
      </c>
      <c r="O99" s="89">
        <f t="shared" si="25"/>
        <v>11244.394800373535</v>
      </c>
      <c r="P99" s="90">
        <f t="shared" si="19"/>
        <v>0.95109724152207586</v>
      </c>
      <c r="Q99" s="227">
        <v>28923.753912882094</v>
      </c>
      <c r="R99" s="90">
        <f t="shared" si="26"/>
        <v>9.8645006192176005E-2</v>
      </c>
      <c r="S99" s="90">
        <f t="shared" si="26"/>
        <v>9.5112936910766374E-2</v>
      </c>
      <c r="T99" s="92">
        <v>32038</v>
      </c>
      <c r="U99" s="1">
        <v>274540</v>
      </c>
      <c r="V99" s="1">
        <v>8596.8373258180691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114</v>
      </c>
      <c r="D100" s="1">
        <v>546242</v>
      </c>
      <c r="E100" s="86">
        <f t="shared" si="20"/>
        <v>10375.755043118186</v>
      </c>
      <c r="F100" s="87">
        <f t="shared" si="14"/>
        <v>0.877624111872223</v>
      </c>
      <c r="G100" s="189">
        <f t="shared" si="21"/>
        <v>897.35320830892783</v>
      </c>
      <c r="H100" s="189">
        <f t="shared" si="15"/>
        <v>47242.057004631817</v>
      </c>
      <c r="I100" s="189">
        <f t="shared" si="16"/>
        <v>92.761897067173493</v>
      </c>
      <c r="J100" s="88">
        <f t="shared" si="17"/>
        <v>4883.5428329984152</v>
      </c>
      <c r="K100" s="189">
        <f t="shared" si="22"/>
        <v>0.12396707934342999</v>
      </c>
      <c r="L100" s="88">
        <f t="shared" si="18"/>
        <v>6.5263708591142153</v>
      </c>
      <c r="M100" s="89">
        <f t="shared" si="23"/>
        <v>47248.583375490933</v>
      </c>
      <c r="N100" s="89">
        <f t="shared" si="24"/>
        <v>593490.58337549097</v>
      </c>
      <c r="O100" s="89">
        <f t="shared" si="25"/>
        <v>11273.232218506457</v>
      </c>
      <c r="P100" s="90">
        <f t="shared" si="19"/>
        <v>0.95353642916407588</v>
      </c>
      <c r="Q100" s="227">
        <v>22170.441708520786</v>
      </c>
      <c r="R100" s="90">
        <f t="shared" si="26"/>
        <v>4.0827720244276555E-2</v>
      </c>
      <c r="S100" s="90">
        <f t="shared" si="26"/>
        <v>2.9064386020492411E-2</v>
      </c>
      <c r="T100" s="92">
        <v>52646</v>
      </c>
      <c r="U100" s="1">
        <v>524815</v>
      </c>
      <c r="V100" s="1">
        <v>10082.707344719602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115</v>
      </c>
      <c r="D101" s="1">
        <v>557335</v>
      </c>
      <c r="E101" s="86">
        <f t="shared" si="20"/>
        <v>9267.4470809291797</v>
      </c>
      <c r="F101" s="87">
        <f t="shared" si="14"/>
        <v>0.78387885796492518</v>
      </c>
      <c r="G101" s="189">
        <f t="shared" si="21"/>
        <v>1584.5041448661118</v>
      </c>
      <c r="H101" s="189">
        <f t="shared" si="15"/>
        <v>95290.49476810309</v>
      </c>
      <c r="I101" s="189">
        <f t="shared" si="16"/>
        <v>480.66968383332573</v>
      </c>
      <c r="J101" s="88">
        <f t="shared" si="17"/>
        <v>28906.994116052378</v>
      </c>
      <c r="K101" s="189">
        <f t="shared" si="22"/>
        <v>388.0317538454957</v>
      </c>
      <c r="L101" s="88">
        <f t="shared" si="18"/>
        <v>23335.841644514265</v>
      </c>
      <c r="M101" s="89">
        <f t="shared" si="23"/>
        <v>118626.33641261735</v>
      </c>
      <c r="N101" s="89">
        <f t="shared" si="24"/>
        <v>675961.33641261735</v>
      </c>
      <c r="O101" s="89">
        <f t="shared" si="25"/>
        <v>11239.982979640787</v>
      </c>
      <c r="P101" s="90">
        <f t="shared" si="19"/>
        <v>0.9507240715468569</v>
      </c>
      <c r="Q101" s="227">
        <v>67929.570385380357</v>
      </c>
      <c r="R101" s="90">
        <f t="shared" si="26"/>
        <v>7.5984068790699202E-2</v>
      </c>
      <c r="S101" s="90">
        <f t="shared" si="26"/>
        <v>6.9399953036945766E-2</v>
      </c>
      <c r="T101" s="92">
        <v>60139</v>
      </c>
      <c r="U101" s="1">
        <v>517977</v>
      </c>
      <c r="V101" s="1">
        <v>8666.0253300095355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116</v>
      </c>
      <c r="D102" s="1">
        <v>839472</v>
      </c>
      <c r="E102" s="86">
        <f t="shared" si="20"/>
        <v>9776.9909855349288</v>
      </c>
      <c r="F102" s="87">
        <f t="shared" si="14"/>
        <v>0.82697818084611896</v>
      </c>
      <c r="G102" s="189">
        <f t="shared" si="21"/>
        <v>1268.5869240105474</v>
      </c>
      <c r="H102" s="189">
        <f t="shared" si="15"/>
        <v>108923.41046939361</v>
      </c>
      <c r="I102" s="189">
        <f t="shared" si="16"/>
        <v>302.3293172213136</v>
      </c>
      <c r="J102" s="88">
        <f t="shared" si="17"/>
        <v>25958.599835256427</v>
      </c>
      <c r="K102" s="189">
        <f t="shared" si="22"/>
        <v>209.69138723348354</v>
      </c>
      <c r="L102" s="88">
        <f t="shared" si="18"/>
        <v>18004.521890641365</v>
      </c>
      <c r="M102" s="89">
        <f t="shared" si="23"/>
        <v>126927.93236003497</v>
      </c>
      <c r="N102" s="89">
        <f t="shared" si="24"/>
        <v>966399.93236003502</v>
      </c>
      <c r="O102" s="89">
        <f t="shared" si="25"/>
        <v>11255.269296778959</v>
      </c>
      <c r="P102" s="90">
        <f t="shared" si="19"/>
        <v>0.95201705123329272</v>
      </c>
      <c r="Q102" s="227">
        <v>65833.732099627872</v>
      </c>
      <c r="R102" s="90">
        <f t="shared" si="26"/>
        <v>6.4178640924389449E-2</v>
      </c>
      <c r="S102" s="90">
        <f t="shared" si="26"/>
        <v>5.6345596026015222E-2</v>
      </c>
      <c r="T102" s="92">
        <v>85862</v>
      </c>
      <c r="U102" s="1">
        <v>788845</v>
      </c>
      <c r="V102" s="1">
        <v>9255.4851578082835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120</v>
      </c>
      <c r="D103" s="1">
        <v>55273</v>
      </c>
      <c r="E103" s="86">
        <f t="shared" si="20"/>
        <v>11570.651036215198</v>
      </c>
      <c r="F103" s="87">
        <f t="shared" si="14"/>
        <v>0.97869333819488791</v>
      </c>
      <c r="G103" s="189">
        <f t="shared" si="21"/>
        <v>156.51769258878019</v>
      </c>
      <c r="H103" s="189">
        <f t="shared" si="15"/>
        <v>747.685017496603</v>
      </c>
      <c r="I103" s="189">
        <f t="shared" si="16"/>
        <v>0</v>
      </c>
      <c r="J103" s="88">
        <f t="shared" si="17"/>
        <v>0</v>
      </c>
      <c r="K103" s="189">
        <f t="shared" si="22"/>
        <v>-92.637929987830063</v>
      </c>
      <c r="L103" s="88">
        <f t="shared" si="18"/>
        <v>-442.5313915518642</v>
      </c>
      <c r="M103" s="89">
        <f t="shared" si="23"/>
        <v>305.15362594473879</v>
      </c>
      <c r="N103" s="89">
        <f t="shared" si="24"/>
        <v>55578.153625944738</v>
      </c>
      <c r="O103" s="89">
        <f t="shared" si="25"/>
        <v>11634.530798816148</v>
      </c>
      <c r="P103" s="90">
        <f t="shared" si="19"/>
        <v>0.98409655171393273</v>
      </c>
      <c r="Q103" s="227">
        <v>-234.27496824501003</v>
      </c>
      <c r="R103" s="90">
        <f t="shared" si="26"/>
        <v>1.477931996768745E-2</v>
      </c>
      <c r="S103" s="90">
        <f t="shared" si="26"/>
        <v>1.6903622500590344E-2</v>
      </c>
      <c r="T103" s="92">
        <v>4777</v>
      </c>
      <c r="U103" s="1">
        <v>54468</v>
      </c>
      <c r="V103" s="1">
        <v>11378.316273240025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126</v>
      </c>
      <c r="D104" s="1">
        <v>81751</v>
      </c>
      <c r="E104" s="86">
        <f t="shared" si="20"/>
        <v>10414.140127388535</v>
      </c>
      <c r="F104" s="87">
        <f t="shared" si="14"/>
        <v>0.88087088045454887</v>
      </c>
      <c r="G104" s="189">
        <f t="shared" si="21"/>
        <v>873.55445606131161</v>
      </c>
      <c r="H104" s="189">
        <f t="shared" si="15"/>
        <v>6857.4024800812967</v>
      </c>
      <c r="I104" s="189">
        <f t="shared" si="16"/>
        <v>79.327117572551458</v>
      </c>
      <c r="J104" s="88">
        <f t="shared" si="17"/>
        <v>622.71787294452895</v>
      </c>
      <c r="K104" s="189">
        <f t="shared" si="22"/>
        <v>-13.310812415278605</v>
      </c>
      <c r="L104" s="88">
        <f t="shared" si="18"/>
        <v>-104.48987745993705</v>
      </c>
      <c r="M104" s="89">
        <f t="shared" si="23"/>
        <v>6752.9126026213598</v>
      </c>
      <c r="N104" s="89">
        <f t="shared" si="24"/>
        <v>88503.912602621363</v>
      </c>
      <c r="O104" s="89">
        <f t="shared" si="25"/>
        <v>11274.383771034569</v>
      </c>
      <c r="P104" s="90">
        <f t="shared" si="19"/>
        <v>0.95363383222154574</v>
      </c>
      <c r="Q104" s="227">
        <v>3212.6529151671243</v>
      </c>
      <c r="R104" s="90">
        <f t="shared" si="26"/>
        <v>0.10383332658214174</v>
      </c>
      <c r="S104" s="90">
        <f t="shared" si="26"/>
        <v>0.10847364502509839</v>
      </c>
      <c r="T104" s="92">
        <v>7850</v>
      </c>
      <c r="U104" s="1">
        <v>74061</v>
      </c>
      <c r="V104" s="1">
        <v>9395.0272738805033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421</v>
      </c>
      <c r="D105" s="1">
        <v>60178</v>
      </c>
      <c r="E105" s="86">
        <f t="shared" si="20"/>
        <v>9765.9850697825368</v>
      </c>
      <c r="F105" s="87">
        <f t="shared" si="14"/>
        <v>0.82604725514505972</v>
      </c>
      <c r="G105" s="189">
        <f t="shared" si="21"/>
        <v>1275.4105917770305</v>
      </c>
      <c r="H105" s="189">
        <f t="shared" si="15"/>
        <v>7859.0800665300621</v>
      </c>
      <c r="I105" s="189">
        <f t="shared" si="16"/>
        <v>306.1813877346508</v>
      </c>
      <c r="J105" s="88">
        <f t="shared" si="17"/>
        <v>1886.6897112209183</v>
      </c>
      <c r="K105" s="189">
        <f t="shared" si="22"/>
        <v>213.54345774682074</v>
      </c>
      <c r="L105" s="88">
        <f t="shared" si="18"/>
        <v>1315.8547866359095</v>
      </c>
      <c r="M105" s="89">
        <f t="shared" si="23"/>
        <v>9174.9348531659707</v>
      </c>
      <c r="N105" s="89">
        <f t="shared" si="24"/>
        <v>69352.934853165963</v>
      </c>
      <c r="O105" s="89">
        <f t="shared" si="25"/>
        <v>11254.939119306388</v>
      </c>
      <c r="P105" s="90">
        <f t="shared" si="19"/>
        <v>0.95198912346226094</v>
      </c>
      <c r="Q105" s="227">
        <v>4724.1446679311939</v>
      </c>
      <c r="R105" s="90">
        <f t="shared" si="26"/>
        <v>0.10081036091243346</v>
      </c>
      <c r="S105" s="90">
        <f t="shared" si="26"/>
        <v>9.7773396268565751E-2</v>
      </c>
      <c r="T105" s="92">
        <v>6162</v>
      </c>
      <c r="U105" s="1">
        <v>54667</v>
      </c>
      <c r="V105" s="1">
        <v>8896.1757526444271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124</v>
      </c>
      <c r="D106" s="1">
        <v>39307</v>
      </c>
      <c r="E106" s="86">
        <f t="shared" si="20"/>
        <v>9936.0465116279065</v>
      </c>
      <c r="F106" s="87">
        <f t="shared" si="14"/>
        <v>0.84043175258577796</v>
      </c>
      <c r="G106" s="189">
        <f t="shared" si="21"/>
        <v>1169.9724978329011</v>
      </c>
      <c r="H106" s="189">
        <f t="shared" si="15"/>
        <v>4628.4112014269567</v>
      </c>
      <c r="I106" s="189">
        <f t="shared" si="16"/>
        <v>246.65988308877138</v>
      </c>
      <c r="J106" s="88">
        <f t="shared" si="17"/>
        <v>975.78649749917952</v>
      </c>
      <c r="K106" s="189">
        <f t="shared" si="22"/>
        <v>154.02195310094132</v>
      </c>
      <c r="L106" s="88">
        <f t="shared" si="18"/>
        <v>609.31084646732381</v>
      </c>
      <c r="M106" s="89">
        <f t="shared" si="23"/>
        <v>5237.7220478942809</v>
      </c>
      <c r="N106" s="89">
        <f t="shared" si="24"/>
        <v>44544.722047894284</v>
      </c>
      <c r="O106" s="89">
        <f t="shared" si="25"/>
        <v>11260.04096256175</v>
      </c>
      <c r="P106" s="90">
        <f t="shared" si="19"/>
        <v>0.95242065838548273</v>
      </c>
      <c r="Q106" s="227">
        <v>4253.9271563778939</v>
      </c>
      <c r="R106" s="90">
        <f t="shared" si="26"/>
        <v>0.12743804497475905</v>
      </c>
      <c r="S106" s="90">
        <f t="shared" si="26"/>
        <v>0.11689325031751284</v>
      </c>
      <c r="T106" s="92">
        <v>3956</v>
      </c>
      <c r="U106" s="1">
        <v>34864</v>
      </c>
      <c r="V106" s="1">
        <v>8896.146976269456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123</v>
      </c>
      <c r="D107" s="1">
        <v>469321</v>
      </c>
      <c r="E107" s="86">
        <f t="shared" si="20"/>
        <v>9891.0619823389334</v>
      </c>
      <c r="F107" s="87">
        <f t="shared" si="14"/>
        <v>0.83662677575265487</v>
      </c>
      <c r="G107" s="189">
        <f t="shared" si="21"/>
        <v>1197.8629059920645</v>
      </c>
      <c r="H107" s="189">
        <f t="shared" si="15"/>
        <v>56837.397026417471</v>
      </c>
      <c r="I107" s="189">
        <f t="shared" si="16"/>
        <v>262.404468339912</v>
      </c>
      <c r="J107" s="88">
        <f t="shared" si="17"/>
        <v>12450.829618260484</v>
      </c>
      <c r="K107" s="189">
        <f t="shared" si="22"/>
        <v>169.76653835208194</v>
      </c>
      <c r="L107" s="88">
        <f t="shared" si="18"/>
        <v>8055.2524782679357</v>
      </c>
      <c r="M107" s="89">
        <f t="shared" si="23"/>
        <v>64892.649504685411</v>
      </c>
      <c r="N107" s="89">
        <f t="shared" si="24"/>
        <v>534213.64950468543</v>
      </c>
      <c r="O107" s="89">
        <f t="shared" si="25"/>
        <v>11258.691426683079</v>
      </c>
      <c r="P107" s="90">
        <f t="shared" si="19"/>
        <v>0.95230650908048886</v>
      </c>
      <c r="Q107" s="227">
        <v>36913.341074110111</v>
      </c>
      <c r="R107" s="90">
        <f t="shared" si="26"/>
        <v>9.6939085558822566E-2</v>
      </c>
      <c r="S107" s="90">
        <f t="shared" si="26"/>
        <v>8.6697689219541463E-2</v>
      </c>
      <c r="T107" s="92">
        <v>47449</v>
      </c>
      <c r="U107" s="1">
        <v>427846</v>
      </c>
      <c r="V107" s="1">
        <v>9101.9444326256216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125</v>
      </c>
      <c r="D108" s="1">
        <v>81430</v>
      </c>
      <c r="E108" s="86">
        <f t="shared" si="20"/>
        <v>9549.6657675618626</v>
      </c>
      <c r="F108" s="87">
        <f t="shared" si="14"/>
        <v>0.80775007728154069</v>
      </c>
      <c r="G108" s="189">
        <f t="shared" si="21"/>
        <v>1409.5285591538484</v>
      </c>
      <c r="H108" s="189">
        <f t="shared" si="15"/>
        <v>12019.050023904865</v>
      </c>
      <c r="I108" s="189">
        <f t="shared" si="16"/>
        <v>381.89314351188676</v>
      </c>
      <c r="J108" s="88">
        <f t="shared" si="17"/>
        <v>3256.4028347258586</v>
      </c>
      <c r="K108" s="189">
        <f t="shared" si="22"/>
        <v>289.25521352405667</v>
      </c>
      <c r="L108" s="88">
        <f t="shared" si="18"/>
        <v>2466.479205719631</v>
      </c>
      <c r="M108" s="89">
        <f t="shared" si="23"/>
        <v>14485.529229624495</v>
      </c>
      <c r="N108" s="89">
        <f t="shared" si="24"/>
        <v>95915.529229624488</v>
      </c>
      <c r="O108" s="89">
        <f t="shared" si="25"/>
        <v>11248.449540239766</v>
      </c>
      <c r="P108" s="90">
        <f t="shared" si="19"/>
        <v>0.95144020812635532</v>
      </c>
      <c r="Q108" s="227">
        <v>7224.9333614815332</v>
      </c>
      <c r="R108" s="90">
        <f t="shared" si="26"/>
        <v>0.1075596420119148</v>
      </c>
      <c r="S108" s="90">
        <f t="shared" si="26"/>
        <v>9.3661567461043982E-2</v>
      </c>
      <c r="T108" s="92">
        <v>8527</v>
      </c>
      <c r="U108" s="1">
        <v>73522</v>
      </c>
      <c r="V108" s="1">
        <v>8731.8289786223286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122</v>
      </c>
      <c r="D109" s="1">
        <v>35238</v>
      </c>
      <c r="E109" s="86">
        <f t="shared" si="20"/>
        <v>9641.0396716826272</v>
      </c>
      <c r="F109" s="87">
        <f t="shared" si="14"/>
        <v>0.81547885857206204</v>
      </c>
      <c r="G109" s="189">
        <f t="shared" si="21"/>
        <v>1352.8767385989745</v>
      </c>
      <c r="H109" s="189">
        <f t="shared" si="15"/>
        <v>4944.7644795792521</v>
      </c>
      <c r="I109" s="189">
        <f t="shared" si="16"/>
        <v>349.91227706961917</v>
      </c>
      <c r="J109" s="88">
        <f t="shared" si="17"/>
        <v>1278.929372689458</v>
      </c>
      <c r="K109" s="189">
        <f t="shared" si="22"/>
        <v>257.27434708178907</v>
      </c>
      <c r="L109" s="88">
        <f t="shared" si="18"/>
        <v>940.33773858393909</v>
      </c>
      <c r="M109" s="89">
        <f t="shared" si="23"/>
        <v>5885.1022181631915</v>
      </c>
      <c r="N109" s="89">
        <f t="shared" si="24"/>
        <v>41123.102218163192</v>
      </c>
      <c r="O109" s="89">
        <f t="shared" si="25"/>
        <v>11251.190757363391</v>
      </c>
      <c r="P109" s="90">
        <f t="shared" si="19"/>
        <v>0.95167207156507105</v>
      </c>
      <c r="Q109" s="227">
        <v>2076.7043445778118</v>
      </c>
      <c r="R109" s="90">
        <f t="shared" si="26"/>
        <v>0.12783254384841888</v>
      </c>
      <c r="S109" s="90">
        <f t="shared" si="26"/>
        <v>0.12875826139466942</v>
      </c>
      <c r="T109" s="92">
        <v>3655</v>
      </c>
      <c r="U109" s="1">
        <v>31244</v>
      </c>
      <c r="V109" s="1">
        <v>8541.2793876435207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121</v>
      </c>
      <c r="D110" s="1">
        <v>13088</v>
      </c>
      <c r="E110" s="86">
        <f t="shared" si="20"/>
        <v>9723.6255572065365</v>
      </c>
      <c r="F110" s="87">
        <f t="shared" si="14"/>
        <v>0.82246431304114898</v>
      </c>
      <c r="G110" s="189">
        <f t="shared" si="21"/>
        <v>1301.6734895741506</v>
      </c>
      <c r="H110" s="189">
        <f t="shared" si="15"/>
        <v>1752.0525169668067</v>
      </c>
      <c r="I110" s="189">
        <f t="shared" si="16"/>
        <v>321.00721713625086</v>
      </c>
      <c r="J110" s="88">
        <f t="shared" si="17"/>
        <v>432.07571426539369</v>
      </c>
      <c r="K110" s="189">
        <f t="shared" si="22"/>
        <v>228.3692871484208</v>
      </c>
      <c r="L110" s="88">
        <f t="shared" si="18"/>
        <v>307.38506050177438</v>
      </c>
      <c r="M110" s="89">
        <f t="shared" si="23"/>
        <v>2059.4375774685809</v>
      </c>
      <c r="N110" s="89">
        <f t="shared" si="24"/>
        <v>15147.437577468581</v>
      </c>
      <c r="O110" s="89">
        <f t="shared" si="25"/>
        <v>11253.66833392911</v>
      </c>
      <c r="P110" s="90">
        <f t="shared" si="19"/>
        <v>0.95188163519914393</v>
      </c>
      <c r="Q110" s="227">
        <v>688.70023742865715</v>
      </c>
      <c r="R110" s="90">
        <f t="shared" si="26"/>
        <v>9.4405886779831083E-2</v>
      </c>
      <c r="S110" s="90">
        <f t="shared" si="26"/>
        <v>9.5218966933456523E-2</v>
      </c>
      <c r="T110" s="92">
        <v>1346</v>
      </c>
      <c r="U110" s="1">
        <v>11959</v>
      </c>
      <c r="V110" s="1">
        <v>8878.2479584261309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133</v>
      </c>
      <c r="D111" s="1">
        <v>2307798</v>
      </c>
      <c r="E111" s="86">
        <f t="shared" si="20"/>
        <v>17436.02955620363</v>
      </c>
      <c r="F111" s="87">
        <f t="shared" si="14"/>
        <v>1.4748112200268662</v>
      </c>
      <c r="G111" s="189">
        <f t="shared" si="21"/>
        <v>-3480.0169898040472</v>
      </c>
      <c r="H111" s="189">
        <f t="shared" si="15"/>
        <v>-460608.08873648406</v>
      </c>
      <c r="I111" s="189">
        <f t="shared" si="16"/>
        <v>0</v>
      </c>
      <c r="J111" s="88">
        <f t="shared" si="17"/>
        <v>0</v>
      </c>
      <c r="K111" s="189">
        <f t="shared" si="22"/>
        <v>-92.637929987830063</v>
      </c>
      <c r="L111" s="88">
        <f t="shared" si="18"/>
        <v>-12261.371137329212</v>
      </c>
      <c r="M111" s="89">
        <f t="shared" si="23"/>
        <v>-472869.45987381326</v>
      </c>
      <c r="N111" s="89">
        <f t="shared" si="24"/>
        <v>1834928.5401261868</v>
      </c>
      <c r="O111" s="89">
        <f t="shared" si="25"/>
        <v>13863.374636411754</v>
      </c>
      <c r="P111" s="90">
        <f t="shared" si="19"/>
        <v>1.172621346810085</v>
      </c>
      <c r="Q111" s="227">
        <v>-286768.86157148273</v>
      </c>
      <c r="R111" s="90">
        <f t="shared" si="26"/>
        <v>9.1571095175605639E-3</v>
      </c>
      <c r="S111" s="90">
        <f t="shared" si="26"/>
        <v>-1.7992268306521071E-3</v>
      </c>
      <c r="T111" s="92">
        <v>132358</v>
      </c>
      <c r="U111" s="1">
        <v>2286857</v>
      </c>
      <c r="V111" s="1">
        <v>17467.457474354764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134</v>
      </c>
      <c r="D112" s="1">
        <v>1427600</v>
      </c>
      <c r="E112" s="86">
        <f t="shared" si="20"/>
        <v>14206.105958683278</v>
      </c>
      <c r="F112" s="87">
        <f t="shared" si="14"/>
        <v>1.2016109741740069</v>
      </c>
      <c r="G112" s="189">
        <f t="shared" si="21"/>
        <v>-1477.4643593414291</v>
      </c>
      <c r="H112" s="189">
        <f t="shared" si="15"/>
        <v>-148473.34839893889</v>
      </c>
      <c r="I112" s="189">
        <f t="shared" si="16"/>
        <v>0</v>
      </c>
      <c r="J112" s="88">
        <f t="shared" si="17"/>
        <v>0</v>
      </c>
      <c r="K112" s="189">
        <f t="shared" si="22"/>
        <v>-92.637929987830063</v>
      </c>
      <c r="L112" s="88">
        <f t="shared" si="18"/>
        <v>-9309.3708603370196</v>
      </c>
      <c r="M112" s="89">
        <f t="shared" si="23"/>
        <v>-157782.71925927591</v>
      </c>
      <c r="N112" s="89">
        <f t="shared" si="24"/>
        <v>1269817.2807407242</v>
      </c>
      <c r="O112" s="89">
        <f t="shared" si="25"/>
        <v>12636.003669354021</v>
      </c>
      <c r="P112" s="90">
        <f t="shared" si="19"/>
        <v>1.0688052533859982</v>
      </c>
      <c r="Q112" s="227">
        <v>-83679.62237991982</v>
      </c>
      <c r="R112" s="90">
        <f t="shared" si="26"/>
        <v>1.462737887690216E-2</v>
      </c>
      <c r="S112" s="90">
        <f t="shared" si="26"/>
        <v>-2.3046168478974925E-3</v>
      </c>
      <c r="T112" s="92">
        <v>100492</v>
      </c>
      <c r="U112" s="1">
        <v>1407019</v>
      </c>
      <c r="V112" s="1">
        <v>14238.921216414512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139</v>
      </c>
      <c r="D113" s="1">
        <v>1109205</v>
      </c>
      <c r="E113" s="86">
        <f t="shared" si="20"/>
        <v>11582.934775798334</v>
      </c>
      <c r="F113" s="87">
        <f t="shared" si="14"/>
        <v>0.97973234750045834</v>
      </c>
      <c r="G113" s="189">
        <f t="shared" si="21"/>
        <v>148.90177404723607</v>
      </c>
      <c r="H113" s="189">
        <f t="shared" si="15"/>
        <v>14259.131686311421</v>
      </c>
      <c r="I113" s="189">
        <f t="shared" si="16"/>
        <v>0</v>
      </c>
      <c r="J113" s="88">
        <f t="shared" si="17"/>
        <v>0</v>
      </c>
      <c r="K113" s="189">
        <f t="shared" si="22"/>
        <v>-92.637929987830063</v>
      </c>
      <c r="L113" s="88">
        <f t="shared" si="18"/>
        <v>-8871.1934514945824</v>
      </c>
      <c r="M113" s="89">
        <f t="shared" si="23"/>
        <v>5387.9382348168383</v>
      </c>
      <c r="N113" s="89">
        <f t="shared" si="24"/>
        <v>1114592.9382348168</v>
      </c>
      <c r="O113" s="89">
        <f t="shared" si="25"/>
        <v>11639.19861985774</v>
      </c>
      <c r="P113" s="90">
        <f t="shared" si="19"/>
        <v>0.98449137525004959</v>
      </c>
      <c r="Q113" s="227">
        <v>848.86197004845417</v>
      </c>
      <c r="R113" s="90">
        <f t="shared" si="26"/>
        <v>8.5113314198172182E-2</v>
      </c>
      <c r="S113" s="90">
        <f t="shared" si="26"/>
        <v>6.7425067467074967E-2</v>
      </c>
      <c r="T113" s="92">
        <v>95762</v>
      </c>
      <c r="U113" s="1">
        <v>1022202</v>
      </c>
      <c r="V113" s="1">
        <v>10851.286079765607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129</v>
      </c>
      <c r="D114" s="1">
        <v>819808</v>
      </c>
      <c r="E114" s="86">
        <f t="shared" si="20"/>
        <v>12677.181913774974</v>
      </c>
      <c r="F114" s="87">
        <f t="shared" si="14"/>
        <v>1.0722882789622774</v>
      </c>
      <c r="G114" s="189">
        <f t="shared" si="21"/>
        <v>-529.53145149828038</v>
      </c>
      <c r="H114" s="189">
        <f t="shared" si="15"/>
        <v>-34243.739905490795</v>
      </c>
      <c r="I114" s="189">
        <f t="shared" si="16"/>
        <v>0</v>
      </c>
      <c r="J114" s="88">
        <f t="shared" si="17"/>
        <v>0</v>
      </c>
      <c r="K114" s="189">
        <f t="shared" si="22"/>
        <v>-92.637929987830063</v>
      </c>
      <c r="L114" s="88">
        <f t="shared" si="18"/>
        <v>-5990.7096564529947</v>
      </c>
      <c r="M114" s="89">
        <f t="shared" si="23"/>
        <v>-40234.449561943788</v>
      </c>
      <c r="N114" s="89">
        <f t="shared" si="24"/>
        <v>779573.55043805623</v>
      </c>
      <c r="O114" s="89">
        <f t="shared" si="25"/>
        <v>12055.012532288863</v>
      </c>
      <c r="P114" s="90">
        <f t="shared" si="19"/>
        <v>1.0196626292055408</v>
      </c>
      <c r="Q114" s="227">
        <v>-28912.957079017768</v>
      </c>
      <c r="R114" s="93">
        <f t="shared" si="26"/>
        <v>7.0302718552820706E-2</v>
      </c>
      <c r="S114" s="94">
        <f t="shared" si="26"/>
        <v>5.1964507812477218E-2</v>
      </c>
      <c r="T114" s="92">
        <v>64668</v>
      </c>
      <c r="U114" s="1">
        <v>765959</v>
      </c>
      <c r="V114" s="1">
        <v>12050.959723096288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v>463479</v>
      </c>
      <c r="E115" s="86">
        <f t="shared" si="20"/>
        <v>10284.449474104646</v>
      </c>
      <c r="F115" s="87">
        <f t="shared" si="14"/>
        <v>0.86990111064662601</v>
      </c>
      <c r="G115" s="189">
        <f t="shared" si="21"/>
        <v>953.96266109732301</v>
      </c>
      <c r="H115" s="189">
        <f t="shared" si="15"/>
        <v>42991.281285011959</v>
      </c>
      <c r="I115" s="189">
        <f t="shared" si="16"/>
        <v>124.71884622191273</v>
      </c>
      <c r="J115" s="88">
        <f t="shared" si="17"/>
        <v>5620.5795238367191</v>
      </c>
      <c r="K115" s="189">
        <f t="shared" si="22"/>
        <v>32.080916234082665</v>
      </c>
      <c r="L115" s="88">
        <f t="shared" si="18"/>
        <v>1445.7585710051694</v>
      </c>
      <c r="M115" s="89">
        <f t="shared" si="23"/>
        <v>44437.039856017131</v>
      </c>
      <c r="N115" s="89">
        <f t="shared" si="24"/>
        <v>507916.0398560171</v>
      </c>
      <c r="O115" s="89">
        <f t="shared" si="25"/>
        <v>11270.493051436051</v>
      </c>
      <c r="P115" s="90">
        <f t="shared" si="19"/>
        <v>0.95330473912730807</v>
      </c>
      <c r="Q115" s="227">
        <v>22218.030906359461</v>
      </c>
      <c r="R115" s="93">
        <f t="shared" si="26"/>
        <v>0.10124028797490911</v>
      </c>
      <c r="S115" s="94">
        <f t="shared" si="26"/>
        <v>7.0646207281157891E-2</v>
      </c>
      <c r="T115" s="92">
        <v>45066</v>
      </c>
      <c r="U115" s="1">
        <v>420870</v>
      </c>
      <c r="V115" s="1">
        <v>9605.8337517688415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132</v>
      </c>
      <c r="D116" s="1">
        <v>242821</v>
      </c>
      <c r="E116" s="86">
        <f t="shared" si="20"/>
        <v>11731.616581312204</v>
      </c>
      <c r="F116" s="87">
        <f t="shared" si="14"/>
        <v>0.99230846721159349</v>
      </c>
      <c r="G116" s="189">
        <f t="shared" si="21"/>
        <v>56.719054628636584</v>
      </c>
      <c r="H116" s="189">
        <f t="shared" si="15"/>
        <v>1173.9709927035201</v>
      </c>
      <c r="I116" s="189">
        <f t="shared" si="16"/>
        <v>0</v>
      </c>
      <c r="J116" s="88">
        <f t="shared" si="17"/>
        <v>0</v>
      </c>
      <c r="K116" s="189">
        <f t="shared" si="22"/>
        <v>-92.637929987830063</v>
      </c>
      <c r="L116" s="88">
        <f t="shared" si="18"/>
        <v>-1917.4198748881067</v>
      </c>
      <c r="M116" s="89">
        <f t="shared" si="23"/>
        <v>-743.44888218458664</v>
      </c>
      <c r="N116" s="89">
        <f t="shared" si="24"/>
        <v>242077.55111781543</v>
      </c>
      <c r="O116" s="89">
        <f t="shared" si="25"/>
        <v>11695.697705953011</v>
      </c>
      <c r="P116" s="90">
        <f t="shared" si="19"/>
        <v>0.98927030074028099</v>
      </c>
      <c r="Q116" s="227">
        <v>-1497.4935551047026</v>
      </c>
      <c r="R116" s="93">
        <f t="shared" si="26"/>
        <v>4.9328885162873912E-2</v>
      </c>
      <c r="S116" s="93">
        <f t="shared" si="26"/>
        <v>4.0355495817341602E-2</v>
      </c>
      <c r="T116" s="92">
        <v>20698</v>
      </c>
      <c r="U116" s="1">
        <v>231406</v>
      </c>
      <c r="V116" s="1">
        <v>11276.545977291555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131</v>
      </c>
      <c r="D117" s="1">
        <v>218949</v>
      </c>
      <c r="E117" s="86">
        <f t="shared" si="20"/>
        <v>13402.032196853766</v>
      </c>
      <c r="F117" s="87">
        <f t="shared" si="14"/>
        <v>1.1335991024429535</v>
      </c>
      <c r="G117" s="189">
        <f t="shared" si="21"/>
        <v>-978.93862700713191</v>
      </c>
      <c r="H117" s="189">
        <f t="shared" si="15"/>
        <v>-15992.920349415515</v>
      </c>
      <c r="I117" s="189">
        <f t="shared" si="16"/>
        <v>0</v>
      </c>
      <c r="J117" s="88">
        <f t="shared" si="17"/>
        <v>0</v>
      </c>
      <c r="K117" s="189">
        <f t="shared" si="22"/>
        <v>-92.637929987830063</v>
      </c>
      <c r="L117" s="88">
        <f t="shared" si="18"/>
        <v>-1513.4258622111797</v>
      </c>
      <c r="M117" s="89">
        <f t="shared" si="23"/>
        <v>-17506.346211626696</v>
      </c>
      <c r="N117" s="89">
        <f t="shared" si="24"/>
        <v>201442.65378837331</v>
      </c>
      <c r="O117" s="89">
        <f t="shared" si="25"/>
        <v>12330.455639858807</v>
      </c>
      <c r="P117" s="90">
        <f t="shared" si="19"/>
        <v>1.0429607421281981</v>
      </c>
      <c r="Q117" s="227">
        <v>-11334.560229478462</v>
      </c>
      <c r="R117" s="93">
        <f t="shared" si="26"/>
        <v>1.7383182781309243E-2</v>
      </c>
      <c r="S117" s="93">
        <f t="shared" si="26"/>
        <v>1.1591627661112065E-2</v>
      </c>
      <c r="T117" s="92">
        <v>16337</v>
      </c>
      <c r="U117" s="1">
        <v>215208</v>
      </c>
      <c r="V117" s="1">
        <v>13248.460970204382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128</v>
      </c>
      <c r="D118" s="1">
        <v>215589</v>
      </c>
      <c r="E118" s="86">
        <f t="shared" si="20"/>
        <v>10858.171745152355</v>
      </c>
      <c r="F118" s="87">
        <f t="shared" si="14"/>
        <v>0.91842890419004808</v>
      </c>
      <c r="G118" s="189">
        <f t="shared" si="21"/>
        <v>598.25485304774338</v>
      </c>
      <c r="H118" s="189">
        <f t="shared" si="15"/>
        <v>11878.350107262944</v>
      </c>
      <c r="I118" s="189">
        <f t="shared" si="16"/>
        <v>0</v>
      </c>
      <c r="J118" s="88">
        <f t="shared" si="17"/>
        <v>0</v>
      </c>
      <c r="K118" s="189">
        <f t="shared" si="22"/>
        <v>-92.637929987830063</v>
      </c>
      <c r="L118" s="88">
        <f t="shared" si="18"/>
        <v>-1839.3260999083659</v>
      </c>
      <c r="M118" s="89">
        <f t="shared" si="23"/>
        <v>10039.024007354579</v>
      </c>
      <c r="N118" s="89">
        <f t="shared" si="24"/>
        <v>225628.02400735457</v>
      </c>
      <c r="O118" s="89">
        <f t="shared" si="25"/>
        <v>11363.788668212268</v>
      </c>
      <c r="P118" s="90">
        <f t="shared" si="19"/>
        <v>0.9611960667920938</v>
      </c>
      <c r="Q118" s="227">
        <v>3538.3282595390465</v>
      </c>
      <c r="R118" s="93">
        <f t="shared" si="26"/>
        <v>7.8878229668663397E-2</v>
      </c>
      <c r="S118" s="93">
        <f t="shared" si="26"/>
        <v>5.9207923995530334E-2</v>
      </c>
      <c r="T118" s="92">
        <v>19855</v>
      </c>
      <c r="U118" s="1">
        <v>199827</v>
      </c>
      <c r="V118" s="1">
        <v>10251.218386087314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130</v>
      </c>
      <c r="D119" s="1">
        <v>244681</v>
      </c>
      <c r="E119" s="86">
        <f t="shared" si="20"/>
        <v>10950.635517364841</v>
      </c>
      <c r="F119" s="87">
        <f t="shared" si="14"/>
        <v>0.92624987101425638</v>
      </c>
      <c r="G119" s="189">
        <f t="shared" si="21"/>
        <v>540.92731427600199</v>
      </c>
      <c r="H119" s="189">
        <f t="shared" si="15"/>
        <v>12086.479910182989</v>
      </c>
      <c r="I119" s="189">
        <f t="shared" si="16"/>
        <v>0</v>
      </c>
      <c r="J119" s="88">
        <f t="shared" si="17"/>
        <v>0</v>
      </c>
      <c r="K119" s="189">
        <f t="shared" si="22"/>
        <v>-92.637929987830063</v>
      </c>
      <c r="L119" s="88">
        <f t="shared" si="18"/>
        <v>-2069.9019076480749</v>
      </c>
      <c r="M119" s="89">
        <f t="shared" si="23"/>
        <v>10016.578002534914</v>
      </c>
      <c r="N119" s="89">
        <f t="shared" si="24"/>
        <v>254697.57800253492</v>
      </c>
      <c r="O119" s="89">
        <f t="shared" si="25"/>
        <v>11398.924901653012</v>
      </c>
      <c r="P119" s="90">
        <f t="shared" si="19"/>
        <v>0.96416803418529284</v>
      </c>
      <c r="Q119" s="227">
        <v>2987.7037829836472</v>
      </c>
      <c r="R119" s="93">
        <f t="shared" si="26"/>
        <v>9.1458573098163062E-2</v>
      </c>
      <c r="S119" s="93">
        <f t="shared" si="26"/>
        <v>7.4899118377420346E-2</v>
      </c>
      <c r="T119" s="92">
        <v>22344</v>
      </c>
      <c r="U119" s="1">
        <v>224178</v>
      </c>
      <c r="V119" s="1">
        <v>10187.593728698022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137</v>
      </c>
      <c r="D120" s="1">
        <v>115869</v>
      </c>
      <c r="E120" s="86">
        <f t="shared" si="20"/>
        <v>10032.816694086066</v>
      </c>
      <c r="F120" s="87">
        <f t="shared" si="14"/>
        <v>0.84861697333189456</v>
      </c>
      <c r="G120" s="189">
        <f t="shared" si="21"/>
        <v>1109.9749847088419</v>
      </c>
      <c r="H120" s="189">
        <f t="shared" si="15"/>
        <v>12819.101098402416</v>
      </c>
      <c r="I120" s="189">
        <f t="shared" si="16"/>
        <v>212.7903192284154</v>
      </c>
      <c r="J120" s="88">
        <f t="shared" si="17"/>
        <v>2457.5153967689694</v>
      </c>
      <c r="K120" s="189">
        <f t="shared" si="22"/>
        <v>120.15238924058534</v>
      </c>
      <c r="L120" s="88">
        <f t="shared" si="18"/>
        <v>1387.6399433395202</v>
      </c>
      <c r="M120" s="89">
        <f t="shared" si="23"/>
        <v>14206.741041741936</v>
      </c>
      <c r="N120" s="89">
        <f t="shared" si="24"/>
        <v>130075.74104174193</v>
      </c>
      <c r="O120" s="89">
        <f t="shared" si="25"/>
        <v>11262.944068035495</v>
      </c>
      <c r="P120" s="90">
        <f t="shared" si="19"/>
        <v>0.95266621500786619</v>
      </c>
      <c r="Q120" s="227">
        <v>7450.6008633458905</v>
      </c>
      <c r="R120" s="93">
        <f t="shared" si="26"/>
        <v>0.10251677054093915</v>
      </c>
      <c r="S120" s="93">
        <f t="shared" si="26"/>
        <v>9.6120664936450093E-2</v>
      </c>
      <c r="T120" s="92">
        <v>11549</v>
      </c>
      <c r="U120" s="1">
        <v>105095</v>
      </c>
      <c r="V120" s="1">
        <v>9153.0221215816055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138</v>
      </c>
      <c r="D121" s="1">
        <v>571504</v>
      </c>
      <c r="E121" s="86">
        <f t="shared" si="20"/>
        <v>11427.108951672566</v>
      </c>
      <c r="F121" s="87">
        <f t="shared" si="14"/>
        <v>0.96655195726024734</v>
      </c>
      <c r="G121" s="189">
        <f t="shared" si="21"/>
        <v>245.5137850052123</v>
      </c>
      <c r="H121" s="189">
        <f t="shared" si="15"/>
        <v>12278.880929465684</v>
      </c>
      <c r="I121" s="189">
        <f t="shared" si="16"/>
        <v>0</v>
      </c>
      <c r="J121" s="88">
        <f t="shared" si="17"/>
        <v>0</v>
      </c>
      <c r="K121" s="189">
        <f t="shared" si="22"/>
        <v>-92.637929987830063</v>
      </c>
      <c r="L121" s="88">
        <f t="shared" si="18"/>
        <v>-4633.1007924813448</v>
      </c>
      <c r="M121" s="89">
        <f t="shared" si="23"/>
        <v>7645.7801369843392</v>
      </c>
      <c r="N121" s="89">
        <f t="shared" si="24"/>
        <v>579149.78013698431</v>
      </c>
      <c r="O121" s="89">
        <f t="shared" si="25"/>
        <v>11579.984806689947</v>
      </c>
      <c r="P121" s="90">
        <f t="shared" si="19"/>
        <v>0.97948282695876931</v>
      </c>
      <c r="Q121" s="227">
        <v>-1806.6449333970477</v>
      </c>
      <c r="R121" s="93">
        <f t="shared" si="26"/>
        <v>9.3166181137229173E-2</v>
      </c>
      <c r="S121" s="93">
        <f t="shared" si="26"/>
        <v>5.32759869762022E-2</v>
      </c>
      <c r="T121" s="92">
        <v>50013</v>
      </c>
      <c r="U121" s="1">
        <v>522797</v>
      </c>
      <c r="V121" s="1">
        <v>10849.111812069395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136</v>
      </c>
      <c r="D122" s="1">
        <v>234525</v>
      </c>
      <c r="E122" s="86">
        <f t="shared" si="20"/>
        <v>11435.223560388122</v>
      </c>
      <c r="F122" s="87">
        <f t="shared" si="14"/>
        <v>0.96723832429932888</v>
      </c>
      <c r="G122" s="189">
        <f t="shared" si="21"/>
        <v>240.48272760156775</v>
      </c>
      <c r="H122" s="189">
        <f t="shared" si="15"/>
        <v>4932.0602603805528</v>
      </c>
      <c r="I122" s="189">
        <f t="shared" si="16"/>
        <v>0</v>
      </c>
      <c r="J122" s="88">
        <f t="shared" si="17"/>
        <v>0</v>
      </c>
      <c r="K122" s="189">
        <f t="shared" si="22"/>
        <v>-92.637929987830063</v>
      </c>
      <c r="L122" s="88">
        <f t="shared" si="18"/>
        <v>-1899.9113061204068</v>
      </c>
      <c r="M122" s="89">
        <f t="shared" si="23"/>
        <v>3032.1489542601457</v>
      </c>
      <c r="N122" s="89">
        <f t="shared" si="24"/>
        <v>237557.14895426013</v>
      </c>
      <c r="O122" s="89">
        <f t="shared" si="25"/>
        <v>11583.068358001859</v>
      </c>
      <c r="P122" s="90">
        <f t="shared" si="19"/>
        <v>0.97974364643362044</v>
      </c>
      <c r="Q122" s="227">
        <v>569.32233541201367</v>
      </c>
      <c r="R122" s="93">
        <f t="shared" si="26"/>
        <v>0.10502509011237543</v>
      </c>
      <c r="S122" s="93">
        <f t="shared" si="26"/>
        <v>8.2934286711620911E-2</v>
      </c>
      <c r="T122" s="92">
        <v>20509</v>
      </c>
      <c r="U122" s="1">
        <v>212235</v>
      </c>
      <c r="V122" s="1">
        <v>10559.480571172695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135</v>
      </c>
      <c r="D123" s="1">
        <v>172024</v>
      </c>
      <c r="E123" s="86">
        <f t="shared" si="20"/>
        <v>9393.0326526154859</v>
      </c>
      <c r="F123" s="87">
        <f t="shared" si="14"/>
        <v>0.79450140305751227</v>
      </c>
      <c r="G123" s="189">
        <f t="shared" si="21"/>
        <v>1506.641090420602</v>
      </c>
      <c r="H123" s="189">
        <f t="shared" si="15"/>
        <v>27592.624929962905</v>
      </c>
      <c r="I123" s="189">
        <f t="shared" si="16"/>
        <v>436.71473374311859</v>
      </c>
      <c r="J123" s="88">
        <f t="shared" si="17"/>
        <v>7997.9936337714735</v>
      </c>
      <c r="K123" s="189">
        <f t="shared" si="22"/>
        <v>344.07680375528855</v>
      </c>
      <c r="L123" s="88">
        <f t="shared" si="18"/>
        <v>6301.4225839743549</v>
      </c>
      <c r="M123" s="89">
        <f t="shared" si="23"/>
        <v>33894.047513937257</v>
      </c>
      <c r="N123" s="89">
        <f t="shared" si="24"/>
        <v>205918.04751393726</v>
      </c>
      <c r="O123" s="89">
        <f t="shared" si="25"/>
        <v>11243.750546791376</v>
      </c>
      <c r="P123" s="90">
        <f t="shared" si="19"/>
        <v>0.95104274789963461</v>
      </c>
      <c r="Q123" s="227">
        <v>17256.089916989888</v>
      </c>
      <c r="R123" s="93">
        <f t="shared" si="26"/>
        <v>0.11582170100150485</v>
      </c>
      <c r="S123" s="93">
        <f t="shared" si="26"/>
        <v>0.10022432437944616</v>
      </c>
      <c r="T123" s="92">
        <v>18314</v>
      </c>
      <c r="U123" s="1">
        <v>154168</v>
      </c>
      <c r="V123" s="1">
        <v>8537.3795547679692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143</v>
      </c>
      <c r="D124" s="1">
        <v>249300</v>
      </c>
      <c r="E124" s="86">
        <f t="shared" si="20"/>
        <v>10013.254608989035</v>
      </c>
      <c r="F124" s="87">
        <f t="shared" si="14"/>
        <v>0.84696233157442191</v>
      </c>
      <c r="G124" s="189">
        <f t="shared" si="21"/>
        <v>1122.1034774690017</v>
      </c>
      <c r="H124" s="189">
        <f t="shared" si="15"/>
        <v>27937.010278545738</v>
      </c>
      <c r="I124" s="189">
        <f t="shared" si="16"/>
        <v>219.63704901237651</v>
      </c>
      <c r="J124" s="88">
        <f t="shared" si="17"/>
        <v>5468.3036092611383</v>
      </c>
      <c r="K124" s="189">
        <f t="shared" si="22"/>
        <v>126.99911902454645</v>
      </c>
      <c r="L124" s="88">
        <f t="shared" si="18"/>
        <v>3161.8970663541327</v>
      </c>
      <c r="M124" s="89">
        <f t="shared" si="23"/>
        <v>31098.907344899872</v>
      </c>
      <c r="N124" s="89">
        <f t="shared" si="24"/>
        <v>280398.9073448999</v>
      </c>
      <c r="O124" s="89">
        <f t="shared" si="25"/>
        <v>11262.357205482584</v>
      </c>
      <c r="P124" s="90">
        <f t="shared" si="19"/>
        <v>0.95261657575514191</v>
      </c>
      <c r="Q124" s="227">
        <v>16308.254064830053</v>
      </c>
      <c r="R124" s="93">
        <f t="shared" si="26"/>
        <v>0.11576572947716104</v>
      </c>
      <c r="S124" s="93">
        <f t="shared" si="26"/>
        <v>0.10447228192009622</v>
      </c>
      <c r="T124" s="92">
        <v>24897</v>
      </c>
      <c r="U124" s="1">
        <v>223434</v>
      </c>
      <c r="V124" s="1">
        <v>9066.0986001217279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141</v>
      </c>
      <c r="D125" s="1">
        <v>93214</v>
      </c>
      <c r="E125" s="86">
        <f t="shared" si="20"/>
        <v>12506.909969139944</v>
      </c>
      <c r="F125" s="87">
        <f t="shared" si="14"/>
        <v>1.0578859763282933</v>
      </c>
      <c r="G125" s="189">
        <f t="shared" si="21"/>
        <v>-423.96284582456218</v>
      </c>
      <c r="H125" s="189">
        <f t="shared" si="15"/>
        <v>-3159.7950899304619</v>
      </c>
      <c r="I125" s="189">
        <f t="shared" si="16"/>
        <v>0</v>
      </c>
      <c r="J125" s="88">
        <f t="shared" si="17"/>
        <v>0</v>
      </c>
      <c r="K125" s="189">
        <f t="shared" si="22"/>
        <v>-92.637929987830063</v>
      </c>
      <c r="L125" s="88">
        <f t="shared" si="18"/>
        <v>-690.43049219929742</v>
      </c>
      <c r="M125" s="89">
        <f t="shared" si="23"/>
        <v>-3850.2255821297595</v>
      </c>
      <c r="N125" s="89">
        <f t="shared" si="24"/>
        <v>89363.774417870241</v>
      </c>
      <c r="O125" s="89">
        <f t="shared" si="25"/>
        <v>11990.309193327552</v>
      </c>
      <c r="P125" s="90">
        <f t="shared" si="19"/>
        <v>1.014189754204627</v>
      </c>
      <c r="Q125" s="227">
        <v>-3166.5799577831394</v>
      </c>
      <c r="R125" s="93">
        <f t="shared" si="26"/>
        <v>8.8935876917325726E-2</v>
      </c>
      <c r="S125" s="93">
        <f t="shared" si="26"/>
        <v>8.0899988921826857E-2</v>
      </c>
      <c r="T125" s="92">
        <v>7453</v>
      </c>
      <c r="U125" s="1">
        <v>85601</v>
      </c>
      <c r="V125" s="1">
        <v>11570.829954041634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140</v>
      </c>
      <c r="D126" s="1">
        <v>317129</v>
      </c>
      <c r="E126" s="86">
        <f t="shared" si="20"/>
        <v>12186.488875225761</v>
      </c>
      <c r="F126" s="87">
        <f t="shared" si="14"/>
        <v>1.0307834400017371</v>
      </c>
      <c r="G126" s="189">
        <f t="shared" si="21"/>
        <v>-225.30176759776867</v>
      </c>
      <c r="H126" s="189">
        <f t="shared" si="15"/>
        <v>-5863.0278981967349</v>
      </c>
      <c r="I126" s="189">
        <f t="shared" si="16"/>
        <v>0</v>
      </c>
      <c r="J126" s="88">
        <f t="shared" si="17"/>
        <v>0</v>
      </c>
      <c r="K126" s="189">
        <f t="shared" si="22"/>
        <v>-92.637929987830063</v>
      </c>
      <c r="L126" s="88">
        <f t="shared" si="18"/>
        <v>-2410.7168520733017</v>
      </c>
      <c r="M126" s="89">
        <f t="shared" si="23"/>
        <v>-8273.7447502700361</v>
      </c>
      <c r="N126" s="89">
        <f t="shared" si="24"/>
        <v>308855.25524972996</v>
      </c>
      <c r="O126" s="89">
        <f t="shared" si="25"/>
        <v>11868.549177640163</v>
      </c>
      <c r="P126" s="90">
        <f t="shared" si="19"/>
        <v>1.0038907904005356</v>
      </c>
      <c r="Q126" s="227">
        <v>-5492.8412641071236</v>
      </c>
      <c r="R126" s="93">
        <f t="shared" si="26"/>
        <v>8.0805946445185892E-2</v>
      </c>
      <c r="S126" s="93">
        <f t="shared" si="26"/>
        <v>7.4949833066683264E-2</v>
      </c>
      <c r="T126" s="92">
        <v>26023</v>
      </c>
      <c r="U126" s="1">
        <v>293419</v>
      </c>
      <c r="V126" s="1">
        <v>11336.797774515107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163</v>
      </c>
      <c r="D127" s="1">
        <v>97167</v>
      </c>
      <c r="E127" s="86">
        <f t="shared" si="20"/>
        <v>10314.968152866242</v>
      </c>
      <c r="F127" s="87">
        <f t="shared" si="14"/>
        <v>0.87248250623975199</v>
      </c>
      <c r="G127" s="189">
        <f t="shared" si="21"/>
        <v>935.04108026513302</v>
      </c>
      <c r="H127" s="189">
        <f t="shared" si="15"/>
        <v>8808.0869760975529</v>
      </c>
      <c r="I127" s="189">
        <f t="shared" si="16"/>
        <v>114.0373086553539</v>
      </c>
      <c r="J127" s="88">
        <f t="shared" si="17"/>
        <v>1074.2314475334338</v>
      </c>
      <c r="K127" s="189">
        <f t="shared" si="22"/>
        <v>21.399378667523834</v>
      </c>
      <c r="L127" s="88">
        <f t="shared" si="18"/>
        <v>201.58214704807452</v>
      </c>
      <c r="M127" s="89">
        <f t="shared" si="23"/>
        <v>9009.669123145628</v>
      </c>
      <c r="N127" s="89">
        <f t="shared" si="24"/>
        <v>106176.66912314564</v>
      </c>
      <c r="O127" s="89">
        <f t="shared" si="25"/>
        <v>11271.408611798901</v>
      </c>
      <c r="P127" s="90">
        <f t="shared" si="19"/>
        <v>0.95338218099510197</v>
      </c>
      <c r="Q127" s="227">
        <v>3979.7314982005464</v>
      </c>
      <c r="R127" s="93">
        <f t="shared" si="26"/>
        <v>9.5320760672295432E-2</v>
      </c>
      <c r="S127" s="93">
        <f t="shared" si="26"/>
        <v>8.7995367049964759E-2</v>
      </c>
      <c r="T127" s="92">
        <v>9420</v>
      </c>
      <c r="U127" s="1">
        <v>88711</v>
      </c>
      <c r="V127" s="1">
        <v>9480.7096291546441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162</v>
      </c>
      <c r="D128" s="1">
        <v>67722</v>
      </c>
      <c r="E128" s="86">
        <f t="shared" si="20"/>
        <v>9615.5047564958113</v>
      </c>
      <c r="F128" s="87">
        <f t="shared" si="14"/>
        <v>0.81331901023626063</v>
      </c>
      <c r="G128" s="189">
        <f t="shared" si="21"/>
        <v>1368.7083860148002</v>
      </c>
      <c r="H128" s="189">
        <f t="shared" si="15"/>
        <v>9639.8131627022376</v>
      </c>
      <c r="I128" s="189">
        <f t="shared" si="16"/>
        <v>358.84949738500472</v>
      </c>
      <c r="J128" s="88">
        <f t="shared" si="17"/>
        <v>2527.3770100825882</v>
      </c>
      <c r="K128" s="189">
        <f t="shared" si="22"/>
        <v>266.21156739717469</v>
      </c>
      <c r="L128" s="88">
        <f t="shared" si="18"/>
        <v>1874.9280691783015</v>
      </c>
      <c r="M128" s="89">
        <f t="shared" si="23"/>
        <v>11514.74123188054</v>
      </c>
      <c r="N128" s="89">
        <f t="shared" si="24"/>
        <v>79236.741231880544</v>
      </c>
      <c r="O128" s="89">
        <f t="shared" si="25"/>
        <v>11250.424709907786</v>
      </c>
      <c r="P128" s="90">
        <f t="shared" si="19"/>
        <v>0.95160727611499696</v>
      </c>
      <c r="Q128" s="227">
        <v>6113.4918218499442</v>
      </c>
      <c r="R128" s="93">
        <f t="shared" si="26"/>
        <v>7.4457789271605138E-2</v>
      </c>
      <c r="S128" s="94">
        <f t="shared" si="26"/>
        <v>7.3542448261292623E-2</v>
      </c>
      <c r="T128" s="92">
        <v>7043</v>
      </c>
      <c r="U128" s="1">
        <v>63029</v>
      </c>
      <c r="V128" s="1">
        <v>8956.7997726303838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145</v>
      </c>
      <c r="D129" s="1">
        <v>160689</v>
      </c>
      <c r="E129" s="86">
        <f t="shared" si="20"/>
        <v>9735.7770372614359</v>
      </c>
      <c r="F129" s="87">
        <f t="shared" si="14"/>
        <v>0.82349213529088372</v>
      </c>
      <c r="G129" s="189">
        <f t="shared" si="21"/>
        <v>1294.139571940113</v>
      </c>
      <c r="H129" s="189">
        <f t="shared" si="15"/>
        <v>21359.773634871566</v>
      </c>
      <c r="I129" s="189">
        <f t="shared" si="16"/>
        <v>316.75419911703608</v>
      </c>
      <c r="J129" s="88">
        <f t="shared" si="17"/>
        <v>5228.0280564266805</v>
      </c>
      <c r="K129" s="189">
        <f t="shared" si="22"/>
        <v>224.11626912920602</v>
      </c>
      <c r="L129" s="88">
        <f t="shared" si="18"/>
        <v>3699.0390219775454</v>
      </c>
      <c r="M129" s="89">
        <f t="shared" si="23"/>
        <v>25058.812656849113</v>
      </c>
      <c r="N129" s="89">
        <f t="shared" si="24"/>
        <v>185747.8126568491</v>
      </c>
      <c r="O129" s="89">
        <f t="shared" si="25"/>
        <v>11254.032878330754</v>
      </c>
      <c r="P129" s="90">
        <f t="shared" si="19"/>
        <v>0.95191246986663569</v>
      </c>
      <c r="Q129" s="227">
        <v>12906.126759851377</v>
      </c>
      <c r="R129" s="90">
        <f t="shared" si="26"/>
        <v>0.13064923551058605</v>
      </c>
      <c r="S129" s="90">
        <f t="shared" si="26"/>
        <v>0.10468643270788912</v>
      </c>
      <c r="T129" s="92">
        <v>16505</v>
      </c>
      <c r="U129" s="1">
        <v>142121</v>
      </c>
      <c r="V129" s="1">
        <v>8813.1588738682876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144</v>
      </c>
      <c r="D130" s="1">
        <v>273733</v>
      </c>
      <c r="E130" s="86">
        <f t="shared" si="20"/>
        <v>9654.8038939051912</v>
      </c>
      <c r="F130" s="87">
        <f t="shared" si="14"/>
        <v>0.81664309319917971</v>
      </c>
      <c r="G130" s="189">
        <f t="shared" si="21"/>
        <v>1344.3429208209848</v>
      </c>
      <c r="H130" s="189">
        <f t="shared" si="15"/>
        <v>38114.810491116557</v>
      </c>
      <c r="I130" s="189">
        <f t="shared" si="16"/>
        <v>345.09479929172176</v>
      </c>
      <c r="J130" s="88">
        <f t="shared" si="17"/>
        <v>9784.1277495188951</v>
      </c>
      <c r="K130" s="189">
        <f t="shared" si="22"/>
        <v>252.45686930389169</v>
      </c>
      <c r="L130" s="88">
        <f t="shared" si="18"/>
        <v>7157.6571585039374</v>
      </c>
      <c r="M130" s="89">
        <f t="shared" si="23"/>
        <v>45272.467649620492</v>
      </c>
      <c r="N130" s="89">
        <f t="shared" si="24"/>
        <v>319005.46764962049</v>
      </c>
      <c r="O130" s="89">
        <f t="shared" si="25"/>
        <v>11251.603684030068</v>
      </c>
      <c r="P130" s="90">
        <f t="shared" si="19"/>
        <v>0.95170699860388464</v>
      </c>
      <c r="Q130" s="227">
        <v>24245.142029403629</v>
      </c>
      <c r="R130" s="90">
        <f t="shared" si="26"/>
        <v>0.1187113279877067</v>
      </c>
      <c r="S130" s="90">
        <f t="shared" si="26"/>
        <v>0.10150766902175566</v>
      </c>
      <c r="T130" s="92">
        <v>28352</v>
      </c>
      <c r="U130" s="1">
        <v>244686</v>
      </c>
      <c r="V130" s="1">
        <v>8765.0809571571863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146</v>
      </c>
      <c r="D131" s="1">
        <v>27388</v>
      </c>
      <c r="E131" s="86">
        <f t="shared" si="20"/>
        <v>9062.8722700198541</v>
      </c>
      <c r="F131" s="87">
        <f t="shared" si="14"/>
        <v>0.76657507756633092</v>
      </c>
      <c r="G131" s="189">
        <f t="shared" si="21"/>
        <v>1711.3405276298936</v>
      </c>
      <c r="H131" s="189">
        <f t="shared" si="15"/>
        <v>5171.6710744975389</v>
      </c>
      <c r="I131" s="189">
        <f t="shared" si="16"/>
        <v>552.2708676515897</v>
      </c>
      <c r="J131" s="88">
        <f t="shared" si="17"/>
        <v>1668.9625620431041</v>
      </c>
      <c r="K131" s="189">
        <f t="shared" si="22"/>
        <v>459.63293766375966</v>
      </c>
      <c r="L131" s="88">
        <f t="shared" si="18"/>
        <v>1389.0107376198816</v>
      </c>
      <c r="M131" s="89">
        <f t="shared" si="23"/>
        <v>6560.6818121174201</v>
      </c>
      <c r="N131" s="89">
        <f t="shared" si="24"/>
        <v>33948.681812117422</v>
      </c>
      <c r="O131" s="89">
        <f t="shared" si="25"/>
        <v>11233.845735313509</v>
      </c>
      <c r="P131" s="90">
        <f t="shared" si="19"/>
        <v>0.95020495813489925</v>
      </c>
      <c r="Q131" s="227">
        <v>3609.0275018643379</v>
      </c>
      <c r="R131" s="90">
        <f t="shared" si="26"/>
        <v>0.13393781310810252</v>
      </c>
      <c r="S131" s="90">
        <f t="shared" si="26"/>
        <v>0.14106713754524808</v>
      </c>
      <c r="T131" s="92">
        <v>3022</v>
      </c>
      <c r="U131" s="1">
        <v>24153</v>
      </c>
      <c r="V131" s="1">
        <v>7942.4531404143372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117</v>
      </c>
      <c r="D132" s="1">
        <v>1114302</v>
      </c>
      <c r="E132" s="86">
        <f t="shared" si="20"/>
        <v>10566.91195994386</v>
      </c>
      <c r="F132" s="87">
        <f t="shared" si="14"/>
        <v>0.89379295150463467</v>
      </c>
      <c r="G132" s="189">
        <f t="shared" si="21"/>
        <v>778.83591987701004</v>
      </c>
      <c r="H132" s="189">
        <f t="shared" si="15"/>
        <v>82129.805422870457</v>
      </c>
      <c r="I132" s="189">
        <f t="shared" si="16"/>
        <v>25.856976178187686</v>
      </c>
      <c r="J132" s="88">
        <f t="shared" si="17"/>
        <v>2726.6698519422475</v>
      </c>
      <c r="K132" s="189">
        <f t="shared" si="22"/>
        <v>-66.780953809642369</v>
      </c>
      <c r="L132" s="88">
        <f t="shared" si="18"/>
        <v>-7042.1851411344078</v>
      </c>
      <c r="M132" s="89">
        <f t="shared" si="23"/>
        <v>75087.620281736046</v>
      </c>
      <c r="N132" s="89">
        <f t="shared" si="24"/>
        <v>1189389.6202817361</v>
      </c>
      <c r="O132" s="89">
        <f t="shared" si="25"/>
        <v>11278.96692601123</v>
      </c>
      <c r="P132" s="90">
        <f t="shared" si="19"/>
        <v>0.95402149435304839</v>
      </c>
      <c r="Q132" s="227">
        <v>37607.006521045143</v>
      </c>
      <c r="R132" s="90">
        <f t="shared" si="26"/>
        <v>6.181945004273761E-2</v>
      </c>
      <c r="S132" s="90">
        <f t="shared" si="26"/>
        <v>5.2102652169854734E-2</v>
      </c>
      <c r="T132" s="92">
        <v>105452</v>
      </c>
      <c r="U132" s="1">
        <v>1049427</v>
      </c>
      <c r="V132" s="1">
        <v>10043.613081053145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118</v>
      </c>
      <c r="D133" s="1">
        <v>359709</v>
      </c>
      <c r="E133" s="86">
        <f t="shared" si="20"/>
        <v>12399.055530660784</v>
      </c>
      <c r="F133" s="87">
        <f t="shared" si="14"/>
        <v>1.04876320353842</v>
      </c>
      <c r="G133" s="189">
        <f t="shared" si="21"/>
        <v>-357.09309396748279</v>
      </c>
      <c r="H133" s="189">
        <f t="shared" si="15"/>
        <v>-10359.627749090643</v>
      </c>
      <c r="I133" s="189">
        <f t="shared" si="16"/>
        <v>0</v>
      </c>
      <c r="J133" s="88">
        <f t="shared" si="17"/>
        <v>0</v>
      </c>
      <c r="K133" s="189">
        <f t="shared" si="22"/>
        <v>-92.637929987830063</v>
      </c>
      <c r="L133" s="88">
        <f t="shared" si="18"/>
        <v>-2687.518986876938</v>
      </c>
      <c r="M133" s="89">
        <f t="shared" si="23"/>
        <v>-13047.146735967581</v>
      </c>
      <c r="N133" s="89">
        <f t="shared" si="24"/>
        <v>346661.8532640324</v>
      </c>
      <c r="O133" s="89">
        <f t="shared" si="25"/>
        <v>11949.324506705469</v>
      </c>
      <c r="P133" s="90">
        <f t="shared" si="19"/>
        <v>1.0107231005444748</v>
      </c>
      <c r="Q133" s="227">
        <v>-11236.892485609344</v>
      </c>
      <c r="R133" s="90">
        <f t="shared" si="26"/>
        <v>0.11763280296039447</v>
      </c>
      <c r="S133" s="90">
        <f t="shared" si="26"/>
        <v>0.11135331770023305</v>
      </c>
      <c r="T133" s="92">
        <v>29011</v>
      </c>
      <c r="U133" s="1">
        <v>321849</v>
      </c>
      <c r="V133" s="1">
        <v>11156.717970049916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119</v>
      </c>
      <c r="D134" s="1">
        <v>321641</v>
      </c>
      <c r="E134" s="86">
        <f t="shared" si="20"/>
        <v>10116.723807127355</v>
      </c>
      <c r="F134" s="87">
        <f t="shared" si="14"/>
        <v>0.85571418266814092</v>
      </c>
      <c r="G134" s="189">
        <f t="shared" si="21"/>
        <v>1057.9525746232432</v>
      </c>
      <c r="H134" s="189">
        <f t="shared" si="15"/>
        <v>33635.486204996771</v>
      </c>
      <c r="I134" s="189">
        <f t="shared" si="16"/>
        <v>183.42282966396442</v>
      </c>
      <c r="J134" s="88">
        <f t="shared" si="17"/>
        <v>5831.5620235064207</v>
      </c>
      <c r="K134" s="189">
        <f t="shared" si="22"/>
        <v>90.784899676134359</v>
      </c>
      <c r="L134" s="88">
        <f t="shared" si="18"/>
        <v>2886.3243154033394</v>
      </c>
      <c r="M134" s="89">
        <f t="shared" si="23"/>
        <v>36521.810520400111</v>
      </c>
      <c r="N134" s="89">
        <f t="shared" si="24"/>
        <v>358162.81052040012</v>
      </c>
      <c r="O134" s="89">
        <f t="shared" si="25"/>
        <v>11265.461281426733</v>
      </c>
      <c r="P134" s="90">
        <f t="shared" si="19"/>
        <v>0.95287913128795354</v>
      </c>
      <c r="Q134" s="227">
        <v>15635.478847376864</v>
      </c>
      <c r="R134" s="90">
        <f t="shared" si="26"/>
        <v>6.8919219815023441E-2</v>
      </c>
      <c r="S134" s="90">
        <f t="shared" si="26"/>
        <v>6.1791522692990708E-2</v>
      </c>
      <c r="T134" s="92">
        <v>31793</v>
      </c>
      <c r="U134" s="1">
        <v>300903</v>
      </c>
      <c r="V134" s="1">
        <v>9527.9756815806977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147</v>
      </c>
      <c r="D135" s="1">
        <v>86521</v>
      </c>
      <c r="E135" s="86">
        <f t="shared" si="20"/>
        <v>12246.426043878273</v>
      </c>
      <c r="F135" s="87">
        <f t="shared" ref="F135:F198" si="28">E135/E$365</f>
        <v>1.0358531726802938</v>
      </c>
      <c r="G135" s="189">
        <f t="shared" si="21"/>
        <v>-262.46281216232603</v>
      </c>
      <c r="H135" s="189">
        <f t="shared" ref="H135:H198" si="29">G135*T135/1000</f>
        <v>-1854.2997679268333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-92.637929987830063</v>
      </c>
      <c r="L135" s="88">
        <f t="shared" ref="L135:L198" si="32">K135*T135/1000</f>
        <v>-654.48697536401937</v>
      </c>
      <c r="M135" s="89">
        <f t="shared" si="23"/>
        <v>-2508.7867432908524</v>
      </c>
      <c r="N135" s="89">
        <f t="shared" si="24"/>
        <v>84012.213256709147</v>
      </c>
      <c r="O135" s="89">
        <f t="shared" si="25"/>
        <v>11891.325301728117</v>
      </c>
      <c r="P135" s="90">
        <f t="shared" ref="P135:P198" si="33">O135/O$365</f>
        <v>1.0058172888183872</v>
      </c>
      <c r="Q135" s="227">
        <v>-2809.4740026483064</v>
      </c>
      <c r="R135" s="90">
        <f t="shared" si="26"/>
        <v>5.6732131515950947E-2</v>
      </c>
      <c r="S135" s="90">
        <f t="shared" si="26"/>
        <v>4.536459549398171E-2</v>
      </c>
      <c r="T135" s="92">
        <v>7065</v>
      </c>
      <c r="U135" s="1">
        <v>81876</v>
      </c>
      <c r="V135" s="1">
        <v>11714.980683931894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158</v>
      </c>
      <c r="D136" s="1">
        <v>351785</v>
      </c>
      <c r="E136" s="86">
        <f t="shared" ref="E136:E199" si="34">D136/T136*1000</f>
        <v>12282.138118846449</v>
      </c>
      <c r="F136" s="87">
        <f t="shared" si="28"/>
        <v>1.038873847122473</v>
      </c>
      <c r="G136" s="189">
        <f t="shared" ref="G136:G199" si="35">($E$365+$Y$365-E136-Y136)*0.62</f>
        <v>-284.60429864259532</v>
      </c>
      <c r="H136" s="189">
        <f t="shared" si="29"/>
        <v>-8151.6363217212156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-92.637929987830063</v>
      </c>
      <c r="L136" s="88">
        <f t="shared" si="32"/>
        <v>-2653.3355907114287</v>
      </c>
      <c r="M136" s="89">
        <f t="shared" ref="M136:M199" si="37">+H136+L136</f>
        <v>-10804.971912432644</v>
      </c>
      <c r="N136" s="89">
        <f t="shared" ref="N136:N199" si="38">D136+M136</f>
        <v>340980.02808756736</v>
      </c>
      <c r="O136" s="89">
        <f t="shared" ref="O136:O199" si="39">N136/T136*1000</f>
        <v>11904.895890216023</v>
      </c>
      <c r="P136" s="90">
        <f t="shared" si="33"/>
        <v>1.0069651451064152</v>
      </c>
      <c r="Q136" s="227">
        <v>-7742.8814612672159</v>
      </c>
      <c r="R136" s="90">
        <f t="shared" ref="R136:S199" si="40">(D136-U136)/U136</f>
        <v>4.9869432216667911E-2</v>
      </c>
      <c r="S136" s="90">
        <f t="shared" si="40"/>
        <v>4.3564790699271577E-2</v>
      </c>
      <c r="T136" s="92">
        <v>28642</v>
      </c>
      <c r="U136" s="1">
        <v>335075</v>
      </c>
      <c r="V136" s="1">
        <v>11769.406392694063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157</v>
      </c>
      <c r="D137" s="1">
        <v>222334</v>
      </c>
      <c r="E137" s="86">
        <f t="shared" si="34"/>
        <v>10657.87833756771</v>
      </c>
      <c r="F137" s="87">
        <f t="shared" si="28"/>
        <v>0.90148726252495082</v>
      </c>
      <c r="G137" s="189">
        <f t="shared" si="35"/>
        <v>722.43676575022289</v>
      </c>
      <c r="H137" s="189">
        <f t="shared" si="29"/>
        <v>15070.753370315399</v>
      </c>
      <c r="I137" s="189">
        <f t="shared" si="30"/>
        <v>0</v>
      </c>
      <c r="J137" s="88">
        <f t="shared" si="31"/>
        <v>0</v>
      </c>
      <c r="K137" s="189">
        <f t="shared" si="36"/>
        <v>-92.637929987830063</v>
      </c>
      <c r="L137" s="88">
        <f t="shared" si="32"/>
        <v>-1932.519857476123</v>
      </c>
      <c r="M137" s="89">
        <f t="shared" si="37"/>
        <v>13138.233512839275</v>
      </c>
      <c r="N137" s="89">
        <f t="shared" si="38"/>
        <v>235472.23351283927</v>
      </c>
      <c r="O137" s="89">
        <f t="shared" si="39"/>
        <v>11287.677173330103</v>
      </c>
      <c r="P137" s="90">
        <f t="shared" si="33"/>
        <v>0.95475824295935674</v>
      </c>
      <c r="Q137" s="227">
        <v>6058.0888487657539</v>
      </c>
      <c r="R137" s="90">
        <f t="shared" si="40"/>
        <v>6.496591959611249E-2</v>
      </c>
      <c r="S137" s="90">
        <f t="shared" si="40"/>
        <v>6.0779772939342426E-2</v>
      </c>
      <c r="T137" s="92">
        <v>20861</v>
      </c>
      <c r="U137" s="1">
        <v>208771</v>
      </c>
      <c r="V137" s="1">
        <v>10047.21112661822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156</v>
      </c>
      <c r="D138" s="1">
        <v>142702</v>
      </c>
      <c r="E138" s="86">
        <f t="shared" si="34"/>
        <v>9731.4511729405349</v>
      </c>
      <c r="F138" s="87">
        <f t="shared" si="28"/>
        <v>0.8231262358631376</v>
      </c>
      <c r="G138" s="189">
        <f t="shared" si="35"/>
        <v>1296.8216078190717</v>
      </c>
      <c r="H138" s="189">
        <f t="shared" si="29"/>
        <v>19016.592057058868</v>
      </c>
      <c r="I138" s="189">
        <f t="shared" si="30"/>
        <v>318.26825162935143</v>
      </c>
      <c r="J138" s="88">
        <f t="shared" si="31"/>
        <v>4667.0856418928097</v>
      </c>
      <c r="K138" s="189">
        <f t="shared" si="36"/>
        <v>225.63032164152136</v>
      </c>
      <c r="L138" s="88">
        <f t="shared" si="32"/>
        <v>3308.6430365512692</v>
      </c>
      <c r="M138" s="89">
        <f t="shared" si="37"/>
        <v>22325.235093610136</v>
      </c>
      <c r="N138" s="89">
        <f t="shared" si="38"/>
        <v>165027.23509361013</v>
      </c>
      <c r="O138" s="89">
        <f t="shared" si="39"/>
        <v>11253.903102401127</v>
      </c>
      <c r="P138" s="90">
        <f t="shared" si="33"/>
        <v>0.95190149288380332</v>
      </c>
      <c r="Q138" s="227">
        <v>15238.520981912185</v>
      </c>
      <c r="R138" s="90">
        <f t="shared" si="40"/>
        <v>0.11976710426164675</v>
      </c>
      <c r="S138" s="90">
        <f t="shared" si="40"/>
        <v>0.11984346590269035</v>
      </c>
      <c r="T138" s="92">
        <v>14664</v>
      </c>
      <c r="U138" s="1">
        <v>127439</v>
      </c>
      <c r="V138" s="1">
        <v>8690.0102284350487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155</v>
      </c>
      <c r="D139" s="1">
        <v>26426</v>
      </c>
      <c r="E139" s="86">
        <f t="shared" si="34"/>
        <v>11823.713646532438</v>
      </c>
      <c r="F139" s="87">
        <f t="shared" si="28"/>
        <v>1.000098416447486</v>
      </c>
      <c r="G139" s="189">
        <f t="shared" si="35"/>
        <v>-0.38112580790853828</v>
      </c>
      <c r="H139" s="189">
        <f t="shared" si="29"/>
        <v>-0.85181618067558307</v>
      </c>
      <c r="I139" s="189">
        <f t="shared" si="30"/>
        <v>0</v>
      </c>
      <c r="J139" s="88">
        <f t="shared" si="31"/>
        <v>0</v>
      </c>
      <c r="K139" s="189">
        <f t="shared" si="36"/>
        <v>-92.637929987830063</v>
      </c>
      <c r="L139" s="88">
        <f t="shared" si="32"/>
        <v>-207.04577352280018</v>
      </c>
      <c r="M139" s="89">
        <f t="shared" si="37"/>
        <v>-207.89758970347575</v>
      </c>
      <c r="N139" s="89">
        <f t="shared" si="38"/>
        <v>26218.102410296524</v>
      </c>
      <c r="O139" s="89">
        <f t="shared" si="39"/>
        <v>11730.694590736701</v>
      </c>
      <c r="P139" s="90">
        <f t="shared" si="33"/>
        <v>0.99223048144992021</v>
      </c>
      <c r="Q139" s="227">
        <v>-153.66791166581274</v>
      </c>
      <c r="R139" s="90">
        <f t="shared" si="40"/>
        <v>5.4593343443211748E-2</v>
      </c>
      <c r="S139" s="90">
        <f t="shared" si="40"/>
        <v>5.7424466512857972E-2</v>
      </c>
      <c r="T139" s="92">
        <v>2235</v>
      </c>
      <c r="U139" s="1">
        <v>25058</v>
      </c>
      <c r="V139" s="1">
        <v>11181.615350290049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148</v>
      </c>
      <c r="D140" s="1">
        <v>12949</v>
      </c>
      <c r="E140" s="86">
        <f t="shared" si="34"/>
        <v>11592.658907788718</v>
      </c>
      <c r="F140" s="87">
        <f t="shared" si="28"/>
        <v>0.98055485464970427</v>
      </c>
      <c r="G140" s="189">
        <f t="shared" si="35"/>
        <v>142.87281221319788</v>
      </c>
      <c r="H140" s="189">
        <f t="shared" si="29"/>
        <v>159.58893124214202</v>
      </c>
      <c r="I140" s="189">
        <f t="shared" si="30"/>
        <v>0</v>
      </c>
      <c r="J140" s="88">
        <f t="shared" si="31"/>
        <v>0</v>
      </c>
      <c r="K140" s="189">
        <f t="shared" si="36"/>
        <v>-92.637929987830063</v>
      </c>
      <c r="L140" s="88">
        <f t="shared" si="32"/>
        <v>-103.47656779640617</v>
      </c>
      <c r="M140" s="89">
        <f t="shared" si="37"/>
        <v>56.112363445735852</v>
      </c>
      <c r="N140" s="89">
        <f t="shared" si="38"/>
        <v>13005.112363445736</v>
      </c>
      <c r="O140" s="89">
        <f t="shared" si="39"/>
        <v>11642.893790014088</v>
      </c>
      <c r="P140" s="90">
        <f t="shared" si="33"/>
        <v>0.9848039279667633</v>
      </c>
      <c r="Q140" s="227">
        <v>119.45275287216496</v>
      </c>
      <c r="R140" s="90">
        <f t="shared" si="40"/>
        <v>1.936550421160356E-2</v>
      </c>
      <c r="S140" s="90">
        <f t="shared" si="40"/>
        <v>1.7540319781502133E-2</v>
      </c>
      <c r="T140" s="92">
        <v>1117</v>
      </c>
      <c r="U140" s="1">
        <v>12703</v>
      </c>
      <c r="V140" s="1">
        <v>11392.825112107623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149</v>
      </c>
      <c r="D141" s="1">
        <v>39846</v>
      </c>
      <c r="E141" s="86">
        <f t="shared" si="34"/>
        <v>12200.24494794856</v>
      </c>
      <c r="F141" s="87">
        <f t="shared" si="28"/>
        <v>1.0319469853105869</v>
      </c>
      <c r="G141" s="189">
        <f t="shared" si="35"/>
        <v>-233.83053268590419</v>
      </c>
      <c r="H141" s="189">
        <f t="shared" si="29"/>
        <v>-763.69051975216314</v>
      </c>
      <c r="I141" s="189">
        <f t="shared" si="30"/>
        <v>0</v>
      </c>
      <c r="J141" s="88">
        <f t="shared" si="31"/>
        <v>0</v>
      </c>
      <c r="K141" s="189">
        <f t="shared" si="36"/>
        <v>-92.637929987830063</v>
      </c>
      <c r="L141" s="88">
        <f t="shared" si="32"/>
        <v>-302.55547934025299</v>
      </c>
      <c r="M141" s="89">
        <f t="shared" si="37"/>
        <v>-1066.2459990924162</v>
      </c>
      <c r="N141" s="89">
        <f t="shared" si="38"/>
        <v>38779.754000907582</v>
      </c>
      <c r="O141" s="89">
        <f t="shared" si="39"/>
        <v>11873.776485274826</v>
      </c>
      <c r="P141" s="90">
        <f t="shared" si="33"/>
        <v>1.0043329376178984</v>
      </c>
      <c r="Q141" s="227">
        <v>1087.8187384785042</v>
      </c>
      <c r="R141" s="90">
        <f t="shared" si="40"/>
        <v>-1.2588590969916241E-2</v>
      </c>
      <c r="S141" s="90">
        <f t="shared" si="40"/>
        <v>-2.0070235124597926E-3</v>
      </c>
      <c r="T141" s="92">
        <v>3266</v>
      </c>
      <c r="U141" s="1">
        <v>40354</v>
      </c>
      <c r="V141" s="1">
        <v>12224.780369584974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150</v>
      </c>
      <c r="D142" s="1">
        <v>58055</v>
      </c>
      <c r="E142" s="86">
        <f t="shared" si="34"/>
        <v>11877.045826513911</v>
      </c>
      <c r="F142" s="87">
        <f t="shared" si="28"/>
        <v>1.0046094719702832</v>
      </c>
      <c r="G142" s="189">
        <f t="shared" si="35"/>
        <v>-33.447077396421811</v>
      </c>
      <c r="H142" s="189">
        <f t="shared" si="29"/>
        <v>-163.48931431370983</v>
      </c>
      <c r="I142" s="189">
        <f t="shared" si="30"/>
        <v>0</v>
      </c>
      <c r="J142" s="88">
        <f t="shared" si="31"/>
        <v>0</v>
      </c>
      <c r="K142" s="189">
        <f t="shared" si="36"/>
        <v>-92.637929987830063</v>
      </c>
      <c r="L142" s="88">
        <f t="shared" si="32"/>
        <v>-452.81420178051332</v>
      </c>
      <c r="M142" s="89">
        <f t="shared" si="37"/>
        <v>-616.30351609422314</v>
      </c>
      <c r="N142" s="89">
        <f t="shared" si="38"/>
        <v>57438.696483905776</v>
      </c>
      <c r="O142" s="89">
        <f t="shared" si="39"/>
        <v>11750.960819129659</v>
      </c>
      <c r="P142" s="90">
        <f t="shared" si="33"/>
        <v>0.99394468254858315</v>
      </c>
      <c r="Q142" s="227">
        <v>1001.8156992293078</v>
      </c>
      <c r="R142" s="90">
        <f t="shared" si="40"/>
        <v>5.5987049129636028E-2</v>
      </c>
      <c r="S142" s="90">
        <f t="shared" si="40"/>
        <v>7.7158638903511753E-2</v>
      </c>
      <c r="T142" s="92">
        <v>4888</v>
      </c>
      <c r="U142" s="1">
        <v>54977</v>
      </c>
      <c r="V142" s="1">
        <v>11026.273565984757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151</v>
      </c>
      <c r="D143" s="1">
        <v>35453</v>
      </c>
      <c r="E143" s="86">
        <f t="shared" si="34"/>
        <v>13204.096834264432</v>
      </c>
      <c r="F143" s="87">
        <f t="shared" si="28"/>
        <v>1.1168569139392082</v>
      </c>
      <c r="G143" s="189">
        <f t="shared" si="35"/>
        <v>-856.21870220174458</v>
      </c>
      <c r="H143" s="189">
        <f t="shared" si="29"/>
        <v>-2298.9472154116838</v>
      </c>
      <c r="I143" s="189">
        <f t="shared" si="30"/>
        <v>0</v>
      </c>
      <c r="J143" s="88">
        <f t="shared" si="31"/>
        <v>0</v>
      </c>
      <c r="K143" s="189">
        <f t="shared" si="36"/>
        <v>-92.637929987830063</v>
      </c>
      <c r="L143" s="88">
        <f t="shared" si="32"/>
        <v>-248.73284201732372</v>
      </c>
      <c r="M143" s="89">
        <f t="shared" si="37"/>
        <v>-2547.6800574290073</v>
      </c>
      <c r="N143" s="89">
        <f t="shared" si="38"/>
        <v>32905.31994257099</v>
      </c>
      <c r="O143" s="89">
        <f t="shared" si="39"/>
        <v>12255.240202074858</v>
      </c>
      <c r="P143" s="90">
        <f t="shared" si="33"/>
        <v>1.0365987104967747</v>
      </c>
      <c r="Q143" s="227">
        <v>-555.00574622939916</v>
      </c>
      <c r="R143" s="90">
        <f t="shared" si="40"/>
        <v>-1.5002917233906593E-2</v>
      </c>
      <c r="S143" s="90">
        <f t="shared" si="40"/>
        <v>-2.1973101432251351E-2</v>
      </c>
      <c r="T143" s="92">
        <v>2685</v>
      </c>
      <c r="U143" s="1">
        <v>35993</v>
      </c>
      <c r="V143" s="1">
        <v>13500.750187546886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152</v>
      </c>
      <c r="D144" s="1">
        <v>60553</v>
      </c>
      <c r="E144" s="86">
        <f t="shared" si="34"/>
        <v>12523.888314374353</v>
      </c>
      <c r="F144" s="87">
        <f t="shared" si="28"/>
        <v>1.0593220747226257</v>
      </c>
      <c r="G144" s="189">
        <f t="shared" si="35"/>
        <v>-434.48941986989581</v>
      </c>
      <c r="H144" s="189">
        <f t="shared" si="29"/>
        <v>-2100.7563450709458</v>
      </c>
      <c r="I144" s="189">
        <f t="shared" si="30"/>
        <v>0</v>
      </c>
      <c r="J144" s="88">
        <f t="shared" si="31"/>
        <v>0</v>
      </c>
      <c r="K144" s="189">
        <f t="shared" si="36"/>
        <v>-92.637929987830063</v>
      </c>
      <c r="L144" s="88">
        <f t="shared" si="32"/>
        <v>-447.90439149115832</v>
      </c>
      <c r="M144" s="89">
        <f t="shared" si="37"/>
        <v>-2548.6607365621039</v>
      </c>
      <c r="N144" s="89">
        <f t="shared" si="38"/>
        <v>58004.339263437898</v>
      </c>
      <c r="O144" s="89">
        <f t="shared" si="39"/>
        <v>11996.760964516629</v>
      </c>
      <c r="P144" s="90">
        <f t="shared" si="33"/>
        <v>1.0147354715944734</v>
      </c>
      <c r="Q144" s="227">
        <v>1169.6468219668013</v>
      </c>
      <c r="R144" s="90">
        <f t="shared" si="40"/>
        <v>8.5879779068933362E-2</v>
      </c>
      <c r="S144" s="90">
        <f t="shared" si="40"/>
        <v>0.12450880119920341</v>
      </c>
      <c r="T144" s="92">
        <v>4835</v>
      </c>
      <c r="U144" s="1">
        <v>55764</v>
      </c>
      <c r="V144" s="1">
        <v>11137.207908927503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153</v>
      </c>
      <c r="D145" s="1">
        <v>71348</v>
      </c>
      <c r="E145" s="86">
        <f t="shared" si="34"/>
        <v>15760.547824166113</v>
      </c>
      <c r="F145" s="87">
        <f t="shared" si="28"/>
        <v>1.3330920717887971</v>
      </c>
      <c r="G145" s="189">
        <f t="shared" si="35"/>
        <v>-2441.2183159407869</v>
      </c>
      <c r="H145" s="189">
        <f t="shared" si="29"/>
        <v>-11051.395316263943</v>
      </c>
      <c r="I145" s="189">
        <f t="shared" si="30"/>
        <v>0</v>
      </c>
      <c r="J145" s="88">
        <f t="shared" si="31"/>
        <v>0</v>
      </c>
      <c r="K145" s="189">
        <f t="shared" si="36"/>
        <v>-92.637929987830063</v>
      </c>
      <c r="L145" s="88">
        <f t="shared" si="32"/>
        <v>-419.37190905490667</v>
      </c>
      <c r="M145" s="89">
        <f t="shared" si="37"/>
        <v>-11470.76722531885</v>
      </c>
      <c r="N145" s="89">
        <f t="shared" si="38"/>
        <v>59877.23277468115</v>
      </c>
      <c r="O145" s="89">
        <f t="shared" si="39"/>
        <v>13226.691578237498</v>
      </c>
      <c r="P145" s="90">
        <f t="shared" si="33"/>
        <v>1.1187680704796186</v>
      </c>
      <c r="Q145" s="227">
        <v>-1657.3406157096761</v>
      </c>
      <c r="R145" s="90">
        <f t="shared" si="40"/>
        <v>1.4777624486196647E-2</v>
      </c>
      <c r="S145" s="90">
        <f t="shared" si="40"/>
        <v>7.8286281621249721E-3</v>
      </c>
      <c r="T145" s="92">
        <v>4527</v>
      </c>
      <c r="U145" s="1">
        <v>70309</v>
      </c>
      <c r="V145" s="1">
        <v>15638.122775800712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154</v>
      </c>
      <c r="D146" s="1">
        <v>38583</v>
      </c>
      <c r="E146" s="86">
        <f t="shared" si="34"/>
        <v>10930.028328611899</v>
      </c>
      <c r="F146" s="87">
        <f t="shared" si="28"/>
        <v>0.92450683008351675</v>
      </c>
      <c r="G146" s="189">
        <f t="shared" si="35"/>
        <v>553.70377130282566</v>
      </c>
      <c r="H146" s="189">
        <f t="shared" si="29"/>
        <v>1954.5743126989746</v>
      </c>
      <c r="I146" s="189">
        <f t="shared" si="30"/>
        <v>0</v>
      </c>
      <c r="J146" s="88">
        <f t="shared" si="31"/>
        <v>0</v>
      </c>
      <c r="K146" s="189">
        <f t="shared" si="36"/>
        <v>-92.637929987830063</v>
      </c>
      <c r="L146" s="88">
        <f t="shared" si="32"/>
        <v>-327.0118928570401</v>
      </c>
      <c r="M146" s="89">
        <f t="shared" si="37"/>
        <v>1627.5624198419346</v>
      </c>
      <c r="N146" s="89">
        <f t="shared" si="38"/>
        <v>40210.562419841932</v>
      </c>
      <c r="O146" s="89">
        <f t="shared" si="39"/>
        <v>11391.094169926893</v>
      </c>
      <c r="P146" s="90">
        <f t="shared" si="33"/>
        <v>0.96350567863161163</v>
      </c>
      <c r="Q146" s="227">
        <v>928.29654220119562</v>
      </c>
      <c r="R146" s="90">
        <f t="shared" si="40"/>
        <v>5.9565002471576867E-2</v>
      </c>
      <c r="S146" s="90">
        <f t="shared" si="40"/>
        <v>5.8364362242147465E-2</v>
      </c>
      <c r="T146" s="92">
        <v>3530</v>
      </c>
      <c r="U146" s="1">
        <v>36414</v>
      </c>
      <c r="V146" s="1">
        <v>10327.283040272263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159</v>
      </c>
      <c r="D147" s="1">
        <v>30480</v>
      </c>
      <c r="E147" s="86">
        <f t="shared" si="34"/>
        <v>10897.390060779406</v>
      </c>
      <c r="F147" s="87">
        <f t="shared" si="28"/>
        <v>0.92174615091361489</v>
      </c>
      <c r="G147" s="189">
        <f t="shared" si="35"/>
        <v>573.93949735897172</v>
      </c>
      <c r="H147" s="189">
        <f t="shared" si="29"/>
        <v>1605.3087741130439</v>
      </c>
      <c r="I147" s="189">
        <f t="shared" si="30"/>
        <v>0</v>
      </c>
      <c r="J147" s="88">
        <f t="shared" si="31"/>
        <v>0</v>
      </c>
      <c r="K147" s="189">
        <f t="shared" si="36"/>
        <v>-92.637929987830063</v>
      </c>
      <c r="L147" s="88">
        <f t="shared" si="32"/>
        <v>-259.10829017596069</v>
      </c>
      <c r="M147" s="89">
        <f t="shared" si="37"/>
        <v>1346.2004839370832</v>
      </c>
      <c r="N147" s="89">
        <f t="shared" si="38"/>
        <v>31826.200483937082</v>
      </c>
      <c r="O147" s="89">
        <f t="shared" si="39"/>
        <v>11378.691628150549</v>
      </c>
      <c r="P147" s="90">
        <f t="shared" si="33"/>
        <v>0.96245662054704928</v>
      </c>
      <c r="Q147" s="227">
        <v>419.2536958917525</v>
      </c>
      <c r="R147" s="90">
        <f t="shared" si="40"/>
        <v>9.506359129122656E-2</v>
      </c>
      <c r="S147" s="90">
        <f t="shared" si="40"/>
        <v>8.8799373393243064E-2</v>
      </c>
      <c r="T147" s="92">
        <v>2797</v>
      </c>
      <c r="U147" s="1">
        <v>27834</v>
      </c>
      <c r="V147" s="1">
        <v>10008.629989212513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160</v>
      </c>
      <c r="D148" s="1">
        <v>16464</v>
      </c>
      <c r="E148" s="86">
        <f t="shared" si="34"/>
        <v>11643.564356435643</v>
      </c>
      <c r="F148" s="87">
        <f t="shared" si="28"/>
        <v>0.98486064723757438</v>
      </c>
      <c r="G148" s="189">
        <f t="shared" si="35"/>
        <v>111.31143405210442</v>
      </c>
      <c r="H148" s="189">
        <f t="shared" si="29"/>
        <v>157.39436774967564</v>
      </c>
      <c r="I148" s="189">
        <f t="shared" si="30"/>
        <v>0</v>
      </c>
      <c r="J148" s="88">
        <f t="shared" si="31"/>
        <v>0</v>
      </c>
      <c r="K148" s="189">
        <f t="shared" si="36"/>
        <v>-92.637929987830063</v>
      </c>
      <c r="L148" s="88">
        <f t="shared" si="32"/>
        <v>-130.99003300279171</v>
      </c>
      <c r="M148" s="89">
        <f t="shared" si="37"/>
        <v>26.404334746883933</v>
      </c>
      <c r="N148" s="89">
        <f t="shared" si="38"/>
        <v>16490.404334746883</v>
      </c>
      <c r="O148" s="89">
        <f t="shared" si="39"/>
        <v>11662.237860499918</v>
      </c>
      <c r="P148" s="90">
        <f t="shared" si="33"/>
        <v>0.98644012915015378</v>
      </c>
      <c r="Q148" s="227">
        <v>279.82778206019719</v>
      </c>
      <c r="R148" s="90">
        <f t="shared" si="40"/>
        <v>0.36246276067527311</v>
      </c>
      <c r="S148" s="90">
        <f t="shared" si="40"/>
        <v>0.34415526954880199</v>
      </c>
      <c r="T148" s="92">
        <v>1414</v>
      </c>
      <c r="U148" s="1">
        <v>12084</v>
      </c>
      <c r="V148" s="1">
        <v>8662.3655913978491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161</v>
      </c>
      <c r="D149" s="1">
        <v>36625</v>
      </c>
      <c r="E149" s="86">
        <f t="shared" si="34"/>
        <v>14851.98702351987</v>
      </c>
      <c r="F149" s="87">
        <f t="shared" si="28"/>
        <v>1.256242255805724</v>
      </c>
      <c r="G149" s="189">
        <f t="shared" si="35"/>
        <v>-1877.9106195401164</v>
      </c>
      <c r="H149" s="189">
        <f t="shared" si="29"/>
        <v>-4630.9275877859263</v>
      </c>
      <c r="I149" s="189">
        <f t="shared" si="30"/>
        <v>0</v>
      </c>
      <c r="J149" s="88">
        <f t="shared" si="31"/>
        <v>0</v>
      </c>
      <c r="K149" s="189">
        <f t="shared" si="36"/>
        <v>-92.637929987830063</v>
      </c>
      <c r="L149" s="88">
        <f t="shared" si="32"/>
        <v>-228.44513534998893</v>
      </c>
      <c r="M149" s="89">
        <f t="shared" si="37"/>
        <v>-4859.3727231359153</v>
      </c>
      <c r="N149" s="89">
        <f t="shared" si="38"/>
        <v>31765.627276864085</v>
      </c>
      <c r="O149" s="89">
        <f t="shared" si="39"/>
        <v>12881.438473991924</v>
      </c>
      <c r="P149" s="90">
        <f t="shared" si="33"/>
        <v>1.0895651404060507</v>
      </c>
      <c r="Q149" s="227">
        <v>1085.5526665915449</v>
      </c>
      <c r="R149" s="90">
        <f t="shared" si="40"/>
        <v>6.9124558484397344E-2</v>
      </c>
      <c r="S149" s="90">
        <f t="shared" si="40"/>
        <v>7.7795479477782578E-2</v>
      </c>
      <c r="T149" s="92">
        <v>2466</v>
      </c>
      <c r="U149" s="1">
        <v>34257</v>
      </c>
      <c r="V149" s="1">
        <v>13779.967819790829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164</v>
      </c>
      <c r="D150" s="1">
        <v>176525</v>
      </c>
      <c r="E150" s="86">
        <f t="shared" si="34"/>
        <v>9747.9154011817318</v>
      </c>
      <c r="F150" s="87">
        <f t="shared" si="28"/>
        <v>0.82451884812391241</v>
      </c>
      <c r="G150" s="189">
        <f t="shared" si="35"/>
        <v>1286.6137863095296</v>
      </c>
      <c r="H150" s="189">
        <f t="shared" si="29"/>
        <v>23299.289056279271</v>
      </c>
      <c r="I150" s="189">
        <f t="shared" si="30"/>
        <v>312.50577174493253</v>
      </c>
      <c r="J150" s="88">
        <f t="shared" si="31"/>
        <v>5659.1670205289829</v>
      </c>
      <c r="K150" s="189">
        <f t="shared" si="36"/>
        <v>219.86784175710247</v>
      </c>
      <c r="L150" s="88">
        <f t="shared" si="32"/>
        <v>3981.5867463793684</v>
      </c>
      <c r="M150" s="89">
        <f t="shared" si="37"/>
        <v>27280.87580265864</v>
      </c>
      <c r="N150" s="89">
        <f t="shared" si="38"/>
        <v>203805.87580265864</v>
      </c>
      <c r="O150" s="89">
        <f t="shared" si="39"/>
        <v>11254.397029248365</v>
      </c>
      <c r="P150" s="90">
        <f t="shared" si="33"/>
        <v>0.9519432712516267</v>
      </c>
      <c r="Q150" s="227">
        <v>11786.708127485548</v>
      </c>
      <c r="R150" s="90">
        <f t="shared" si="40"/>
        <v>8.1462739235915405E-2</v>
      </c>
      <c r="S150" s="90">
        <f t="shared" si="40"/>
        <v>7.8417038219788876E-2</v>
      </c>
      <c r="T150" s="92">
        <v>18109</v>
      </c>
      <c r="U150" s="1">
        <v>163228</v>
      </c>
      <c r="V150" s="1">
        <v>9039.0962454313885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165</v>
      </c>
      <c r="D151" s="1">
        <v>363960</v>
      </c>
      <c r="E151" s="86">
        <f t="shared" si="34"/>
        <v>10883.645823988518</v>
      </c>
      <c r="F151" s="87">
        <f t="shared" si="28"/>
        <v>0.92058360673665263</v>
      </c>
      <c r="G151" s="189">
        <f t="shared" si="35"/>
        <v>582.4609241693222</v>
      </c>
      <c r="H151" s="189">
        <f t="shared" si="29"/>
        <v>19478.075765146303</v>
      </c>
      <c r="I151" s="189">
        <f t="shared" si="30"/>
        <v>0</v>
      </c>
      <c r="J151" s="88">
        <f t="shared" si="31"/>
        <v>0</v>
      </c>
      <c r="K151" s="189">
        <f t="shared" si="36"/>
        <v>-92.637929987830063</v>
      </c>
      <c r="L151" s="88">
        <f t="shared" si="32"/>
        <v>-3097.9050167230253</v>
      </c>
      <c r="M151" s="89">
        <f t="shared" si="37"/>
        <v>16380.170748423277</v>
      </c>
      <c r="N151" s="89">
        <f t="shared" si="38"/>
        <v>380340.17074842326</v>
      </c>
      <c r="O151" s="89">
        <f t="shared" si="39"/>
        <v>11373.468818170009</v>
      </c>
      <c r="P151" s="90">
        <f t="shared" si="33"/>
        <v>0.96201485375980333</v>
      </c>
      <c r="Q151" s="227">
        <v>5688.5552428730898</v>
      </c>
      <c r="R151" s="90">
        <f t="shared" si="40"/>
        <v>8.2689052632205204E-2</v>
      </c>
      <c r="S151" s="90">
        <f t="shared" si="40"/>
        <v>6.44936862382786E-2</v>
      </c>
      <c r="T151" s="92">
        <v>33441</v>
      </c>
      <c r="U151" s="1">
        <v>336163</v>
      </c>
      <c r="V151" s="1">
        <v>10224.246479515801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166</v>
      </c>
      <c r="D152" s="1">
        <v>323536</v>
      </c>
      <c r="E152" s="86">
        <f t="shared" si="34"/>
        <v>11152.183654475888</v>
      </c>
      <c r="F152" s="87">
        <f t="shared" si="28"/>
        <v>0.94329764287245033</v>
      </c>
      <c r="G152" s="189">
        <f t="shared" si="35"/>
        <v>415.96746926715264</v>
      </c>
      <c r="H152" s="189">
        <f t="shared" si="29"/>
        <v>12067.632250909366</v>
      </c>
      <c r="I152" s="189">
        <f t="shared" si="30"/>
        <v>0</v>
      </c>
      <c r="J152" s="88">
        <f t="shared" si="31"/>
        <v>0</v>
      </c>
      <c r="K152" s="189">
        <f t="shared" si="36"/>
        <v>-92.637929987830063</v>
      </c>
      <c r="L152" s="88">
        <f t="shared" si="32"/>
        <v>-2687.518986876938</v>
      </c>
      <c r="M152" s="89">
        <f t="shared" si="37"/>
        <v>9380.1132640324286</v>
      </c>
      <c r="N152" s="89">
        <f t="shared" si="38"/>
        <v>332916.11326403241</v>
      </c>
      <c r="O152" s="89">
        <f t="shared" si="39"/>
        <v>11475.513193755211</v>
      </c>
      <c r="P152" s="90">
        <f t="shared" si="33"/>
        <v>0.97064618749140652</v>
      </c>
      <c r="Q152" s="227">
        <v>2320.6475143906446</v>
      </c>
      <c r="R152" s="90">
        <f t="shared" si="40"/>
        <v>8.7000782822259023E-2</v>
      </c>
      <c r="S152" s="90">
        <f t="shared" si="40"/>
        <v>7.7895919486772255E-2</v>
      </c>
      <c r="T152" s="92">
        <v>29011</v>
      </c>
      <c r="U152" s="1">
        <v>297641</v>
      </c>
      <c r="V152" s="1">
        <v>10346.25278086763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167</v>
      </c>
      <c r="D153" s="1">
        <v>310534</v>
      </c>
      <c r="E153" s="86">
        <f t="shared" si="34"/>
        <v>9960.9943865276655</v>
      </c>
      <c r="F153" s="87">
        <f t="shared" si="28"/>
        <v>0.84254194663536885</v>
      </c>
      <c r="G153" s="189">
        <f t="shared" si="35"/>
        <v>1154.5048153950506</v>
      </c>
      <c r="H153" s="189">
        <f t="shared" si="29"/>
        <v>35991.687619940705</v>
      </c>
      <c r="I153" s="189">
        <f t="shared" si="30"/>
        <v>237.92812687385575</v>
      </c>
      <c r="J153" s="88">
        <f t="shared" si="31"/>
        <v>7417.4093552924523</v>
      </c>
      <c r="K153" s="189">
        <f t="shared" si="36"/>
        <v>145.29019688602568</v>
      </c>
      <c r="L153" s="88">
        <f t="shared" si="32"/>
        <v>4529.4218879218515</v>
      </c>
      <c r="M153" s="89">
        <f t="shared" si="37"/>
        <v>40521.109507862559</v>
      </c>
      <c r="N153" s="89">
        <f t="shared" si="38"/>
        <v>351055.10950786254</v>
      </c>
      <c r="O153" s="89">
        <f t="shared" si="39"/>
        <v>11260.789398808742</v>
      </c>
      <c r="P153" s="90">
        <f t="shared" si="33"/>
        <v>0.95248396420697024</v>
      </c>
      <c r="Q153" s="227">
        <v>19170.748233163726</v>
      </c>
      <c r="R153" s="90">
        <f t="shared" si="40"/>
        <v>9.5176461045258814E-2</v>
      </c>
      <c r="S153" s="90">
        <f t="shared" si="40"/>
        <v>8.5621112291311169E-2</v>
      </c>
      <c r="T153" s="92">
        <v>31175</v>
      </c>
      <c r="U153" s="1">
        <v>283547</v>
      </c>
      <c r="V153" s="1">
        <v>9175.3875028314415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168</v>
      </c>
      <c r="D154" s="1">
        <v>351550</v>
      </c>
      <c r="E154" s="86">
        <f t="shared" si="34"/>
        <v>9789.4795466570122</v>
      </c>
      <c r="F154" s="87">
        <f t="shared" si="28"/>
        <v>0.82803451480136203</v>
      </c>
      <c r="G154" s="189">
        <f t="shared" si="35"/>
        <v>1260.8440161148558</v>
      </c>
      <c r="H154" s="189">
        <f t="shared" si="29"/>
        <v>45278.169462700585</v>
      </c>
      <c r="I154" s="189">
        <f t="shared" si="30"/>
        <v>297.95832082858442</v>
      </c>
      <c r="J154" s="88">
        <f t="shared" si="31"/>
        <v>10699.981259275295</v>
      </c>
      <c r="K154" s="189">
        <f t="shared" si="36"/>
        <v>205.32039084075436</v>
      </c>
      <c r="L154" s="88">
        <f t="shared" si="32"/>
        <v>7373.2605554823294</v>
      </c>
      <c r="M154" s="89">
        <f t="shared" si="37"/>
        <v>52651.430018182917</v>
      </c>
      <c r="N154" s="89">
        <f t="shared" si="38"/>
        <v>404201.4300181829</v>
      </c>
      <c r="O154" s="89">
        <f t="shared" si="39"/>
        <v>11255.643953612624</v>
      </c>
      <c r="P154" s="90">
        <f t="shared" si="33"/>
        <v>0.95204874125195016</v>
      </c>
      <c r="Q154" s="227">
        <v>24490.056111664555</v>
      </c>
      <c r="R154" s="90">
        <f t="shared" si="40"/>
        <v>0.10543362052701089</v>
      </c>
      <c r="S154" s="90">
        <f t="shared" si="40"/>
        <v>9.6229625858592141E-2</v>
      </c>
      <c r="T154" s="92">
        <v>35911</v>
      </c>
      <c r="U154" s="1">
        <v>318020</v>
      </c>
      <c r="V154" s="1">
        <v>8930.1359092440762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169</v>
      </c>
      <c r="D155" s="1">
        <v>70297</v>
      </c>
      <c r="E155" s="86">
        <f t="shared" si="34"/>
        <v>8863.5733198839989</v>
      </c>
      <c r="F155" s="87">
        <f t="shared" si="28"/>
        <v>0.74971755120962913</v>
      </c>
      <c r="G155" s="189">
        <f t="shared" si="35"/>
        <v>1834.9058767141239</v>
      </c>
      <c r="H155" s="189">
        <f t="shared" si="29"/>
        <v>14552.638508219718</v>
      </c>
      <c r="I155" s="189">
        <f t="shared" si="30"/>
        <v>622.02550019913906</v>
      </c>
      <c r="J155" s="88">
        <f t="shared" si="31"/>
        <v>4933.2842420793713</v>
      </c>
      <c r="K155" s="189">
        <f t="shared" si="36"/>
        <v>529.38757021130903</v>
      </c>
      <c r="L155" s="88">
        <f t="shared" si="32"/>
        <v>4198.5728193458917</v>
      </c>
      <c r="M155" s="89">
        <f t="shared" si="37"/>
        <v>18751.211327565608</v>
      </c>
      <c r="N155" s="89">
        <f t="shared" si="38"/>
        <v>89048.211327565601</v>
      </c>
      <c r="O155" s="89">
        <f t="shared" si="39"/>
        <v>11227.866766809431</v>
      </c>
      <c r="P155" s="90">
        <f t="shared" si="33"/>
        <v>0.94969923234419806</v>
      </c>
      <c r="Q155" s="227">
        <v>9399.3345490688553</v>
      </c>
      <c r="R155" s="90">
        <f t="shared" si="40"/>
        <v>0.13154124748490945</v>
      </c>
      <c r="S155" s="90">
        <f t="shared" si="40"/>
        <v>0.13125590106012441</v>
      </c>
      <c r="T155" s="92">
        <v>7931</v>
      </c>
      <c r="U155" s="1">
        <v>62125</v>
      </c>
      <c r="V155" s="1">
        <v>7835.1620633118928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170</v>
      </c>
      <c r="D156" s="1">
        <v>206725</v>
      </c>
      <c r="E156" s="86">
        <f t="shared" si="34"/>
        <v>9530.4504172237321</v>
      </c>
      <c r="F156" s="87">
        <f t="shared" si="28"/>
        <v>0.8061247637785971</v>
      </c>
      <c r="G156" s="189">
        <f t="shared" si="35"/>
        <v>1421.4420763634894</v>
      </c>
      <c r="H156" s="189">
        <f t="shared" si="29"/>
        <v>30832.500078400448</v>
      </c>
      <c r="I156" s="189">
        <f t="shared" si="30"/>
        <v>388.61851613023242</v>
      </c>
      <c r="J156" s="88">
        <f t="shared" si="31"/>
        <v>8429.524233380871</v>
      </c>
      <c r="K156" s="189">
        <f t="shared" si="36"/>
        <v>295.98058614240233</v>
      </c>
      <c r="L156" s="88">
        <f t="shared" si="32"/>
        <v>6420.1148940148496</v>
      </c>
      <c r="M156" s="89">
        <f t="shared" si="37"/>
        <v>37252.6149724153</v>
      </c>
      <c r="N156" s="89">
        <f t="shared" si="38"/>
        <v>243977.61497241529</v>
      </c>
      <c r="O156" s="89">
        <f t="shared" si="39"/>
        <v>11247.873079729625</v>
      </c>
      <c r="P156" s="90">
        <f t="shared" si="33"/>
        <v>0.95139144872126724</v>
      </c>
      <c r="Q156" s="227">
        <v>17968.181493361815</v>
      </c>
      <c r="R156" s="90">
        <f t="shared" si="40"/>
        <v>0.11430034497628289</v>
      </c>
      <c r="S156" s="90">
        <f t="shared" si="40"/>
        <v>0.10988239146247718</v>
      </c>
      <c r="T156" s="92">
        <v>21691</v>
      </c>
      <c r="U156" s="1">
        <v>185520</v>
      </c>
      <c r="V156" s="1">
        <v>8586.9011802823406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171</v>
      </c>
      <c r="D157" s="1">
        <v>44895</v>
      </c>
      <c r="E157" s="86">
        <f t="shared" si="34"/>
        <v>8968.2381142628856</v>
      </c>
      <c r="F157" s="87">
        <f t="shared" si="28"/>
        <v>0.75857053075948688</v>
      </c>
      <c r="G157" s="189">
        <f t="shared" si="35"/>
        <v>1770.0137041992141</v>
      </c>
      <c r="H157" s="189">
        <f t="shared" si="29"/>
        <v>8860.688603221266</v>
      </c>
      <c r="I157" s="189">
        <f t="shared" si="30"/>
        <v>585.39282216652873</v>
      </c>
      <c r="J157" s="88">
        <f t="shared" si="31"/>
        <v>2930.4764677656426</v>
      </c>
      <c r="K157" s="189">
        <f t="shared" si="36"/>
        <v>492.7548921786987</v>
      </c>
      <c r="L157" s="88">
        <f t="shared" si="32"/>
        <v>2466.7309902465654</v>
      </c>
      <c r="M157" s="89">
        <f t="shared" si="37"/>
        <v>11327.419593467832</v>
      </c>
      <c r="N157" s="89">
        <f t="shared" si="38"/>
        <v>56222.419593467828</v>
      </c>
      <c r="O157" s="89">
        <f t="shared" si="39"/>
        <v>11231.006710640797</v>
      </c>
      <c r="P157" s="90">
        <f t="shared" si="33"/>
        <v>0.94996482173069374</v>
      </c>
      <c r="Q157" s="227">
        <v>5273.7899915065718</v>
      </c>
      <c r="R157" s="90">
        <f t="shared" si="40"/>
        <v>0.12628885376683976</v>
      </c>
      <c r="S157" s="90">
        <f t="shared" si="40"/>
        <v>0.1231390247710876</v>
      </c>
      <c r="T157" s="92">
        <v>5006</v>
      </c>
      <c r="U157" s="1">
        <v>39861</v>
      </c>
      <c r="V157" s="1">
        <v>7984.9759615384619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172</v>
      </c>
      <c r="D158" s="1">
        <v>78854</v>
      </c>
      <c r="E158" s="86">
        <f t="shared" si="34"/>
        <v>9675.3374233128834</v>
      </c>
      <c r="F158" s="87">
        <f t="shared" si="28"/>
        <v>0.81837990371900604</v>
      </c>
      <c r="G158" s="189">
        <f t="shared" si="35"/>
        <v>1331.6121325882154</v>
      </c>
      <c r="H158" s="189">
        <f t="shared" si="29"/>
        <v>10852.638880593955</v>
      </c>
      <c r="I158" s="189">
        <f t="shared" si="30"/>
        <v>337.90806399902948</v>
      </c>
      <c r="J158" s="88">
        <f t="shared" si="31"/>
        <v>2753.9507215920903</v>
      </c>
      <c r="K158" s="189">
        <f t="shared" si="36"/>
        <v>245.27013401119942</v>
      </c>
      <c r="L158" s="88">
        <f t="shared" si="32"/>
        <v>1998.9515921912753</v>
      </c>
      <c r="M158" s="89">
        <f t="shared" si="37"/>
        <v>12851.59047278523</v>
      </c>
      <c r="N158" s="89">
        <f t="shared" si="38"/>
        <v>91705.590472785232</v>
      </c>
      <c r="O158" s="89">
        <f t="shared" si="39"/>
        <v>11252.219689912297</v>
      </c>
      <c r="P158" s="90">
        <f t="shared" si="33"/>
        <v>0.95175910291947929</v>
      </c>
      <c r="Q158" s="227">
        <v>6207.8774851735106</v>
      </c>
      <c r="R158" s="90">
        <f t="shared" si="40"/>
        <v>0.10932290421057074</v>
      </c>
      <c r="S158" s="90">
        <f t="shared" si="40"/>
        <v>0.10415060109891414</v>
      </c>
      <c r="T158" s="92">
        <v>8150</v>
      </c>
      <c r="U158" s="1">
        <v>71083</v>
      </c>
      <c r="V158" s="1">
        <v>8762.6972386587768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173</v>
      </c>
      <c r="D159" s="1">
        <v>51345</v>
      </c>
      <c r="E159" s="86">
        <f t="shared" si="34"/>
        <v>8474.1706552236337</v>
      </c>
      <c r="F159" s="87">
        <f t="shared" si="28"/>
        <v>0.71678026941056638</v>
      </c>
      <c r="G159" s="189">
        <f t="shared" si="35"/>
        <v>2076.3355288035505</v>
      </c>
      <c r="H159" s="189">
        <f t="shared" si="29"/>
        <v>12580.516969020713</v>
      </c>
      <c r="I159" s="189">
        <f t="shared" si="30"/>
        <v>758.31643283026688</v>
      </c>
      <c r="J159" s="88">
        <f t="shared" si="31"/>
        <v>4594.6392665185876</v>
      </c>
      <c r="K159" s="189">
        <f t="shared" si="36"/>
        <v>665.67850284243684</v>
      </c>
      <c r="L159" s="88">
        <f t="shared" si="32"/>
        <v>4033.3460487223247</v>
      </c>
      <c r="M159" s="89">
        <f t="shared" si="37"/>
        <v>16613.863017743039</v>
      </c>
      <c r="N159" s="89">
        <f t="shared" si="38"/>
        <v>67958.863017743046</v>
      </c>
      <c r="O159" s="89">
        <f t="shared" si="39"/>
        <v>11216.184686869623</v>
      </c>
      <c r="P159" s="90">
        <f t="shared" si="33"/>
        <v>0.94871111389022644</v>
      </c>
      <c r="Q159" s="227">
        <v>8804.8712322289957</v>
      </c>
      <c r="R159" s="90">
        <f t="shared" si="40"/>
        <v>0.10466867469879518</v>
      </c>
      <c r="S159" s="90">
        <f t="shared" si="40"/>
        <v>0.10120462042923295</v>
      </c>
      <c r="T159" s="92">
        <v>6059</v>
      </c>
      <c r="U159" s="1">
        <v>46480</v>
      </c>
      <c r="V159" s="1">
        <v>7695.364238410596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174</v>
      </c>
      <c r="D160" s="1">
        <v>40516</v>
      </c>
      <c r="E160" s="86">
        <f t="shared" si="34"/>
        <v>8977.6202082871714</v>
      </c>
      <c r="F160" s="87">
        <f t="shared" si="28"/>
        <v>0.75936410692829082</v>
      </c>
      <c r="G160" s="189">
        <f t="shared" si="35"/>
        <v>1764.1968059041569</v>
      </c>
      <c r="H160" s="189">
        <f t="shared" si="29"/>
        <v>7961.8201850454607</v>
      </c>
      <c r="I160" s="189">
        <f t="shared" si="30"/>
        <v>582.10908925802869</v>
      </c>
      <c r="J160" s="88">
        <f t="shared" si="31"/>
        <v>2627.0583198214836</v>
      </c>
      <c r="K160" s="189">
        <f t="shared" si="36"/>
        <v>489.47115927019865</v>
      </c>
      <c r="L160" s="88">
        <f t="shared" si="32"/>
        <v>2208.9833417864065</v>
      </c>
      <c r="M160" s="89">
        <f t="shared" si="37"/>
        <v>10170.803526831867</v>
      </c>
      <c r="N160" s="89">
        <f t="shared" si="38"/>
        <v>50686.803526831864</v>
      </c>
      <c r="O160" s="89">
        <f t="shared" si="39"/>
        <v>11231.288173461526</v>
      </c>
      <c r="P160" s="90">
        <f t="shared" si="33"/>
        <v>0.94998862901575787</v>
      </c>
      <c r="Q160" s="227">
        <v>4587.7246147960741</v>
      </c>
      <c r="R160" s="90">
        <f t="shared" si="40"/>
        <v>1.9911894273127752E-2</v>
      </c>
      <c r="S160" s="90">
        <f t="shared" si="40"/>
        <v>2.4205784366455887E-2</v>
      </c>
      <c r="T160" s="92">
        <v>4513</v>
      </c>
      <c r="U160" s="1">
        <v>39725</v>
      </c>
      <c r="V160" s="1">
        <v>8765.4457193292146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175</v>
      </c>
      <c r="D161" s="1">
        <v>63189</v>
      </c>
      <c r="E161" s="86">
        <f t="shared" si="34"/>
        <v>8719.3321374361803</v>
      </c>
      <c r="F161" s="87">
        <f t="shared" si="28"/>
        <v>0.73751703769373533</v>
      </c>
      <c r="G161" s="189">
        <f t="shared" si="35"/>
        <v>1924.3354098317714</v>
      </c>
      <c r="H161" s="189">
        <f t="shared" si="29"/>
        <v>13945.658715050846</v>
      </c>
      <c r="I161" s="189">
        <f t="shared" si="30"/>
        <v>672.50991405587547</v>
      </c>
      <c r="J161" s="88">
        <f t="shared" si="31"/>
        <v>4873.6793471629289</v>
      </c>
      <c r="K161" s="189">
        <f t="shared" si="36"/>
        <v>579.87198406804544</v>
      </c>
      <c r="L161" s="88">
        <f t="shared" si="32"/>
        <v>4202.3322685411258</v>
      </c>
      <c r="M161" s="89">
        <f t="shared" si="37"/>
        <v>18147.990983591972</v>
      </c>
      <c r="N161" s="89">
        <f t="shared" si="38"/>
        <v>81336.990983591968</v>
      </c>
      <c r="O161" s="89">
        <f t="shared" si="39"/>
        <v>11223.539531335997</v>
      </c>
      <c r="P161" s="90">
        <f t="shared" si="33"/>
        <v>0.9493332169387213</v>
      </c>
      <c r="Q161" s="227">
        <v>8252.2885294542884</v>
      </c>
      <c r="R161" s="90">
        <f t="shared" si="40"/>
        <v>0.15677803203661328</v>
      </c>
      <c r="S161" s="90">
        <f t="shared" si="40"/>
        <v>0.17146322300492681</v>
      </c>
      <c r="T161" s="92">
        <v>7247</v>
      </c>
      <c r="U161" s="1">
        <v>54625</v>
      </c>
      <c r="V161" s="1">
        <v>7443.112140618613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127</v>
      </c>
      <c r="D162" s="1">
        <v>30119</v>
      </c>
      <c r="E162" s="86">
        <f t="shared" si="34"/>
        <v>8462.7704411351497</v>
      </c>
      <c r="F162" s="87">
        <f t="shared" si="28"/>
        <v>0.71581599233164717</v>
      </c>
      <c r="G162" s="189">
        <f t="shared" si="35"/>
        <v>2083.4036615384102</v>
      </c>
      <c r="H162" s="189">
        <f t="shared" si="29"/>
        <v>7414.833631415202</v>
      </c>
      <c r="I162" s="189">
        <f t="shared" si="30"/>
        <v>762.30650776123628</v>
      </c>
      <c r="J162" s="88">
        <f t="shared" si="31"/>
        <v>2713.0488611222399</v>
      </c>
      <c r="K162" s="189">
        <f t="shared" si="36"/>
        <v>669.66857777340624</v>
      </c>
      <c r="L162" s="88">
        <f t="shared" si="32"/>
        <v>2383.3504682955527</v>
      </c>
      <c r="M162" s="89">
        <f t="shared" si="37"/>
        <v>9798.1840997107538</v>
      </c>
      <c r="N162" s="89">
        <f t="shared" si="38"/>
        <v>39917.18409971075</v>
      </c>
      <c r="O162" s="89">
        <f t="shared" si="39"/>
        <v>11215.842680446965</v>
      </c>
      <c r="P162" s="90">
        <f t="shared" si="33"/>
        <v>0.94868218557785855</v>
      </c>
      <c r="Q162" s="227">
        <v>4971.2664821757717</v>
      </c>
      <c r="R162" s="90">
        <f t="shared" si="40"/>
        <v>7.3531508411747937E-2</v>
      </c>
      <c r="S162" s="90">
        <f t="shared" si="40"/>
        <v>9.0423265779283085E-2</v>
      </c>
      <c r="T162" s="92">
        <v>3559</v>
      </c>
      <c r="U162" s="1">
        <v>28056</v>
      </c>
      <c r="V162" s="1">
        <v>7760.9958506224066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176</v>
      </c>
      <c r="D163" s="1">
        <v>210272</v>
      </c>
      <c r="E163" s="86">
        <f t="shared" si="34"/>
        <v>9601.8996301200968</v>
      </c>
      <c r="F163" s="87">
        <f t="shared" si="28"/>
        <v>0.81216823259137827</v>
      </c>
      <c r="G163" s="189">
        <f t="shared" si="35"/>
        <v>1377.1435643677432</v>
      </c>
      <c r="H163" s="189">
        <f t="shared" si="29"/>
        <v>30158.06691608921</v>
      </c>
      <c r="I163" s="189">
        <f t="shared" si="30"/>
        <v>363.61129161650479</v>
      </c>
      <c r="J163" s="88">
        <f t="shared" si="31"/>
        <v>7962.723675109838</v>
      </c>
      <c r="K163" s="189">
        <f t="shared" si="36"/>
        <v>270.97336162867475</v>
      </c>
      <c r="L163" s="88">
        <f t="shared" si="32"/>
        <v>5934.0456463063483</v>
      </c>
      <c r="M163" s="89">
        <f t="shared" si="37"/>
        <v>36092.11256239556</v>
      </c>
      <c r="N163" s="89">
        <f t="shared" si="38"/>
        <v>246364.11256239557</v>
      </c>
      <c r="O163" s="89">
        <f t="shared" si="39"/>
        <v>11250.016556116516</v>
      </c>
      <c r="P163" s="90">
        <f t="shared" si="33"/>
        <v>0.95157275278565068</v>
      </c>
      <c r="Q163" s="227">
        <v>18858.948528566227</v>
      </c>
      <c r="R163" s="90">
        <f t="shared" si="40"/>
        <v>9.5743073179120272E-2</v>
      </c>
      <c r="S163" s="90">
        <f t="shared" si="40"/>
        <v>8.8838075503485922E-2</v>
      </c>
      <c r="T163" s="92">
        <v>21899</v>
      </c>
      <c r="U163" s="1">
        <v>191899</v>
      </c>
      <c r="V163" s="1">
        <v>8818.4826064978624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177</v>
      </c>
      <c r="D164" s="1">
        <v>64808</v>
      </c>
      <c r="E164" s="86">
        <f t="shared" si="34"/>
        <v>9906.4506267196575</v>
      </c>
      <c r="F164" s="87">
        <f t="shared" si="28"/>
        <v>0.83792841069887569</v>
      </c>
      <c r="G164" s="189">
        <f t="shared" si="35"/>
        <v>1188.3219464760157</v>
      </c>
      <c r="H164" s="189">
        <f t="shared" si="29"/>
        <v>7774.0021738460946</v>
      </c>
      <c r="I164" s="189">
        <f t="shared" si="30"/>
        <v>257.01844280665853</v>
      </c>
      <c r="J164" s="88">
        <f t="shared" si="31"/>
        <v>1681.41465284116</v>
      </c>
      <c r="K164" s="189">
        <f t="shared" si="36"/>
        <v>164.38051281882846</v>
      </c>
      <c r="L164" s="88">
        <f t="shared" si="32"/>
        <v>1075.3773148607759</v>
      </c>
      <c r="M164" s="89">
        <f t="shared" si="37"/>
        <v>8849.3794887068707</v>
      </c>
      <c r="N164" s="89">
        <f t="shared" si="38"/>
        <v>73657.379488706865</v>
      </c>
      <c r="O164" s="89">
        <f t="shared" si="39"/>
        <v>11259.153086014501</v>
      </c>
      <c r="P164" s="90">
        <f t="shared" si="33"/>
        <v>0.95234555812887545</v>
      </c>
      <c r="Q164" s="227">
        <v>3612.8057899392761</v>
      </c>
      <c r="R164" s="90">
        <f t="shared" si="40"/>
        <v>0.1033214729566387</v>
      </c>
      <c r="S164" s="90">
        <f t="shared" si="40"/>
        <v>0.10736912128298527</v>
      </c>
      <c r="T164" s="92">
        <v>6542</v>
      </c>
      <c r="U164" s="1">
        <v>58739</v>
      </c>
      <c r="V164" s="1">
        <v>8945.9335973195248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178</v>
      </c>
      <c r="D165" s="1">
        <v>41085</v>
      </c>
      <c r="E165" s="86">
        <f t="shared" si="34"/>
        <v>9770.5112960760998</v>
      </c>
      <c r="F165" s="87">
        <f t="shared" si="28"/>
        <v>0.8264301020139877</v>
      </c>
      <c r="G165" s="189">
        <f t="shared" si="35"/>
        <v>1272.6043314750214</v>
      </c>
      <c r="H165" s="189">
        <f t="shared" si="29"/>
        <v>5351.3012138524655</v>
      </c>
      <c r="I165" s="189">
        <f t="shared" si="30"/>
        <v>304.59720853190373</v>
      </c>
      <c r="J165" s="88">
        <f t="shared" si="31"/>
        <v>1280.8312618766554</v>
      </c>
      <c r="K165" s="189">
        <f t="shared" si="36"/>
        <v>211.95927854407367</v>
      </c>
      <c r="L165" s="88">
        <f t="shared" si="32"/>
        <v>891.28876627782972</v>
      </c>
      <c r="M165" s="89">
        <f t="shared" si="37"/>
        <v>6242.5899801302949</v>
      </c>
      <c r="N165" s="89">
        <f t="shared" si="38"/>
        <v>47327.589980130295</v>
      </c>
      <c r="O165" s="89">
        <f t="shared" si="39"/>
        <v>11255.074906095197</v>
      </c>
      <c r="P165" s="90">
        <f t="shared" si="33"/>
        <v>0.95200060886832905</v>
      </c>
      <c r="Q165" s="227">
        <v>4614.2993895895252</v>
      </c>
      <c r="R165" s="90">
        <f t="shared" si="40"/>
        <v>-6.1443189240184817E-3</v>
      </c>
      <c r="S165" s="90">
        <f t="shared" si="40"/>
        <v>1.3709159604015303E-2</v>
      </c>
      <c r="T165" s="92">
        <v>4205</v>
      </c>
      <c r="U165" s="1">
        <v>41339</v>
      </c>
      <c r="V165" s="1">
        <v>9638.3772441128476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179</v>
      </c>
      <c r="D166" s="1">
        <v>20637</v>
      </c>
      <c r="E166" s="86">
        <f t="shared" si="34"/>
        <v>9172</v>
      </c>
      <c r="F166" s="87">
        <f t="shared" si="28"/>
        <v>0.77580555059759038</v>
      </c>
      <c r="G166" s="189">
        <f t="shared" si="35"/>
        <v>1643.6813350422033</v>
      </c>
      <c r="H166" s="189">
        <f t="shared" si="29"/>
        <v>3698.2830038449574</v>
      </c>
      <c r="I166" s="189">
        <f t="shared" si="30"/>
        <v>514.07616215853864</v>
      </c>
      <c r="J166" s="88">
        <f t="shared" si="31"/>
        <v>1156.6713648567118</v>
      </c>
      <c r="K166" s="189">
        <f t="shared" si="36"/>
        <v>421.4382321707086</v>
      </c>
      <c r="L166" s="88">
        <f t="shared" si="32"/>
        <v>948.23602238409433</v>
      </c>
      <c r="M166" s="89">
        <f t="shared" si="37"/>
        <v>4646.5190262290516</v>
      </c>
      <c r="N166" s="89">
        <f t="shared" si="38"/>
        <v>25283.519026229053</v>
      </c>
      <c r="O166" s="89">
        <f t="shared" si="39"/>
        <v>11237.119567212912</v>
      </c>
      <c r="P166" s="90">
        <f t="shared" si="33"/>
        <v>0.95048187232583703</v>
      </c>
      <c r="Q166" s="227">
        <v>2589.8542750479014</v>
      </c>
      <c r="R166" s="90">
        <f t="shared" si="40"/>
        <v>0.12230802697411355</v>
      </c>
      <c r="S166" s="90">
        <f t="shared" si="40"/>
        <v>0.13527691973025888</v>
      </c>
      <c r="T166" s="92">
        <v>2250</v>
      </c>
      <c r="U166" s="1">
        <v>18388</v>
      </c>
      <c r="V166" s="1">
        <v>8079.08611599297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180</v>
      </c>
      <c r="D167" s="1">
        <v>17758</v>
      </c>
      <c r="E167" s="86">
        <f t="shared" si="34"/>
        <v>9619.718309859154</v>
      </c>
      <c r="F167" s="87">
        <f t="shared" si="28"/>
        <v>0.81367540994047127</v>
      </c>
      <c r="G167" s="189">
        <f t="shared" si="35"/>
        <v>1366.0959829295277</v>
      </c>
      <c r="H167" s="189">
        <f t="shared" si="29"/>
        <v>2521.8131844879081</v>
      </c>
      <c r="I167" s="189">
        <f t="shared" si="30"/>
        <v>357.37475370783477</v>
      </c>
      <c r="J167" s="88">
        <f t="shared" si="31"/>
        <v>659.71379534466291</v>
      </c>
      <c r="K167" s="189">
        <f t="shared" si="36"/>
        <v>264.73682372000474</v>
      </c>
      <c r="L167" s="88">
        <f t="shared" si="32"/>
        <v>488.7041765871287</v>
      </c>
      <c r="M167" s="89">
        <f t="shared" si="37"/>
        <v>3010.5173610750367</v>
      </c>
      <c r="N167" s="89">
        <f t="shared" si="38"/>
        <v>20768.517361075035</v>
      </c>
      <c r="O167" s="89">
        <f t="shared" si="39"/>
        <v>11250.551116508686</v>
      </c>
      <c r="P167" s="90">
        <f t="shared" si="33"/>
        <v>0.95161796810612331</v>
      </c>
      <c r="Q167" s="227">
        <v>2782.1652251449932</v>
      </c>
      <c r="R167" s="90">
        <f t="shared" si="40"/>
        <v>0.12108585858585859</v>
      </c>
      <c r="S167" s="90">
        <f t="shared" si="40"/>
        <v>0.11562010954616579</v>
      </c>
      <c r="T167" s="92">
        <v>1846</v>
      </c>
      <c r="U167" s="1">
        <v>15840</v>
      </c>
      <c r="V167" s="1">
        <v>8622.754491017964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181</v>
      </c>
      <c r="D168" s="1">
        <v>11443</v>
      </c>
      <c r="E168" s="86">
        <f t="shared" si="34"/>
        <v>8629.71342383107</v>
      </c>
      <c r="F168" s="87">
        <f t="shared" si="28"/>
        <v>0.72993671764878765</v>
      </c>
      <c r="G168" s="189">
        <f t="shared" si="35"/>
        <v>1979.8990122669397</v>
      </c>
      <c r="H168" s="189">
        <f t="shared" si="29"/>
        <v>2625.3460902659622</v>
      </c>
      <c r="I168" s="189">
        <f t="shared" si="30"/>
        <v>703.8764638176641</v>
      </c>
      <c r="J168" s="88">
        <f t="shared" si="31"/>
        <v>933.3401910222226</v>
      </c>
      <c r="K168" s="189">
        <f t="shared" si="36"/>
        <v>611.23853382983407</v>
      </c>
      <c r="L168" s="88">
        <f t="shared" si="32"/>
        <v>810.50229585835996</v>
      </c>
      <c r="M168" s="89">
        <f t="shared" si="37"/>
        <v>3435.8483861243221</v>
      </c>
      <c r="N168" s="89">
        <f t="shared" si="38"/>
        <v>14878.848386124322</v>
      </c>
      <c r="O168" s="89">
        <f t="shared" si="39"/>
        <v>11220.850969927846</v>
      </c>
      <c r="P168" s="90">
        <f t="shared" si="33"/>
        <v>0.94910580733737304</v>
      </c>
      <c r="Q168" s="227">
        <v>1802.3985994282311</v>
      </c>
      <c r="R168" s="90">
        <f t="shared" si="40"/>
        <v>0.14498699219531719</v>
      </c>
      <c r="S168" s="90">
        <f t="shared" si="40"/>
        <v>0.17520912245688269</v>
      </c>
      <c r="T168" s="92">
        <v>1326</v>
      </c>
      <c r="U168" s="1">
        <v>9994</v>
      </c>
      <c r="V168" s="1">
        <v>7343.1300514327704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182</v>
      </c>
      <c r="D169" s="1">
        <v>14017</v>
      </c>
      <c r="E169" s="86">
        <f t="shared" si="34"/>
        <v>8727.8953922789551</v>
      </c>
      <c r="F169" s="87">
        <f t="shared" si="28"/>
        <v>0.73824135307077488</v>
      </c>
      <c r="G169" s="189">
        <f t="shared" si="35"/>
        <v>1919.026191829251</v>
      </c>
      <c r="H169" s="189">
        <f t="shared" si="29"/>
        <v>3081.9560640777772</v>
      </c>
      <c r="I169" s="189">
        <f t="shared" si="30"/>
        <v>669.5127748609043</v>
      </c>
      <c r="J169" s="88">
        <f t="shared" si="31"/>
        <v>1075.2375164266125</v>
      </c>
      <c r="K169" s="189">
        <f t="shared" si="36"/>
        <v>576.87484487307427</v>
      </c>
      <c r="L169" s="88">
        <f t="shared" si="32"/>
        <v>926.46100086615729</v>
      </c>
      <c r="M169" s="89">
        <f t="shared" si="37"/>
        <v>4008.4170649439347</v>
      </c>
      <c r="N169" s="89">
        <f t="shared" si="38"/>
        <v>18025.417064943933</v>
      </c>
      <c r="O169" s="89">
        <f t="shared" si="39"/>
        <v>11223.796428981279</v>
      </c>
      <c r="P169" s="90">
        <f t="shared" si="33"/>
        <v>0.94935494640003237</v>
      </c>
      <c r="Q169" s="227">
        <v>2268.001531434189</v>
      </c>
      <c r="R169" s="90">
        <f t="shared" si="40"/>
        <v>0.17513413816230719</v>
      </c>
      <c r="S169" s="90">
        <f t="shared" si="40"/>
        <v>0.17367070835139539</v>
      </c>
      <c r="T169" s="92">
        <v>1606</v>
      </c>
      <c r="U169" s="1">
        <v>11928</v>
      </c>
      <c r="V169" s="1">
        <v>7436.4089775561097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183</v>
      </c>
      <c r="D170" s="1">
        <v>55139</v>
      </c>
      <c r="E170" s="86">
        <f t="shared" si="34"/>
        <v>9636.3159734358615</v>
      </c>
      <c r="F170" s="87">
        <f t="shared" si="28"/>
        <v>0.81507930871170564</v>
      </c>
      <c r="G170" s="189">
        <f t="shared" si="35"/>
        <v>1355.8054315119691</v>
      </c>
      <c r="H170" s="189">
        <f t="shared" si="29"/>
        <v>7757.9186791114871</v>
      </c>
      <c r="I170" s="189">
        <f t="shared" si="30"/>
        <v>351.56557145598714</v>
      </c>
      <c r="J170" s="88">
        <f t="shared" si="31"/>
        <v>2011.6581998711586</v>
      </c>
      <c r="K170" s="189">
        <f t="shared" si="36"/>
        <v>258.92764146815705</v>
      </c>
      <c r="L170" s="88">
        <f t="shared" si="32"/>
        <v>1481.5839644807947</v>
      </c>
      <c r="M170" s="89">
        <f t="shared" si="37"/>
        <v>9239.5026435922809</v>
      </c>
      <c r="N170" s="89">
        <f t="shared" si="38"/>
        <v>64378.502643592277</v>
      </c>
      <c r="O170" s="89">
        <f t="shared" si="39"/>
        <v>11251.049046415988</v>
      </c>
      <c r="P170" s="90">
        <f t="shared" si="33"/>
        <v>0.95166008506926048</v>
      </c>
      <c r="Q170" s="227">
        <v>5570.1186319218195</v>
      </c>
      <c r="R170" s="90">
        <f t="shared" si="40"/>
        <v>9.4158034686669043E-2</v>
      </c>
      <c r="S170" s="90">
        <f t="shared" si="40"/>
        <v>8.8421449394708071E-2</v>
      </c>
      <c r="T170" s="92">
        <v>5722</v>
      </c>
      <c r="U170" s="1">
        <v>50394</v>
      </c>
      <c r="V170" s="1">
        <v>8853.4785664089959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184</v>
      </c>
      <c r="D171" s="1">
        <v>26836</v>
      </c>
      <c r="E171" s="86">
        <f t="shared" si="34"/>
        <v>10695.894778796333</v>
      </c>
      <c r="F171" s="87">
        <f t="shared" si="28"/>
        <v>0.90470284975991955</v>
      </c>
      <c r="G171" s="189">
        <f t="shared" si="35"/>
        <v>698.86657218847654</v>
      </c>
      <c r="H171" s="189">
        <f t="shared" si="29"/>
        <v>1753.4562296208876</v>
      </c>
      <c r="I171" s="189">
        <f t="shared" si="30"/>
        <v>0</v>
      </c>
      <c r="J171" s="88">
        <f t="shared" si="31"/>
        <v>0</v>
      </c>
      <c r="K171" s="189">
        <f t="shared" si="36"/>
        <v>-92.637929987830063</v>
      </c>
      <c r="L171" s="88">
        <f t="shared" si="32"/>
        <v>-232.42856633946562</v>
      </c>
      <c r="M171" s="89">
        <f t="shared" si="37"/>
        <v>1521.0276632814221</v>
      </c>
      <c r="N171" s="89">
        <f t="shared" si="38"/>
        <v>28357.02766328142</v>
      </c>
      <c r="O171" s="89">
        <f t="shared" si="39"/>
        <v>11302.123420996979</v>
      </c>
      <c r="P171" s="90">
        <f t="shared" si="33"/>
        <v>0.95598016610864478</v>
      </c>
      <c r="Q171" s="227">
        <v>2186.7557179554697</v>
      </c>
      <c r="R171" s="90">
        <f t="shared" si="40"/>
        <v>0.23616933069233959</v>
      </c>
      <c r="S171" s="90">
        <f t="shared" si="40"/>
        <v>0.24454512926618172</v>
      </c>
      <c r="T171" s="92">
        <v>2509</v>
      </c>
      <c r="U171" s="1">
        <v>21709</v>
      </c>
      <c r="V171" s="1">
        <v>8594.2201108471891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185</v>
      </c>
      <c r="D172" s="1">
        <v>14215</v>
      </c>
      <c r="E172" s="86">
        <f t="shared" si="34"/>
        <v>9230.5194805194806</v>
      </c>
      <c r="F172" s="87">
        <f t="shared" si="28"/>
        <v>0.78075536937267764</v>
      </c>
      <c r="G172" s="189">
        <f t="shared" si="35"/>
        <v>1607.3992571201252</v>
      </c>
      <c r="H172" s="189">
        <f t="shared" si="29"/>
        <v>2475.3948559649925</v>
      </c>
      <c r="I172" s="189">
        <f t="shared" si="30"/>
        <v>493.59434397672044</v>
      </c>
      <c r="J172" s="88">
        <f t="shared" si="31"/>
        <v>760.13528972414952</v>
      </c>
      <c r="K172" s="189">
        <f t="shared" si="36"/>
        <v>400.9564139888904</v>
      </c>
      <c r="L172" s="88">
        <f t="shared" si="32"/>
        <v>617.47287754289118</v>
      </c>
      <c r="M172" s="89">
        <f t="shared" si="37"/>
        <v>3092.8677335078837</v>
      </c>
      <c r="N172" s="89">
        <f t="shared" si="38"/>
        <v>17307.867733507883</v>
      </c>
      <c r="O172" s="89">
        <f t="shared" si="39"/>
        <v>11238.875151628496</v>
      </c>
      <c r="P172" s="90">
        <f t="shared" si="33"/>
        <v>0.95063036688908953</v>
      </c>
      <c r="Q172" s="227">
        <v>1537.466126032786</v>
      </c>
      <c r="R172" s="90">
        <f t="shared" si="40"/>
        <v>0.1367453018792483</v>
      </c>
      <c r="S172" s="90">
        <f t="shared" si="40"/>
        <v>0.13084013147987567</v>
      </c>
      <c r="T172" s="92">
        <v>1540</v>
      </c>
      <c r="U172" s="1">
        <v>12505</v>
      </c>
      <c r="V172" s="1">
        <v>8162.5326370757175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186</v>
      </c>
      <c r="D173" s="1">
        <v>18379</v>
      </c>
      <c r="E173" s="86">
        <f t="shared" si="34"/>
        <v>9698.6807387862791</v>
      </c>
      <c r="F173" s="87">
        <f t="shared" si="28"/>
        <v>0.82035437752118778</v>
      </c>
      <c r="G173" s="189">
        <f t="shared" si="35"/>
        <v>1317.1392769947101</v>
      </c>
      <c r="H173" s="189">
        <f t="shared" si="29"/>
        <v>2495.9789299049758</v>
      </c>
      <c r="I173" s="189">
        <f t="shared" si="30"/>
        <v>329.73790358334099</v>
      </c>
      <c r="J173" s="88">
        <f t="shared" si="31"/>
        <v>624.85332729043114</v>
      </c>
      <c r="K173" s="189">
        <f t="shared" si="36"/>
        <v>237.09997359551093</v>
      </c>
      <c r="L173" s="88">
        <f t="shared" si="32"/>
        <v>449.3044499634932</v>
      </c>
      <c r="M173" s="89">
        <f t="shared" si="37"/>
        <v>2945.2833798684687</v>
      </c>
      <c r="N173" s="89">
        <f t="shared" si="38"/>
        <v>21324.28337986847</v>
      </c>
      <c r="O173" s="89">
        <f t="shared" si="39"/>
        <v>11252.919989376502</v>
      </c>
      <c r="P173" s="90">
        <f t="shared" si="33"/>
        <v>0.95181833713354502</v>
      </c>
      <c r="Q173" s="227">
        <v>1199.3902005403445</v>
      </c>
      <c r="R173" s="90">
        <f t="shared" si="40"/>
        <v>0.18981031915582314</v>
      </c>
      <c r="S173" s="90">
        <f t="shared" si="40"/>
        <v>0.18729884618662856</v>
      </c>
      <c r="T173" s="92">
        <v>1895</v>
      </c>
      <c r="U173" s="1">
        <v>15447</v>
      </c>
      <c r="V173" s="1">
        <v>8168.6938127974627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187</v>
      </c>
      <c r="D174" s="1">
        <v>23392</v>
      </c>
      <c r="E174" s="86">
        <f t="shared" si="34"/>
        <v>9297.2972972972966</v>
      </c>
      <c r="F174" s="87">
        <f t="shared" si="28"/>
        <v>0.78640371225460293</v>
      </c>
      <c r="G174" s="189">
        <f t="shared" si="35"/>
        <v>1565.9970107178794</v>
      </c>
      <c r="H174" s="189">
        <f t="shared" si="29"/>
        <v>3940.048478966185</v>
      </c>
      <c r="I174" s="189">
        <f t="shared" si="30"/>
        <v>470.22210810448485</v>
      </c>
      <c r="J174" s="88">
        <f t="shared" si="31"/>
        <v>1183.0788239908838</v>
      </c>
      <c r="K174" s="189">
        <f t="shared" si="36"/>
        <v>377.58417811665481</v>
      </c>
      <c r="L174" s="88">
        <f t="shared" si="32"/>
        <v>950.00179214150353</v>
      </c>
      <c r="M174" s="89">
        <f t="shared" si="37"/>
        <v>4890.0502711076888</v>
      </c>
      <c r="N174" s="89">
        <f t="shared" si="38"/>
        <v>28282.050271107688</v>
      </c>
      <c r="O174" s="89">
        <f t="shared" si="39"/>
        <v>11240.878486131833</v>
      </c>
      <c r="P174" s="90">
        <f t="shared" si="33"/>
        <v>0.95079981717554751</v>
      </c>
      <c r="Q174" s="227">
        <v>2150.1560604535653</v>
      </c>
      <c r="R174" s="90">
        <f t="shared" si="40"/>
        <v>0.16656692599241971</v>
      </c>
      <c r="S174" s="90">
        <f t="shared" si="40"/>
        <v>0.16053935443522502</v>
      </c>
      <c r="T174" s="92">
        <v>2516</v>
      </c>
      <c r="U174" s="1">
        <v>20052</v>
      </c>
      <c r="V174" s="1">
        <v>8011.1865761086701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188</v>
      </c>
      <c r="D175" s="1">
        <v>19817</v>
      </c>
      <c r="E175" s="86">
        <f t="shared" si="34"/>
        <v>9878.8634097706872</v>
      </c>
      <c r="F175" s="87">
        <f t="shared" si="28"/>
        <v>0.83559497022411</v>
      </c>
      <c r="G175" s="189">
        <f t="shared" si="35"/>
        <v>1205.4260209843771</v>
      </c>
      <c r="H175" s="189">
        <f t="shared" si="29"/>
        <v>2418.0845980946601</v>
      </c>
      <c r="I175" s="189">
        <f t="shared" si="30"/>
        <v>266.67396873879812</v>
      </c>
      <c r="J175" s="88">
        <f t="shared" si="31"/>
        <v>534.94798129002902</v>
      </c>
      <c r="K175" s="189">
        <f t="shared" si="36"/>
        <v>174.03603875096806</v>
      </c>
      <c r="L175" s="88">
        <f t="shared" si="32"/>
        <v>349.11629373444191</v>
      </c>
      <c r="M175" s="89">
        <f t="shared" si="37"/>
        <v>2767.2008918291021</v>
      </c>
      <c r="N175" s="89">
        <f t="shared" si="38"/>
        <v>22584.200891829103</v>
      </c>
      <c r="O175" s="89">
        <f t="shared" si="39"/>
        <v>11258.325469506033</v>
      </c>
      <c r="P175" s="90">
        <f t="shared" si="33"/>
        <v>0.95227555491463256</v>
      </c>
      <c r="Q175" s="227">
        <v>1885.9642914427091</v>
      </c>
      <c r="R175" s="90">
        <f t="shared" si="40"/>
        <v>0.14120357040023035</v>
      </c>
      <c r="S175" s="90">
        <f t="shared" si="40"/>
        <v>0.1281189831025209</v>
      </c>
      <c r="T175" s="92">
        <v>2006</v>
      </c>
      <c r="U175" s="1">
        <v>17365</v>
      </c>
      <c r="V175" s="1">
        <v>8756.9339384770537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189</v>
      </c>
      <c r="D176" s="1">
        <v>25983</v>
      </c>
      <c r="E176" s="86">
        <f t="shared" si="34"/>
        <v>11924.27719137219</v>
      </c>
      <c r="F176" s="87">
        <f t="shared" si="28"/>
        <v>1.0086044954133002</v>
      </c>
      <c r="G176" s="189">
        <f t="shared" si="35"/>
        <v>-62.730523608554506</v>
      </c>
      <c r="H176" s="189">
        <f t="shared" si="29"/>
        <v>-136.68981094304027</v>
      </c>
      <c r="I176" s="189">
        <f t="shared" si="30"/>
        <v>0</v>
      </c>
      <c r="J176" s="88">
        <f t="shared" si="31"/>
        <v>0</v>
      </c>
      <c r="K176" s="189">
        <f t="shared" si="36"/>
        <v>-92.637929987830063</v>
      </c>
      <c r="L176" s="88">
        <f t="shared" si="32"/>
        <v>-201.85804944348169</v>
      </c>
      <c r="M176" s="89">
        <f t="shared" si="37"/>
        <v>-338.54786038652196</v>
      </c>
      <c r="N176" s="89">
        <f t="shared" si="38"/>
        <v>25644.452139613477</v>
      </c>
      <c r="O176" s="89">
        <f t="shared" si="39"/>
        <v>11768.908737775804</v>
      </c>
      <c r="P176" s="90">
        <f t="shared" si="33"/>
        <v>0.99546279145692951</v>
      </c>
      <c r="Q176" s="227">
        <v>1841.643463302099</v>
      </c>
      <c r="R176" s="90">
        <f t="shared" si="40"/>
        <v>9.3606633275811271E-2</v>
      </c>
      <c r="S176" s="90">
        <f t="shared" si="40"/>
        <v>7.4535016908449769E-2</v>
      </c>
      <c r="T176" s="92">
        <v>2179</v>
      </c>
      <c r="U176" s="1">
        <v>23759</v>
      </c>
      <c r="V176" s="1">
        <v>11097.150864082205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190</v>
      </c>
      <c r="D177" s="1">
        <v>22499</v>
      </c>
      <c r="E177" s="86">
        <f t="shared" si="34"/>
        <v>10157.562076749437</v>
      </c>
      <c r="F177" s="87">
        <f t="shared" si="28"/>
        <v>0.85916845177516354</v>
      </c>
      <c r="G177" s="189">
        <f t="shared" si="35"/>
        <v>1032.6328474575525</v>
      </c>
      <c r="H177" s="189">
        <f t="shared" si="29"/>
        <v>2287.2817571184787</v>
      </c>
      <c r="I177" s="189">
        <f t="shared" si="30"/>
        <v>169.1294352962359</v>
      </c>
      <c r="J177" s="88">
        <f t="shared" si="31"/>
        <v>374.62169918116251</v>
      </c>
      <c r="K177" s="189">
        <f t="shared" si="36"/>
        <v>76.491505308405834</v>
      </c>
      <c r="L177" s="88">
        <f t="shared" si="32"/>
        <v>169.42868425811892</v>
      </c>
      <c r="M177" s="89">
        <f t="shared" si="37"/>
        <v>2456.7104413765978</v>
      </c>
      <c r="N177" s="89">
        <f t="shared" si="38"/>
        <v>24955.710441376599</v>
      </c>
      <c r="O177" s="89">
        <f t="shared" si="39"/>
        <v>11266.686429515394</v>
      </c>
      <c r="P177" s="90">
        <f t="shared" si="33"/>
        <v>0.95298275936116406</v>
      </c>
      <c r="Q177" s="227">
        <v>1979.062098426954</v>
      </c>
      <c r="R177" s="90">
        <f t="shared" si="40"/>
        <v>0.14481249681982394</v>
      </c>
      <c r="S177" s="90">
        <f t="shared" si="40"/>
        <v>0.14326196070674974</v>
      </c>
      <c r="T177" s="92">
        <v>2215</v>
      </c>
      <c r="U177" s="1">
        <v>19653</v>
      </c>
      <c r="V177" s="1">
        <v>8884.7197106690783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191</v>
      </c>
      <c r="D178" s="1">
        <v>33770</v>
      </c>
      <c r="E178" s="86">
        <f t="shared" si="34"/>
        <v>9569.283083026352</v>
      </c>
      <c r="F178" s="87">
        <f t="shared" si="28"/>
        <v>0.80940939065105388</v>
      </c>
      <c r="G178" s="189">
        <f t="shared" si="35"/>
        <v>1397.365823565865</v>
      </c>
      <c r="H178" s="189">
        <f t="shared" si="29"/>
        <v>4931.3039913639368</v>
      </c>
      <c r="I178" s="189">
        <f t="shared" si="30"/>
        <v>375.02708309931546</v>
      </c>
      <c r="J178" s="88">
        <f t="shared" si="31"/>
        <v>1323.4705762574843</v>
      </c>
      <c r="K178" s="189">
        <f t="shared" si="36"/>
        <v>282.38915311148537</v>
      </c>
      <c r="L178" s="88">
        <f t="shared" si="32"/>
        <v>996.55132133043185</v>
      </c>
      <c r="M178" s="89">
        <f t="shared" si="37"/>
        <v>5927.8553126943689</v>
      </c>
      <c r="N178" s="89">
        <f t="shared" si="38"/>
        <v>39697.855312694366</v>
      </c>
      <c r="O178" s="89">
        <f t="shared" si="39"/>
        <v>11249.038059703702</v>
      </c>
      <c r="P178" s="90">
        <f t="shared" si="33"/>
        <v>0.95148998752744085</v>
      </c>
      <c r="Q178" s="227">
        <v>3873.4340251751346</v>
      </c>
      <c r="R178" s="90">
        <f t="shared" si="40"/>
        <v>0.150165185109499</v>
      </c>
      <c r="S178" s="90">
        <f t="shared" si="40"/>
        <v>0.15081702142863138</v>
      </c>
      <c r="T178" s="92">
        <v>3529</v>
      </c>
      <c r="U178" s="1">
        <v>29361</v>
      </c>
      <c r="V178" s="1">
        <v>8315.2081563296524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192</v>
      </c>
      <c r="D179" s="1">
        <v>64729</v>
      </c>
      <c r="E179" s="86">
        <f t="shared" si="34"/>
        <v>11656.582027732757</v>
      </c>
      <c r="F179" s="87">
        <f t="shared" si="28"/>
        <v>0.98596173551146837</v>
      </c>
      <c r="G179" s="189">
        <f t="shared" si="35"/>
        <v>103.24047784789414</v>
      </c>
      <c r="H179" s="189">
        <f t="shared" si="29"/>
        <v>573.29437348935619</v>
      </c>
      <c r="I179" s="189">
        <f t="shared" si="30"/>
        <v>0</v>
      </c>
      <c r="J179" s="88">
        <f t="shared" si="31"/>
        <v>0</v>
      </c>
      <c r="K179" s="189">
        <f t="shared" si="36"/>
        <v>-92.637929987830063</v>
      </c>
      <c r="L179" s="88">
        <f t="shared" si="32"/>
        <v>-514.41842522242041</v>
      </c>
      <c r="M179" s="89">
        <f t="shared" si="37"/>
        <v>58.875948266935779</v>
      </c>
      <c r="N179" s="89">
        <f t="shared" si="38"/>
        <v>64787.875948266934</v>
      </c>
      <c r="O179" s="89">
        <f t="shared" si="39"/>
        <v>11667.184575592821</v>
      </c>
      <c r="P179" s="90">
        <f t="shared" si="33"/>
        <v>0.98685854269423345</v>
      </c>
      <c r="Q179" s="227">
        <v>1255.6131214853426</v>
      </c>
      <c r="R179" s="90">
        <f t="shared" si="40"/>
        <v>0.11908507805881641</v>
      </c>
      <c r="S179" s="90">
        <f t="shared" si="40"/>
        <v>0.12573550261778288</v>
      </c>
      <c r="T179" s="92">
        <v>5553</v>
      </c>
      <c r="U179" s="1">
        <v>57841</v>
      </c>
      <c r="V179" s="1">
        <v>10354.636591478697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193</v>
      </c>
      <c r="D180" s="1">
        <v>50792</v>
      </c>
      <c r="E180" s="86">
        <f t="shared" si="34"/>
        <v>9032.9005868753338</v>
      </c>
      <c r="F180" s="87">
        <f t="shared" si="28"/>
        <v>0.76403994911623596</v>
      </c>
      <c r="G180" s="189">
        <f t="shared" si="35"/>
        <v>1729.9229711794962</v>
      </c>
      <c r="H180" s="189">
        <f t="shared" si="29"/>
        <v>9727.3568669423075</v>
      </c>
      <c r="I180" s="189">
        <f t="shared" si="30"/>
        <v>562.76095675217175</v>
      </c>
      <c r="J180" s="88">
        <f t="shared" si="31"/>
        <v>3164.4048598174618</v>
      </c>
      <c r="K180" s="189">
        <f t="shared" si="36"/>
        <v>470.12302676434172</v>
      </c>
      <c r="L180" s="88">
        <f t="shared" si="32"/>
        <v>2643.5017794958935</v>
      </c>
      <c r="M180" s="89">
        <f t="shared" si="37"/>
        <v>12370.858646438201</v>
      </c>
      <c r="N180" s="89">
        <f t="shared" si="38"/>
        <v>63162.858646438202</v>
      </c>
      <c r="O180" s="89">
        <f t="shared" si="39"/>
        <v>11232.94658481917</v>
      </c>
      <c r="P180" s="90">
        <f t="shared" si="33"/>
        <v>0.95012890428139618</v>
      </c>
      <c r="Q180" s="227">
        <v>10312.745523819709</v>
      </c>
      <c r="R180" s="90">
        <f t="shared" si="40"/>
        <v>0.17251090745400402</v>
      </c>
      <c r="S180" s="90">
        <f t="shared" si="40"/>
        <v>0.20024413716970429</v>
      </c>
      <c r="T180" s="92">
        <v>5623</v>
      </c>
      <c r="U180" s="1">
        <v>43319</v>
      </c>
      <c r="V180" s="1">
        <v>7525.8860319666437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194</v>
      </c>
      <c r="D181" s="1">
        <v>33272</v>
      </c>
      <c r="E181" s="86">
        <f t="shared" si="34"/>
        <v>10636.828644501278</v>
      </c>
      <c r="F181" s="87">
        <f t="shared" si="28"/>
        <v>0.89970679275616394</v>
      </c>
      <c r="G181" s="189">
        <f t="shared" si="35"/>
        <v>735.48757545141075</v>
      </c>
      <c r="H181" s="189">
        <f t="shared" si="29"/>
        <v>2300.6051360120127</v>
      </c>
      <c r="I181" s="189">
        <f t="shared" si="30"/>
        <v>1.3861365830913199</v>
      </c>
      <c r="J181" s="88">
        <f t="shared" si="31"/>
        <v>4.3358352319096483</v>
      </c>
      <c r="K181" s="189">
        <f t="shared" si="36"/>
        <v>-91.251793404738748</v>
      </c>
      <c r="L181" s="88">
        <f t="shared" si="32"/>
        <v>-285.43560977002278</v>
      </c>
      <c r="M181" s="89">
        <f t="shared" si="37"/>
        <v>2015.1695262419898</v>
      </c>
      <c r="N181" s="89">
        <f t="shared" si="38"/>
        <v>35287.169526241989</v>
      </c>
      <c r="O181" s="89">
        <f t="shared" si="39"/>
        <v>11281.06442654795</v>
      </c>
      <c r="P181" s="90">
        <f t="shared" si="33"/>
        <v>0.95419890959059406</v>
      </c>
      <c r="Q181" s="227">
        <v>2085.5461236476367</v>
      </c>
      <c r="R181" s="90">
        <f t="shared" si="40"/>
        <v>5.4814063342104431E-2</v>
      </c>
      <c r="S181" s="90">
        <f t="shared" si="40"/>
        <v>5.1779112392590587E-2</v>
      </c>
      <c r="T181" s="92">
        <v>3128</v>
      </c>
      <c r="U181" s="1">
        <v>31543</v>
      </c>
      <c r="V181" s="1">
        <v>10113.177300416801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195</v>
      </c>
      <c r="D182" s="1">
        <v>44424</v>
      </c>
      <c r="E182" s="86">
        <f t="shared" si="34"/>
        <v>9989.6559478299987</v>
      </c>
      <c r="F182" s="87">
        <f t="shared" si="28"/>
        <v>0.84496625958206995</v>
      </c>
      <c r="G182" s="189">
        <f t="shared" si="35"/>
        <v>1136.7346473876041</v>
      </c>
      <c r="H182" s="189">
        <f t="shared" si="29"/>
        <v>5055.0589769326753</v>
      </c>
      <c r="I182" s="189">
        <f t="shared" si="30"/>
        <v>227.89658041803912</v>
      </c>
      <c r="J182" s="88">
        <f t="shared" si="31"/>
        <v>1013.45609311902</v>
      </c>
      <c r="K182" s="189">
        <f t="shared" si="36"/>
        <v>135.25865043020906</v>
      </c>
      <c r="L182" s="88">
        <f t="shared" si="32"/>
        <v>601.49521846313974</v>
      </c>
      <c r="M182" s="89">
        <f t="shared" si="37"/>
        <v>5656.5541953958145</v>
      </c>
      <c r="N182" s="89">
        <f t="shared" si="38"/>
        <v>50080.554195395816</v>
      </c>
      <c r="O182" s="89">
        <f t="shared" si="39"/>
        <v>11261.649245647812</v>
      </c>
      <c r="P182" s="90">
        <f t="shared" si="33"/>
        <v>0.95255669359537132</v>
      </c>
      <c r="Q182" s="227">
        <v>2087.9092093946711</v>
      </c>
      <c r="R182" s="90">
        <f t="shared" si="40"/>
        <v>8.1086342840455558E-2</v>
      </c>
      <c r="S182" s="90">
        <f t="shared" si="40"/>
        <v>7.2820785013476802E-2</v>
      </c>
      <c r="T182" s="92">
        <v>4447</v>
      </c>
      <c r="U182" s="1">
        <v>41092</v>
      </c>
      <c r="V182" s="1">
        <v>9311.5794244278259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196</v>
      </c>
      <c r="D183" s="1">
        <v>55808</v>
      </c>
      <c r="E183" s="86">
        <f t="shared" si="34"/>
        <v>10870.276587456176</v>
      </c>
      <c r="F183" s="87">
        <f t="shared" si="28"/>
        <v>0.91945278162663913</v>
      </c>
      <c r="G183" s="189">
        <f t="shared" si="35"/>
        <v>590.74985081937439</v>
      </c>
      <c r="H183" s="189">
        <f t="shared" si="29"/>
        <v>3032.9097341066681</v>
      </c>
      <c r="I183" s="189">
        <f t="shared" si="30"/>
        <v>0</v>
      </c>
      <c r="J183" s="88">
        <f t="shared" si="31"/>
        <v>0</v>
      </c>
      <c r="K183" s="189">
        <f t="shared" si="36"/>
        <v>-92.637929987830063</v>
      </c>
      <c r="L183" s="88">
        <f t="shared" si="32"/>
        <v>-475.60313255751953</v>
      </c>
      <c r="M183" s="89">
        <f t="shared" si="37"/>
        <v>2557.3066015491486</v>
      </c>
      <c r="N183" s="89">
        <f t="shared" si="38"/>
        <v>58365.306601549149</v>
      </c>
      <c r="O183" s="89">
        <f t="shared" si="39"/>
        <v>11368.388508287719</v>
      </c>
      <c r="P183" s="90">
        <f t="shared" si="33"/>
        <v>0.96158514021799824</v>
      </c>
      <c r="Q183" s="227">
        <v>1616.8550163345435</v>
      </c>
      <c r="R183" s="90">
        <f t="shared" si="40"/>
        <v>7.9207920792079209E-2</v>
      </c>
      <c r="S183" s="90">
        <f t="shared" si="40"/>
        <v>7.7105840697042044E-2</v>
      </c>
      <c r="T183" s="92">
        <v>5134</v>
      </c>
      <c r="U183" s="1">
        <v>51712</v>
      </c>
      <c r="V183" s="1">
        <v>10092.115534738487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197</v>
      </c>
      <c r="D184" s="1">
        <v>63393</v>
      </c>
      <c r="E184" s="86">
        <f t="shared" si="34"/>
        <v>10267.735665694849</v>
      </c>
      <c r="F184" s="87">
        <f t="shared" si="28"/>
        <v>0.86848738786686741</v>
      </c>
      <c r="G184" s="189">
        <f t="shared" si="35"/>
        <v>964.32522231139706</v>
      </c>
      <c r="H184" s="189">
        <f t="shared" si="29"/>
        <v>5953.7439225505659</v>
      </c>
      <c r="I184" s="189">
        <f t="shared" si="30"/>
        <v>130.56867916534165</v>
      </c>
      <c r="J184" s="88">
        <f t="shared" si="31"/>
        <v>806.13102516681931</v>
      </c>
      <c r="K184" s="189">
        <f t="shared" si="36"/>
        <v>37.930749177511586</v>
      </c>
      <c r="L184" s="88">
        <f t="shared" si="32"/>
        <v>234.18444542195653</v>
      </c>
      <c r="M184" s="89">
        <f t="shared" si="37"/>
        <v>6187.9283679725222</v>
      </c>
      <c r="N184" s="89">
        <f t="shared" si="38"/>
        <v>69580.928367972519</v>
      </c>
      <c r="O184" s="89">
        <f t="shared" si="39"/>
        <v>11269.991637183757</v>
      </c>
      <c r="P184" s="90">
        <f t="shared" si="33"/>
        <v>0.95326232744391526</v>
      </c>
      <c r="Q184" s="227">
        <v>2196.4356507314451</v>
      </c>
      <c r="R184" s="90">
        <f t="shared" si="40"/>
        <v>0.11089108910891089</v>
      </c>
      <c r="S184" s="90">
        <f t="shared" si="40"/>
        <v>0.11143088069739916</v>
      </c>
      <c r="T184" s="92">
        <v>6174</v>
      </c>
      <c r="U184" s="1">
        <v>57065</v>
      </c>
      <c r="V184" s="1">
        <v>9238.3033835195074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198</v>
      </c>
      <c r="D185" s="1">
        <v>142358</v>
      </c>
      <c r="E185" s="86">
        <f t="shared" si="34"/>
        <v>9601.2679571052795</v>
      </c>
      <c r="F185" s="87">
        <f t="shared" si="28"/>
        <v>0.81211480308515738</v>
      </c>
      <c r="G185" s="189">
        <f t="shared" si="35"/>
        <v>1377.53520163693</v>
      </c>
      <c r="H185" s="189">
        <f t="shared" si="29"/>
        <v>20424.714434670761</v>
      </c>
      <c r="I185" s="189">
        <f t="shared" si="30"/>
        <v>363.83237717169084</v>
      </c>
      <c r="J185" s="88">
        <f t="shared" si="31"/>
        <v>5394.5426563246601</v>
      </c>
      <c r="K185" s="189">
        <f t="shared" si="36"/>
        <v>271.1944471838608</v>
      </c>
      <c r="L185" s="88">
        <f t="shared" si="32"/>
        <v>4021.0000683951043</v>
      </c>
      <c r="M185" s="89">
        <f t="shared" si="37"/>
        <v>24445.714503065865</v>
      </c>
      <c r="N185" s="89">
        <f t="shared" si="38"/>
        <v>166803.71450306586</v>
      </c>
      <c r="O185" s="89">
        <f t="shared" si="39"/>
        <v>11249.99760592607</v>
      </c>
      <c r="P185" s="90">
        <f t="shared" si="33"/>
        <v>0.95157114990046388</v>
      </c>
      <c r="Q185" s="227">
        <v>10921.669331615674</v>
      </c>
      <c r="R185" s="90">
        <f t="shared" si="40"/>
        <v>0.10221747344296819</v>
      </c>
      <c r="S185" s="90">
        <f t="shared" si="40"/>
        <v>0.10318387441111805</v>
      </c>
      <c r="T185" s="92">
        <v>14827</v>
      </c>
      <c r="U185" s="1">
        <v>129156</v>
      </c>
      <c r="V185" s="1">
        <v>8703.2345013477079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199</v>
      </c>
      <c r="D186" s="1">
        <v>132694</v>
      </c>
      <c r="E186" s="86">
        <f t="shared" si="34"/>
        <v>9721.8843871345889</v>
      </c>
      <c r="F186" s="87">
        <f t="shared" si="28"/>
        <v>0.82231703770247133</v>
      </c>
      <c r="G186" s="189">
        <f t="shared" si="35"/>
        <v>1302.7530150187581</v>
      </c>
      <c r="H186" s="189">
        <f t="shared" si="29"/>
        <v>17781.27590199103</v>
      </c>
      <c r="I186" s="189">
        <f t="shared" si="30"/>
        <v>321.61662666143252</v>
      </c>
      <c r="J186" s="88">
        <f t="shared" si="31"/>
        <v>4389.7453373018925</v>
      </c>
      <c r="K186" s="189">
        <f t="shared" si="36"/>
        <v>228.97869667360246</v>
      </c>
      <c r="L186" s="88">
        <f t="shared" si="32"/>
        <v>3125.3302308979996</v>
      </c>
      <c r="M186" s="89">
        <f t="shared" si="37"/>
        <v>20906.606132889028</v>
      </c>
      <c r="N186" s="89">
        <f t="shared" si="38"/>
        <v>153600.60613288902</v>
      </c>
      <c r="O186" s="89">
        <f t="shared" si="39"/>
        <v>11253.616098826949</v>
      </c>
      <c r="P186" s="90">
        <f t="shared" si="33"/>
        <v>0.95187721693898342</v>
      </c>
      <c r="Q186" s="227">
        <v>9634.0928533905735</v>
      </c>
      <c r="R186" s="90">
        <f t="shared" si="40"/>
        <v>0.14945296731663793</v>
      </c>
      <c r="S186" s="90">
        <f t="shared" si="40"/>
        <v>0.15299000480123742</v>
      </c>
      <c r="T186" s="92">
        <v>13649</v>
      </c>
      <c r="U186" s="1">
        <v>115441</v>
      </c>
      <c r="V186" s="1">
        <v>8431.8895624863053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200</v>
      </c>
      <c r="D187" s="1">
        <v>140011</v>
      </c>
      <c r="E187" s="86">
        <f t="shared" si="34"/>
        <v>10249.707174231333</v>
      </c>
      <c r="F187" s="87">
        <f t="shared" si="28"/>
        <v>0.86696246377765063</v>
      </c>
      <c r="G187" s="189">
        <f t="shared" si="35"/>
        <v>975.50288701877685</v>
      </c>
      <c r="H187" s="189">
        <f t="shared" si="29"/>
        <v>13325.36943667649</v>
      </c>
      <c r="I187" s="189">
        <f t="shared" si="30"/>
        <v>136.87865117757218</v>
      </c>
      <c r="J187" s="88">
        <f t="shared" si="31"/>
        <v>1869.762375085636</v>
      </c>
      <c r="K187" s="189">
        <f t="shared" si="36"/>
        <v>44.240721189742118</v>
      </c>
      <c r="L187" s="88">
        <f t="shared" si="32"/>
        <v>604.32825145187735</v>
      </c>
      <c r="M187" s="89">
        <f t="shared" si="37"/>
        <v>13929.697688128368</v>
      </c>
      <c r="N187" s="89">
        <f t="shared" si="38"/>
        <v>153940.69768812836</v>
      </c>
      <c r="O187" s="89">
        <f t="shared" si="39"/>
        <v>11269.450782439852</v>
      </c>
      <c r="P187" s="90">
        <f t="shared" si="33"/>
        <v>0.95321657972123874</v>
      </c>
      <c r="Q187" s="227">
        <v>5256.9887542908036</v>
      </c>
      <c r="R187" s="90">
        <f t="shared" si="40"/>
        <v>9.8702847770985536E-2</v>
      </c>
      <c r="S187" s="90">
        <f t="shared" si="40"/>
        <v>9.3313895296559909E-2</v>
      </c>
      <c r="T187" s="92">
        <v>13660</v>
      </c>
      <c r="U187" s="1">
        <v>127433</v>
      </c>
      <c r="V187" s="1">
        <v>9374.898844993746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201</v>
      </c>
      <c r="D188" s="1">
        <v>48640</v>
      </c>
      <c r="E188" s="86">
        <f t="shared" si="34"/>
        <v>8690.3698409862427</v>
      </c>
      <c r="F188" s="87">
        <f t="shared" si="28"/>
        <v>0.73506728732915683</v>
      </c>
      <c r="G188" s="189">
        <f t="shared" si="35"/>
        <v>1942.2920336307327</v>
      </c>
      <c r="H188" s="189">
        <f t="shared" si="29"/>
        <v>10871.00851223121</v>
      </c>
      <c r="I188" s="189">
        <f t="shared" si="30"/>
        <v>682.64671781335369</v>
      </c>
      <c r="J188" s="88">
        <f t="shared" si="31"/>
        <v>3820.7736796013405</v>
      </c>
      <c r="K188" s="189">
        <f t="shared" si="36"/>
        <v>590.00878782552365</v>
      </c>
      <c r="L188" s="88">
        <f t="shared" si="32"/>
        <v>3302.2791854594561</v>
      </c>
      <c r="M188" s="89">
        <f t="shared" si="37"/>
        <v>14173.287697690666</v>
      </c>
      <c r="N188" s="89">
        <f t="shared" si="38"/>
        <v>62813.28769769067</v>
      </c>
      <c r="O188" s="89">
        <f t="shared" si="39"/>
        <v>11222.670662442501</v>
      </c>
      <c r="P188" s="90">
        <f t="shared" si="33"/>
        <v>0.94925972442778406</v>
      </c>
      <c r="Q188" s="227">
        <v>7646.783394419157</v>
      </c>
      <c r="R188" s="90">
        <f t="shared" si="40"/>
        <v>0.14395917119405444</v>
      </c>
      <c r="S188" s="90">
        <f t="shared" si="40"/>
        <v>0.14191529202450998</v>
      </c>
      <c r="T188" s="92">
        <v>5597</v>
      </c>
      <c r="U188" s="1">
        <v>42519</v>
      </c>
      <c r="V188" s="1">
        <v>7610.3454447825306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202</v>
      </c>
      <c r="D189" s="1">
        <v>60136</v>
      </c>
      <c r="E189" s="86">
        <f t="shared" si="34"/>
        <v>9189.4865525672376</v>
      </c>
      <c r="F189" s="87">
        <f t="shared" si="28"/>
        <v>0.77728463526205616</v>
      </c>
      <c r="G189" s="189">
        <f t="shared" si="35"/>
        <v>1632.839672450516</v>
      </c>
      <c r="H189" s="189">
        <f t="shared" si="29"/>
        <v>10685.302816516176</v>
      </c>
      <c r="I189" s="189">
        <f t="shared" si="30"/>
        <v>507.9558687600055</v>
      </c>
      <c r="J189" s="88">
        <f t="shared" si="31"/>
        <v>3324.0632051654761</v>
      </c>
      <c r="K189" s="189">
        <f t="shared" si="36"/>
        <v>415.31793877217547</v>
      </c>
      <c r="L189" s="88">
        <f t="shared" si="32"/>
        <v>2717.8405913251163</v>
      </c>
      <c r="M189" s="89">
        <f t="shared" si="37"/>
        <v>13403.143407841293</v>
      </c>
      <c r="N189" s="89">
        <f t="shared" si="38"/>
        <v>73539.1434078413</v>
      </c>
      <c r="O189" s="89">
        <f t="shared" si="39"/>
        <v>11237.64416378993</v>
      </c>
      <c r="P189" s="90">
        <f t="shared" si="33"/>
        <v>0.95052624486577098</v>
      </c>
      <c r="Q189" s="227">
        <v>8711.3059537393165</v>
      </c>
      <c r="R189" s="90">
        <f t="shared" si="40"/>
        <v>0.12154273671646244</v>
      </c>
      <c r="S189" s="90">
        <f t="shared" si="40"/>
        <v>0.11571565037044192</v>
      </c>
      <c r="T189" s="92">
        <v>6544</v>
      </c>
      <c r="U189" s="1">
        <v>53619</v>
      </c>
      <c r="V189" s="1">
        <v>8236.4055299539159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203</v>
      </c>
      <c r="D190" s="1">
        <v>28597</v>
      </c>
      <c r="E190" s="86">
        <f t="shared" si="34"/>
        <v>10133.59319631467</v>
      </c>
      <c r="F190" s="87">
        <f t="shared" si="28"/>
        <v>0.85714106511108801</v>
      </c>
      <c r="G190" s="189">
        <f t="shared" si="35"/>
        <v>1047.4935533271075</v>
      </c>
      <c r="H190" s="189">
        <f t="shared" si="29"/>
        <v>2956.0268074890978</v>
      </c>
      <c r="I190" s="189">
        <f t="shared" si="30"/>
        <v>177.51854344840402</v>
      </c>
      <c r="J190" s="88">
        <f t="shared" si="31"/>
        <v>500.95732961139612</v>
      </c>
      <c r="K190" s="189">
        <f t="shared" si="36"/>
        <v>84.880613460573954</v>
      </c>
      <c r="L190" s="88">
        <f t="shared" si="32"/>
        <v>239.53309118573969</v>
      </c>
      <c r="M190" s="89">
        <f t="shared" si="37"/>
        <v>3195.5598986748373</v>
      </c>
      <c r="N190" s="89">
        <f t="shared" si="38"/>
        <v>31792.559898674837</v>
      </c>
      <c r="O190" s="89">
        <f t="shared" si="39"/>
        <v>11265.967363102352</v>
      </c>
      <c r="P190" s="90">
        <f t="shared" si="33"/>
        <v>0.9529219377612419</v>
      </c>
      <c r="Q190" s="227">
        <v>2276.6611218600788</v>
      </c>
      <c r="R190" s="90">
        <f t="shared" si="40"/>
        <v>6.5184191902260963E-2</v>
      </c>
      <c r="S190" s="90">
        <f t="shared" si="40"/>
        <v>7.0468592570805247E-2</v>
      </c>
      <c r="T190" s="92">
        <v>2822</v>
      </c>
      <c r="U190" s="1">
        <v>26847</v>
      </c>
      <c r="V190" s="1">
        <v>9466.5021156558523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204</v>
      </c>
      <c r="D191" s="1">
        <v>11579</v>
      </c>
      <c r="E191" s="86">
        <f t="shared" si="34"/>
        <v>9233.652312599681</v>
      </c>
      <c r="F191" s="87">
        <f t="shared" si="28"/>
        <v>0.78102035721795782</v>
      </c>
      <c r="G191" s="189">
        <f t="shared" si="35"/>
        <v>1605.4569012304009</v>
      </c>
      <c r="H191" s="189">
        <f t="shared" si="29"/>
        <v>2013.2429541429228</v>
      </c>
      <c r="I191" s="189">
        <f t="shared" si="30"/>
        <v>492.4978527486503</v>
      </c>
      <c r="J191" s="88">
        <f t="shared" si="31"/>
        <v>617.59230734680739</v>
      </c>
      <c r="K191" s="189">
        <f t="shared" si="36"/>
        <v>399.85992276082027</v>
      </c>
      <c r="L191" s="88">
        <f t="shared" si="32"/>
        <v>501.42434314206861</v>
      </c>
      <c r="M191" s="89">
        <f t="shared" si="37"/>
        <v>2514.6672972849915</v>
      </c>
      <c r="N191" s="89">
        <f t="shared" si="38"/>
        <v>14093.667297284992</v>
      </c>
      <c r="O191" s="89">
        <f t="shared" si="39"/>
        <v>11238.969136590904</v>
      </c>
      <c r="P191" s="90">
        <f t="shared" si="33"/>
        <v>0.95063831652444808</v>
      </c>
      <c r="Q191" s="227">
        <v>1236.2227026266974</v>
      </c>
      <c r="R191" s="90">
        <f t="shared" si="40"/>
        <v>0.12439308603612352</v>
      </c>
      <c r="S191" s="90">
        <f t="shared" si="40"/>
        <v>0.22481734890378377</v>
      </c>
      <c r="T191" s="92">
        <v>1254</v>
      </c>
      <c r="U191" s="1">
        <v>10298</v>
      </c>
      <c r="V191" s="1">
        <v>7538.7994143484621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205</v>
      </c>
      <c r="D192" s="1">
        <v>67975</v>
      </c>
      <c r="E192" s="86">
        <f t="shared" si="34"/>
        <v>10530.596436870645</v>
      </c>
      <c r="F192" s="87">
        <f t="shared" si="28"/>
        <v>0.89072123493539623</v>
      </c>
      <c r="G192" s="189">
        <f t="shared" si="35"/>
        <v>801.35154418240359</v>
      </c>
      <c r="H192" s="189">
        <f t="shared" si="29"/>
        <v>5172.724217697416</v>
      </c>
      <c r="I192" s="189">
        <f t="shared" si="30"/>
        <v>38.567409253813089</v>
      </c>
      <c r="J192" s="88">
        <f t="shared" si="31"/>
        <v>248.9526267333635</v>
      </c>
      <c r="K192" s="189">
        <f t="shared" si="36"/>
        <v>-54.070520734016974</v>
      </c>
      <c r="L192" s="88">
        <f t="shared" si="32"/>
        <v>-349.0252113380796</v>
      </c>
      <c r="M192" s="89">
        <f t="shared" si="37"/>
        <v>4823.6990063593366</v>
      </c>
      <c r="N192" s="89">
        <f t="shared" si="38"/>
        <v>72798.69900635934</v>
      </c>
      <c r="O192" s="89">
        <f t="shared" si="39"/>
        <v>11277.87746031903</v>
      </c>
      <c r="P192" s="90">
        <f t="shared" si="33"/>
        <v>0.95392934285597109</v>
      </c>
      <c r="Q192" s="227">
        <v>3395.5631355963724</v>
      </c>
      <c r="R192" s="90">
        <f t="shared" si="40"/>
        <v>9.3408184274868106E-2</v>
      </c>
      <c r="S192" s="90">
        <f t="shared" si="40"/>
        <v>0.11153284356493971</v>
      </c>
      <c r="T192" s="92">
        <v>6455</v>
      </c>
      <c r="U192" s="1">
        <v>62168</v>
      </c>
      <c r="V192" s="1">
        <v>9473.9408716854614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206</v>
      </c>
      <c r="D193" s="1">
        <v>22947</v>
      </c>
      <c r="E193" s="86">
        <f t="shared" si="34"/>
        <v>10712.885154061623</v>
      </c>
      <c r="F193" s="87">
        <f t="shared" si="28"/>
        <v>0.90613996570383015</v>
      </c>
      <c r="G193" s="189">
        <f t="shared" si="35"/>
        <v>688.33253952399673</v>
      </c>
      <c r="H193" s="189">
        <f t="shared" si="29"/>
        <v>1474.4082996604009</v>
      </c>
      <c r="I193" s="189">
        <f t="shared" si="30"/>
        <v>0</v>
      </c>
      <c r="J193" s="88">
        <f t="shared" si="31"/>
        <v>0</v>
      </c>
      <c r="K193" s="189">
        <f t="shared" si="36"/>
        <v>-92.637929987830063</v>
      </c>
      <c r="L193" s="88">
        <f t="shared" si="32"/>
        <v>-198.43044603393201</v>
      </c>
      <c r="M193" s="89">
        <f t="shared" si="37"/>
        <v>1275.9778536264689</v>
      </c>
      <c r="N193" s="89">
        <f t="shared" si="38"/>
        <v>24222.977853626468</v>
      </c>
      <c r="O193" s="89">
        <f t="shared" si="39"/>
        <v>11308.579763597791</v>
      </c>
      <c r="P193" s="90">
        <f t="shared" si="33"/>
        <v>0.95652627016733094</v>
      </c>
      <c r="Q193" s="227">
        <v>866.85990747732933</v>
      </c>
      <c r="R193" s="90">
        <f t="shared" si="40"/>
        <v>6.8992825864157267E-2</v>
      </c>
      <c r="S193" s="90">
        <f t="shared" si="40"/>
        <v>5.4020937546731929E-2</v>
      </c>
      <c r="T193" s="92">
        <v>2142</v>
      </c>
      <c r="U193" s="1">
        <v>21466</v>
      </c>
      <c r="V193" s="1">
        <v>10163.825757575758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207</v>
      </c>
      <c r="D194" s="1">
        <v>37588</v>
      </c>
      <c r="E194" s="86">
        <f t="shared" si="34"/>
        <v>11352.461491996375</v>
      </c>
      <c r="F194" s="87">
        <f t="shared" si="28"/>
        <v>0.96023796755736923</v>
      </c>
      <c r="G194" s="189">
        <f t="shared" si="35"/>
        <v>291.79521000445067</v>
      </c>
      <c r="H194" s="189">
        <f t="shared" si="29"/>
        <v>966.13394032473616</v>
      </c>
      <c r="I194" s="189">
        <f t="shared" si="30"/>
        <v>0</v>
      </c>
      <c r="J194" s="88">
        <f t="shared" si="31"/>
        <v>0</v>
      </c>
      <c r="K194" s="189">
        <f t="shared" si="36"/>
        <v>-92.637929987830063</v>
      </c>
      <c r="L194" s="88">
        <f t="shared" si="32"/>
        <v>-306.72418618970534</v>
      </c>
      <c r="M194" s="89">
        <f t="shared" si="37"/>
        <v>659.40975413503088</v>
      </c>
      <c r="N194" s="89">
        <f t="shared" si="38"/>
        <v>38247.409754135027</v>
      </c>
      <c r="O194" s="89">
        <f t="shared" si="39"/>
        <v>11551.618772012995</v>
      </c>
      <c r="P194" s="90">
        <f t="shared" si="33"/>
        <v>0.97708351087167566</v>
      </c>
      <c r="Q194" s="227">
        <v>297.79495502214564</v>
      </c>
      <c r="R194" s="90">
        <f t="shared" si="40"/>
        <v>7.8905823932948704E-2</v>
      </c>
      <c r="S194" s="90">
        <f t="shared" si="40"/>
        <v>7.466970925124268E-2</v>
      </c>
      <c r="T194" s="92">
        <v>3311</v>
      </c>
      <c r="U194" s="1">
        <v>34839</v>
      </c>
      <c r="V194" s="1">
        <v>10563.67495451789</v>
      </c>
      <c r="W194" s="196"/>
      <c r="X194" s="89">
        <v>0</v>
      </c>
      <c r="Y194" s="89">
        <f t="shared" si="41"/>
        <v>0</v>
      </c>
    </row>
    <row r="195" spans="2:28" ht="32.1" customHeight="1">
      <c r="B195" s="200">
        <v>3454</v>
      </c>
      <c r="C195" t="s">
        <v>208</v>
      </c>
      <c r="D195" s="1">
        <v>19529</v>
      </c>
      <c r="E195" s="86">
        <f t="shared" si="34"/>
        <v>11850.121359223302</v>
      </c>
      <c r="F195" s="87">
        <f t="shared" si="28"/>
        <v>1.0023320895922918</v>
      </c>
      <c r="G195" s="189">
        <f t="shared" si="35"/>
        <v>-16.753907676243763</v>
      </c>
      <c r="H195" s="189">
        <f t="shared" si="29"/>
        <v>-27.610439850449723</v>
      </c>
      <c r="I195" s="189">
        <f t="shared" si="30"/>
        <v>0</v>
      </c>
      <c r="J195" s="88">
        <f t="shared" si="31"/>
        <v>0</v>
      </c>
      <c r="K195" s="189">
        <f t="shared" si="36"/>
        <v>-92.637929987830063</v>
      </c>
      <c r="L195" s="88">
        <f t="shared" si="32"/>
        <v>-152.66730861994395</v>
      </c>
      <c r="M195" s="89">
        <f t="shared" si="37"/>
        <v>-180.27774847039368</v>
      </c>
      <c r="N195" s="89">
        <f t="shared" si="38"/>
        <v>19348.722251529605</v>
      </c>
      <c r="O195" s="89">
        <f t="shared" si="39"/>
        <v>11740.729521559226</v>
      </c>
      <c r="P195" s="90">
        <f t="shared" si="33"/>
        <v>0.99307927724494616</v>
      </c>
      <c r="Q195" s="227">
        <v>748.66810808713069</v>
      </c>
      <c r="R195" s="93">
        <f t="shared" si="40"/>
        <v>8.1999002714831848E-2</v>
      </c>
      <c r="S195" s="93">
        <f t="shared" si="40"/>
        <v>8.0029344336103495E-2</v>
      </c>
      <c r="T195" s="92">
        <v>1648</v>
      </c>
      <c r="U195" s="1">
        <v>18049</v>
      </c>
      <c r="V195" s="1">
        <v>10972.036474164133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209</v>
      </c>
      <c r="D196" s="1">
        <v>277943</v>
      </c>
      <c r="E196" s="86">
        <f t="shared" si="34"/>
        <v>9912.7286993116722</v>
      </c>
      <c r="F196" s="87">
        <f t="shared" si="28"/>
        <v>0.83845943594570738</v>
      </c>
      <c r="G196" s="189">
        <f t="shared" si="35"/>
        <v>1184.4295414689664</v>
      </c>
      <c r="H196" s="189">
        <f t="shared" si="29"/>
        <v>33210.219913248351</v>
      </c>
      <c r="I196" s="189">
        <f t="shared" si="30"/>
        <v>254.82111739945339</v>
      </c>
      <c r="J196" s="88">
        <f t="shared" si="31"/>
        <v>7144.929310763273</v>
      </c>
      <c r="K196" s="189">
        <f t="shared" si="36"/>
        <v>162.18318741162332</v>
      </c>
      <c r="L196" s="88">
        <f t="shared" si="32"/>
        <v>4547.4543918345071</v>
      </c>
      <c r="M196" s="89">
        <f t="shared" si="37"/>
        <v>37757.674305082859</v>
      </c>
      <c r="N196" s="89">
        <f t="shared" si="38"/>
        <v>315700.67430508288</v>
      </c>
      <c r="O196" s="89">
        <f t="shared" si="39"/>
        <v>11259.341428192263</v>
      </c>
      <c r="P196" s="90">
        <f t="shared" si="33"/>
        <v>0.95236148888628058</v>
      </c>
      <c r="Q196" s="227">
        <v>20615.821394696955</v>
      </c>
      <c r="R196" s="93">
        <f t="shared" si="40"/>
        <v>0.11336188076573346</v>
      </c>
      <c r="S196" s="94">
        <f t="shared" si="40"/>
        <v>0.10939111903826197</v>
      </c>
      <c r="T196" s="92">
        <v>28039</v>
      </c>
      <c r="U196" s="1">
        <v>249643</v>
      </c>
      <c r="V196" s="1">
        <v>8935.2875908228634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210</v>
      </c>
      <c r="D197" s="1">
        <v>288042</v>
      </c>
      <c r="E197" s="86">
        <f t="shared" si="34"/>
        <v>10666.246991297907</v>
      </c>
      <c r="F197" s="87">
        <f t="shared" si="28"/>
        <v>0.90219511773809036</v>
      </c>
      <c r="G197" s="189">
        <f t="shared" si="35"/>
        <v>717.24820043750105</v>
      </c>
      <c r="H197" s="189">
        <f t="shared" si="29"/>
        <v>19369.287652814717</v>
      </c>
      <c r="I197" s="189">
        <f t="shared" si="30"/>
        <v>0</v>
      </c>
      <c r="J197" s="88">
        <f t="shared" si="31"/>
        <v>0</v>
      </c>
      <c r="K197" s="189">
        <f t="shared" si="36"/>
        <v>-92.637929987830063</v>
      </c>
      <c r="L197" s="88">
        <f t="shared" si="32"/>
        <v>-2501.6872993213506</v>
      </c>
      <c r="M197" s="89">
        <f t="shared" si="37"/>
        <v>16867.600353493366</v>
      </c>
      <c r="N197" s="89">
        <f t="shared" si="38"/>
        <v>304909.60035349336</v>
      </c>
      <c r="O197" s="89">
        <f t="shared" si="39"/>
        <v>11290.857261747578</v>
      </c>
      <c r="P197" s="90">
        <f t="shared" si="33"/>
        <v>0.95502722794034978</v>
      </c>
      <c r="Q197" s="227">
        <v>8387.0694056334651</v>
      </c>
      <c r="R197" s="93">
        <f t="shared" si="40"/>
        <v>9.4629875237990282E-2</v>
      </c>
      <c r="S197" s="93">
        <f t="shared" si="40"/>
        <v>8.9238807902065231E-2</v>
      </c>
      <c r="T197" s="92">
        <v>27005</v>
      </c>
      <c r="U197" s="1">
        <v>263141</v>
      </c>
      <c r="V197" s="1">
        <v>9792.3861268234596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211</v>
      </c>
      <c r="D198" s="1">
        <v>656182</v>
      </c>
      <c r="E198" s="86">
        <f t="shared" si="34"/>
        <v>10967.441083068694</v>
      </c>
      <c r="F198" s="87">
        <f t="shared" si="28"/>
        <v>0.92767135500400577</v>
      </c>
      <c r="G198" s="189">
        <f t="shared" si="35"/>
        <v>530.50786353961303</v>
      </c>
      <c r="H198" s="189">
        <f t="shared" si="29"/>
        <v>31740.285475575049</v>
      </c>
      <c r="I198" s="189">
        <f t="shared" si="30"/>
        <v>0</v>
      </c>
      <c r="J198" s="88">
        <f t="shared" si="31"/>
        <v>0</v>
      </c>
      <c r="K198" s="189">
        <f t="shared" si="36"/>
        <v>-92.637929987830063</v>
      </c>
      <c r="L198" s="88">
        <f t="shared" si="32"/>
        <v>-5542.5273511718724</v>
      </c>
      <c r="M198" s="89">
        <f t="shared" si="37"/>
        <v>26197.758124403175</v>
      </c>
      <c r="N198" s="89">
        <f t="shared" si="38"/>
        <v>682379.75812440319</v>
      </c>
      <c r="O198" s="89">
        <f t="shared" si="39"/>
        <v>11405.311016620479</v>
      </c>
      <c r="P198" s="90">
        <f t="shared" si="33"/>
        <v>0.96470819810139785</v>
      </c>
      <c r="Q198" s="227">
        <v>12316.436351245849</v>
      </c>
      <c r="R198" s="93">
        <f t="shared" si="40"/>
        <v>6.1175313817004501E-2</v>
      </c>
      <c r="S198" s="93">
        <f t="shared" si="40"/>
        <v>4.954016412848769E-2</v>
      </c>
      <c r="T198" s="92">
        <v>59830</v>
      </c>
      <c r="U198" s="1">
        <v>618354</v>
      </c>
      <c r="V198" s="1">
        <v>10449.758339811404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212</v>
      </c>
      <c r="D199" s="1">
        <v>689248</v>
      </c>
      <c r="E199" s="86">
        <f t="shared" si="34"/>
        <v>10324.57533179544</v>
      </c>
      <c r="F199" s="87">
        <f t="shared" ref="F199:F262" si="42">E199/E$365</f>
        <v>0.87329512101721118</v>
      </c>
      <c r="G199" s="189">
        <f t="shared" si="35"/>
        <v>929.08462932903012</v>
      </c>
      <c r="H199" s="189">
        <f t="shared" ref="H199:H262" si="43">G199*T199/1000</f>
        <v>62023.831684747391</v>
      </c>
      <c r="I199" s="189">
        <f t="shared" ref="I199:I262" si="44">IF(E199+Y199&lt;(E$365+Y$365)*0.9,((E$365+Y$365)*0.9-E199-Y199)*0.35,0)</f>
        <v>110.67479603013453</v>
      </c>
      <c r="J199" s="88">
        <f t="shared" ref="J199:J262" si="45">I199*T199/1000</f>
        <v>7388.4280333797205</v>
      </c>
      <c r="K199" s="189">
        <f t="shared" si="36"/>
        <v>18.036866042304467</v>
      </c>
      <c r="L199" s="88">
        <f t="shared" ref="L199:L262" si="46">K199*T199/1000</f>
        <v>1204.1051032521616</v>
      </c>
      <c r="M199" s="89">
        <f t="shared" si="37"/>
        <v>63227.936787999555</v>
      </c>
      <c r="N199" s="89">
        <f t="shared" si="38"/>
        <v>752475.93678799958</v>
      </c>
      <c r="O199" s="89">
        <f t="shared" si="39"/>
        <v>11271.696827166774</v>
      </c>
      <c r="P199" s="90">
        <f t="shared" ref="P199:P262" si="47">O199/O$365</f>
        <v>0.95340655943842545</v>
      </c>
      <c r="Q199" s="227">
        <v>27552.537481621257</v>
      </c>
      <c r="R199" s="93">
        <f t="shared" si="40"/>
        <v>7.09776263306654E-2</v>
      </c>
      <c r="S199" s="93">
        <f t="shared" si="40"/>
        <v>6.2523130853325587E-2</v>
      </c>
      <c r="T199" s="92">
        <v>66758</v>
      </c>
      <c r="U199" s="1">
        <v>643569</v>
      </c>
      <c r="V199" s="1">
        <v>9717.0358291434513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213</v>
      </c>
      <c r="D200" s="1">
        <v>498676</v>
      </c>
      <c r="E200" s="86">
        <f t="shared" ref="E200:E263" si="48">D200/T200*1000</f>
        <v>10204.133415183138</v>
      </c>
      <c r="F200" s="87">
        <f t="shared" si="42"/>
        <v>0.86310764746374014</v>
      </c>
      <c r="G200" s="189">
        <f t="shared" ref="G200:G263" si="49">($E$365+$Y$365-E200-Y200)*0.62</f>
        <v>1003.7586176286577</v>
      </c>
      <c r="H200" s="189">
        <f t="shared" si="43"/>
        <v>49053.683643512501</v>
      </c>
      <c r="I200" s="189">
        <f t="shared" si="44"/>
        <v>152.82946684444039</v>
      </c>
      <c r="J200" s="88">
        <f t="shared" si="45"/>
        <v>7468.7760446878019</v>
      </c>
      <c r="K200" s="189">
        <f t="shared" ref="K200:K263" si="50">I200+J$367</f>
        <v>60.191536856610327</v>
      </c>
      <c r="L200" s="88">
        <f t="shared" si="46"/>
        <v>2941.5604061825466</v>
      </c>
      <c r="M200" s="89">
        <f t="shared" ref="M200:M263" si="51">+H200+L200</f>
        <v>51995.244049695044</v>
      </c>
      <c r="N200" s="89">
        <f t="shared" ref="N200:N263" si="52">D200+M200</f>
        <v>550671.24404969509</v>
      </c>
      <c r="O200" s="89">
        <f t="shared" ref="O200:O263" si="53">N200/T200*1000</f>
        <v>11268.083569668408</v>
      </c>
      <c r="P200" s="90">
        <f t="shared" si="47"/>
        <v>0.9531009352318216</v>
      </c>
      <c r="Q200" s="227">
        <v>23875.052454040473</v>
      </c>
      <c r="R200" s="93">
        <f t="shared" ref="R200:S263" si="54">(D200-U200)/U200</f>
        <v>6.0110544217687072E-2</v>
      </c>
      <c r="S200" s="93">
        <f t="shared" si="54"/>
        <v>5.6748212841510513E-2</v>
      </c>
      <c r="T200" s="92">
        <v>48870</v>
      </c>
      <c r="U200" s="1">
        <v>470400</v>
      </c>
      <c r="V200" s="1">
        <v>9656.163399363646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217</v>
      </c>
      <c r="D201" s="1">
        <v>311884</v>
      </c>
      <c r="E201" s="86">
        <f t="shared" si="48"/>
        <v>11312.85139105517</v>
      </c>
      <c r="F201" s="87">
        <f t="shared" si="42"/>
        <v>0.9568875820176922</v>
      </c>
      <c r="G201" s="189">
        <f t="shared" si="49"/>
        <v>316.35347258799777</v>
      </c>
      <c r="H201" s="189">
        <f t="shared" si="43"/>
        <v>8721.5488857785112</v>
      </c>
      <c r="I201" s="189">
        <f t="shared" si="44"/>
        <v>0</v>
      </c>
      <c r="J201" s="88">
        <f t="shared" si="45"/>
        <v>0</v>
      </c>
      <c r="K201" s="189">
        <f t="shared" si="50"/>
        <v>-92.637929987830063</v>
      </c>
      <c r="L201" s="88">
        <f t="shared" si="46"/>
        <v>-2553.9350918344871</v>
      </c>
      <c r="M201" s="89">
        <f t="shared" si="51"/>
        <v>6167.6137939440241</v>
      </c>
      <c r="N201" s="89">
        <f t="shared" si="52"/>
        <v>318051.61379394401</v>
      </c>
      <c r="O201" s="89">
        <f t="shared" si="53"/>
        <v>11536.566933655338</v>
      </c>
      <c r="P201" s="90">
        <f t="shared" si="47"/>
        <v>0.97581036436659851</v>
      </c>
      <c r="Q201" s="227">
        <v>2070.6554198144249</v>
      </c>
      <c r="R201" s="93">
        <f t="shared" si="54"/>
        <v>4.8695032313165347E-2</v>
      </c>
      <c r="S201" s="93">
        <f t="shared" si="54"/>
        <v>4.6108385637649463E-2</v>
      </c>
      <c r="T201" s="92">
        <v>27569</v>
      </c>
      <c r="U201" s="1">
        <v>297402</v>
      </c>
      <c r="V201" s="1">
        <v>10814.224937275008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214</v>
      </c>
      <c r="D202" s="1">
        <v>406725</v>
      </c>
      <c r="E202" s="86">
        <f t="shared" si="48"/>
        <v>10907.37214728204</v>
      </c>
      <c r="F202" s="87">
        <f t="shared" si="42"/>
        <v>0.92259047691833462</v>
      </c>
      <c r="G202" s="189">
        <f t="shared" si="49"/>
        <v>567.75060372733856</v>
      </c>
      <c r="H202" s="189">
        <f t="shared" si="43"/>
        <v>21170.852262388729</v>
      </c>
      <c r="I202" s="189">
        <f t="shared" si="44"/>
        <v>0</v>
      </c>
      <c r="J202" s="88">
        <f t="shared" si="45"/>
        <v>0</v>
      </c>
      <c r="K202" s="189">
        <f t="shared" si="50"/>
        <v>-92.637929987830063</v>
      </c>
      <c r="L202" s="88">
        <f t="shared" si="46"/>
        <v>-3454.3757713161954</v>
      </c>
      <c r="M202" s="89">
        <f t="shared" si="51"/>
        <v>17716.476491072535</v>
      </c>
      <c r="N202" s="89">
        <f t="shared" si="52"/>
        <v>424441.47649107256</v>
      </c>
      <c r="O202" s="89">
        <f t="shared" si="53"/>
        <v>11382.48482102155</v>
      </c>
      <c r="P202" s="90">
        <f t="shared" si="47"/>
        <v>0.96277746442884271</v>
      </c>
      <c r="Q202" s="227">
        <v>6420.6957869530215</v>
      </c>
      <c r="R202" s="93">
        <f t="shared" si="54"/>
        <v>0.11187503588016436</v>
      </c>
      <c r="S202" s="94">
        <f t="shared" si="54"/>
        <v>0.10901252941862062</v>
      </c>
      <c r="T202" s="92">
        <v>37289</v>
      </c>
      <c r="U202" s="1">
        <v>365801</v>
      </c>
      <c r="V202" s="1">
        <v>9835.2109267873002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215</v>
      </c>
      <c r="D203" s="1">
        <v>568616</v>
      </c>
      <c r="E203" s="86">
        <f t="shared" si="48"/>
        <v>9999.2262511869994</v>
      </c>
      <c r="F203" s="87">
        <f t="shared" si="42"/>
        <v>0.84577575527169757</v>
      </c>
      <c r="G203" s="189">
        <f t="shared" si="49"/>
        <v>1130.8010593062636</v>
      </c>
      <c r="H203" s="189">
        <f t="shared" si="43"/>
        <v>64304.133038509986</v>
      </c>
      <c r="I203" s="189">
        <f t="shared" si="44"/>
        <v>224.54697424308887</v>
      </c>
      <c r="J203" s="88">
        <f t="shared" si="45"/>
        <v>12769.088237307491</v>
      </c>
      <c r="K203" s="189">
        <f t="shared" si="50"/>
        <v>131.90904425525881</v>
      </c>
      <c r="L203" s="88">
        <f t="shared" si="46"/>
        <v>7501.1397106195473</v>
      </c>
      <c r="M203" s="89">
        <f t="shared" si="51"/>
        <v>71805.272749129537</v>
      </c>
      <c r="N203" s="89">
        <f t="shared" si="52"/>
        <v>640421.27274912957</v>
      </c>
      <c r="O203" s="89">
        <f t="shared" si="53"/>
        <v>11261.936354748525</v>
      </c>
      <c r="P203" s="90">
        <f t="shared" si="47"/>
        <v>0.95258097846606038</v>
      </c>
      <c r="Q203" s="227">
        <v>34923.907326610708</v>
      </c>
      <c r="R203" s="93">
        <f t="shared" si="54"/>
        <v>0.11371697969080827</v>
      </c>
      <c r="S203" s="93">
        <f t="shared" si="54"/>
        <v>0.1088795004592175</v>
      </c>
      <c r="T203" s="92">
        <v>56866</v>
      </c>
      <c r="U203" s="1">
        <v>510557</v>
      </c>
      <c r="V203" s="1">
        <v>9017.4146487928083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216</v>
      </c>
      <c r="D204" s="1">
        <v>136154</v>
      </c>
      <c r="E204" s="86">
        <f t="shared" si="48"/>
        <v>10211.805295132379</v>
      </c>
      <c r="F204" s="87">
        <f t="shared" si="42"/>
        <v>0.86375656667962974</v>
      </c>
      <c r="G204" s="189">
        <f t="shared" si="49"/>
        <v>999.00205206012834</v>
      </c>
      <c r="H204" s="189">
        <f t="shared" si="43"/>
        <v>13319.69436011769</v>
      </c>
      <c r="I204" s="189">
        <f t="shared" si="44"/>
        <v>150.14430886220606</v>
      </c>
      <c r="J204" s="88">
        <f t="shared" si="45"/>
        <v>2001.8740700597932</v>
      </c>
      <c r="K204" s="189">
        <f t="shared" si="50"/>
        <v>57.506378874375997</v>
      </c>
      <c r="L204" s="88">
        <f t="shared" si="46"/>
        <v>766.73254953205515</v>
      </c>
      <c r="M204" s="89">
        <f t="shared" si="51"/>
        <v>14086.426909649745</v>
      </c>
      <c r="N204" s="89">
        <f t="shared" si="52"/>
        <v>150240.42690964974</v>
      </c>
      <c r="O204" s="89">
        <f t="shared" si="53"/>
        <v>11268.313726066883</v>
      </c>
      <c r="P204" s="90">
        <f t="shared" si="47"/>
        <v>0.95312040280829813</v>
      </c>
      <c r="Q204" s="227">
        <v>8285.4569729838367</v>
      </c>
      <c r="R204" s="93">
        <f t="shared" si="54"/>
        <v>0.11246925785814084</v>
      </c>
      <c r="S204" s="93">
        <f t="shared" si="54"/>
        <v>0.10687896007995937</v>
      </c>
      <c r="T204" s="92">
        <v>13333</v>
      </c>
      <c r="U204" s="1">
        <v>122389</v>
      </c>
      <c r="V204" s="1">
        <v>9225.7651138248148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218</v>
      </c>
      <c r="D205" s="1">
        <v>23791</v>
      </c>
      <c r="E205" s="86">
        <f t="shared" si="48"/>
        <v>9958.5600669736286</v>
      </c>
      <c r="F205" s="87">
        <f t="shared" si="42"/>
        <v>0.84233604185757227</v>
      </c>
      <c r="G205" s="189">
        <f t="shared" si="49"/>
        <v>1156.0140935185534</v>
      </c>
      <c r="H205" s="189">
        <f t="shared" si="43"/>
        <v>2761.7176694158243</v>
      </c>
      <c r="I205" s="189">
        <f t="shared" si="44"/>
        <v>238.78013871776864</v>
      </c>
      <c r="J205" s="88">
        <f t="shared" si="45"/>
        <v>570.4457513967493</v>
      </c>
      <c r="K205" s="189">
        <f t="shared" si="50"/>
        <v>146.14220872993857</v>
      </c>
      <c r="L205" s="88">
        <f t="shared" si="46"/>
        <v>349.13373665582327</v>
      </c>
      <c r="M205" s="89">
        <f t="shared" si="51"/>
        <v>3110.8514060716475</v>
      </c>
      <c r="N205" s="89">
        <f t="shared" si="52"/>
        <v>26901.851406071648</v>
      </c>
      <c r="O205" s="89">
        <f t="shared" si="53"/>
        <v>11260.716369222122</v>
      </c>
      <c r="P205" s="90">
        <f t="shared" si="47"/>
        <v>0.95247778706363651</v>
      </c>
      <c r="Q205" s="227">
        <v>1409.7606591508616</v>
      </c>
      <c r="R205" s="93">
        <f t="shared" si="54"/>
        <v>0.11527282955184699</v>
      </c>
      <c r="S205" s="93">
        <f t="shared" si="54"/>
        <v>0.11200497278882338</v>
      </c>
      <c r="T205" s="92">
        <v>2389</v>
      </c>
      <c r="U205" s="1">
        <v>21332</v>
      </c>
      <c r="V205" s="1">
        <v>8955.4995801847199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219</v>
      </c>
      <c r="D206" s="1">
        <v>153047</v>
      </c>
      <c r="E206" s="86">
        <f t="shared" si="48"/>
        <v>10695.108315863034</v>
      </c>
      <c r="F206" s="87">
        <f t="shared" si="42"/>
        <v>0.90463632748462586</v>
      </c>
      <c r="G206" s="189">
        <f t="shared" si="49"/>
        <v>699.35417920712246</v>
      </c>
      <c r="H206" s="189">
        <f t="shared" si="43"/>
        <v>10007.758304453922</v>
      </c>
      <c r="I206" s="189">
        <f t="shared" si="44"/>
        <v>0</v>
      </c>
      <c r="J206" s="88">
        <f t="shared" si="45"/>
        <v>0</v>
      </c>
      <c r="K206" s="189">
        <f t="shared" si="50"/>
        <v>-92.637929987830063</v>
      </c>
      <c r="L206" s="88">
        <f t="shared" si="46"/>
        <v>-1325.6487781258481</v>
      </c>
      <c r="M206" s="89">
        <f t="shared" si="51"/>
        <v>8682.1095263280749</v>
      </c>
      <c r="N206" s="89">
        <f t="shared" si="52"/>
        <v>161729.10952632807</v>
      </c>
      <c r="O206" s="89">
        <f t="shared" si="53"/>
        <v>11301.824565082326</v>
      </c>
      <c r="P206" s="90">
        <f t="shared" si="47"/>
        <v>0.95595488764403336</v>
      </c>
      <c r="Q206" s="227">
        <v>3223.7103497357657</v>
      </c>
      <c r="R206" s="93">
        <f t="shared" si="54"/>
        <v>8.5124183747988177E-2</v>
      </c>
      <c r="S206" s="93">
        <f t="shared" si="54"/>
        <v>8.2015162676453202E-2</v>
      </c>
      <c r="T206" s="92">
        <v>14310</v>
      </c>
      <c r="U206" s="1">
        <v>141041</v>
      </c>
      <c r="V206" s="1">
        <v>9884.4347887027816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220</v>
      </c>
      <c r="D207" s="1">
        <v>103427</v>
      </c>
      <c r="E207" s="86">
        <f t="shared" si="48"/>
        <v>9901.110472908289</v>
      </c>
      <c r="F207" s="87">
        <f t="shared" si="42"/>
        <v>0.83747671848693672</v>
      </c>
      <c r="G207" s="189">
        <f t="shared" si="49"/>
        <v>1191.632841839064</v>
      </c>
      <c r="H207" s="189">
        <f t="shared" si="43"/>
        <v>12447.796665850863</v>
      </c>
      <c r="I207" s="189">
        <f t="shared" si="44"/>
        <v>258.88749664063749</v>
      </c>
      <c r="J207" s="88">
        <f t="shared" si="45"/>
        <v>2704.3387899080994</v>
      </c>
      <c r="K207" s="189">
        <f t="shared" si="50"/>
        <v>166.24956665280743</v>
      </c>
      <c r="L207" s="88">
        <f t="shared" si="46"/>
        <v>1736.6429732552265</v>
      </c>
      <c r="M207" s="89">
        <f t="shared" si="51"/>
        <v>14184.439639106089</v>
      </c>
      <c r="N207" s="89">
        <f t="shared" si="52"/>
        <v>117611.43963910609</v>
      </c>
      <c r="O207" s="89">
        <f t="shared" si="53"/>
        <v>11258.992881400161</v>
      </c>
      <c r="P207" s="90">
        <f t="shared" si="47"/>
        <v>0.95233200736251744</v>
      </c>
      <c r="Q207" s="227">
        <v>6417.6155276224026</v>
      </c>
      <c r="R207" s="93">
        <f t="shared" si="54"/>
        <v>0.14604363579952795</v>
      </c>
      <c r="S207" s="93">
        <f t="shared" si="54"/>
        <v>0.14593392455734897</v>
      </c>
      <c r="T207" s="92">
        <v>10446</v>
      </c>
      <c r="U207" s="1">
        <v>90247</v>
      </c>
      <c r="V207" s="1">
        <v>8640.2106270943041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221</v>
      </c>
      <c r="D208" s="1">
        <v>37499</v>
      </c>
      <c r="E208" s="86">
        <f t="shared" si="48"/>
        <v>9220.3098106712569</v>
      </c>
      <c r="F208" s="87">
        <f t="shared" si="42"/>
        <v>0.7798917934308961</v>
      </c>
      <c r="G208" s="189">
        <f t="shared" si="49"/>
        <v>1613.729252426024</v>
      </c>
      <c r="H208" s="189">
        <f t="shared" si="43"/>
        <v>6563.0368696166397</v>
      </c>
      <c r="I208" s="189">
        <f t="shared" si="44"/>
        <v>497.16772842359876</v>
      </c>
      <c r="J208" s="88">
        <f t="shared" si="45"/>
        <v>2021.9811514987762</v>
      </c>
      <c r="K208" s="189">
        <f t="shared" si="50"/>
        <v>404.52979843576873</v>
      </c>
      <c r="L208" s="88">
        <f t="shared" si="46"/>
        <v>1645.2226902382713</v>
      </c>
      <c r="M208" s="89">
        <f t="shared" si="51"/>
        <v>8208.2595598549105</v>
      </c>
      <c r="N208" s="89">
        <f t="shared" si="52"/>
        <v>45707.259559854909</v>
      </c>
      <c r="O208" s="89">
        <f t="shared" si="53"/>
        <v>11238.568861533049</v>
      </c>
      <c r="P208" s="90">
        <f t="shared" si="47"/>
        <v>0.95060445961083606</v>
      </c>
      <c r="Q208" s="227">
        <v>4367.1280873865844</v>
      </c>
      <c r="R208" s="93">
        <f t="shared" si="54"/>
        <v>0.1407580919931857</v>
      </c>
      <c r="S208" s="93">
        <f t="shared" si="54"/>
        <v>0.14608742657589291</v>
      </c>
      <c r="T208" s="92">
        <v>4067</v>
      </c>
      <c r="U208" s="1">
        <v>32872</v>
      </c>
      <c r="V208" s="1">
        <v>8045.0318159569269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222</v>
      </c>
      <c r="D209" s="1">
        <v>65219</v>
      </c>
      <c r="E209" s="86">
        <f t="shared" si="48"/>
        <v>9944.9527294906984</v>
      </c>
      <c r="F209" s="87">
        <f t="shared" si="42"/>
        <v>0.8411850771881314</v>
      </c>
      <c r="G209" s="189">
        <f t="shared" si="49"/>
        <v>1164.4506427579702</v>
      </c>
      <c r="H209" s="189">
        <f t="shared" si="43"/>
        <v>7636.467315206768</v>
      </c>
      <c r="I209" s="189">
        <f t="shared" si="44"/>
        <v>243.54270683679422</v>
      </c>
      <c r="J209" s="88">
        <f t="shared" si="45"/>
        <v>1597.1530714356963</v>
      </c>
      <c r="K209" s="189">
        <f t="shared" si="50"/>
        <v>150.90477684896416</v>
      </c>
      <c r="L209" s="88">
        <f t="shared" si="46"/>
        <v>989.63352657550706</v>
      </c>
      <c r="M209" s="89">
        <f t="shared" si="51"/>
        <v>8626.1008417822759</v>
      </c>
      <c r="N209" s="89">
        <f t="shared" si="52"/>
        <v>73845.100841782274</v>
      </c>
      <c r="O209" s="89">
        <f t="shared" si="53"/>
        <v>11260.308149097633</v>
      </c>
      <c r="P209" s="90">
        <f t="shared" si="47"/>
        <v>0.95244325812355313</v>
      </c>
      <c r="Q209" s="227">
        <v>4851.9671003396143</v>
      </c>
      <c r="R209" s="93">
        <f t="shared" si="54"/>
        <v>8.712828377116949E-2</v>
      </c>
      <c r="S209" s="94">
        <f t="shared" si="54"/>
        <v>8.3978628786165938E-2</v>
      </c>
      <c r="T209" s="92">
        <v>6558</v>
      </c>
      <c r="U209" s="1">
        <v>59992</v>
      </c>
      <c r="V209" s="1">
        <v>9174.4915124636809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223</v>
      </c>
      <c r="D210" s="1">
        <v>99609</v>
      </c>
      <c r="E210" s="86">
        <f t="shared" si="48"/>
        <v>8945.5770094297259</v>
      </c>
      <c r="F210" s="87">
        <f t="shared" si="42"/>
        <v>0.75665376114410976</v>
      </c>
      <c r="G210" s="189">
        <f t="shared" si="49"/>
        <v>1784.0635891957731</v>
      </c>
      <c r="H210" s="189">
        <f t="shared" si="43"/>
        <v>19865.548065694937</v>
      </c>
      <c r="I210" s="189">
        <f t="shared" si="44"/>
        <v>593.32420885813463</v>
      </c>
      <c r="J210" s="88">
        <f t="shared" si="45"/>
        <v>6606.6650656353295</v>
      </c>
      <c r="K210" s="189">
        <f t="shared" si="50"/>
        <v>500.68627887030459</v>
      </c>
      <c r="L210" s="88">
        <f t="shared" si="46"/>
        <v>5575.1417152208414</v>
      </c>
      <c r="M210" s="89">
        <f t="shared" si="51"/>
        <v>25440.689780915778</v>
      </c>
      <c r="N210" s="89">
        <f t="shared" si="52"/>
        <v>125049.68978091578</v>
      </c>
      <c r="O210" s="89">
        <f t="shared" si="53"/>
        <v>11230.326877495803</v>
      </c>
      <c r="P210" s="90">
        <f t="shared" si="47"/>
        <v>0.94990731864223255</v>
      </c>
      <c r="Q210" s="227">
        <v>13363.286956737056</v>
      </c>
      <c r="R210" s="90">
        <f t="shared" si="54"/>
        <v>0.12262056373902558</v>
      </c>
      <c r="S210" s="90">
        <f t="shared" si="54"/>
        <v>9.9331354019787488E-2</v>
      </c>
      <c r="T210" s="92">
        <v>11135</v>
      </c>
      <c r="U210" s="1">
        <v>88729</v>
      </c>
      <c r="V210" s="1">
        <v>8137.2890682318421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226</v>
      </c>
      <c r="D211" s="1">
        <v>31308</v>
      </c>
      <c r="E211" s="86">
        <f t="shared" si="48"/>
        <v>10502.515934250252</v>
      </c>
      <c r="F211" s="87">
        <f t="shared" si="42"/>
        <v>0.88834607032609936</v>
      </c>
      <c r="G211" s="189">
        <f t="shared" si="49"/>
        <v>818.76145580704701</v>
      </c>
      <c r="H211" s="189">
        <f t="shared" si="43"/>
        <v>2440.7278997608068</v>
      </c>
      <c r="I211" s="189">
        <f t="shared" si="44"/>
        <v>48.395585170950469</v>
      </c>
      <c r="J211" s="88">
        <f t="shared" si="45"/>
        <v>144.26723939460337</v>
      </c>
      <c r="K211" s="189">
        <f t="shared" si="50"/>
        <v>-44.242344816879594</v>
      </c>
      <c r="L211" s="88">
        <f t="shared" si="46"/>
        <v>-131.88642989911807</v>
      </c>
      <c r="M211" s="89">
        <f t="shared" si="51"/>
        <v>2308.8414698616889</v>
      </c>
      <c r="N211" s="89">
        <f t="shared" si="52"/>
        <v>33616.841469861691</v>
      </c>
      <c r="O211" s="89">
        <f t="shared" si="53"/>
        <v>11277.03504524042</v>
      </c>
      <c r="P211" s="90">
        <f t="shared" si="47"/>
        <v>0.95385808791769222</v>
      </c>
      <c r="Q211" s="227">
        <v>2074.1298895759569</v>
      </c>
      <c r="R211" s="90">
        <f t="shared" si="54"/>
        <v>4.04094111391732E-2</v>
      </c>
      <c r="S211" s="90">
        <f t="shared" si="54"/>
        <v>3.9711384026701602E-2</v>
      </c>
      <c r="T211" s="92">
        <v>2981</v>
      </c>
      <c r="U211" s="1">
        <v>30092</v>
      </c>
      <c r="V211" s="1">
        <v>10101.37630077207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225</v>
      </c>
      <c r="D212" s="1">
        <v>19635</v>
      </c>
      <c r="E212" s="86">
        <f t="shared" si="48"/>
        <v>11928.918590522479</v>
      </c>
      <c r="F212" s="87">
        <f t="shared" si="42"/>
        <v>1.0089970840769868</v>
      </c>
      <c r="G212" s="189">
        <f t="shared" si="49"/>
        <v>-65.608191081733452</v>
      </c>
      <c r="H212" s="189">
        <f t="shared" si="43"/>
        <v>-107.99108252053327</v>
      </c>
      <c r="I212" s="189">
        <f t="shared" si="44"/>
        <v>0</v>
      </c>
      <c r="J212" s="88">
        <f t="shared" si="45"/>
        <v>0</v>
      </c>
      <c r="K212" s="189">
        <f t="shared" si="50"/>
        <v>-92.637929987830063</v>
      </c>
      <c r="L212" s="88">
        <f t="shared" si="46"/>
        <v>-152.48203275996829</v>
      </c>
      <c r="M212" s="89">
        <f t="shared" si="51"/>
        <v>-260.47311528050159</v>
      </c>
      <c r="N212" s="89">
        <f t="shared" si="52"/>
        <v>19374.526884719497</v>
      </c>
      <c r="O212" s="89">
        <f t="shared" si="53"/>
        <v>11770.672469452913</v>
      </c>
      <c r="P212" s="90">
        <f t="shared" si="47"/>
        <v>0.99561197514913036</v>
      </c>
      <c r="Q212" s="227">
        <v>454.39494290741555</v>
      </c>
      <c r="R212" s="90">
        <f t="shared" si="54"/>
        <v>8.4267491302667183E-2</v>
      </c>
      <c r="S212" s="90">
        <f t="shared" si="54"/>
        <v>7.3727831605921945E-2</v>
      </c>
      <c r="T212" s="92">
        <v>1646</v>
      </c>
      <c r="U212" s="1">
        <v>18109</v>
      </c>
      <c r="V212" s="1">
        <v>11109.815950920245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224</v>
      </c>
      <c r="D213" s="1">
        <v>83977</v>
      </c>
      <c r="E213" s="86">
        <f t="shared" si="48"/>
        <v>15188.460842828721</v>
      </c>
      <c r="F213" s="87">
        <f t="shared" si="42"/>
        <v>1.2847025977868161</v>
      </c>
      <c r="G213" s="189">
        <f t="shared" si="49"/>
        <v>-2086.5243875116039</v>
      </c>
      <c r="H213" s="189">
        <f t="shared" si="43"/>
        <v>-11536.393338551658</v>
      </c>
      <c r="I213" s="189">
        <f t="shared" si="44"/>
        <v>0</v>
      </c>
      <c r="J213" s="88">
        <f t="shared" si="45"/>
        <v>0</v>
      </c>
      <c r="K213" s="189">
        <f t="shared" si="50"/>
        <v>-92.637929987830063</v>
      </c>
      <c r="L213" s="88">
        <f t="shared" si="46"/>
        <v>-512.19511490271236</v>
      </c>
      <c r="M213" s="89">
        <f t="shared" si="51"/>
        <v>-12048.588453454369</v>
      </c>
      <c r="N213" s="89">
        <f t="shared" si="52"/>
        <v>71928.411546545627</v>
      </c>
      <c r="O213" s="89">
        <f t="shared" si="53"/>
        <v>13009.298525329286</v>
      </c>
      <c r="P213" s="90">
        <f t="shared" si="47"/>
        <v>1.1003800703588655</v>
      </c>
      <c r="Q213" s="227">
        <v>190.69513932873087</v>
      </c>
      <c r="R213" s="90">
        <f t="shared" si="54"/>
        <v>7.7208240334539116E-2</v>
      </c>
      <c r="S213" s="90">
        <f t="shared" si="54"/>
        <v>7.798755539356203E-2</v>
      </c>
      <c r="T213" s="92">
        <v>5529</v>
      </c>
      <c r="U213" s="1">
        <v>77958</v>
      </c>
      <c r="V213" s="1">
        <v>14089.643954455089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227</v>
      </c>
      <c r="D214" s="1">
        <v>26901</v>
      </c>
      <c r="E214" s="86">
        <f t="shared" si="48"/>
        <v>10877.881116053377</v>
      </c>
      <c r="F214" s="87">
        <f t="shared" si="42"/>
        <v>0.92009600398767133</v>
      </c>
      <c r="G214" s="189">
        <f t="shared" si="49"/>
        <v>586.03504308910954</v>
      </c>
      <c r="H214" s="189">
        <f t="shared" si="43"/>
        <v>1449.2646615593678</v>
      </c>
      <c r="I214" s="189">
        <f t="shared" si="44"/>
        <v>0</v>
      </c>
      <c r="J214" s="88">
        <f t="shared" si="45"/>
        <v>0</v>
      </c>
      <c r="K214" s="189">
        <f t="shared" si="50"/>
        <v>-92.637929987830063</v>
      </c>
      <c r="L214" s="88">
        <f t="shared" si="46"/>
        <v>-229.09360085990377</v>
      </c>
      <c r="M214" s="89">
        <f t="shared" si="51"/>
        <v>1220.1710606994641</v>
      </c>
      <c r="N214" s="89">
        <f t="shared" si="52"/>
        <v>28121.171060699464</v>
      </c>
      <c r="O214" s="89">
        <f t="shared" si="53"/>
        <v>11371.278229154655</v>
      </c>
      <c r="P214" s="90">
        <f t="shared" si="47"/>
        <v>0.96182956471519043</v>
      </c>
      <c r="Q214" s="227">
        <v>834.27874472055532</v>
      </c>
      <c r="R214" s="90">
        <f t="shared" si="54"/>
        <v>8.1969191167598446E-2</v>
      </c>
      <c r="S214" s="90">
        <f t="shared" si="54"/>
        <v>7.5406498944584316E-2</v>
      </c>
      <c r="T214" s="92">
        <v>2473</v>
      </c>
      <c r="U214" s="1">
        <v>24863</v>
      </c>
      <c r="V214" s="1">
        <v>10115.13425549227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228</v>
      </c>
      <c r="D215" s="1">
        <v>17547</v>
      </c>
      <c r="E215" s="86">
        <f t="shared" si="48"/>
        <v>11808.209959623149</v>
      </c>
      <c r="F215" s="87">
        <f t="shared" si="42"/>
        <v>0.99878705073019924</v>
      </c>
      <c r="G215" s="189">
        <f t="shared" si="49"/>
        <v>9.2311600758507488</v>
      </c>
      <c r="H215" s="189">
        <f t="shared" si="43"/>
        <v>13.717503872714213</v>
      </c>
      <c r="I215" s="189">
        <f t="shared" si="44"/>
        <v>0</v>
      </c>
      <c r="J215" s="88">
        <f t="shared" si="45"/>
        <v>0</v>
      </c>
      <c r="K215" s="189">
        <f t="shared" si="50"/>
        <v>-92.637929987830063</v>
      </c>
      <c r="L215" s="88">
        <f t="shared" si="46"/>
        <v>-137.65996396191545</v>
      </c>
      <c r="M215" s="89">
        <f t="shared" si="51"/>
        <v>-123.94246008920123</v>
      </c>
      <c r="N215" s="89">
        <f t="shared" si="52"/>
        <v>17423.057539910798</v>
      </c>
      <c r="O215" s="89">
        <f t="shared" si="53"/>
        <v>11724.803189711169</v>
      </c>
      <c r="P215" s="90">
        <f t="shared" si="47"/>
        <v>0.99173216247735108</v>
      </c>
      <c r="Q215" s="227">
        <v>753.40172853002366</v>
      </c>
      <c r="R215" s="90">
        <f t="shared" si="54"/>
        <v>0.13126168525562504</v>
      </c>
      <c r="S215" s="90">
        <f t="shared" si="54"/>
        <v>0.11984248924025871</v>
      </c>
      <c r="T215" s="92">
        <v>1486</v>
      </c>
      <c r="U215" s="1">
        <v>15511</v>
      </c>
      <c r="V215" s="1">
        <v>10544.527532290958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229</v>
      </c>
      <c r="D216" s="1">
        <v>14635</v>
      </c>
      <c r="E216" s="86">
        <f t="shared" si="48"/>
        <v>11652.070063694267</v>
      </c>
      <c r="F216" s="87">
        <f t="shared" si="42"/>
        <v>0.98558009500283816</v>
      </c>
      <c r="G216" s="189">
        <f t="shared" si="49"/>
        <v>106.03789555175743</v>
      </c>
      <c r="H216" s="189">
        <f t="shared" si="43"/>
        <v>133.18359681300734</v>
      </c>
      <c r="I216" s="189">
        <f t="shared" si="44"/>
        <v>0</v>
      </c>
      <c r="J216" s="88">
        <f t="shared" si="45"/>
        <v>0</v>
      </c>
      <c r="K216" s="189">
        <f t="shared" si="50"/>
        <v>-92.637929987830063</v>
      </c>
      <c r="L216" s="88">
        <f t="shared" si="46"/>
        <v>-116.35324006471456</v>
      </c>
      <c r="M216" s="89">
        <f t="shared" si="51"/>
        <v>16.830356748292786</v>
      </c>
      <c r="N216" s="89">
        <f t="shared" si="52"/>
        <v>14651.830356748293</v>
      </c>
      <c r="O216" s="89">
        <f t="shared" si="53"/>
        <v>11665.470029258195</v>
      </c>
      <c r="P216" s="90">
        <f t="shared" si="47"/>
        <v>0.98671351930095397</v>
      </c>
      <c r="Q216" s="227">
        <v>802.42773286252304</v>
      </c>
      <c r="R216" s="90">
        <f t="shared" si="54"/>
        <v>0.13352954844706064</v>
      </c>
      <c r="S216" s="90">
        <f t="shared" si="54"/>
        <v>0.13352954844706066</v>
      </c>
      <c r="T216" s="92">
        <v>1256</v>
      </c>
      <c r="U216" s="1">
        <v>12911</v>
      </c>
      <c r="V216" s="1">
        <v>10279.458598726114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230</v>
      </c>
      <c r="D217" s="1">
        <v>35455</v>
      </c>
      <c r="E217" s="86">
        <f t="shared" si="48"/>
        <v>15842.269883824845</v>
      </c>
      <c r="F217" s="87">
        <f t="shared" si="42"/>
        <v>1.3400044603070604</v>
      </c>
      <c r="G217" s="189">
        <f t="shared" si="49"/>
        <v>-2491.8859929292007</v>
      </c>
      <c r="H217" s="189">
        <f t="shared" si="43"/>
        <v>-5576.8408521755518</v>
      </c>
      <c r="I217" s="189">
        <f t="shared" si="44"/>
        <v>0</v>
      </c>
      <c r="J217" s="88">
        <f t="shared" si="45"/>
        <v>0</v>
      </c>
      <c r="K217" s="189">
        <f t="shared" si="50"/>
        <v>-92.637929987830063</v>
      </c>
      <c r="L217" s="88">
        <f t="shared" si="46"/>
        <v>-207.32368731276367</v>
      </c>
      <c r="M217" s="89">
        <f t="shared" si="51"/>
        <v>-5784.1645394883153</v>
      </c>
      <c r="N217" s="89">
        <f t="shared" si="52"/>
        <v>29670.835460511684</v>
      </c>
      <c r="O217" s="89">
        <f t="shared" si="53"/>
        <v>13257.745960907812</v>
      </c>
      <c r="P217" s="90">
        <f t="shared" si="47"/>
        <v>1.1213947781165583</v>
      </c>
      <c r="Q217" s="227">
        <v>332.69183610376149</v>
      </c>
      <c r="R217" s="90">
        <f t="shared" si="54"/>
        <v>0.1106412304607963</v>
      </c>
      <c r="S217" s="90">
        <f t="shared" si="54"/>
        <v>9.773833859664055E-2</v>
      </c>
      <c r="T217" s="92">
        <v>2238</v>
      </c>
      <c r="U217" s="1">
        <v>31923</v>
      </c>
      <c r="V217" s="1">
        <v>14431.735985533454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231</v>
      </c>
      <c r="D218" s="1">
        <v>60983</v>
      </c>
      <c r="E218" s="86">
        <f t="shared" si="48"/>
        <v>15794.612794612794</v>
      </c>
      <c r="F218" s="87">
        <f t="shared" si="42"/>
        <v>1.3359734273441262</v>
      </c>
      <c r="G218" s="189">
        <f t="shared" si="49"/>
        <v>-2462.3385976177292</v>
      </c>
      <c r="H218" s="189">
        <f t="shared" si="43"/>
        <v>-9507.0893254020539</v>
      </c>
      <c r="I218" s="189">
        <f t="shared" si="44"/>
        <v>0</v>
      </c>
      <c r="J218" s="88">
        <f t="shared" si="45"/>
        <v>0</v>
      </c>
      <c r="K218" s="189">
        <f t="shared" si="50"/>
        <v>-92.637929987830063</v>
      </c>
      <c r="L218" s="88">
        <f t="shared" si="46"/>
        <v>-357.67504768301188</v>
      </c>
      <c r="M218" s="89">
        <f t="shared" si="51"/>
        <v>-9864.764373085065</v>
      </c>
      <c r="N218" s="89">
        <f t="shared" si="52"/>
        <v>51118.235626914931</v>
      </c>
      <c r="O218" s="89">
        <f t="shared" si="53"/>
        <v>13239.636267007236</v>
      </c>
      <c r="P218" s="90">
        <f t="shared" si="47"/>
        <v>1.1198629855906435</v>
      </c>
      <c r="Q218" s="227">
        <v>1042.0353794444291</v>
      </c>
      <c r="R218" s="90">
        <f t="shared" si="54"/>
        <v>2.1388135195792718E-2</v>
      </c>
      <c r="S218" s="90">
        <f t="shared" si="54"/>
        <v>1.8742737280237769E-2</v>
      </c>
      <c r="T218" s="92">
        <v>3861</v>
      </c>
      <c r="U218" s="1">
        <v>59706</v>
      </c>
      <c r="V218" s="1">
        <v>15504.024928589975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232</v>
      </c>
      <c r="D219" s="1">
        <v>63879</v>
      </c>
      <c r="E219" s="86">
        <f t="shared" si="48"/>
        <v>9552.7142216240463</v>
      </c>
      <c r="F219" s="87">
        <f t="shared" si="42"/>
        <v>0.80800792808640154</v>
      </c>
      <c r="G219" s="189">
        <f t="shared" si="49"/>
        <v>1407.6385176352944</v>
      </c>
      <c r="H219" s="189">
        <f t="shared" si="43"/>
        <v>9412.8787674272135</v>
      </c>
      <c r="I219" s="189">
        <f t="shared" si="44"/>
        <v>380.82618459012247</v>
      </c>
      <c r="J219" s="88">
        <f t="shared" si="45"/>
        <v>2546.5846963541489</v>
      </c>
      <c r="K219" s="189">
        <f t="shared" si="50"/>
        <v>288.18825460229243</v>
      </c>
      <c r="L219" s="88">
        <f t="shared" si="46"/>
        <v>1927.1148585255296</v>
      </c>
      <c r="M219" s="89">
        <f t="shared" si="51"/>
        <v>11339.993625952742</v>
      </c>
      <c r="N219" s="89">
        <f t="shared" si="52"/>
        <v>75218.993625952746</v>
      </c>
      <c r="O219" s="89">
        <f t="shared" si="53"/>
        <v>11248.540993861634</v>
      </c>
      <c r="P219" s="90">
        <f t="shared" si="47"/>
        <v>0.95144794365050134</v>
      </c>
      <c r="Q219" s="227">
        <v>7079.5526654423647</v>
      </c>
      <c r="R219" s="90">
        <f t="shared" si="54"/>
        <v>6.7817859650295881E-2</v>
      </c>
      <c r="S219" s="90">
        <f t="shared" si="54"/>
        <v>8.9854477660126983E-2</v>
      </c>
      <c r="T219" s="92">
        <v>6687</v>
      </c>
      <c r="U219" s="1">
        <v>59822</v>
      </c>
      <c r="V219" s="1">
        <v>8765.1282051282051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233</v>
      </c>
      <c r="D220" s="1">
        <v>254377</v>
      </c>
      <c r="E220" s="86">
        <f t="shared" si="48"/>
        <v>10007.356701679846</v>
      </c>
      <c r="F220" s="87">
        <f t="shared" si="42"/>
        <v>0.84646346227357383</v>
      </c>
      <c r="G220" s="189">
        <f t="shared" si="49"/>
        <v>1125.7601800006987</v>
      </c>
      <c r="H220" s="189">
        <f t="shared" si="43"/>
        <v>28615.69801543776</v>
      </c>
      <c r="I220" s="189">
        <f t="shared" si="44"/>
        <v>221.70131657059255</v>
      </c>
      <c r="J220" s="88">
        <f t="shared" si="45"/>
        <v>5635.4257659078921</v>
      </c>
      <c r="K220" s="189">
        <f t="shared" si="50"/>
        <v>129.06338658276249</v>
      </c>
      <c r="L220" s="88">
        <f t="shared" si="46"/>
        <v>3280.6622235472396</v>
      </c>
      <c r="M220" s="89">
        <f t="shared" si="51"/>
        <v>31896.360238984998</v>
      </c>
      <c r="N220" s="89">
        <f t="shared" si="52"/>
        <v>286273.36023898498</v>
      </c>
      <c r="O220" s="89">
        <f t="shared" si="53"/>
        <v>11262.180268263306</v>
      </c>
      <c r="P220" s="90">
        <f t="shared" si="47"/>
        <v>0.9526016096761164</v>
      </c>
      <c r="Q220" s="227">
        <v>17467.866816641166</v>
      </c>
      <c r="R220" s="90">
        <f t="shared" si="54"/>
        <v>7.7695116887958715E-2</v>
      </c>
      <c r="S220" s="90">
        <f t="shared" si="54"/>
        <v>5.8616364671129573E-2</v>
      </c>
      <c r="T220" s="92">
        <v>25419</v>
      </c>
      <c r="U220" s="1">
        <v>236038</v>
      </c>
      <c r="V220" s="1">
        <v>9453.2420201049299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234</v>
      </c>
      <c r="D221" s="1">
        <v>476855</v>
      </c>
      <c r="E221" s="86">
        <f t="shared" si="48"/>
        <v>10239.97165435492</v>
      </c>
      <c r="F221" s="87">
        <f t="shared" si="42"/>
        <v>0.86613899339408384</v>
      </c>
      <c r="G221" s="189">
        <f t="shared" si="49"/>
        <v>981.53890934215269</v>
      </c>
      <c r="H221" s="189">
        <f t="shared" si="43"/>
        <v>45708.303930245369</v>
      </c>
      <c r="I221" s="189">
        <f t="shared" si="44"/>
        <v>140.28608313431658</v>
      </c>
      <c r="J221" s="88">
        <f t="shared" si="45"/>
        <v>6532.8423193988547</v>
      </c>
      <c r="K221" s="189">
        <f t="shared" si="50"/>
        <v>47.648153146486521</v>
      </c>
      <c r="L221" s="88">
        <f t="shared" si="46"/>
        <v>2218.8791957255844</v>
      </c>
      <c r="M221" s="89">
        <f t="shared" si="51"/>
        <v>47927.183125970951</v>
      </c>
      <c r="N221" s="89">
        <f t="shared" si="52"/>
        <v>524782.183125971</v>
      </c>
      <c r="O221" s="89">
        <f t="shared" si="53"/>
        <v>11269.158716843562</v>
      </c>
      <c r="P221" s="90">
        <f t="shared" si="47"/>
        <v>0.95319187560973195</v>
      </c>
      <c r="Q221" s="227">
        <v>18720.68392019147</v>
      </c>
      <c r="R221" s="90">
        <f t="shared" si="54"/>
        <v>0.1068620783302423</v>
      </c>
      <c r="S221" s="90">
        <f t="shared" si="54"/>
        <v>0.10179933948201284</v>
      </c>
      <c r="T221" s="92">
        <v>46568</v>
      </c>
      <c r="U221" s="1">
        <v>430817</v>
      </c>
      <c r="V221" s="1">
        <v>9293.8625822457125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235</v>
      </c>
      <c r="D222" s="1">
        <v>1171606</v>
      </c>
      <c r="E222" s="86">
        <f t="shared" si="48"/>
        <v>9910.3035839656241</v>
      </c>
      <c r="F222" s="87">
        <f t="shared" si="42"/>
        <v>0.83825430969774584</v>
      </c>
      <c r="G222" s="189">
        <f t="shared" si="49"/>
        <v>1185.9331129835164</v>
      </c>
      <c r="H222" s="189">
        <f t="shared" si="43"/>
        <v>140202.1985500243</v>
      </c>
      <c r="I222" s="189">
        <f t="shared" si="44"/>
        <v>255.66990777057023</v>
      </c>
      <c r="J222" s="88">
        <f t="shared" si="45"/>
        <v>30225.552166544581</v>
      </c>
      <c r="K222" s="189">
        <f t="shared" si="50"/>
        <v>163.03197778274017</v>
      </c>
      <c r="L222" s="88">
        <f t="shared" si="46"/>
        <v>19273.803445453326</v>
      </c>
      <c r="M222" s="89">
        <f t="shared" si="51"/>
        <v>159476.00199547762</v>
      </c>
      <c r="N222" s="89">
        <f t="shared" si="52"/>
        <v>1331082.0019954776</v>
      </c>
      <c r="O222" s="89">
        <f t="shared" si="53"/>
        <v>11259.26867473188</v>
      </c>
      <c r="P222" s="90">
        <f t="shared" si="47"/>
        <v>0.95235533509884163</v>
      </c>
      <c r="Q222" s="227">
        <v>86865.867302416853</v>
      </c>
      <c r="R222" s="90">
        <f t="shared" si="54"/>
        <v>4.3795347312303112E-2</v>
      </c>
      <c r="S222" s="90">
        <f t="shared" si="54"/>
        <v>3.2891301043613985E-2</v>
      </c>
      <c r="T222" s="92">
        <v>118221</v>
      </c>
      <c r="U222" s="1">
        <v>1122448</v>
      </c>
      <c r="V222" s="1">
        <v>9594.7207358145424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236</v>
      </c>
      <c r="D223" s="1">
        <v>232475</v>
      </c>
      <c r="E223" s="86">
        <f t="shared" si="48"/>
        <v>9781.0080780881872</v>
      </c>
      <c r="F223" s="87">
        <f t="shared" si="42"/>
        <v>0.82731796308555228</v>
      </c>
      <c r="G223" s="189">
        <f t="shared" si="49"/>
        <v>1266.0963266275271</v>
      </c>
      <c r="H223" s="189">
        <f t="shared" si="43"/>
        <v>30092.577491283064</v>
      </c>
      <c r="I223" s="189">
        <f t="shared" si="44"/>
        <v>300.92333482767316</v>
      </c>
      <c r="J223" s="88">
        <f t="shared" si="45"/>
        <v>7152.3458221841356</v>
      </c>
      <c r="K223" s="189">
        <f t="shared" si="50"/>
        <v>208.2854048398431</v>
      </c>
      <c r="L223" s="88">
        <f t="shared" si="46"/>
        <v>4950.5275022333908</v>
      </c>
      <c r="M223" s="89">
        <f t="shared" si="51"/>
        <v>35043.104993516456</v>
      </c>
      <c r="N223" s="89">
        <f t="shared" si="52"/>
        <v>267518.10499351646</v>
      </c>
      <c r="O223" s="89">
        <f t="shared" si="53"/>
        <v>11255.389809555556</v>
      </c>
      <c r="P223" s="90">
        <f t="shared" si="47"/>
        <v>0.95202724470047573</v>
      </c>
      <c r="Q223" s="227">
        <v>18378.866599705976</v>
      </c>
      <c r="R223" s="90">
        <f t="shared" si="54"/>
        <v>0.10971354377992372</v>
      </c>
      <c r="S223" s="90">
        <f t="shared" si="54"/>
        <v>0.1060717709587006</v>
      </c>
      <c r="T223" s="92">
        <v>23768</v>
      </c>
      <c r="U223" s="1">
        <v>209491</v>
      </c>
      <c r="V223" s="1">
        <v>8843.01392992824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237</v>
      </c>
      <c r="D224" s="1">
        <v>100764</v>
      </c>
      <c r="E224" s="86">
        <f t="shared" si="48"/>
        <v>10198.785425101214</v>
      </c>
      <c r="F224" s="87">
        <f t="shared" si="42"/>
        <v>0.86265529242775052</v>
      </c>
      <c r="G224" s="189">
        <f t="shared" si="49"/>
        <v>1007.0743714794505</v>
      </c>
      <c r="H224" s="189">
        <f t="shared" si="43"/>
        <v>9949.8947902169712</v>
      </c>
      <c r="I224" s="189">
        <f t="shared" si="44"/>
        <v>154.70126337311376</v>
      </c>
      <c r="J224" s="88">
        <f t="shared" si="45"/>
        <v>1528.4484821263641</v>
      </c>
      <c r="K224" s="189">
        <f t="shared" si="50"/>
        <v>62.063333385283698</v>
      </c>
      <c r="L224" s="88">
        <f t="shared" si="46"/>
        <v>613.18573384660294</v>
      </c>
      <c r="M224" s="89">
        <f t="shared" si="51"/>
        <v>10563.080524063575</v>
      </c>
      <c r="N224" s="89">
        <f t="shared" si="52"/>
        <v>111327.08052406358</v>
      </c>
      <c r="O224" s="89">
        <f t="shared" si="53"/>
        <v>11267.92312996595</v>
      </c>
      <c r="P224" s="90">
        <f t="shared" si="47"/>
        <v>0.95308736458074184</v>
      </c>
      <c r="Q224" s="227">
        <v>4825.2991722103479</v>
      </c>
      <c r="R224" s="90">
        <f t="shared" si="54"/>
        <v>0.1283004501377287</v>
      </c>
      <c r="S224" s="90">
        <f t="shared" si="54"/>
        <v>0.12784364833605352</v>
      </c>
      <c r="T224" s="92">
        <v>9880</v>
      </c>
      <c r="U224" s="1">
        <v>89306</v>
      </c>
      <c r="V224" s="1">
        <v>9042.7298501417572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238</v>
      </c>
      <c r="D225" s="1">
        <v>97181</v>
      </c>
      <c r="E225" s="86">
        <f t="shared" si="48"/>
        <v>10417.086504448494</v>
      </c>
      <c r="F225" s="87">
        <f t="shared" si="42"/>
        <v>0.88112009716598261</v>
      </c>
      <c r="G225" s="189">
        <f t="shared" si="49"/>
        <v>871.72770228413663</v>
      </c>
      <c r="H225" s="189">
        <f t="shared" si="43"/>
        <v>8132.3477346087111</v>
      </c>
      <c r="I225" s="189">
        <f t="shared" si="44"/>
        <v>78.295885601565615</v>
      </c>
      <c r="J225" s="88">
        <f t="shared" si="45"/>
        <v>730.42231677700568</v>
      </c>
      <c r="K225" s="189">
        <f t="shared" si="50"/>
        <v>-14.342044386264448</v>
      </c>
      <c r="L225" s="88">
        <f t="shared" si="46"/>
        <v>-133.79693207946102</v>
      </c>
      <c r="M225" s="89">
        <f t="shared" si="51"/>
        <v>7998.5508025292502</v>
      </c>
      <c r="N225" s="89">
        <f t="shared" si="52"/>
        <v>105179.55080252925</v>
      </c>
      <c r="O225" s="89">
        <f t="shared" si="53"/>
        <v>11274.472162346367</v>
      </c>
      <c r="P225" s="90">
        <f t="shared" si="47"/>
        <v>0.95364130872288866</v>
      </c>
      <c r="Q225" s="227">
        <v>4901.279045298601</v>
      </c>
      <c r="R225" s="90">
        <f t="shared" si="54"/>
        <v>0.11533076252123216</v>
      </c>
      <c r="S225" s="90">
        <f t="shared" si="54"/>
        <v>0.10935300090411752</v>
      </c>
      <c r="T225" s="92">
        <v>9329</v>
      </c>
      <c r="U225" s="1">
        <v>87132</v>
      </c>
      <c r="V225" s="1">
        <v>9390.2360168121577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239</v>
      </c>
      <c r="D226" s="1">
        <v>21296</v>
      </c>
      <c r="E226" s="86">
        <f t="shared" si="48"/>
        <v>8545.7463884430181</v>
      </c>
      <c r="F226" s="87">
        <f t="shared" si="42"/>
        <v>0.72283443983355922</v>
      </c>
      <c r="G226" s="189">
        <f t="shared" si="49"/>
        <v>2031.9585742075319</v>
      </c>
      <c r="H226" s="189">
        <f t="shared" si="43"/>
        <v>5063.6407669251694</v>
      </c>
      <c r="I226" s="189">
        <f t="shared" si="44"/>
        <v>733.26492620348233</v>
      </c>
      <c r="J226" s="88">
        <f t="shared" si="45"/>
        <v>1827.2961960990781</v>
      </c>
      <c r="K226" s="189">
        <f t="shared" si="50"/>
        <v>640.6269962156523</v>
      </c>
      <c r="L226" s="88">
        <f t="shared" si="46"/>
        <v>1596.4424745694055</v>
      </c>
      <c r="M226" s="89">
        <f t="shared" si="51"/>
        <v>6660.0832414945744</v>
      </c>
      <c r="N226" s="89">
        <f t="shared" si="52"/>
        <v>27956.083241494576</v>
      </c>
      <c r="O226" s="89">
        <f t="shared" si="53"/>
        <v>11218.331958866202</v>
      </c>
      <c r="P226" s="90">
        <f t="shared" si="47"/>
        <v>0.94889273900291593</v>
      </c>
      <c r="Q226" s="227">
        <v>3719.3940948530526</v>
      </c>
      <c r="R226" s="90">
        <f t="shared" si="54"/>
        <v>0.15802066340402393</v>
      </c>
      <c r="S226" s="90">
        <f t="shared" si="54"/>
        <v>0.13571528947007813</v>
      </c>
      <c r="T226" s="92">
        <v>2492</v>
      </c>
      <c r="U226" s="1">
        <v>18390</v>
      </c>
      <c r="V226" s="1">
        <v>7524.5499181669393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240</v>
      </c>
      <c r="D227" s="1">
        <v>19589</v>
      </c>
      <c r="E227" s="86">
        <f t="shared" si="48"/>
        <v>8572.8665207877457</v>
      </c>
      <c r="F227" s="87">
        <f t="shared" si="42"/>
        <v>0.72512837236800987</v>
      </c>
      <c r="G227" s="189">
        <f t="shared" si="49"/>
        <v>2015.144092153801</v>
      </c>
      <c r="H227" s="189">
        <f t="shared" si="43"/>
        <v>4604.6042505714349</v>
      </c>
      <c r="I227" s="189">
        <f t="shared" si="44"/>
        <v>723.77287988282762</v>
      </c>
      <c r="J227" s="88">
        <f t="shared" si="45"/>
        <v>1653.8210305322611</v>
      </c>
      <c r="K227" s="189">
        <f t="shared" si="50"/>
        <v>631.13494989499759</v>
      </c>
      <c r="L227" s="88">
        <f t="shared" si="46"/>
        <v>1442.1433605100694</v>
      </c>
      <c r="M227" s="89">
        <f t="shared" si="51"/>
        <v>6046.7476110815041</v>
      </c>
      <c r="N227" s="89">
        <f t="shared" si="52"/>
        <v>25635.747611081504</v>
      </c>
      <c r="O227" s="89">
        <f t="shared" si="53"/>
        <v>11219.145562836544</v>
      </c>
      <c r="P227" s="90">
        <f t="shared" si="47"/>
        <v>0.94896155697894946</v>
      </c>
      <c r="Q227" s="227">
        <v>3279.2821415486483</v>
      </c>
      <c r="R227" s="90">
        <f t="shared" si="54"/>
        <v>0.11822125813449023</v>
      </c>
      <c r="S227" s="90">
        <f t="shared" si="54"/>
        <v>0.10990188772386164</v>
      </c>
      <c r="T227" s="92">
        <v>2285</v>
      </c>
      <c r="U227" s="1">
        <v>17518</v>
      </c>
      <c r="V227" s="1">
        <v>7723.9858906525569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241</v>
      </c>
      <c r="D228" s="1">
        <v>60010</v>
      </c>
      <c r="E228" s="86">
        <f t="shared" si="48"/>
        <v>9283.7252475247533</v>
      </c>
      <c r="F228" s="87">
        <f t="shared" si="42"/>
        <v>0.78525573236509949</v>
      </c>
      <c r="G228" s="189">
        <f t="shared" si="49"/>
        <v>1574.4116815768562</v>
      </c>
      <c r="H228" s="189">
        <f t="shared" si="43"/>
        <v>10176.997109712798</v>
      </c>
      <c r="I228" s="189">
        <f t="shared" si="44"/>
        <v>474.97232552487498</v>
      </c>
      <c r="J228" s="88">
        <f t="shared" si="45"/>
        <v>3070.2211121927917</v>
      </c>
      <c r="K228" s="189">
        <f t="shared" si="50"/>
        <v>382.33439553704488</v>
      </c>
      <c r="L228" s="88">
        <f t="shared" si="46"/>
        <v>2471.4095327514583</v>
      </c>
      <c r="M228" s="89">
        <f t="shared" si="51"/>
        <v>12648.406642464257</v>
      </c>
      <c r="N228" s="89">
        <f t="shared" si="52"/>
        <v>72658.406642464251</v>
      </c>
      <c r="O228" s="89">
        <f t="shared" si="53"/>
        <v>11240.471324638653</v>
      </c>
      <c r="P228" s="90">
        <f t="shared" si="47"/>
        <v>0.95076537777886205</v>
      </c>
      <c r="Q228" s="227">
        <v>7374.2294017376098</v>
      </c>
      <c r="R228" s="90">
        <f t="shared" si="54"/>
        <v>7.4619916551761187E-2</v>
      </c>
      <c r="S228" s="90">
        <f t="shared" si="54"/>
        <v>5.1179104634403866E-2</v>
      </c>
      <c r="T228" s="92">
        <v>6464</v>
      </c>
      <c r="U228" s="1">
        <v>55843</v>
      </c>
      <c r="V228" s="1">
        <v>8831.725446781591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242</v>
      </c>
      <c r="D229" s="1">
        <v>61372</v>
      </c>
      <c r="E229" s="86">
        <f t="shared" si="48"/>
        <v>9803.8338658146968</v>
      </c>
      <c r="F229" s="87">
        <f t="shared" si="42"/>
        <v>0.82924866225857763</v>
      </c>
      <c r="G229" s="189">
        <f t="shared" si="49"/>
        <v>1251.9443382370912</v>
      </c>
      <c r="H229" s="189">
        <f t="shared" si="43"/>
        <v>7837.1715573641914</v>
      </c>
      <c r="I229" s="189">
        <f t="shared" si="44"/>
        <v>292.93430912339477</v>
      </c>
      <c r="J229" s="88">
        <f t="shared" si="45"/>
        <v>1833.7687751124513</v>
      </c>
      <c r="K229" s="189">
        <f t="shared" si="50"/>
        <v>200.29637913556471</v>
      </c>
      <c r="L229" s="88">
        <f t="shared" si="46"/>
        <v>1253.855333388635</v>
      </c>
      <c r="M229" s="89">
        <f t="shared" si="51"/>
        <v>9091.0268907528261</v>
      </c>
      <c r="N229" s="89">
        <f t="shared" si="52"/>
        <v>70463.026890752823</v>
      </c>
      <c r="O229" s="89">
        <f t="shared" si="53"/>
        <v>11256.074583187352</v>
      </c>
      <c r="P229" s="90">
        <f t="shared" si="47"/>
        <v>0.95208516567566648</v>
      </c>
      <c r="Q229" s="227">
        <v>6890.2526941332726</v>
      </c>
      <c r="R229" s="90">
        <f t="shared" si="54"/>
        <v>0.14467966054275855</v>
      </c>
      <c r="S229" s="90">
        <f t="shared" si="54"/>
        <v>0.14029111232342531</v>
      </c>
      <c r="T229" s="92">
        <v>6260</v>
      </c>
      <c r="U229" s="1">
        <v>53615</v>
      </c>
      <c r="V229" s="1">
        <v>8597.6587556125723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243</v>
      </c>
      <c r="D230" s="1">
        <v>125323</v>
      </c>
      <c r="E230" s="86">
        <f t="shared" si="48"/>
        <v>10680.330663030511</v>
      </c>
      <c r="F230" s="87">
        <f t="shared" si="42"/>
        <v>0.90338637272096745</v>
      </c>
      <c r="G230" s="189">
        <f t="shared" si="49"/>
        <v>708.51632396328671</v>
      </c>
      <c r="H230" s="189">
        <f t="shared" si="43"/>
        <v>8313.7305453852059</v>
      </c>
      <c r="I230" s="189">
        <f t="shared" si="44"/>
        <v>0</v>
      </c>
      <c r="J230" s="88">
        <f t="shared" si="45"/>
        <v>0</v>
      </c>
      <c r="K230" s="189">
        <f t="shared" si="50"/>
        <v>-92.637929987830063</v>
      </c>
      <c r="L230" s="88">
        <f t="shared" si="46"/>
        <v>-1087.0134704771981</v>
      </c>
      <c r="M230" s="89">
        <f t="shared" si="51"/>
        <v>7226.7170749080078</v>
      </c>
      <c r="N230" s="89">
        <f t="shared" si="52"/>
        <v>132549.717074908</v>
      </c>
      <c r="O230" s="89">
        <f t="shared" si="53"/>
        <v>11296.209057005966</v>
      </c>
      <c r="P230" s="90">
        <f t="shared" si="47"/>
        <v>0.95547990483384293</v>
      </c>
      <c r="Q230" s="227">
        <v>3584.2747256323905</v>
      </c>
      <c r="R230" s="90">
        <f t="shared" si="54"/>
        <v>8.4240305919402E-2</v>
      </c>
      <c r="S230" s="90">
        <f t="shared" si="54"/>
        <v>6.4743569550815672E-2</v>
      </c>
      <c r="T230" s="92">
        <v>11734</v>
      </c>
      <c r="U230" s="1">
        <v>115586</v>
      </c>
      <c r="V230" s="1">
        <v>10030.894732274581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244</v>
      </c>
      <c r="D231" s="1">
        <v>48226</v>
      </c>
      <c r="E231" s="86">
        <f t="shared" si="48"/>
        <v>8909.2924441160176</v>
      </c>
      <c r="F231" s="87">
        <f t="shared" si="42"/>
        <v>0.75358466310972294</v>
      </c>
      <c r="G231" s="189">
        <f t="shared" si="49"/>
        <v>1806.5600196902724</v>
      </c>
      <c r="H231" s="189">
        <f t="shared" si="43"/>
        <v>9778.9093865834438</v>
      </c>
      <c r="I231" s="189">
        <f t="shared" si="44"/>
        <v>606.02380671793253</v>
      </c>
      <c r="J231" s="88">
        <f t="shared" si="45"/>
        <v>3280.4068657641687</v>
      </c>
      <c r="K231" s="189">
        <f t="shared" si="50"/>
        <v>513.3858767301025</v>
      </c>
      <c r="L231" s="88">
        <f t="shared" si="46"/>
        <v>2778.957750740045</v>
      </c>
      <c r="M231" s="89">
        <f t="shared" si="51"/>
        <v>12557.867137323488</v>
      </c>
      <c r="N231" s="89">
        <f t="shared" si="52"/>
        <v>60783.86713732349</v>
      </c>
      <c r="O231" s="89">
        <f t="shared" si="53"/>
        <v>11229.238340536393</v>
      </c>
      <c r="P231" s="90">
        <f t="shared" si="47"/>
        <v>0.94981524570120091</v>
      </c>
      <c r="Q231" s="227">
        <v>7077.3083248152379</v>
      </c>
      <c r="R231" s="90">
        <f t="shared" si="54"/>
        <v>0.1125568090063903</v>
      </c>
      <c r="S231" s="90">
        <f t="shared" si="54"/>
        <v>0.12632760268890061</v>
      </c>
      <c r="T231" s="92">
        <v>5413</v>
      </c>
      <c r="U231" s="1">
        <v>43347</v>
      </c>
      <c r="V231" s="1">
        <v>7910.0364963503653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245</v>
      </c>
      <c r="D232" s="1">
        <v>17549</v>
      </c>
      <c r="E232" s="86">
        <f t="shared" si="48"/>
        <v>9870.0787401574798</v>
      </c>
      <c r="F232" s="87">
        <f t="shared" si="42"/>
        <v>0.83485192667351127</v>
      </c>
      <c r="G232" s="189">
        <f t="shared" si="49"/>
        <v>1210.8725161445657</v>
      </c>
      <c r="H232" s="189">
        <f t="shared" si="43"/>
        <v>2152.931333705038</v>
      </c>
      <c r="I232" s="189">
        <f t="shared" si="44"/>
        <v>269.74860310342069</v>
      </c>
      <c r="J232" s="88">
        <f t="shared" si="45"/>
        <v>479.613016317882</v>
      </c>
      <c r="K232" s="189">
        <f t="shared" si="50"/>
        <v>177.11067311559063</v>
      </c>
      <c r="L232" s="88">
        <f t="shared" si="46"/>
        <v>314.90277679952015</v>
      </c>
      <c r="M232" s="89">
        <f t="shared" si="51"/>
        <v>2467.8341105045583</v>
      </c>
      <c r="N232" s="89">
        <f t="shared" si="52"/>
        <v>20016.834110504558</v>
      </c>
      <c r="O232" s="89">
        <f t="shared" si="53"/>
        <v>11258.061929417638</v>
      </c>
      <c r="P232" s="90">
        <f t="shared" si="47"/>
        <v>0.95225326360811469</v>
      </c>
      <c r="Q232" s="227">
        <v>2111.9168311526537</v>
      </c>
      <c r="R232" s="90">
        <f t="shared" si="54"/>
        <v>7.8080845312691979E-2</v>
      </c>
      <c r="S232" s="90">
        <f t="shared" si="54"/>
        <v>9.2633117690366029E-2</v>
      </c>
      <c r="T232" s="92">
        <v>1778</v>
      </c>
      <c r="U232" s="1">
        <v>16278</v>
      </c>
      <c r="V232" s="1">
        <v>9033.2963374028859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246</v>
      </c>
      <c r="D233" s="1">
        <v>13700</v>
      </c>
      <c r="E233" s="86">
        <f t="shared" si="48"/>
        <v>9792.7090779127939</v>
      </c>
      <c r="F233" s="87">
        <f t="shared" si="42"/>
        <v>0.82830768186133419</v>
      </c>
      <c r="G233" s="189">
        <f t="shared" si="49"/>
        <v>1258.8417067362711</v>
      </c>
      <c r="H233" s="189">
        <f t="shared" si="43"/>
        <v>1761.1195477240433</v>
      </c>
      <c r="I233" s="189">
        <f t="shared" si="44"/>
        <v>296.82798488906082</v>
      </c>
      <c r="J233" s="88">
        <f t="shared" si="45"/>
        <v>415.26235085979613</v>
      </c>
      <c r="K233" s="189">
        <f t="shared" si="50"/>
        <v>204.19005490123075</v>
      </c>
      <c r="L233" s="88">
        <f t="shared" si="46"/>
        <v>285.66188680682183</v>
      </c>
      <c r="M233" s="89">
        <f t="shared" si="51"/>
        <v>2046.7814345308652</v>
      </c>
      <c r="N233" s="89">
        <f t="shared" si="52"/>
        <v>15746.781434530865</v>
      </c>
      <c r="O233" s="89">
        <f t="shared" si="53"/>
        <v>11255.740839550297</v>
      </c>
      <c r="P233" s="90">
        <f t="shared" si="47"/>
        <v>0.95205693626374943</v>
      </c>
      <c r="Q233" s="227">
        <v>2202.7713705188771</v>
      </c>
      <c r="R233" s="90">
        <f t="shared" si="54"/>
        <v>9.94302222935559E-2</v>
      </c>
      <c r="S233" s="90">
        <f t="shared" si="54"/>
        <v>8.4498718202363848E-2</v>
      </c>
      <c r="T233" s="92">
        <v>1399</v>
      </c>
      <c r="U233" s="1">
        <v>12461</v>
      </c>
      <c r="V233" s="1">
        <v>9029.710144927536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247</v>
      </c>
      <c r="D234" s="1">
        <v>34895</v>
      </c>
      <c r="E234" s="86">
        <f t="shared" si="48"/>
        <v>9115.7262277951922</v>
      </c>
      <c r="F234" s="87">
        <f t="shared" si="42"/>
        <v>0.77104568308455568</v>
      </c>
      <c r="G234" s="189">
        <f t="shared" si="49"/>
        <v>1678.5710738091841</v>
      </c>
      <c r="H234" s="189">
        <f t="shared" si="43"/>
        <v>6425.5700705415566</v>
      </c>
      <c r="I234" s="189">
        <f t="shared" si="44"/>
        <v>533.77198243022133</v>
      </c>
      <c r="J234" s="88">
        <f t="shared" si="45"/>
        <v>2043.2791487428872</v>
      </c>
      <c r="K234" s="189">
        <f t="shared" si="50"/>
        <v>441.13405244239129</v>
      </c>
      <c r="L234" s="88">
        <f t="shared" si="46"/>
        <v>1688.661152749474</v>
      </c>
      <c r="M234" s="89">
        <f t="shared" si="51"/>
        <v>8114.2312232910308</v>
      </c>
      <c r="N234" s="89">
        <f t="shared" si="52"/>
        <v>43009.231223291034</v>
      </c>
      <c r="O234" s="89">
        <f t="shared" si="53"/>
        <v>11235.431354046768</v>
      </c>
      <c r="P234" s="90">
        <f t="shared" si="47"/>
        <v>0.95033907630044601</v>
      </c>
      <c r="Q234" s="227">
        <v>5144.3935132814995</v>
      </c>
      <c r="R234" s="90">
        <f t="shared" si="54"/>
        <v>0.12455688043828553</v>
      </c>
      <c r="S234" s="90">
        <f t="shared" si="54"/>
        <v>0.16539110363079373</v>
      </c>
      <c r="T234" s="92">
        <v>3828</v>
      </c>
      <c r="U234" s="1">
        <v>31030</v>
      </c>
      <c r="V234" s="1">
        <v>7822.0317620368032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248</v>
      </c>
      <c r="D235" s="1">
        <v>12967</v>
      </c>
      <c r="E235" s="86">
        <f t="shared" si="48"/>
        <v>11159.2082616179</v>
      </c>
      <c r="F235" s="87">
        <f t="shared" si="42"/>
        <v>0.94389181308740233</v>
      </c>
      <c r="G235" s="189">
        <f t="shared" si="49"/>
        <v>411.6122128391055</v>
      </c>
      <c r="H235" s="189">
        <f t="shared" si="43"/>
        <v>478.29339131904055</v>
      </c>
      <c r="I235" s="189">
        <f t="shared" si="44"/>
        <v>0</v>
      </c>
      <c r="J235" s="88">
        <f t="shared" si="45"/>
        <v>0</v>
      </c>
      <c r="K235" s="189">
        <f t="shared" si="50"/>
        <v>-92.637929987830063</v>
      </c>
      <c r="L235" s="88">
        <f t="shared" si="46"/>
        <v>-107.64527464585854</v>
      </c>
      <c r="M235" s="89">
        <f t="shared" si="51"/>
        <v>370.64811667318202</v>
      </c>
      <c r="N235" s="89">
        <f t="shared" si="52"/>
        <v>13337.648116673183</v>
      </c>
      <c r="O235" s="89">
        <f t="shared" si="53"/>
        <v>11478.182544469177</v>
      </c>
      <c r="P235" s="90">
        <f t="shared" si="47"/>
        <v>0.97087197217308852</v>
      </c>
      <c r="Q235" s="227">
        <v>740.54896941580569</v>
      </c>
      <c r="R235" s="90">
        <f t="shared" si="54"/>
        <v>9.9643826322930798E-2</v>
      </c>
      <c r="S235" s="90">
        <f t="shared" si="54"/>
        <v>0.11667789592173697</v>
      </c>
      <c r="T235" s="92">
        <v>1162</v>
      </c>
      <c r="U235" s="1">
        <v>11792</v>
      </c>
      <c r="V235" s="1">
        <v>9993.2203389830502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249</v>
      </c>
      <c r="D236" s="1">
        <v>21007</v>
      </c>
      <c r="E236" s="86">
        <f t="shared" si="48"/>
        <v>17433.195020746887</v>
      </c>
      <c r="F236" s="87">
        <f t="shared" si="42"/>
        <v>1.4745714633390439</v>
      </c>
      <c r="G236" s="189">
        <f t="shared" si="49"/>
        <v>-3478.259577820867</v>
      </c>
      <c r="H236" s="189">
        <f t="shared" si="43"/>
        <v>-4191.3027912741445</v>
      </c>
      <c r="I236" s="189">
        <f t="shared" si="44"/>
        <v>0</v>
      </c>
      <c r="J236" s="88">
        <f t="shared" si="45"/>
        <v>0</v>
      </c>
      <c r="K236" s="189">
        <f t="shared" si="50"/>
        <v>-92.637929987830063</v>
      </c>
      <c r="L236" s="88">
        <f t="shared" si="46"/>
        <v>-111.62870563533522</v>
      </c>
      <c r="M236" s="89">
        <f t="shared" si="51"/>
        <v>-4302.9314969094794</v>
      </c>
      <c r="N236" s="89">
        <f t="shared" si="52"/>
        <v>16704.068503090522</v>
      </c>
      <c r="O236" s="89">
        <f t="shared" si="53"/>
        <v>13862.297512938194</v>
      </c>
      <c r="P236" s="90">
        <f t="shared" si="47"/>
        <v>1.1725302392687125</v>
      </c>
      <c r="Q236" s="227">
        <v>-118.06797922026999</v>
      </c>
      <c r="R236" s="90">
        <f t="shared" si="54"/>
        <v>7.6012907852276795E-2</v>
      </c>
      <c r="S236" s="90">
        <f t="shared" si="54"/>
        <v>7.6012907852276837E-2</v>
      </c>
      <c r="T236" s="92">
        <v>1205</v>
      </c>
      <c r="U236" s="1">
        <v>19523</v>
      </c>
      <c r="V236" s="1">
        <v>16201.659751037343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250</v>
      </c>
      <c r="D237" s="1">
        <v>33617</v>
      </c>
      <c r="E237" s="86">
        <f t="shared" si="48"/>
        <v>32355.149181905679</v>
      </c>
      <c r="F237" s="87">
        <f t="shared" si="42"/>
        <v>2.7367318279258082</v>
      </c>
      <c r="G237" s="189">
        <f t="shared" si="49"/>
        <v>-12729.871157739317</v>
      </c>
      <c r="H237" s="189">
        <f t="shared" si="43"/>
        <v>-13226.336132891151</v>
      </c>
      <c r="I237" s="189">
        <f t="shared" si="44"/>
        <v>0</v>
      </c>
      <c r="J237" s="88">
        <f t="shared" si="45"/>
        <v>0</v>
      </c>
      <c r="K237" s="189">
        <f t="shared" si="50"/>
        <v>-92.637929987830063</v>
      </c>
      <c r="L237" s="88">
        <f t="shared" si="46"/>
        <v>-96.250809257355428</v>
      </c>
      <c r="M237" s="89">
        <f t="shared" si="51"/>
        <v>-13322.586942148506</v>
      </c>
      <c r="N237" s="89">
        <f t="shared" si="52"/>
        <v>20294.413057851496</v>
      </c>
      <c r="O237" s="89">
        <f t="shared" si="53"/>
        <v>19532.640094178532</v>
      </c>
      <c r="P237" s="90">
        <f t="shared" si="47"/>
        <v>1.6521511778116831</v>
      </c>
      <c r="Q237" s="227">
        <v>-819.0606891368152</v>
      </c>
      <c r="R237" s="90">
        <f t="shared" si="54"/>
        <v>-1.3368189650050503E-3</v>
      </c>
      <c r="S237" s="90">
        <f t="shared" si="54"/>
        <v>-2.8249782457767169E-2</v>
      </c>
      <c r="T237" s="92">
        <v>1039</v>
      </c>
      <c r="U237" s="1">
        <v>33662</v>
      </c>
      <c r="V237" s="1">
        <v>33295.746785361029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251</v>
      </c>
      <c r="D238" s="1">
        <v>138957</v>
      </c>
      <c r="E238" s="86">
        <f t="shared" si="48"/>
        <v>8894.9558315196518</v>
      </c>
      <c r="F238" s="87">
        <f t="shared" si="42"/>
        <v>0.75237201334641857</v>
      </c>
      <c r="G238" s="189">
        <f t="shared" si="49"/>
        <v>1815.448719500019</v>
      </c>
      <c r="H238" s="189">
        <f t="shared" si="43"/>
        <v>28360.939896029297</v>
      </c>
      <c r="I238" s="189">
        <f t="shared" si="44"/>
        <v>611.04162112666052</v>
      </c>
      <c r="J238" s="88">
        <f t="shared" si="45"/>
        <v>9545.6922052406917</v>
      </c>
      <c r="K238" s="189">
        <f t="shared" si="50"/>
        <v>518.40369113883048</v>
      </c>
      <c r="L238" s="88">
        <f t="shared" si="46"/>
        <v>8098.5024629708096</v>
      </c>
      <c r="M238" s="89">
        <f t="shared" si="51"/>
        <v>36459.44235900011</v>
      </c>
      <c r="N238" s="89">
        <f t="shared" si="52"/>
        <v>175416.4423590001</v>
      </c>
      <c r="O238" s="89">
        <f t="shared" si="53"/>
        <v>11228.8082421585</v>
      </c>
      <c r="P238" s="90">
        <f t="shared" si="47"/>
        <v>0.94977886620830165</v>
      </c>
      <c r="Q238" s="227">
        <v>22785.089442132583</v>
      </c>
      <c r="R238" s="90">
        <f t="shared" si="54"/>
        <v>0.13609569049390488</v>
      </c>
      <c r="S238" s="90">
        <f t="shared" si="54"/>
        <v>0.12373259566712438</v>
      </c>
      <c r="T238" s="92">
        <v>15622</v>
      </c>
      <c r="U238" s="1">
        <v>122311</v>
      </c>
      <c r="V238" s="1">
        <v>7915.5449132798349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252</v>
      </c>
      <c r="D239" s="1">
        <v>17606</v>
      </c>
      <c r="E239" s="86">
        <f t="shared" si="48"/>
        <v>19241.530054644809</v>
      </c>
      <c r="F239" s="87">
        <f t="shared" si="42"/>
        <v>1.6275278912324247</v>
      </c>
      <c r="G239" s="189">
        <f t="shared" si="49"/>
        <v>-4599.4272988375778</v>
      </c>
      <c r="H239" s="189">
        <f t="shared" si="43"/>
        <v>-4208.4759784363832</v>
      </c>
      <c r="I239" s="189">
        <f t="shared" si="44"/>
        <v>0</v>
      </c>
      <c r="J239" s="88">
        <f t="shared" si="45"/>
        <v>0</v>
      </c>
      <c r="K239" s="189">
        <f t="shared" si="50"/>
        <v>-92.637929987830063</v>
      </c>
      <c r="L239" s="88">
        <f t="shared" si="46"/>
        <v>-84.763705938864518</v>
      </c>
      <c r="M239" s="89">
        <f t="shared" si="51"/>
        <v>-4293.2396843752476</v>
      </c>
      <c r="N239" s="89">
        <f t="shared" si="52"/>
        <v>13312.760315624753</v>
      </c>
      <c r="O239" s="89">
        <f t="shared" si="53"/>
        <v>14549.464825819403</v>
      </c>
      <c r="P239" s="90">
        <f t="shared" si="47"/>
        <v>1.2306536818681972</v>
      </c>
      <c r="Q239" s="227">
        <v>64.243069720707354</v>
      </c>
      <c r="R239" s="90">
        <f t="shared" si="54"/>
        <v>7.2033124276928692E-2</v>
      </c>
      <c r="S239" s="90">
        <f t="shared" si="54"/>
        <v>8.1406091483721535E-2</v>
      </c>
      <c r="T239" s="92">
        <v>915</v>
      </c>
      <c r="U239" s="1">
        <v>16423</v>
      </c>
      <c r="V239" s="1">
        <v>17793.066088840736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253</v>
      </c>
      <c r="D240" s="1">
        <v>99003</v>
      </c>
      <c r="E240" s="86">
        <f t="shared" si="48"/>
        <v>9108.7496549820589</v>
      </c>
      <c r="F240" s="87">
        <f t="shared" si="42"/>
        <v>0.77045557581105184</v>
      </c>
      <c r="G240" s="189">
        <f t="shared" si="49"/>
        <v>1682.8965489533266</v>
      </c>
      <c r="H240" s="189">
        <f t="shared" si="43"/>
        <v>18291.402590573707</v>
      </c>
      <c r="I240" s="189">
        <f t="shared" si="44"/>
        <v>536.21378291481801</v>
      </c>
      <c r="J240" s="88">
        <f t="shared" si="45"/>
        <v>5828.1076065011575</v>
      </c>
      <c r="K240" s="189">
        <f t="shared" si="50"/>
        <v>443.57585292698798</v>
      </c>
      <c r="L240" s="88">
        <f t="shared" si="46"/>
        <v>4821.2259454634323</v>
      </c>
      <c r="M240" s="89">
        <f t="shared" si="51"/>
        <v>23112.62853603714</v>
      </c>
      <c r="N240" s="89">
        <f t="shared" si="52"/>
        <v>122115.62853603714</v>
      </c>
      <c r="O240" s="89">
        <f t="shared" si="53"/>
        <v>11235.222056862374</v>
      </c>
      <c r="P240" s="90">
        <f t="shared" si="47"/>
        <v>0.95032137308224085</v>
      </c>
      <c r="Q240" s="227">
        <v>12886.335171331397</v>
      </c>
      <c r="R240" s="90">
        <f t="shared" si="54"/>
        <v>0.11585365853658537</v>
      </c>
      <c r="S240" s="90">
        <f t="shared" si="54"/>
        <v>0.11236308678295187</v>
      </c>
      <c r="T240" s="92">
        <v>10869</v>
      </c>
      <c r="U240" s="1">
        <v>88724</v>
      </c>
      <c r="V240" s="1">
        <v>8188.6479003230261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254</v>
      </c>
      <c r="D241" s="1">
        <v>17894</v>
      </c>
      <c r="E241" s="86">
        <f t="shared" si="48"/>
        <v>10019.036954087345</v>
      </c>
      <c r="F241" s="87">
        <f t="shared" si="42"/>
        <v>0.84745142614733293</v>
      </c>
      <c r="G241" s="189">
        <f t="shared" si="49"/>
        <v>1118.5184235080492</v>
      </c>
      <c r="H241" s="189">
        <f t="shared" si="43"/>
        <v>1997.6739043853759</v>
      </c>
      <c r="I241" s="189">
        <f t="shared" si="44"/>
        <v>217.61322822796782</v>
      </c>
      <c r="J241" s="88">
        <f t="shared" si="45"/>
        <v>388.65722561515054</v>
      </c>
      <c r="K241" s="189">
        <f t="shared" si="50"/>
        <v>124.97529824013776</v>
      </c>
      <c r="L241" s="88">
        <f t="shared" si="46"/>
        <v>223.20588265688605</v>
      </c>
      <c r="M241" s="89">
        <f t="shared" si="51"/>
        <v>2220.8797870422618</v>
      </c>
      <c r="N241" s="89">
        <f t="shared" si="52"/>
        <v>20114.87978704226</v>
      </c>
      <c r="O241" s="89">
        <f t="shared" si="53"/>
        <v>11262.530675835531</v>
      </c>
      <c r="P241" s="90">
        <f t="shared" si="47"/>
        <v>0.95263124859232906</v>
      </c>
      <c r="Q241" s="227">
        <v>1013.5162734380247</v>
      </c>
      <c r="R241" s="90">
        <f t="shared" si="54"/>
        <v>0.14484964811260398</v>
      </c>
      <c r="S241" s="90">
        <f t="shared" si="54"/>
        <v>0.13843951570435872</v>
      </c>
      <c r="T241" s="92">
        <v>1786</v>
      </c>
      <c r="U241" s="1">
        <v>15630</v>
      </c>
      <c r="V241" s="1">
        <v>8800.6756756756749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255</v>
      </c>
      <c r="D242" s="1">
        <v>71287</v>
      </c>
      <c r="E242" s="86">
        <f t="shared" si="48"/>
        <v>11566.931689112445</v>
      </c>
      <c r="F242" s="87">
        <f t="shared" si="42"/>
        <v>0.97837874049243312</v>
      </c>
      <c r="G242" s="189">
        <f t="shared" si="49"/>
        <v>158.82368779248711</v>
      </c>
      <c r="H242" s="189">
        <f t="shared" si="43"/>
        <v>978.83038786509803</v>
      </c>
      <c r="I242" s="189">
        <f t="shared" si="44"/>
        <v>0</v>
      </c>
      <c r="J242" s="88">
        <f t="shared" si="45"/>
        <v>0</v>
      </c>
      <c r="K242" s="189">
        <f t="shared" si="50"/>
        <v>-92.637929987830063</v>
      </c>
      <c r="L242" s="88">
        <f t="shared" si="46"/>
        <v>-570.92756251499657</v>
      </c>
      <c r="M242" s="89">
        <f t="shared" si="51"/>
        <v>407.90282535010147</v>
      </c>
      <c r="N242" s="89">
        <f t="shared" si="52"/>
        <v>71694.902825350102</v>
      </c>
      <c r="O242" s="89">
        <f t="shared" si="53"/>
        <v>11633.117446917102</v>
      </c>
      <c r="P242" s="90">
        <f t="shared" si="47"/>
        <v>0.98397700458699999</v>
      </c>
      <c r="Q242" s="227">
        <v>3954.1085012991462</v>
      </c>
      <c r="R242" s="90">
        <f t="shared" si="54"/>
        <v>0.10685505783712444</v>
      </c>
      <c r="S242" s="90">
        <f t="shared" si="54"/>
        <v>0.11206336494036594</v>
      </c>
      <c r="T242" s="92">
        <v>6163</v>
      </c>
      <c r="U242" s="1">
        <v>64405</v>
      </c>
      <c r="V242" s="1">
        <v>10401.324289405684</v>
      </c>
      <c r="W242" s="196"/>
      <c r="X242" s="89">
        <v>0</v>
      </c>
      <c r="Y242" s="89">
        <f t="shared" si="55"/>
        <v>0</v>
      </c>
    </row>
    <row r="243" spans="2:27" ht="30.6" customHeight="1">
      <c r="B243" s="200">
        <v>4228</v>
      </c>
      <c r="C243" t="s">
        <v>256</v>
      </c>
      <c r="D243" s="1">
        <v>42375</v>
      </c>
      <c r="E243" s="86">
        <f t="shared" si="48"/>
        <v>22279.179810725553</v>
      </c>
      <c r="F243" s="87">
        <f t="shared" si="42"/>
        <v>1.8844648233670582</v>
      </c>
      <c r="G243" s="189">
        <f t="shared" si="49"/>
        <v>-6482.770147607639</v>
      </c>
      <c r="H243" s="189">
        <f t="shared" si="43"/>
        <v>-12330.228820749729</v>
      </c>
      <c r="I243" s="189">
        <f t="shared" si="44"/>
        <v>0</v>
      </c>
      <c r="J243" s="88">
        <f t="shared" si="45"/>
        <v>0</v>
      </c>
      <c r="K243" s="189">
        <f t="shared" si="50"/>
        <v>-92.637929987830063</v>
      </c>
      <c r="L243" s="88">
        <f t="shared" si="46"/>
        <v>-176.19734283685275</v>
      </c>
      <c r="M243" s="89">
        <f t="shared" si="51"/>
        <v>-12506.426163586582</v>
      </c>
      <c r="N243" s="89">
        <f t="shared" si="52"/>
        <v>29868.573836413416</v>
      </c>
      <c r="O243" s="89">
        <f t="shared" si="53"/>
        <v>15703.771733130083</v>
      </c>
      <c r="P243" s="90">
        <f t="shared" si="47"/>
        <v>1.3282897160793579</v>
      </c>
      <c r="Q243" s="227">
        <v>-813.39991408876267</v>
      </c>
      <c r="R243" s="90">
        <f t="shared" si="54"/>
        <v>2.9669047966175827E-2</v>
      </c>
      <c r="S243" s="90">
        <f t="shared" si="54"/>
        <v>1.3969572471423584E-2</v>
      </c>
      <c r="T243" s="92">
        <v>1902</v>
      </c>
      <c r="U243" s="1">
        <v>41154</v>
      </c>
      <c r="V243" s="1">
        <v>21972.237052856377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257</v>
      </c>
      <c r="D244" s="1">
        <v>3663948</v>
      </c>
      <c r="E244" s="86">
        <f t="shared" si="48"/>
        <v>12474.755625466021</v>
      </c>
      <c r="F244" s="87">
        <f t="shared" si="42"/>
        <v>1.0551662294575943</v>
      </c>
      <c r="G244" s="189">
        <f t="shared" si="49"/>
        <v>-404.02715274672994</v>
      </c>
      <c r="H244" s="189">
        <f t="shared" si="43"/>
        <v>-118666.4110060893</v>
      </c>
      <c r="I244" s="189">
        <f t="shared" si="44"/>
        <v>0</v>
      </c>
      <c r="J244" s="88">
        <f t="shared" si="45"/>
        <v>0</v>
      </c>
      <c r="K244" s="189">
        <f t="shared" si="50"/>
        <v>-92.637929987830063</v>
      </c>
      <c r="L244" s="88">
        <f t="shared" si="46"/>
        <v>-27208.593778795581</v>
      </c>
      <c r="M244" s="89">
        <f t="shared" si="51"/>
        <v>-145875.00478488489</v>
      </c>
      <c r="N244" s="89">
        <f t="shared" si="52"/>
        <v>3518072.9952151151</v>
      </c>
      <c r="O244" s="89">
        <f t="shared" si="53"/>
        <v>11978.090542731463</v>
      </c>
      <c r="P244" s="90">
        <f t="shared" si="47"/>
        <v>1.0131562503937614</v>
      </c>
      <c r="Q244" s="227">
        <v>-93292.99411519189</v>
      </c>
      <c r="R244" s="93">
        <f t="shared" si="54"/>
        <v>6.0715535736980498E-2</v>
      </c>
      <c r="S244" s="93">
        <f t="shared" si="54"/>
        <v>5.4326879677007098E-2</v>
      </c>
      <c r="T244" s="92">
        <v>293709</v>
      </c>
      <c r="U244" s="1">
        <v>3454223</v>
      </c>
      <c r="V244" s="1">
        <v>11831.962046995957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258</v>
      </c>
      <c r="D245" s="1">
        <v>195250</v>
      </c>
      <c r="E245" s="86">
        <f t="shared" si="48"/>
        <v>11209.024628279465</v>
      </c>
      <c r="F245" s="87">
        <f t="shared" si="42"/>
        <v>0.94810548663370053</v>
      </c>
      <c r="G245" s="189">
        <f t="shared" si="49"/>
        <v>380.72606550893488</v>
      </c>
      <c r="H245" s="189">
        <f t="shared" si="43"/>
        <v>6631.8673351001371</v>
      </c>
      <c r="I245" s="189">
        <f t="shared" si="44"/>
        <v>0</v>
      </c>
      <c r="J245" s="88">
        <f t="shared" si="45"/>
        <v>0</v>
      </c>
      <c r="K245" s="189">
        <f t="shared" si="50"/>
        <v>-92.637929987830063</v>
      </c>
      <c r="L245" s="88">
        <f t="shared" si="46"/>
        <v>-1613.6601024580118</v>
      </c>
      <c r="M245" s="89">
        <f t="shared" si="51"/>
        <v>5018.2072326421257</v>
      </c>
      <c r="N245" s="89">
        <f t="shared" si="52"/>
        <v>200268.20723264213</v>
      </c>
      <c r="O245" s="89">
        <f t="shared" si="53"/>
        <v>11497.112763800571</v>
      </c>
      <c r="P245" s="90">
        <f t="shared" si="47"/>
        <v>0.97247316812068174</v>
      </c>
      <c r="Q245" s="227">
        <v>899.32213274863079</v>
      </c>
      <c r="R245" s="93">
        <f t="shared" si="54"/>
        <v>2.8815187298717442E-3</v>
      </c>
      <c r="S245" s="93">
        <f t="shared" si="54"/>
        <v>-1.1486613212845749E-3</v>
      </c>
      <c r="T245" s="92">
        <v>17419</v>
      </c>
      <c r="U245" s="1">
        <v>194689</v>
      </c>
      <c r="V245" s="1">
        <v>11221.914807769901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259</v>
      </c>
      <c r="D246" s="1">
        <v>44822</v>
      </c>
      <c r="E246" s="86">
        <f t="shared" si="48"/>
        <v>10950.891766430492</v>
      </c>
      <c r="F246" s="87">
        <f t="shared" si="42"/>
        <v>0.92627154561602998</v>
      </c>
      <c r="G246" s="189">
        <f t="shared" si="49"/>
        <v>540.76843985529831</v>
      </c>
      <c r="H246" s="189">
        <f t="shared" si="43"/>
        <v>2213.3652243277361</v>
      </c>
      <c r="I246" s="189">
        <f t="shared" si="44"/>
        <v>0</v>
      </c>
      <c r="J246" s="88">
        <f t="shared" si="45"/>
        <v>0</v>
      </c>
      <c r="K246" s="189">
        <f t="shared" si="50"/>
        <v>-92.637929987830063</v>
      </c>
      <c r="L246" s="88">
        <f t="shared" si="46"/>
        <v>-379.16704744018847</v>
      </c>
      <c r="M246" s="89">
        <f t="shared" si="51"/>
        <v>1834.1981768875476</v>
      </c>
      <c r="N246" s="89">
        <f t="shared" si="52"/>
        <v>46656.198176887548</v>
      </c>
      <c r="O246" s="89">
        <f t="shared" si="53"/>
        <v>11399.022276297959</v>
      </c>
      <c r="P246" s="90">
        <f t="shared" si="47"/>
        <v>0.96417627053396682</v>
      </c>
      <c r="Q246" s="227">
        <v>1173.2025402916429</v>
      </c>
      <c r="R246" s="93">
        <f t="shared" si="54"/>
        <v>0.13229758747000125</v>
      </c>
      <c r="S246" s="93">
        <f t="shared" si="54"/>
        <v>0.1264880958167226</v>
      </c>
      <c r="T246" s="92">
        <v>4093</v>
      </c>
      <c r="U246" s="1">
        <v>39585</v>
      </c>
      <c r="V246" s="1">
        <v>9721.2671905697443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260</v>
      </c>
      <c r="D247" s="1">
        <v>61339</v>
      </c>
      <c r="E247" s="86">
        <f t="shared" si="48"/>
        <v>10663.942976356051</v>
      </c>
      <c r="F247" s="87">
        <f t="shared" si="42"/>
        <v>0.90200023466127488</v>
      </c>
      <c r="G247" s="189">
        <f t="shared" si="49"/>
        <v>718.67668970145155</v>
      </c>
      <c r="H247" s="189">
        <f t="shared" si="43"/>
        <v>4133.8283191627488</v>
      </c>
      <c r="I247" s="189">
        <f t="shared" si="44"/>
        <v>0</v>
      </c>
      <c r="J247" s="88">
        <f t="shared" si="45"/>
        <v>0</v>
      </c>
      <c r="K247" s="189">
        <f t="shared" si="50"/>
        <v>-92.637929987830063</v>
      </c>
      <c r="L247" s="88">
        <f t="shared" si="46"/>
        <v>-532.85337328999856</v>
      </c>
      <c r="M247" s="89">
        <f t="shared" si="51"/>
        <v>3600.9749458727501</v>
      </c>
      <c r="N247" s="89">
        <f t="shared" si="52"/>
        <v>64939.974945872753</v>
      </c>
      <c r="O247" s="89">
        <f t="shared" si="53"/>
        <v>11289.981736069672</v>
      </c>
      <c r="P247" s="90">
        <f t="shared" si="47"/>
        <v>0.95495317237115984</v>
      </c>
      <c r="Q247" s="227">
        <v>1944.1047010258692</v>
      </c>
      <c r="R247" s="93">
        <f t="shared" si="54"/>
        <v>0.14004534978811983</v>
      </c>
      <c r="S247" s="93">
        <f t="shared" si="54"/>
        <v>0.13806335161394015</v>
      </c>
      <c r="T247" s="92">
        <v>5752</v>
      </c>
      <c r="U247" s="1">
        <v>53804</v>
      </c>
      <c r="V247" s="1">
        <v>9370.2542668059923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261</v>
      </c>
      <c r="D248" s="1">
        <v>147106</v>
      </c>
      <c r="E248" s="86">
        <f t="shared" si="48"/>
        <v>11896.967246259603</v>
      </c>
      <c r="F248" s="87">
        <f t="shared" si="42"/>
        <v>1.0062945077328751</v>
      </c>
      <c r="G248" s="189">
        <f t="shared" si="49"/>
        <v>-45.798357638750424</v>
      </c>
      <c r="H248" s="189">
        <f t="shared" si="43"/>
        <v>-566.29669220314895</v>
      </c>
      <c r="I248" s="189">
        <f t="shared" si="44"/>
        <v>0</v>
      </c>
      <c r="J248" s="88">
        <f t="shared" si="45"/>
        <v>0</v>
      </c>
      <c r="K248" s="189">
        <f t="shared" si="50"/>
        <v>-92.637929987830063</v>
      </c>
      <c r="L248" s="88">
        <f t="shared" si="46"/>
        <v>-1145.4680042995187</v>
      </c>
      <c r="M248" s="89">
        <f t="shared" si="51"/>
        <v>-1711.7646965026677</v>
      </c>
      <c r="N248" s="89">
        <f t="shared" si="52"/>
        <v>145394.23530349732</v>
      </c>
      <c r="O248" s="89">
        <f t="shared" si="53"/>
        <v>11758.530958633022</v>
      </c>
      <c r="P248" s="90">
        <f t="shared" si="47"/>
        <v>0.99458499613836804</v>
      </c>
      <c r="Q248" s="227">
        <v>2019.9937236027922</v>
      </c>
      <c r="R248" s="93">
        <f t="shared" si="54"/>
        <v>9.9257975086494851E-2</v>
      </c>
      <c r="S248" s="93">
        <f t="shared" si="54"/>
        <v>9.0634600757065711E-2</v>
      </c>
      <c r="T248" s="92">
        <v>12365</v>
      </c>
      <c r="U248" s="1">
        <v>133823</v>
      </c>
      <c r="V248" s="1">
        <v>10908.298011085752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262</v>
      </c>
      <c r="D249" s="1">
        <v>250698</v>
      </c>
      <c r="E249" s="86">
        <f t="shared" si="48"/>
        <v>12955.968992248061</v>
      </c>
      <c r="F249" s="87">
        <f t="shared" si="42"/>
        <v>1.0958692387217963</v>
      </c>
      <c r="G249" s="189">
        <f t="shared" si="49"/>
        <v>-702.37944015159462</v>
      </c>
      <c r="H249" s="189">
        <f t="shared" si="43"/>
        <v>-13591.042166933355</v>
      </c>
      <c r="I249" s="189">
        <f t="shared" si="44"/>
        <v>0</v>
      </c>
      <c r="J249" s="88">
        <f t="shared" si="45"/>
        <v>0</v>
      </c>
      <c r="K249" s="189">
        <f t="shared" si="50"/>
        <v>-92.637929987830063</v>
      </c>
      <c r="L249" s="88">
        <f t="shared" si="46"/>
        <v>-1792.5439452645116</v>
      </c>
      <c r="M249" s="89">
        <f t="shared" si="51"/>
        <v>-15383.586112197867</v>
      </c>
      <c r="N249" s="89">
        <f t="shared" si="52"/>
        <v>235314.41388780213</v>
      </c>
      <c r="O249" s="89">
        <f t="shared" si="53"/>
        <v>12160.951622108638</v>
      </c>
      <c r="P249" s="90">
        <f t="shared" si="47"/>
        <v>1.0286233939141582</v>
      </c>
      <c r="Q249" s="227">
        <v>-10064.90688623421</v>
      </c>
      <c r="R249" s="93">
        <f t="shared" si="54"/>
        <v>0.12855856666966778</v>
      </c>
      <c r="S249" s="93">
        <f t="shared" si="54"/>
        <v>0.12488418994097564</v>
      </c>
      <c r="T249" s="92">
        <v>19350</v>
      </c>
      <c r="U249" s="1">
        <v>222140</v>
      </c>
      <c r="V249" s="1">
        <v>11517.602530201691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263</v>
      </c>
      <c r="D250" s="1">
        <v>35601</v>
      </c>
      <c r="E250" s="86">
        <f t="shared" si="48"/>
        <v>11097.568578553617</v>
      </c>
      <c r="F250" s="87">
        <f t="shared" si="42"/>
        <v>0.93867807472517528</v>
      </c>
      <c r="G250" s="189">
        <f t="shared" si="49"/>
        <v>449.82881633896068</v>
      </c>
      <c r="H250" s="189">
        <f t="shared" si="43"/>
        <v>1443.050842815386</v>
      </c>
      <c r="I250" s="189">
        <f t="shared" si="44"/>
        <v>0</v>
      </c>
      <c r="J250" s="88">
        <f t="shared" si="45"/>
        <v>0</v>
      </c>
      <c r="K250" s="189">
        <f t="shared" si="50"/>
        <v>-92.637929987830063</v>
      </c>
      <c r="L250" s="88">
        <f t="shared" si="46"/>
        <v>-297.18247940095887</v>
      </c>
      <c r="M250" s="89">
        <f t="shared" si="51"/>
        <v>1145.8683634144272</v>
      </c>
      <c r="N250" s="89">
        <f t="shared" si="52"/>
        <v>36746.868363414425</v>
      </c>
      <c r="O250" s="89">
        <f t="shared" si="53"/>
        <v>11454.759464904746</v>
      </c>
      <c r="P250" s="90">
        <f t="shared" si="47"/>
        <v>0.96889075159544191</v>
      </c>
      <c r="Q250" s="227">
        <v>434.09694826669761</v>
      </c>
      <c r="R250" s="93">
        <f t="shared" si="54"/>
        <v>0.12111478507321681</v>
      </c>
      <c r="S250" s="93">
        <f t="shared" si="54"/>
        <v>0.11936741165508542</v>
      </c>
      <c r="T250" s="92">
        <v>3208</v>
      </c>
      <c r="U250" s="1">
        <v>31755</v>
      </c>
      <c r="V250" s="1">
        <v>9914.1429909459875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264</v>
      </c>
      <c r="D251" s="1">
        <v>39161</v>
      </c>
      <c r="E251" s="86">
        <f t="shared" si="48"/>
        <v>13114.869390488948</v>
      </c>
      <c r="F251" s="87">
        <f t="shared" si="42"/>
        <v>1.1093096891085654</v>
      </c>
      <c r="G251" s="189">
        <f t="shared" si="49"/>
        <v>-800.89768706094435</v>
      </c>
      <c r="H251" s="189">
        <f t="shared" si="43"/>
        <v>-2391.48049356398</v>
      </c>
      <c r="I251" s="189">
        <f t="shared" si="44"/>
        <v>0</v>
      </c>
      <c r="J251" s="88">
        <f t="shared" si="45"/>
        <v>0</v>
      </c>
      <c r="K251" s="189">
        <f t="shared" si="50"/>
        <v>-92.637929987830063</v>
      </c>
      <c r="L251" s="88">
        <f t="shared" si="46"/>
        <v>-276.61685894366059</v>
      </c>
      <c r="M251" s="89">
        <f t="shared" si="51"/>
        <v>-2668.0973525076406</v>
      </c>
      <c r="N251" s="89">
        <f t="shared" si="52"/>
        <v>36492.902647492359</v>
      </c>
      <c r="O251" s="89">
        <f t="shared" si="53"/>
        <v>12221.333773440174</v>
      </c>
      <c r="P251" s="90">
        <f t="shared" si="47"/>
        <v>1.0337307650611305</v>
      </c>
      <c r="Q251" s="227">
        <v>-1141.5643866819307</v>
      </c>
      <c r="R251" s="93">
        <f t="shared" si="54"/>
        <v>6.3521807615012763E-2</v>
      </c>
      <c r="S251" s="93">
        <f t="shared" si="54"/>
        <v>4.0726966460504624E-2</v>
      </c>
      <c r="T251" s="92">
        <v>2986</v>
      </c>
      <c r="U251" s="1">
        <v>36822</v>
      </c>
      <c r="V251" s="1">
        <v>12601.642710472281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265</v>
      </c>
      <c r="D252" s="1">
        <v>160931</v>
      </c>
      <c r="E252" s="86">
        <f t="shared" si="48"/>
        <v>12214.876660341555</v>
      </c>
      <c r="F252" s="87">
        <f t="shared" si="42"/>
        <v>1.0331845958305643</v>
      </c>
      <c r="G252" s="189">
        <f t="shared" si="49"/>
        <v>-242.90219436956096</v>
      </c>
      <c r="H252" s="189">
        <f t="shared" si="43"/>
        <v>-3200.2364108189659</v>
      </c>
      <c r="I252" s="189">
        <f t="shared" si="44"/>
        <v>0</v>
      </c>
      <c r="J252" s="88">
        <f t="shared" si="45"/>
        <v>0</v>
      </c>
      <c r="K252" s="189">
        <f t="shared" si="50"/>
        <v>-92.637929987830063</v>
      </c>
      <c r="L252" s="88">
        <f t="shared" si="46"/>
        <v>-1220.5047275896611</v>
      </c>
      <c r="M252" s="89">
        <f t="shared" si="51"/>
        <v>-4420.7411384086272</v>
      </c>
      <c r="N252" s="89">
        <f t="shared" si="52"/>
        <v>156510.25886159137</v>
      </c>
      <c r="O252" s="89">
        <f t="shared" si="53"/>
        <v>11879.336535984165</v>
      </c>
      <c r="P252" s="90">
        <f t="shared" si="47"/>
        <v>1.0048032296154901</v>
      </c>
      <c r="Q252" s="227">
        <v>2518.985621388334</v>
      </c>
      <c r="R252" s="93">
        <f t="shared" si="54"/>
        <v>9.4136043784206411E-2</v>
      </c>
      <c r="S252" s="93">
        <f t="shared" si="54"/>
        <v>8.6994055187208694E-2</v>
      </c>
      <c r="T252" s="92">
        <v>13175</v>
      </c>
      <c r="U252" s="1">
        <v>147085</v>
      </c>
      <c r="V252" s="1">
        <v>11237.2984949194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266</v>
      </c>
      <c r="D253" s="1">
        <v>156087</v>
      </c>
      <c r="E253" s="86">
        <f t="shared" si="48"/>
        <v>14214.279209543758</v>
      </c>
      <c r="F253" s="87">
        <f t="shared" si="42"/>
        <v>1.2023023014073242</v>
      </c>
      <c r="G253" s="189">
        <f t="shared" si="49"/>
        <v>-1482.5317748749267</v>
      </c>
      <c r="H253" s="189">
        <f t="shared" si="43"/>
        <v>-16279.68141990157</v>
      </c>
      <c r="I253" s="189">
        <f t="shared" si="44"/>
        <v>0</v>
      </c>
      <c r="J253" s="88">
        <f t="shared" si="45"/>
        <v>0</v>
      </c>
      <c r="K253" s="189">
        <f t="shared" si="50"/>
        <v>-92.637929987830063</v>
      </c>
      <c r="L253" s="88">
        <f t="shared" si="46"/>
        <v>-1017.257109196362</v>
      </c>
      <c r="M253" s="89">
        <f t="shared" si="51"/>
        <v>-17296.938529097933</v>
      </c>
      <c r="N253" s="89">
        <f t="shared" si="52"/>
        <v>138790.06147090206</v>
      </c>
      <c r="O253" s="89">
        <f t="shared" si="53"/>
        <v>12639.109504681001</v>
      </c>
      <c r="P253" s="90">
        <f t="shared" si="47"/>
        <v>1.0690679577346587</v>
      </c>
      <c r="Q253" s="227">
        <v>-2710.4965807616572</v>
      </c>
      <c r="R253" s="93">
        <f t="shared" si="54"/>
        <v>0.14230617233354312</v>
      </c>
      <c r="S253" s="93">
        <f t="shared" si="54"/>
        <v>0.14605109740448452</v>
      </c>
      <c r="T253" s="92">
        <v>10981</v>
      </c>
      <c r="U253" s="1">
        <v>136642</v>
      </c>
      <c r="V253" s="1">
        <v>12402.831986929292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267</v>
      </c>
      <c r="D254" s="1">
        <v>23843</v>
      </c>
      <c r="E254" s="86">
        <f t="shared" si="48"/>
        <v>24656.67011375388</v>
      </c>
      <c r="F254" s="87">
        <f t="shared" si="42"/>
        <v>2.0855627489646729</v>
      </c>
      <c r="G254" s="189">
        <f t="shared" si="49"/>
        <v>-7956.8141354852023</v>
      </c>
      <c r="H254" s="189">
        <f t="shared" si="43"/>
        <v>-7694.2392690141905</v>
      </c>
      <c r="I254" s="189">
        <f t="shared" si="44"/>
        <v>0</v>
      </c>
      <c r="J254" s="88">
        <f t="shared" si="45"/>
        <v>0</v>
      </c>
      <c r="K254" s="189">
        <f t="shared" si="50"/>
        <v>-92.637929987830063</v>
      </c>
      <c r="L254" s="88">
        <f t="shared" si="46"/>
        <v>-89.580878298231681</v>
      </c>
      <c r="M254" s="89">
        <f t="shared" si="51"/>
        <v>-7783.8201473124218</v>
      </c>
      <c r="N254" s="89">
        <f t="shared" si="52"/>
        <v>16059.179852687579</v>
      </c>
      <c r="O254" s="89">
        <f t="shared" si="53"/>
        <v>16607.218048280847</v>
      </c>
      <c r="P254" s="90">
        <f t="shared" si="47"/>
        <v>1.4047069278064515</v>
      </c>
      <c r="Q254" s="227">
        <v>54.005364393358832</v>
      </c>
      <c r="R254" s="93">
        <f t="shared" si="54"/>
        <v>1.8975169879054659E-2</v>
      </c>
      <c r="S254" s="93">
        <f t="shared" si="54"/>
        <v>2.0028918762073428E-2</v>
      </c>
      <c r="T254" s="92">
        <v>967</v>
      </c>
      <c r="U254" s="1">
        <v>23399</v>
      </c>
      <c r="V254" s="1">
        <v>24172.520661157025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268</v>
      </c>
      <c r="D255" s="1">
        <v>15026</v>
      </c>
      <c r="E255" s="86">
        <f t="shared" si="48"/>
        <v>13660</v>
      </c>
      <c r="F255" s="87">
        <f t="shared" si="42"/>
        <v>1.1554190821154693</v>
      </c>
      <c r="G255" s="189">
        <f t="shared" si="49"/>
        <v>-1138.8786649577967</v>
      </c>
      <c r="H255" s="189">
        <f t="shared" si="43"/>
        <v>-1252.7665314535764</v>
      </c>
      <c r="I255" s="189">
        <f t="shared" si="44"/>
        <v>0</v>
      </c>
      <c r="J255" s="88">
        <f t="shared" si="45"/>
        <v>0</v>
      </c>
      <c r="K255" s="189">
        <f t="shared" si="50"/>
        <v>-92.637929987830063</v>
      </c>
      <c r="L255" s="88">
        <f t="shared" si="46"/>
        <v>-101.90172298661307</v>
      </c>
      <c r="M255" s="89">
        <f t="shared" si="51"/>
        <v>-1354.6682544401895</v>
      </c>
      <c r="N255" s="89">
        <f t="shared" si="52"/>
        <v>13671.33174555981</v>
      </c>
      <c r="O255" s="89">
        <f t="shared" si="53"/>
        <v>12428.483405054372</v>
      </c>
      <c r="P255" s="90">
        <f t="shared" si="47"/>
        <v>1.0512523344037539</v>
      </c>
      <c r="Q255" s="227">
        <v>819.50084884456646</v>
      </c>
      <c r="R255" s="93">
        <f t="shared" si="54"/>
        <v>7.9686714090680469E-2</v>
      </c>
      <c r="S255" s="93">
        <f t="shared" si="54"/>
        <v>6.8889846949773764E-2</v>
      </c>
      <c r="T255" s="92">
        <v>1100</v>
      </c>
      <c r="U255" s="1">
        <v>13917</v>
      </c>
      <c r="V255" s="1">
        <v>12779.614325068869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269</v>
      </c>
      <c r="D256" s="1">
        <v>180747</v>
      </c>
      <c r="E256" s="86">
        <f t="shared" si="48"/>
        <v>10997.018739352639</v>
      </c>
      <c r="F256" s="87">
        <f t="shared" si="42"/>
        <v>0.93017315503875864</v>
      </c>
      <c r="G256" s="189">
        <f t="shared" si="49"/>
        <v>512.16971664356686</v>
      </c>
      <c r="H256" s="189">
        <f t="shared" si="43"/>
        <v>8418.0214627536643</v>
      </c>
      <c r="I256" s="189">
        <f t="shared" si="44"/>
        <v>0</v>
      </c>
      <c r="J256" s="88">
        <f t="shared" si="45"/>
        <v>0</v>
      </c>
      <c r="K256" s="189">
        <f t="shared" si="50"/>
        <v>-92.637929987830063</v>
      </c>
      <c r="L256" s="88">
        <f t="shared" si="46"/>
        <v>-1522.5970172799748</v>
      </c>
      <c r="M256" s="89">
        <f t="shared" si="51"/>
        <v>6895.424445473689</v>
      </c>
      <c r="N256" s="89">
        <f t="shared" si="52"/>
        <v>187642.42444547368</v>
      </c>
      <c r="O256" s="89">
        <f t="shared" si="53"/>
        <v>11416.550526008377</v>
      </c>
      <c r="P256" s="90">
        <f t="shared" si="47"/>
        <v>0.96565888211460382</v>
      </c>
      <c r="Q256" s="227">
        <v>5828.2114469175422</v>
      </c>
      <c r="R256" s="90">
        <f t="shared" si="54"/>
        <v>0.12738579376762058</v>
      </c>
      <c r="S256" s="90">
        <f t="shared" si="54"/>
        <v>0.12978653012572883</v>
      </c>
      <c r="T256" s="92">
        <v>16436</v>
      </c>
      <c r="U256" s="1">
        <v>160324</v>
      </c>
      <c r="V256" s="1">
        <v>9733.7138000121413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270</v>
      </c>
      <c r="D257" s="1">
        <v>95031</v>
      </c>
      <c r="E257" s="86">
        <f t="shared" si="48"/>
        <v>11157.802042972877</v>
      </c>
      <c r="F257" s="87">
        <f t="shared" si="42"/>
        <v>0.94377286932048532</v>
      </c>
      <c r="G257" s="189">
        <f t="shared" si="49"/>
        <v>412.48406839901969</v>
      </c>
      <c r="H257" s="189">
        <f t="shared" si="43"/>
        <v>3513.1268105544509</v>
      </c>
      <c r="I257" s="189">
        <f t="shared" si="44"/>
        <v>0</v>
      </c>
      <c r="J257" s="88">
        <f t="shared" si="45"/>
        <v>0</v>
      </c>
      <c r="K257" s="189">
        <f t="shared" si="50"/>
        <v>-92.637929987830063</v>
      </c>
      <c r="L257" s="88">
        <f t="shared" si="46"/>
        <v>-788.99724970634861</v>
      </c>
      <c r="M257" s="89">
        <f t="shared" si="51"/>
        <v>2724.1295608481023</v>
      </c>
      <c r="N257" s="89">
        <f t="shared" si="52"/>
        <v>97755.129560848101</v>
      </c>
      <c r="O257" s="89">
        <f t="shared" si="53"/>
        <v>11477.648181384067</v>
      </c>
      <c r="P257" s="90">
        <f t="shared" si="47"/>
        <v>0.97082677354166003</v>
      </c>
      <c r="Q257" s="227">
        <v>2243.1439178265268</v>
      </c>
      <c r="R257" s="90">
        <f t="shared" si="54"/>
        <v>9.3781292082455711E-2</v>
      </c>
      <c r="S257" s="90">
        <f t="shared" si="54"/>
        <v>9.1084402669078648E-2</v>
      </c>
      <c r="T257" s="92">
        <v>8517</v>
      </c>
      <c r="U257" s="1">
        <v>86883</v>
      </c>
      <c r="V257" s="1">
        <v>10226.341807909605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271</v>
      </c>
      <c r="D258" s="1">
        <v>27432</v>
      </c>
      <c r="E258" s="86">
        <f t="shared" si="48"/>
        <v>11012.444801284624</v>
      </c>
      <c r="F258" s="87">
        <f t="shared" si="42"/>
        <v>0.93147795491563345</v>
      </c>
      <c r="G258" s="189">
        <f t="shared" si="49"/>
        <v>502.60555824573623</v>
      </c>
      <c r="H258" s="189">
        <f t="shared" si="43"/>
        <v>1251.990445590129</v>
      </c>
      <c r="I258" s="189">
        <f t="shared" si="44"/>
        <v>0</v>
      </c>
      <c r="J258" s="88">
        <f t="shared" si="45"/>
        <v>0</v>
      </c>
      <c r="K258" s="189">
        <f t="shared" si="50"/>
        <v>-92.637929987830063</v>
      </c>
      <c r="L258" s="88">
        <f t="shared" si="46"/>
        <v>-230.76108359968467</v>
      </c>
      <c r="M258" s="89">
        <f t="shared" si="51"/>
        <v>1021.2293619904443</v>
      </c>
      <c r="N258" s="89">
        <f t="shared" si="52"/>
        <v>28453.229361990445</v>
      </c>
      <c r="O258" s="89">
        <f t="shared" si="53"/>
        <v>11422.412429542532</v>
      </c>
      <c r="P258" s="90">
        <f t="shared" si="47"/>
        <v>0.96615470606781628</v>
      </c>
      <c r="Q258" s="227">
        <v>1176.957231338014</v>
      </c>
      <c r="R258" s="90">
        <f t="shared" si="54"/>
        <v>7.5174414047189775E-2</v>
      </c>
      <c r="S258" s="90">
        <f t="shared" si="54"/>
        <v>7.992227376397773E-2</v>
      </c>
      <c r="T258" s="92">
        <v>2491</v>
      </c>
      <c r="U258" s="1">
        <v>25514</v>
      </c>
      <c r="V258" s="1">
        <v>10197.44204636291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272</v>
      </c>
      <c r="D259" s="1">
        <v>296906</v>
      </c>
      <c r="E259" s="86">
        <f t="shared" si="48"/>
        <v>11271.201882924608</v>
      </c>
      <c r="F259" s="87">
        <f t="shared" si="42"/>
        <v>0.95336469501514642</v>
      </c>
      <c r="G259" s="189">
        <f t="shared" si="49"/>
        <v>342.17616762894625</v>
      </c>
      <c r="H259" s="189">
        <f t="shared" si="43"/>
        <v>9013.604607681702</v>
      </c>
      <c r="I259" s="189">
        <f t="shared" si="44"/>
        <v>0</v>
      </c>
      <c r="J259" s="88">
        <f t="shared" si="45"/>
        <v>0</v>
      </c>
      <c r="K259" s="189">
        <f t="shared" si="50"/>
        <v>-92.637929987830063</v>
      </c>
      <c r="L259" s="88">
        <f t="shared" si="46"/>
        <v>-2440.2683517394198</v>
      </c>
      <c r="M259" s="89">
        <f t="shared" si="51"/>
        <v>6573.3362559422822</v>
      </c>
      <c r="N259" s="89">
        <f t="shared" si="52"/>
        <v>303479.3362559423</v>
      </c>
      <c r="O259" s="89">
        <f t="shared" si="53"/>
        <v>11520.740120565724</v>
      </c>
      <c r="P259" s="90">
        <f t="shared" si="47"/>
        <v>0.97447166730563106</v>
      </c>
      <c r="Q259" s="227">
        <v>5243.4785820577736</v>
      </c>
      <c r="R259" s="90">
        <f t="shared" si="54"/>
        <v>0.10316973757054905</v>
      </c>
      <c r="S259" s="90">
        <f t="shared" si="54"/>
        <v>9.2197508003945036E-2</v>
      </c>
      <c r="T259" s="92">
        <v>26342</v>
      </c>
      <c r="U259" s="1">
        <v>269139</v>
      </c>
      <c r="V259" s="1">
        <v>10319.746932515338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273</v>
      </c>
      <c r="D260" s="1">
        <v>120821</v>
      </c>
      <c r="E260" s="86">
        <f t="shared" si="48"/>
        <v>22221.997425050577</v>
      </c>
      <c r="F260" s="87">
        <f t="shared" si="42"/>
        <v>1.8796281015830352</v>
      </c>
      <c r="G260" s="189">
        <f t="shared" si="49"/>
        <v>-6447.3170684891538</v>
      </c>
      <c r="H260" s="189">
        <f t="shared" si="43"/>
        <v>-35054.062901375532</v>
      </c>
      <c r="I260" s="189">
        <f t="shared" si="44"/>
        <v>0</v>
      </c>
      <c r="J260" s="88">
        <f t="shared" si="45"/>
        <v>0</v>
      </c>
      <c r="K260" s="189">
        <f t="shared" si="50"/>
        <v>-92.637929987830063</v>
      </c>
      <c r="L260" s="88">
        <f t="shared" si="46"/>
        <v>-503.67242534383206</v>
      </c>
      <c r="M260" s="89">
        <f t="shared" si="51"/>
        <v>-35557.735326719361</v>
      </c>
      <c r="N260" s="89">
        <f t="shared" si="52"/>
        <v>85263.264673280646</v>
      </c>
      <c r="O260" s="89">
        <f t="shared" si="53"/>
        <v>15682.042426573596</v>
      </c>
      <c r="P260" s="90">
        <f t="shared" si="47"/>
        <v>1.3264517618014295</v>
      </c>
      <c r="Q260" s="227">
        <v>-5684.530458938254</v>
      </c>
      <c r="R260" s="90">
        <f t="shared" si="54"/>
        <v>6.3200133756896842E-2</v>
      </c>
      <c r="S260" s="90">
        <f t="shared" si="54"/>
        <v>3.6409915194326417E-2</v>
      </c>
      <c r="T260" s="92">
        <v>5437</v>
      </c>
      <c r="U260" s="1">
        <v>113639</v>
      </c>
      <c r="V260" s="1">
        <v>21441.32075471698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274</v>
      </c>
      <c r="D261" s="1">
        <v>451360</v>
      </c>
      <c r="E261" s="86">
        <f t="shared" si="48"/>
        <v>11254.457050243111</v>
      </c>
      <c r="F261" s="87">
        <f t="shared" si="42"/>
        <v>0.95194834807466089</v>
      </c>
      <c r="G261" s="189">
        <f t="shared" si="49"/>
        <v>352.55796389147463</v>
      </c>
      <c r="H261" s="189">
        <f t="shared" si="43"/>
        <v>14139.337141867589</v>
      </c>
      <c r="I261" s="189">
        <f t="shared" si="44"/>
        <v>0</v>
      </c>
      <c r="J261" s="88">
        <f t="shared" si="45"/>
        <v>0</v>
      </c>
      <c r="K261" s="189">
        <f t="shared" si="50"/>
        <v>-92.637929987830063</v>
      </c>
      <c r="L261" s="88">
        <f t="shared" si="46"/>
        <v>-3715.244182161925</v>
      </c>
      <c r="M261" s="89">
        <f t="shared" si="51"/>
        <v>10424.092959705664</v>
      </c>
      <c r="N261" s="89">
        <f t="shared" si="52"/>
        <v>461784.09295970568</v>
      </c>
      <c r="O261" s="89">
        <f t="shared" si="53"/>
        <v>11514.377084146758</v>
      </c>
      <c r="P261" s="90">
        <f t="shared" si="47"/>
        <v>0.97393345546824683</v>
      </c>
      <c r="Q261" s="227">
        <v>8850.8347662830456</v>
      </c>
      <c r="R261" s="90">
        <f t="shared" si="54"/>
        <v>0.10607118789438216</v>
      </c>
      <c r="S261" s="90">
        <f t="shared" si="54"/>
        <v>9.6776935548779003E-2</v>
      </c>
      <c r="T261" s="92">
        <v>40105</v>
      </c>
      <c r="U261" s="1">
        <v>408075</v>
      </c>
      <c r="V261" s="1">
        <v>10261.391068195535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275</v>
      </c>
      <c r="D262" s="1">
        <v>319740</v>
      </c>
      <c r="E262" s="86">
        <f t="shared" si="48"/>
        <v>10525.726701122559</v>
      </c>
      <c r="F262" s="87">
        <f t="shared" si="42"/>
        <v>0.89030933262147249</v>
      </c>
      <c r="G262" s="189">
        <f t="shared" si="49"/>
        <v>804.37078034621641</v>
      </c>
      <c r="H262" s="189">
        <f t="shared" si="43"/>
        <v>24434.371194577016</v>
      </c>
      <c r="I262" s="189">
        <f t="shared" si="44"/>
        <v>40.271816765642868</v>
      </c>
      <c r="J262" s="88">
        <f t="shared" si="45"/>
        <v>1223.3369778899335</v>
      </c>
      <c r="K262" s="189">
        <f t="shared" si="50"/>
        <v>-52.366113222187195</v>
      </c>
      <c r="L262" s="88">
        <f t="shared" si="46"/>
        <v>-1590.7254213503804</v>
      </c>
      <c r="M262" s="89">
        <f t="shared" si="51"/>
        <v>22843.645773226635</v>
      </c>
      <c r="N262" s="89">
        <f t="shared" si="52"/>
        <v>342583.64577322663</v>
      </c>
      <c r="O262" s="89">
        <f t="shared" si="53"/>
        <v>11277.731368246588</v>
      </c>
      <c r="P262" s="90">
        <f t="shared" si="47"/>
        <v>0.95391698578655337</v>
      </c>
      <c r="Q262" s="227">
        <v>13279.832876946712</v>
      </c>
      <c r="R262" s="90">
        <f t="shared" si="54"/>
        <v>0.11193414779188532</v>
      </c>
      <c r="S262" s="90">
        <f t="shared" si="54"/>
        <v>0.10344190951003662</v>
      </c>
      <c r="T262" s="92">
        <v>30377</v>
      </c>
      <c r="U262" s="1">
        <v>287553</v>
      </c>
      <c r="V262" s="1">
        <v>9538.9948581854369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276</v>
      </c>
      <c r="D263" s="1">
        <v>44796</v>
      </c>
      <c r="E263" s="86">
        <f t="shared" si="48"/>
        <v>11560.258064516129</v>
      </c>
      <c r="F263" s="87">
        <f t="shared" ref="F263:F326" si="56">E263/E$365</f>
        <v>0.97781425782731901</v>
      </c>
      <c r="G263" s="189">
        <f t="shared" si="49"/>
        <v>162.96133504220339</v>
      </c>
      <c r="H263" s="189">
        <f t="shared" ref="H263:H326" si="57">G263*T263/1000</f>
        <v>631.47517328853814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-92.637929987830063</v>
      </c>
      <c r="L263" s="88">
        <f t="shared" ref="L263:L326" si="60">K263*T263/1000</f>
        <v>-358.97197870284151</v>
      </c>
      <c r="M263" s="89">
        <f t="shared" si="51"/>
        <v>272.50319458569663</v>
      </c>
      <c r="N263" s="89">
        <f t="shared" si="52"/>
        <v>45068.503194585697</v>
      </c>
      <c r="O263" s="89">
        <f t="shared" si="53"/>
        <v>11630.581469570503</v>
      </c>
      <c r="P263" s="90">
        <f t="shared" ref="P263:P326" si="61">O263/O$365</f>
        <v>0.98376250117425679</v>
      </c>
      <c r="Q263" s="227">
        <v>2488.1475357024506</v>
      </c>
      <c r="R263" s="90">
        <f t="shared" si="54"/>
        <v>9.4427206762600469E-2</v>
      </c>
      <c r="S263" s="90">
        <f t="shared" si="54"/>
        <v>8.7931251728912738E-2</v>
      </c>
      <c r="T263" s="92">
        <v>3875</v>
      </c>
      <c r="U263" s="1">
        <v>40931</v>
      </c>
      <c r="V263" s="1">
        <v>10625.908618899273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277</v>
      </c>
      <c r="D264" s="1">
        <v>11401</v>
      </c>
      <c r="E264" s="86">
        <f t="shared" ref="E264:E327" si="62">D264/T264*1000</f>
        <v>29084.183673469386</v>
      </c>
      <c r="F264" s="87">
        <f t="shared" si="56"/>
        <v>2.4600600881462458</v>
      </c>
      <c r="G264" s="189">
        <f t="shared" ref="G264:G327" si="63">($E$365+$Y$365-E264-Y264)*0.62</f>
        <v>-10701.872542508818</v>
      </c>
      <c r="H264" s="189">
        <f t="shared" si="57"/>
        <v>-4195.1340366634568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-92.637929987830063</v>
      </c>
      <c r="L264" s="88">
        <f t="shared" si="60"/>
        <v>-36.31406855522939</v>
      </c>
      <c r="M264" s="89">
        <f t="shared" ref="M264:M327" si="65">+H264+L264</f>
        <v>-4231.4481052186866</v>
      </c>
      <c r="N264" s="89">
        <f t="shared" ref="N264:N327" si="66">D264+M264</f>
        <v>7169.5518947813134</v>
      </c>
      <c r="O264" s="89">
        <f t="shared" ref="O264:O327" si="67">N264/T264*1000</f>
        <v>18289.673200972738</v>
      </c>
      <c r="P264" s="90">
        <f t="shared" si="61"/>
        <v>1.5470159166954491</v>
      </c>
      <c r="Q264" s="227">
        <v>245.70037522460916</v>
      </c>
      <c r="R264" s="90">
        <f t="shared" ref="R264:S327" si="68">(D264-U264)/U264</f>
        <v>0</v>
      </c>
      <c r="S264" s="90">
        <f t="shared" si="68"/>
        <v>-2.0408163265306218E-2</v>
      </c>
      <c r="T264" s="92">
        <v>392</v>
      </c>
      <c r="U264" s="1">
        <v>11401</v>
      </c>
      <c r="V264" s="1">
        <v>29690.104166666668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278</v>
      </c>
      <c r="D265" s="1">
        <v>80811</v>
      </c>
      <c r="E265" s="86">
        <f t="shared" si="62"/>
        <v>9888.7665198237883</v>
      </c>
      <c r="F265" s="87">
        <f t="shared" si="56"/>
        <v>0.83643261607532837</v>
      </c>
      <c r="G265" s="189">
        <f t="shared" si="63"/>
        <v>1199.2860927514546</v>
      </c>
      <c r="H265" s="189">
        <f t="shared" si="57"/>
        <v>9800.5659499648864</v>
      </c>
      <c r="I265" s="189">
        <f t="shared" si="58"/>
        <v>263.20788022021276</v>
      </c>
      <c r="J265" s="88">
        <f t="shared" si="59"/>
        <v>2150.9347971595785</v>
      </c>
      <c r="K265" s="189">
        <f t="shared" si="64"/>
        <v>170.56995023238269</v>
      </c>
      <c r="L265" s="88">
        <f t="shared" si="60"/>
        <v>1393.8976332990312</v>
      </c>
      <c r="M265" s="89">
        <f t="shared" si="65"/>
        <v>11194.463583263918</v>
      </c>
      <c r="N265" s="89">
        <f t="shared" si="66"/>
        <v>92005.463583263918</v>
      </c>
      <c r="O265" s="89">
        <f t="shared" si="67"/>
        <v>11258.622562807624</v>
      </c>
      <c r="P265" s="90">
        <f t="shared" si="61"/>
        <v>0.95230068429016901</v>
      </c>
      <c r="Q265" s="227">
        <v>6707.469286973982</v>
      </c>
      <c r="R265" s="90">
        <f t="shared" si="68"/>
        <v>9.2719798793844829E-2</v>
      </c>
      <c r="S265" s="90">
        <f t="shared" si="68"/>
        <v>9.6463821599305694E-2</v>
      </c>
      <c r="T265" s="92">
        <v>8172</v>
      </c>
      <c r="U265" s="1">
        <v>73954</v>
      </c>
      <c r="V265" s="1">
        <v>9018.7804878048792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279</v>
      </c>
      <c r="D266" s="1">
        <v>322955</v>
      </c>
      <c r="E266" s="86">
        <f t="shared" si="62"/>
        <v>10704.862607312141</v>
      </c>
      <c r="F266" s="87">
        <f t="shared" si="56"/>
        <v>0.90546138564515399</v>
      </c>
      <c r="G266" s="189">
        <f t="shared" si="63"/>
        <v>693.30651850867559</v>
      </c>
      <c r="H266" s="189">
        <f t="shared" si="57"/>
        <v>20916.364356888236</v>
      </c>
      <c r="I266" s="189">
        <f t="shared" si="58"/>
        <v>0</v>
      </c>
      <c r="J266" s="88">
        <f t="shared" si="59"/>
        <v>0</v>
      </c>
      <c r="K266" s="189">
        <f t="shared" si="64"/>
        <v>-92.637929987830063</v>
      </c>
      <c r="L266" s="88">
        <f t="shared" si="60"/>
        <v>-2794.7937098028451</v>
      </c>
      <c r="M266" s="89">
        <f t="shared" si="65"/>
        <v>18121.570647085391</v>
      </c>
      <c r="N266" s="89">
        <f t="shared" si="66"/>
        <v>341076.57064708538</v>
      </c>
      <c r="O266" s="89">
        <f t="shared" si="67"/>
        <v>11305.531195832988</v>
      </c>
      <c r="P266" s="90">
        <f t="shared" si="61"/>
        <v>0.95626840974503402</v>
      </c>
      <c r="Q266" s="227">
        <v>7542.4488134995681</v>
      </c>
      <c r="R266" s="90">
        <f t="shared" si="68"/>
        <v>9.6859758996861792E-2</v>
      </c>
      <c r="S266" s="90">
        <f t="shared" si="68"/>
        <v>9.0206395083691895E-2</v>
      </c>
      <c r="T266" s="92">
        <v>30169</v>
      </c>
      <c r="U266" s="1">
        <v>294436</v>
      </c>
      <c r="V266" s="1">
        <v>9819.1155872740601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280</v>
      </c>
      <c r="D267" s="1">
        <v>42565</v>
      </c>
      <c r="E267" s="86">
        <f t="shared" si="62"/>
        <v>14602.05831903945</v>
      </c>
      <c r="F267" s="87">
        <f t="shared" si="56"/>
        <v>1.2351022562211651</v>
      </c>
      <c r="G267" s="189">
        <f t="shared" si="63"/>
        <v>-1722.9548227622558</v>
      </c>
      <c r="H267" s="189">
        <f t="shared" si="57"/>
        <v>-5022.4133083519755</v>
      </c>
      <c r="I267" s="189">
        <f t="shared" si="58"/>
        <v>0</v>
      </c>
      <c r="J267" s="88">
        <f t="shared" si="59"/>
        <v>0</v>
      </c>
      <c r="K267" s="189">
        <f t="shared" si="64"/>
        <v>-92.637929987830063</v>
      </c>
      <c r="L267" s="88">
        <f t="shared" si="60"/>
        <v>-270.03956591452464</v>
      </c>
      <c r="M267" s="89">
        <f t="shared" si="65"/>
        <v>-5292.4528742664997</v>
      </c>
      <c r="N267" s="89">
        <f t="shared" si="66"/>
        <v>37272.547125733501</v>
      </c>
      <c r="O267" s="89">
        <f t="shared" si="67"/>
        <v>12786.465566289366</v>
      </c>
      <c r="P267" s="90">
        <f t="shared" si="61"/>
        <v>1.0815319405639183</v>
      </c>
      <c r="Q267" s="227">
        <v>-2674.8317505618975</v>
      </c>
      <c r="R267" s="90">
        <f t="shared" si="68"/>
        <v>9.6555632841280881E-2</v>
      </c>
      <c r="S267" s="90">
        <f t="shared" si="68"/>
        <v>8.37656185988781E-2</v>
      </c>
      <c r="T267" s="92">
        <v>2915</v>
      </c>
      <c r="U267" s="1">
        <v>38817</v>
      </c>
      <c r="V267" s="1">
        <v>13473.446719888929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281</v>
      </c>
      <c r="D268" s="1">
        <v>5792</v>
      </c>
      <c r="E268" s="86">
        <f t="shared" si="62"/>
        <v>11117.082533589251</v>
      </c>
      <c r="F268" s="87">
        <f t="shared" si="56"/>
        <v>0.94032864544374883</v>
      </c>
      <c r="G268" s="189">
        <f t="shared" si="63"/>
        <v>437.73016421686737</v>
      </c>
      <c r="H268" s="189">
        <f t="shared" si="57"/>
        <v>228.05741555698791</v>
      </c>
      <c r="I268" s="189">
        <f t="shared" si="58"/>
        <v>0</v>
      </c>
      <c r="J268" s="88">
        <f t="shared" si="59"/>
        <v>0</v>
      </c>
      <c r="K268" s="189">
        <f t="shared" si="64"/>
        <v>-92.637929987830063</v>
      </c>
      <c r="L268" s="88">
        <f t="shared" si="60"/>
        <v>-48.26436152365946</v>
      </c>
      <c r="M268" s="89">
        <f t="shared" si="65"/>
        <v>179.79305403332845</v>
      </c>
      <c r="N268" s="89">
        <f t="shared" si="66"/>
        <v>5971.7930540333282</v>
      </c>
      <c r="O268" s="89">
        <f t="shared" si="67"/>
        <v>11462.174767818287</v>
      </c>
      <c r="P268" s="90">
        <f t="shared" si="61"/>
        <v>0.96951796846849991</v>
      </c>
      <c r="Q268" s="227">
        <v>188.28952931638099</v>
      </c>
      <c r="R268" s="90">
        <f t="shared" si="68"/>
        <v>6.2362435803374909E-2</v>
      </c>
      <c r="S268" s="90">
        <f t="shared" si="68"/>
        <v>5.8284269063246803E-2</v>
      </c>
      <c r="T268" s="92">
        <v>521</v>
      </c>
      <c r="U268" s="1">
        <v>5452</v>
      </c>
      <c r="V268" s="1">
        <v>10504.816955684008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282</v>
      </c>
      <c r="D269" s="1">
        <v>24986</v>
      </c>
      <c r="E269" s="86">
        <f t="shared" si="62"/>
        <v>14810.906935388264</v>
      </c>
      <c r="F269" s="87">
        <f t="shared" si="56"/>
        <v>1.2527675326928218</v>
      </c>
      <c r="G269" s="189">
        <f t="shared" si="63"/>
        <v>-1852.4409648985206</v>
      </c>
      <c r="H269" s="189">
        <f t="shared" si="57"/>
        <v>-3125.0679077838045</v>
      </c>
      <c r="I269" s="189">
        <f t="shared" si="58"/>
        <v>0</v>
      </c>
      <c r="J269" s="88">
        <f t="shared" si="59"/>
        <v>0</v>
      </c>
      <c r="K269" s="189">
        <f t="shared" si="64"/>
        <v>-92.637929987830063</v>
      </c>
      <c r="L269" s="88">
        <f t="shared" si="60"/>
        <v>-156.28018788946932</v>
      </c>
      <c r="M269" s="89">
        <f t="shared" si="65"/>
        <v>-3281.3480956732737</v>
      </c>
      <c r="N269" s="89">
        <f t="shared" si="66"/>
        <v>21704.651904326725</v>
      </c>
      <c r="O269" s="89">
        <f t="shared" si="67"/>
        <v>12865.828040501912</v>
      </c>
      <c r="P269" s="90">
        <f t="shared" si="61"/>
        <v>1.0882447456231477</v>
      </c>
      <c r="Q269" s="227">
        <v>-54.315170908379514</v>
      </c>
      <c r="R269" s="90">
        <f t="shared" si="68"/>
        <v>7.5175351779336458E-2</v>
      </c>
      <c r="S269" s="90">
        <f t="shared" si="68"/>
        <v>7.9636660292943723E-2</v>
      </c>
      <c r="T269" s="92">
        <v>1687</v>
      </c>
      <c r="U269" s="1">
        <v>23239</v>
      </c>
      <c r="V269" s="1">
        <v>13718.417945690673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283</v>
      </c>
      <c r="D270" s="1">
        <v>29661</v>
      </c>
      <c r="E270" s="86">
        <f t="shared" si="62"/>
        <v>13124.336283185841</v>
      </c>
      <c r="F270" s="87">
        <f t="shared" si="56"/>
        <v>1.1101104378984872</v>
      </c>
      <c r="G270" s="189">
        <f t="shared" si="63"/>
        <v>-806.76716053301834</v>
      </c>
      <c r="H270" s="189">
        <f t="shared" si="57"/>
        <v>-1823.2937828046213</v>
      </c>
      <c r="I270" s="189">
        <f t="shared" si="58"/>
        <v>0</v>
      </c>
      <c r="J270" s="88">
        <f t="shared" si="59"/>
        <v>0</v>
      </c>
      <c r="K270" s="189">
        <f t="shared" si="64"/>
        <v>-92.637929987830063</v>
      </c>
      <c r="L270" s="88">
        <f t="shared" si="60"/>
        <v>-209.36172177249594</v>
      </c>
      <c r="M270" s="89">
        <f t="shared" si="65"/>
        <v>-2032.6555045771172</v>
      </c>
      <c r="N270" s="89">
        <f t="shared" si="66"/>
        <v>27628.344495422883</v>
      </c>
      <c r="O270" s="89">
        <f t="shared" si="67"/>
        <v>12224.931192664993</v>
      </c>
      <c r="P270" s="90">
        <f t="shared" si="61"/>
        <v>1.0340350496013007</v>
      </c>
      <c r="Q270" s="227">
        <v>-865.7833469193456</v>
      </c>
      <c r="R270" s="90">
        <f t="shared" si="68"/>
        <v>0.10965207631874299</v>
      </c>
      <c r="S270" s="90">
        <f t="shared" si="68"/>
        <v>9.6886167476138055E-2</v>
      </c>
      <c r="T270" s="92">
        <v>2260</v>
      </c>
      <c r="U270" s="1">
        <v>26730</v>
      </c>
      <c r="V270" s="1">
        <v>11965.085049239033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284</v>
      </c>
      <c r="D271" s="1">
        <v>9688</v>
      </c>
      <c r="E271" s="86">
        <f t="shared" si="62"/>
        <v>13091.891891891892</v>
      </c>
      <c r="F271" s="87">
        <f t="shared" si="56"/>
        <v>1.1073661576050282</v>
      </c>
      <c r="G271" s="189">
        <f t="shared" si="63"/>
        <v>-786.65163793076954</v>
      </c>
      <c r="H271" s="189">
        <f t="shared" si="57"/>
        <v>-582.1222120687695</v>
      </c>
      <c r="I271" s="189">
        <f t="shared" si="58"/>
        <v>0</v>
      </c>
      <c r="J271" s="88">
        <f t="shared" si="59"/>
        <v>0</v>
      </c>
      <c r="K271" s="189">
        <f t="shared" si="64"/>
        <v>-92.637929987830063</v>
      </c>
      <c r="L271" s="88">
        <f t="shared" si="60"/>
        <v>-68.552068190994248</v>
      </c>
      <c r="M271" s="89">
        <f t="shared" si="65"/>
        <v>-650.67428025976369</v>
      </c>
      <c r="N271" s="89">
        <f t="shared" si="66"/>
        <v>9037.3257197402363</v>
      </c>
      <c r="O271" s="89">
        <f t="shared" si="67"/>
        <v>12212.602323973293</v>
      </c>
      <c r="P271" s="90">
        <f t="shared" si="61"/>
        <v>1.0329922230897863</v>
      </c>
      <c r="Q271" s="227">
        <v>156.63111649543521</v>
      </c>
      <c r="R271" s="90">
        <f t="shared" si="68"/>
        <v>6.0304257414906422E-2</v>
      </c>
      <c r="S271" s="90">
        <f t="shared" si="68"/>
        <v>7.4632693325918709E-2</v>
      </c>
      <c r="T271" s="92">
        <v>740</v>
      </c>
      <c r="U271" s="1">
        <v>9137</v>
      </c>
      <c r="V271" s="1">
        <v>12182.666666666666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285</v>
      </c>
      <c r="D272" s="1">
        <v>14744</v>
      </c>
      <c r="E272" s="86">
        <f t="shared" si="62"/>
        <v>11509.75800156128</v>
      </c>
      <c r="F272" s="87">
        <f t="shared" si="56"/>
        <v>0.97354275443156024</v>
      </c>
      <c r="G272" s="189">
        <f t="shared" si="63"/>
        <v>194.27137407420949</v>
      </c>
      <c r="H272" s="189">
        <f t="shared" si="57"/>
        <v>248.86163018906237</v>
      </c>
      <c r="I272" s="189">
        <f t="shared" si="58"/>
        <v>0</v>
      </c>
      <c r="J272" s="88">
        <f t="shared" si="59"/>
        <v>0</v>
      </c>
      <c r="K272" s="189">
        <f t="shared" si="64"/>
        <v>-92.637929987830063</v>
      </c>
      <c r="L272" s="88">
        <f t="shared" si="60"/>
        <v>-118.66918831441031</v>
      </c>
      <c r="M272" s="89">
        <f t="shared" si="65"/>
        <v>130.19244187465205</v>
      </c>
      <c r="N272" s="89">
        <f t="shared" si="66"/>
        <v>14874.192441874651</v>
      </c>
      <c r="O272" s="89">
        <f t="shared" si="67"/>
        <v>11611.391445647658</v>
      </c>
      <c r="P272" s="90">
        <f t="shared" si="61"/>
        <v>0.98213932988386821</v>
      </c>
      <c r="Q272" s="227">
        <v>229.1922976089906</v>
      </c>
      <c r="R272" s="93">
        <f t="shared" si="68"/>
        <v>0.15196499726541135</v>
      </c>
      <c r="S272" s="93">
        <f t="shared" si="68"/>
        <v>0.14027448597388092</v>
      </c>
      <c r="T272" s="92">
        <v>1281</v>
      </c>
      <c r="U272" s="1">
        <v>12799</v>
      </c>
      <c r="V272" s="1">
        <v>10093.848580441641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286</v>
      </c>
      <c r="D273" s="1">
        <v>51270</v>
      </c>
      <c r="E273" s="86">
        <f t="shared" si="62"/>
        <v>13166.409861325115</v>
      </c>
      <c r="F273" s="87">
        <f t="shared" si="56"/>
        <v>1.1136691944896286</v>
      </c>
      <c r="G273" s="189">
        <f t="shared" si="63"/>
        <v>-832.85277897936828</v>
      </c>
      <c r="H273" s="189">
        <f t="shared" si="57"/>
        <v>-3243.1287213456603</v>
      </c>
      <c r="I273" s="189">
        <f t="shared" si="58"/>
        <v>0</v>
      </c>
      <c r="J273" s="88">
        <f t="shared" si="59"/>
        <v>0</v>
      </c>
      <c r="K273" s="189">
        <f t="shared" si="64"/>
        <v>-92.637929987830063</v>
      </c>
      <c r="L273" s="88">
        <f t="shared" si="60"/>
        <v>-360.73209937261026</v>
      </c>
      <c r="M273" s="89">
        <f t="shared" si="65"/>
        <v>-3603.8608207182706</v>
      </c>
      <c r="N273" s="89">
        <f t="shared" si="66"/>
        <v>47666.13917928173</v>
      </c>
      <c r="O273" s="89">
        <f t="shared" si="67"/>
        <v>12240.919152357917</v>
      </c>
      <c r="P273" s="90">
        <f t="shared" si="61"/>
        <v>1.0353873771059345</v>
      </c>
      <c r="Q273" s="227">
        <v>432.5526049097648</v>
      </c>
      <c r="R273" s="93">
        <f t="shared" si="68"/>
        <v>0.13276330615761914</v>
      </c>
      <c r="S273" s="93">
        <f t="shared" si="68"/>
        <v>0.12839981114160359</v>
      </c>
      <c r="T273" s="92">
        <v>3894</v>
      </c>
      <c r="U273" s="1">
        <v>45261</v>
      </c>
      <c r="V273" s="1">
        <v>11668.213457076567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287</v>
      </c>
      <c r="D274" s="1">
        <v>33059</v>
      </c>
      <c r="E274" s="86">
        <f t="shared" si="62"/>
        <v>12964.313725490196</v>
      </c>
      <c r="F274" s="87">
        <f t="shared" si="56"/>
        <v>1.0965750706414981</v>
      </c>
      <c r="G274" s="189">
        <f t="shared" si="63"/>
        <v>-707.5531747617182</v>
      </c>
      <c r="H274" s="189">
        <f t="shared" si="57"/>
        <v>-1804.2605956423813</v>
      </c>
      <c r="I274" s="189">
        <f t="shared" si="58"/>
        <v>0</v>
      </c>
      <c r="J274" s="88">
        <f t="shared" si="59"/>
        <v>0</v>
      </c>
      <c r="K274" s="189">
        <f t="shared" si="64"/>
        <v>-92.637929987830063</v>
      </c>
      <c r="L274" s="88">
        <f t="shared" si="60"/>
        <v>-236.22672146896664</v>
      </c>
      <c r="M274" s="89">
        <f t="shared" si="65"/>
        <v>-2040.4873171113479</v>
      </c>
      <c r="N274" s="89">
        <f t="shared" si="66"/>
        <v>31018.512682888653</v>
      </c>
      <c r="O274" s="89">
        <f t="shared" si="67"/>
        <v>12164.122620740649</v>
      </c>
      <c r="P274" s="90">
        <f t="shared" si="61"/>
        <v>1.0288916100436449</v>
      </c>
      <c r="Q274" s="227">
        <v>500.66560413967727</v>
      </c>
      <c r="R274" s="93">
        <f t="shared" si="68"/>
        <v>7.3657887044915715E-2</v>
      </c>
      <c r="S274" s="93">
        <f t="shared" si="68"/>
        <v>7.4078929353560863E-2</v>
      </c>
      <c r="T274" s="92">
        <v>2550</v>
      </c>
      <c r="U274" s="1">
        <v>30791</v>
      </c>
      <c r="V274" s="1">
        <v>12070.16856134849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288</v>
      </c>
      <c r="D275" s="1">
        <v>133058</v>
      </c>
      <c r="E275" s="86">
        <f t="shared" si="62"/>
        <v>10648.047375160051</v>
      </c>
      <c r="F275" s="87">
        <f t="shared" si="56"/>
        <v>0.90065571921884768</v>
      </c>
      <c r="G275" s="189">
        <f t="shared" si="63"/>
        <v>728.53196244297158</v>
      </c>
      <c r="H275" s="189">
        <f t="shared" si="57"/>
        <v>9103.7354026873727</v>
      </c>
      <c r="I275" s="189">
        <f t="shared" si="58"/>
        <v>0</v>
      </c>
      <c r="J275" s="88">
        <f t="shared" si="59"/>
        <v>0</v>
      </c>
      <c r="K275" s="189">
        <f t="shared" si="64"/>
        <v>-92.637929987830063</v>
      </c>
      <c r="L275" s="88">
        <f t="shared" si="60"/>
        <v>-1157.6035731279244</v>
      </c>
      <c r="M275" s="89">
        <f t="shared" si="65"/>
        <v>7946.1318295594483</v>
      </c>
      <c r="N275" s="89">
        <f t="shared" si="66"/>
        <v>141004.13182955945</v>
      </c>
      <c r="O275" s="89">
        <f t="shared" si="67"/>
        <v>11283.941407615193</v>
      </c>
      <c r="P275" s="90">
        <f t="shared" si="61"/>
        <v>0.9544422565030376</v>
      </c>
      <c r="Q275" s="227">
        <v>5750.5560428742747</v>
      </c>
      <c r="R275" s="93">
        <f t="shared" si="68"/>
        <v>0.11710183863655445</v>
      </c>
      <c r="S275" s="93">
        <f t="shared" si="68"/>
        <v>0.10127861316931147</v>
      </c>
      <c r="T275" s="92">
        <v>12496</v>
      </c>
      <c r="U275" s="1">
        <v>119110</v>
      </c>
      <c r="V275" s="1">
        <v>9668.804286062179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289</v>
      </c>
      <c r="D276" s="1">
        <v>35238</v>
      </c>
      <c r="E276" s="86">
        <f t="shared" si="62"/>
        <v>19192.810457516342</v>
      </c>
      <c r="F276" s="87">
        <f t="shared" si="56"/>
        <v>1.6234069869721606</v>
      </c>
      <c r="G276" s="189">
        <f t="shared" si="63"/>
        <v>-4569.2211486179285</v>
      </c>
      <c r="H276" s="189">
        <f t="shared" si="57"/>
        <v>-8389.090028862518</v>
      </c>
      <c r="I276" s="189">
        <f t="shared" si="58"/>
        <v>0</v>
      </c>
      <c r="J276" s="88">
        <f t="shared" si="59"/>
        <v>0</v>
      </c>
      <c r="K276" s="189">
        <f t="shared" si="64"/>
        <v>-92.637929987830063</v>
      </c>
      <c r="L276" s="88">
        <f t="shared" si="60"/>
        <v>-170.08323945765599</v>
      </c>
      <c r="M276" s="89">
        <f t="shared" si="65"/>
        <v>-8559.1732683201735</v>
      </c>
      <c r="N276" s="89">
        <f t="shared" si="66"/>
        <v>26678.826731679826</v>
      </c>
      <c r="O276" s="89">
        <f t="shared" si="67"/>
        <v>14530.95137891058</v>
      </c>
      <c r="P276" s="90">
        <f t="shared" si="61"/>
        <v>1.2290877382492964</v>
      </c>
      <c r="Q276" s="227">
        <v>500.42563498056552</v>
      </c>
      <c r="R276" s="93">
        <f t="shared" si="68"/>
        <v>7.6659842952733051E-2</v>
      </c>
      <c r="S276" s="93">
        <f t="shared" si="68"/>
        <v>5.5548865639934476E-2</v>
      </c>
      <c r="T276" s="92">
        <v>1836</v>
      </c>
      <c r="U276" s="1">
        <v>32729</v>
      </c>
      <c r="V276" s="1">
        <v>18182.777777777777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290</v>
      </c>
      <c r="D277" s="1">
        <v>27505</v>
      </c>
      <c r="E277" s="86">
        <f t="shared" si="62"/>
        <v>12570.840950639853</v>
      </c>
      <c r="F277" s="87">
        <f t="shared" si="56"/>
        <v>1.0632935221528443</v>
      </c>
      <c r="G277" s="189">
        <f t="shared" si="63"/>
        <v>-463.60005435450557</v>
      </c>
      <c r="H277" s="189">
        <f t="shared" si="57"/>
        <v>-1014.3569189276583</v>
      </c>
      <c r="I277" s="189">
        <f t="shared" si="58"/>
        <v>0</v>
      </c>
      <c r="J277" s="88">
        <f t="shared" si="59"/>
        <v>0</v>
      </c>
      <c r="K277" s="189">
        <f t="shared" si="64"/>
        <v>-92.637929987830063</v>
      </c>
      <c r="L277" s="88">
        <f t="shared" si="60"/>
        <v>-202.69179081337217</v>
      </c>
      <c r="M277" s="89">
        <f t="shared" si="65"/>
        <v>-1217.0487097410305</v>
      </c>
      <c r="N277" s="89">
        <f t="shared" si="66"/>
        <v>26287.95129025897</v>
      </c>
      <c r="O277" s="89">
        <f t="shared" si="67"/>
        <v>12014.602966297518</v>
      </c>
      <c r="P277" s="90">
        <f t="shared" si="61"/>
        <v>1.0162446216179564</v>
      </c>
      <c r="Q277" s="227">
        <v>441.28270661082934</v>
      </c>
      <c r="R277" s="93">
        <f t="shared" si="68"/>
        <v>9.3948401776211971E-3</v>
      </c>
      <c r="S277" s="93">
        <f t="shared" si="68"/>
        <v>-3.5224612506116458E-3</v>
      </c>
      <c r="T277" s="92">
        <v>2188</v>
      </c>
      <c r="U277" s="1">
        <v>27249</v>
      </c>
      <c r="V277" s="1">
        <v>12615.277777777777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291</v>
      </c>
      <c r="D278" s="1">
        <v>71712</v>
      </c>
      <c r="E278" s="86">
        <f t="shared" si="62"/>
        <v>13756.378285056589</v>
      </c>
      <c r="F278" s="87">
        <f t="shared" si="56"/>
        <v>1.1635711545646603</v>
      </c>
      <c r="G278" s="189">
        <f t="shared" si="63"/>
        <v>-1198.6332016928823</v>
      </c>
      <c r="H278" s="189">
        <f t="shared" si="57"/>
        <v>-6248.4748804249948</v>
      </c>
      <c r="I278" s="189">
        <f t="shared" si="58"/>
        <v>0</v>
      </c>
      <c r="J278" s="88">
        <f t="shared" si="59"/>
        <v>0</v>
      </c>
      <c r="K278" s="189">
        <f t="shared" si="64"/>
        <v>-92.637929987830063</v>
      </c>
      <c r="L278" s="88">
        <f t="shared" si="60"/>
        <v>-482.92152902655812</v>
      </c>
      <c r="M278" s="89">
        <f t="shared" si="65"/>
        <v>-6731.3964094515532</v>
      </c>
      <c r="N278" s="89">
        <f t="shared" si="66"/>
        <v>64980.603590548446</v>
      </c>
      <c r="O278" s="89">
        <f t="shared" si="67"/>
        <v>12465.107153375877</v>
      </c>
      <c r="P278" s="90">
        <f t="shared" si="61"/>
        <v>1.0543501219344464</v>
      </c>
      <c r="Q278" s="227">
        <v>-1334.6249590666148</v>
      </c>
      <c r="R278" s="93">
        <f t="shared" si="68"/>
        <v>9.8108873746267519E-2</v>
      </c>
      <c r="S278" s="93">
        <f t="shared" si="68"/>
        <v>0.10358572598440352</v>
      </c>
      <c r="T278" s="92">
        <v>5213</v>
      </c>
      <c r="U278" s="1">
        <v>65305</v>
      </c>
      <c r="V278" s="1">
        <v>12465.165107845009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292</v>
      </c>
      <c r="D279" s="1">
        <v>70380</v>
      </c>
      <c r="E279" s="86">
        <f t="shared" si="62"/>
        <v>12956.553755522827</v>
      </c>
      <c r="F279" s="87">
        <f t="shared" si="56"/>
        <v>1.0959187004089255</v>
      </c>
      <c r="G279" s="189">
        <f t="shared" si="63"/>
        <v>-702.74199338194978</v>
      </c>
      <c r="H279" s="189">
        <f t="shared" si="57"/>
        <v>-3817.2945080507516</v>
      </c>
      <c r="I279" s="189">
        <f t="shared" si="58"/>
        <v>0</v>
      </c>
      <c r="J279" s="88">
        <f t="shared" si="59"/>
        <v>0</v>
      </c>
      <c r="K279" s="189">
        <f t="shared" si="64"/>
        <v>-92.637929987830063</v>
      </c>
      <c r="L279" s="88">
        <f t="shared" si="60"/>
        <v>-503.20923569389294</v>
      </c>
      <c r="M279" s="89">
        <f t="shared" si="65"/>
        <v>-4320.5037437446445</v>
      </c>
      <c r="N279" s="89">
        <f t="shared" si="66"/>
        <v>66059.496256255356</v>
      </c>
      <c r="O279" s="89">
        <f t="shared" si="67"/>
        <v>12161.173832153048</v>
      </c>
      <c r="P279" s="90">
        <f t="shared" si="61"/>
        <v>1.0286421893552673</v>
      </c>
      <c r="Q279" s="227">
        <v>3048.1166281124388</v>
      </c>
      <c r="R279" s="93">
        <f t="shared" si="68"/>
        <v>9.6552046492061755E-2</v>
      </c>
      <c r="S279" s="93">
        <f t="shared" si="68"/>
        <v>8.4238041551705389E-2</v>
      </c>
      <c r="T279" s="92">
        <v>5432</v>
      </c>
      <c r="U279" s="1">
        <v>64183</v>
      </c>
      <c r="V279" s="1">
        <v>11949.916216719419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293</v>
      </c>
      <c r="D280" s="1">
        <v>31883</v>
      </c>
      <c r="E280" s="86">
        <f t="shared" si="62"/>
        <v>10881.569965870307</v>
      </c>
      <c r="F280" s="87">
        <f t="shared" si="56"/>
        <v>0.92040802210403583</v>
      </c>
      <c r="G280" s="189">
        <f t="shared" si="63"/>
        <v>583.74795620261295</v>
      </c>
      <c r="H280" s="189">
        <f t="shared" si="57"/>
        <v>1710.381511673656</v>
      </c>
      <c r="I280" s="189">
        <f t="shared" si="58"/>
        <v>0</v>
      </c>
      <c r="J280" s="88">
        <f t="shared" si="59"/>
        <v>0</v>
      </c>
      <c r="K280" s="189">
        <f t="shared" si="64"/>
        <v>-92.637929987830063</v>
      </c>
      <c r="L280" s="88">
        <f t="shared" si="60"/>
        <v>-271.42913486434213</v>
      </c>
      <c r="M280" s="89">
        <f t="shared" si="65"/>
        <v>1438.9523768093138</v>
      </c>
      <c r="N280" s="89">
        <f t="shared" si="66"/>
        <v>33321.952376809313</v>
      </c>
      <c r="O280" s="89">
        <f t="shared" si="67"/>
        <v>11372.67999208509</v>
      </c>
      <c r="P280" s="90">
        <f t="shared" si="61"/>
        <v>0.96194813159940906</v>
      </c>
      <c r="Q280" s="227">
        <v>1863.7269882859819</v>
      </c>
      <c r="R280" s="93">
        <f t="shared" si="68"/>
        <v>8.3902770695223519E-2</v>
      </c>
      <c r="S280" s="93">
        <f t="shared" si="68"/>
        <v>0.1046190011248932</v>
      </c>
      <c r="T280" s="92">
        <v>2930</v>
      </c>
      <c r="U280" s="1">
        <v>29415</v>
      </c>
      <c r="V280" s="1">
        <v>9850.9711989283333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294</v>
      </c>
      <c r="D281" s="1">
        <v>31562</v>
      </c>
      <c r="E281" s="86">
        <f t="shared" si="62"/>
        <v>10794.117647058823</v>
      </c>
      <c r="F281" s="87">
        <f t="shared" si="56"/>
        <v>0.91301094465674193</v>
      </c>
      <c r="G281" s="189">
        <f t="shared" si="63"/>
        <v>637.96839386573276</v>
      </c>
      <c r="H281" s="189">
        <f t="shared" si="57"/>
        <v>1865.4195836634026</v>
      </c>
      <c r="I281" s="189">
        <f t="shared" si="58"/>
        <v>0</v>
      </c>
      <c r="J281" s="88">
        <f t="shared" si="59"/>
        <v>0</v>
      </c>
      <c r="K281" s="189">
        <f t="shared" si="64"/>
        <v>-92.637929987830063</v>
      </c>
      <c r="L281" s="88">
        <f t="shared" si="60"/>
        <v>-270.87330728441509</v>
      </c>
      <c r="M281" s="89">
        <f t="shared" si="65"/>
        <v>1594.5462763789874</v>
      </c>
      <c r="N281" s="89">
        <f t="shared" si="66"/>
        <v>33156.546276378984</v>
      </c>
      <c r="O281" s="89">
        <f t="shared" si="67"/>
        <v>11339.448110936726</v>
      </c>
      <c r="P281" s="90">
        <f t="shared" si="61"/>
        <v>0.95913724216943741</v>
      </c>
      <c r="Q281" s="227">
        <v>-80.203973261538295</v>
      </c>
      <c r="R281" s="93">
        <f t="shared" si="68"/>
        <v>6.7221207817677694E-2</v>
      </c>
      <c r="S281" s="93">
        <f t="shared" si="68"/>
        <v>4.7146937492789809E-2</v>
      </c>
      <c r="T281" s="92">
        <v>2924</v>
      </c>
      <c r="U281" s="1">
        <v>29574</v>
      </c>
      <c r="V281" s="1">
        <v>10308.121296619031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295</v>
      </c>
      <c r="D282" s="1">
        <v>259127</v>
      </c>
      <c r="E282" s="86">
        <f t="shared" si="62"/>
        <v>11434.427676286294</v>
      </c>
      <c r="F282" s="87">
        <f t="shared" si="56"/>
        <v>0.96717100514278398</v>
      </c>
      <c r="G282" s="189">
        <f t="shared" si="63"/>
        <v>240.97617574470115</v>
      </c>
      <c r="H282" s="189">
        <f t="shared" si="57"/>
        <v>5461.0020947264175</v>
      </c>
      <c r="I282" s="189">
        <f t="shared" si="58"/>
        <v>0</v>
      </c>
      <c r="J282" s="88">
        <f t="shared" si="59"/>
        <v>0</v>
      </c>
      <c r="K282" s="189">
        <f t="shared" si="64"/>
        <v>-92.637929987830063</v>
      </c>
      <c r="L282" s="88">
        <f t="shared" si="60"/>
        <v>-2099.360769384205</v>
      </c>
      <c r="M282" s="89">
        <f t="shared" si="65"/>
        <v>3361.6413253422124</v>
      </c>
      <c r="N282" s="89">
        <f t="shared" si="66"/>
        <v>262488.64132534224</v>
      </c>
      <c r="O282" s="89">
        <f t="shared" si="67"/>
        <v>11582.765922043165</v>
      </c>
      <c r="P282" s="90">
        <f t="shared" si="61"/>
        <v>0.9797180651541334</v>
      </c>
      <c r="Q282" s="227">
        <v>3929.1946513777948</v>
      </c>
      <c r="R282" s="93">
        <f t="shared" si="68"/>
        <v>0.10658114438717337</v>
      </c>
      <c r="S282" s="93">
        <f t="shared" si="68"/>
        <v>9.6229224759157961E-2</v>
      </c>
      <c r="T282" s="92">
        <v>22662</v>
      </c>
      <c r="U282" s="1">
        <v>234169</v>
      </c>
      <c r="V282" s="1">
        <v>10430.690423162585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296</v>
      </c>
      <c r="D283" s="1">
        <v>43210</v>
      </c>
      <c r="E283" s="86">
        <f t="shared" si="62"/>
        <v>12856.292770008926</v>
      </c>
      <c r="F283" s="87">
        <f t="shared" si="56"/>
        <v>1.0874382131575007</v>
      </c>
      <c r="G283" s="189">
        <f t="shared" si="63"/>
        <v>-640.58018236333078</v>
      </c>
      <c r="H283" s="189">
        <f t="shared" si="57"/>
        <v>-2152.9899929231551</v>
      </c>
      <c r="I283" s="189">
        <f t="shared" si="58"/>
        <v>0</v>
      </c>
      <c r="J283" s="88">
        <f t="shared" si="59"/>
        <v>0</v>
      </c>
      <c r="K283" s="189">
        <f t="shared" si="64"/>
        <v>-92.637929987830063</v>
      </c>
      <c r="L283" s="88">
        <f t="shared" si="60"/>
        <v>-311.35608268909687</v>
      </c>
      <c r="M283" s="89">
        <f t="shared" si="65"/>
        <v>-2464.3460756122522</v>
      </c>
      <c r="N283" s="89">
        <f t="shared" si="66"/>
        <v>40745.653924387749</v>
      </c>
      <c r="O283" s="89">
        <f t="shared" si="67"/>
        <v>12123.074657657766</v>
      </c>
      <c r="P283" s="90">
        <f t="shared" si="61"/>
        <v>1.0254196041997259</v>
      </c>
      <c r="Q283" s="227">
        <v>1028.0640845150801</v>
      </c>
      <c r="R283" s="93">
        <f t="shared" si="68"/>
        <v>6.0290039997055435E-2</v>
      </c>
      <c r="S283" s="93">
        <f t="shared" si="68"/>
        <v>7.0069567292476112E-2</v>
      </c>
      <c r="T283" s="92">
        <v>3361</v>
      </c>
      <c r="U283" s="1">
        <v>40753</v>
      </c>
      <c r="V283" s="1">
        <v>12014.44575471698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297</v>
      </c>
      <c r="D284" s="1">
        <v>101299</v>
      </c>
      <c r="E284" s="86">
        <f t="shared" si="62"/>
        <v>10491.869497669601</v>
      </c>
      <c r="F284" s="87">
        <f t="shared" si="56"/>
        <v>0.88744555085451682</v>
      </c>
      <c r="G284" s="189">
        <f t="shared" si="63"/>
        <v>825.36224648705081</v>
      </c>
      <c r="H284" s="189">
        <f t="shared" si="57"/>
        <v>7968.8724898324754</v>
      </c>
      <c r="I284" s="189">
        <f t="shared" si="58"/>
        <v>52.121837974178469</v>
      </c>
      <c r="J284" s="88">
        <f t="shared" si="59"/>
        <v>503.23634564069312</v>
      </c>
      <c r="K284" s="189">
        <f t="shared" si="64"/>
        <v>-40.516092013651594</v>
      </c>
      <c r="L284" s="88">
        <f t="shared" si="60"/>
        <v>-391.18286839180615</v>
      </c>
      <c r="M284" s="89">
        <f t="shared" si="65"/>
        <v>7577.6896214406688</v>
      </c>
      <c r="N284" s="89">
        <f t="shared" si="66"/>
        <v>108876.68962144067</v>
      </c>
      <c r="O284" s="89">
        <f t="shared" si="67"/>
        <v>11276.715652143001</v>
      </c>
      <c r="P284" s="90">
        <f t="shared" si="61"/>
        <v>0.9538310723335448</v>
      </c>
      <c r="Q284" s="227">
        <v>5505.8910881770917</v>
      </c>
      <c r="R284" s="93">
        <f t="shared" si="68"/>
        <v>0.10497954731388055</v>
      </c>
      <c r="S284" s="93">
        <f t="shared" si="68"/>
        <v>9.9829461386472446E-2</v>
      </c>
      <c r="T284" s="92">
        <v>9655</v>
      </c>
      <c r="U284" s="1">
        <v>91675</v>
      </c>
      <c r="V284" s="1">
        <v>9539.5421436004162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298</v>
      </c>
      <c r="D285" s="1">
        <v>59982</v>
      </c>
      <c r="E285" s="86">
        <f t="shared" si="62"/>
        <v>10104.78436657682</v>
      </c>
      <c r="F285" s="87">
        <f t="shared" si="56"/>
        <v>0.85470429559333327</v>
      </c>
      <c r="G285" s="189">
        <f t="shared" si="63"/>
        <v>1065.3550277645752</v>
      </c>
      <c r="H285" s="189">
        <f t="shared" si="57"/>
        <v>6323.9474448105184</v>
      </c>
      <c r="I285" s="189">
        <f t="shared" si="58"/>
        <v>187.6016338566518</v>
      </c>
      <c r="J285" s="88">
        <f t="shared" si="59"/>
        <v>1113.6032985730851</v>
      </c>
      <c r="K285" s="189">
        <f t="shared" si="64"/>
        <v>94.963703868821739</v>
      </c>
      <c r="L285" s="88">
        <f t="shared" si="60"/>
        <v>563.70454616532584</v>
      </c>
      <c r="M285" s="89">
        <f t="shared" si="65"/>
        <v>6887.6519909758445</v>
      </c>
      <c r="N285" s="89">
        <f t="shared" si="66"/>
        <v>66869.65199097585</v>
      </c>
      <c r="O285" s="89">
        <f t="shared" si="67"/>
        <v>11265.103098210217</v>
      </c>
      <c r="P285" s="90">
        <f t="shared" si="61"/>
        <v>0.95284883467570924</v>
      </c>
      <c r="Q285" s="227">
        <v>3696.9261585263739</v>
      </c>
      <c r="R285" s="93">
        <f t="shared" si="68"/>
        <v>7.6199874405669693E-2</v>
      </c>
      <c r="S285" s="93">
        <f t="shared" si="68"/>
        <v>7.4386869226414853E-2</v>
      </c>
      <c r="T285" s="92">
        <v>5936</v>
      </c>
      <c r="U285" s="1">
        <v>55735</v>
      </c>
      <c r="V285" s="1">
        <v>9405.163685453932</v>
      </c>
      <c r="W285" s="196"/>
      <c r="X285" s="89">
        <v>0</v>
      </c>
      <c r="Y285" s="89">
        <f t="shared" si="69"/>
        <v>0</v>
      </c>
    </row>
    <row r="286" spans="2:28" ht="27.95" customHeight="1">
      <c r="B286" s="200">
        <v>4651</v>
      </c>
      <c r="C286" t="s">
        <v>299</v>
      </c>
      <c r="D286" s="1">
        <v>73298</v>
      </c>
      <c r="E286" s="86">
        <f t="shared" si="62"/>
        <v>10025.714676514841</v>
      </c>
      <c r="F286" s="87">
        <f t="shared" si="56"/>
        <v>0.84801625542389214</v>
      </c>
      <c r="G286" s="189">
        <f t="shared" si="63"/>
        <v>1114.3782356030019</v>
      </c>
      <c r="H286" s="189">
        <f t="shared" si="57"/>
        <v>8147.2192804935476</v>
      </c>
      <c r="I286" s="189">
        <f t="shared" si="58"/>
        <v>215.27602537834434</v>
      </c>
      <c r="J286" s="88">
        <f t="shared" si="59"/>
        <v>1573.8830215410755</v>
      </c>
      <c r="K286" s="189">
        <f t="shared" si="64"/>
        <v>122.63809539051428</v>
      </c>
      <c r="L286" s="88">
        <f t="shared" si="60"/>
        <v>896.60711540004991</v>
      </c>
      <c r="M286" s="89">
        <f t="shared" si="65"/>
        <v>9043.8263958935968</v>
      </c>
      <c r="N286" s="89">
        <f t="shared" si="66"/>
        <v>82341.8263958936</v>
      </c>
      <c r="O286" s="89">
        <f t="shared" si="67"/>
        <v>11262.731007508357</v>
      </c>
      <c r="P286" s="90">
        <f t="shared" si="61"/>
        <v>0.95264819347062601</v>
      </c>
      <c r="Q286" s="227">
        <v>4290.753771055648</v>
      </c>
      <c r="R286" s="93">
        <f t="shared" si="68"/>
        <v>8.9592840897266282E-2</v>
      </c>
      <c r="S286" s="93">
        <f t="shared" si="68"/>
        <v>8.3631452080977026E-2</v>
      </c>
      <c r="T286" s="92">
        <v>7311</v>
      </c>
      <c r="U286" s="1">
        <v>67271</v>
      </c>
      <c r="V286" s="1">
        <v>9251.9598404621102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300</v>
      </c>
      <c r="D287" s="1">
        <v>2573334</v>
      </c>
      <c r="E287" s="86">
        <f t="shared" si="62"/>
        <v>11885.081147987696</v>
      </c>
      <c r="F287" s="87">
        <f t="shared" si="56"/>
        <v>1.0052891325677753</v>
      </c>
      <c r="G287" s="189">
        <f t="shared" si="63"/>
        <v>-38.428976710168065</v>
      </c>
      <c r="H287" s="189">
        <f t="shared" si="57"/>
        <v>-8320.5651793321686</v>
      </c>
      <c r="I287" s="189">
        <f t="shared" si="58"/>
        <v>0</v>
      </c>
      <c r="J287" s="88">
        <f t="shared" si="59"/>
        <v>0</v>
      </c>
      <c r="K287" s="189">
        <f t="shared" si="64"/>
        <v>-92.637929987830063</v>
      </c>
      <c r="L287" s="88">
        <f t="shared" si="60"/>
        <v>-20057.779325104988</v>
      </c>
      <c r="M287" s="89">
        <f t="shared" si="65"/>
        <v>-28378.344504437155</v>
      </c>
      <c r="N287" s="89">
        <f t="shared" si="66"/>
        <v>2544955.6554955631</v>
      </c>
      <c r="O287" s="89">
        <f t="shared" si="67"/>
        <v>11754.014241289698</v>
      </c>
      <c r="P287" s="90">
        <f t="shared" si="61"/>
        <v>0.99420295357563016</v>
      </c>
      <c r="Q287" s="227">
        <v>-12491.090808974701</v>
      </c>
      <c r="R287" s="93">
        <f t="shared" si="68"/>
        <v>6.3619150595619678E-2</v>
      </c>
      <c r="S287" s="93">
        <f t="shared" si="68"/>
        <v>5.4025268326647731E-2</v>
      </c>
      <c r="T287" s="92">
        <v>216518</v>
      </c>
      <c r="U287" s="1">
        <v>2419413</v>
      </c>
      <c r="V287" s="1">
        <v>11275.897746603594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301</v>
      </c>
      <c r="D288" s="1">
        <v>224177</v>
      </c>
      <c r="E288" s="86">
        <f t="shared" si="62"/>
        <v>9315.8660239361707</v>
      </c>
      <c r="F288" s="87">
        <f t="shared" si="56"/>
        <v>0.78797433166083586</v>
      </c>
      <c r="G288" s="189">
        <f t="shared" si="63"/>
        <v>1554.4844002017774</v>
      </c>
      <c r="H288" s="189">
        <f t="shared" si="57"/>
        <v>37407.112606455572</v>
      </c>
      <c r="I288" s="189">
        <f t="shared" si="58"/>
        <v>463.7230537808789</v>
      </c>
      <c r="J288" s="88">
        <f t="shared" si="59"/>
        <v>11159.03156618307</v>
      </c>
      <c r="K288" s="189">
        <f t="shared" si="64"/>
        <v>371.08512379304887</v>
      </c>
      <c r="L288" s="88">
        <f t="shared" si="60"/>
        <v>8929.7924189559271</v>
      </c>
      <c r="M288" s="89">
        <f t="shared" si="65"/>
        <v>46336.905025411499</v>
      </c>
      <c r="N288" s="89">
        <f t="shared" si="66"/>
        <v>270513.90502541151</v>
      </c>
      <c r="O288" s="89">
        <f t="shared" si="67"/>
        <v>11241.435547930998</v>
      </c>
      <c r="P288" s="90">
        <f t="shared" si="61"/>
        <v>0.95084693575773438</v>
      </c>
      <c r="Q288" s="227">
        <v>24113.0108421123</v>
      </c>
      <c r="R288" s="93">
        <f t="shared" si="68"/>
        <v>0.11719824578889664</v>
      </c>
      <c r="S288" s="93">
        <f t="shared" si="68"/>
        <v>0.11571260982375201</v>
      </c>
      <c r="T288" s="92">
        <v>24064</v>
      </c>
      <c r="U288" s="1">
        <v>200660</v>
      </c>
      <c r="V288" s="1">
        <v>8349.700399467376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302</v>
      </c>
      <c r="D289" s="1">
        <v>152860</v>
      </c>
      <c r="E289" s="86">
        <f t="shared" si="62"/>
        <v>10087.105714662795</v>
      </c>
      <c r="F289" s="87">
        <f t="shared" si="56"/>
        <v>0.85320896237462607</v>
      </c>
      <c r="G289" s="189">
        <f t="shared" si="63"/>
        <v>1076.3157919512701</v>
      </c>
      <c r="H289" s="189">
        <f t="shared" si="57"/>
        <v>16310.489511229547</v>
      </c>
      <c r="I289" s="189">
        <f t="shared" si="58"/>
        <v>193.78916202656026</v>
      </c>
      <c r="J289" s="88">
        <f t="shared" si="59"/>
        <v>2936.6809613504943</v>
      </c>
      <c r="K289" s="189">
        <f t="shared" si="64"/>
        <v>101.1512320387302</v>
      </c>
      <c r="L289" s="88">
        <f t="shared" si="60"/>
        <v>1532.8457703149174</v>
      </c>
      <c r="M289" s="89">
        <f t="shared" si="65"/>
        <v>17843.335281544463</v>
      </c>
      <c r="N289" s="89">
        <f t="shared" si="66"/>
        <v>170703.33528154445</v>
      </c>
      <c r="O289" s="89">
        <f t="shared" si="67"/>
        <v>11264.572738652796</v>
      </c>
      <c r="P289" s="90">
        <f t="shared" si="61"/>
        <v>0.95280397467914801</v>
      </c>
      <c r="Q289" s="227">
        <v>9337.5311129226193</v>
      </c>
      <c r="R289" s="90">
        <f t="shared" si="68"/>
        <v>0.12796824038135154</v>
      </c>
      <c r="S289" s="90">
        <f t="shared" si="68"/>
        <v>0.1226834479128895</v>
      </c>
      <c r="T289" s="92">
        <v>15154</v>
      </c>
      <c r="U289" s="1">
        <v>135518</v>
      </c>
      <c r="V289" s="1">
        <v>8984.8173440297014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303</v>
      </c>
      <c r="D290" s="1">
        <v>160093</v>
      </c>
      <c r="E290" s="86">
        <f t="shared" si="62"/>
        <v>28309.991158267021</v>
      </c>
      <c r="F290" s="87">
        <f t="shared" si="56"/>
        <v>2.3945756953720303</v>
      </c>
      <c r="G290" s="189">
        <f t="shared" si="63"/>
        <v>-10221.873183083349</v>
      </c>
      <c r="H290" s="189">
        <f t="shared" si="57"/>
        <v>-57804.692850336345</v>
      </c>
      <c r="I290" s="189">
        <f t="shared" si="58"/>
        <v>0</v>
      </c>
      <c r="J290" s="88">
        <f t="shared" si="59"/>
        <v>0</v>
      </c>
      <c r="K290" s="189">
        <f t="shared" si="64"/>
        <v>-92.637929987830063</v>
      </c>
      <c r="L290" s="88">
        <f t="shared" si="60"/>
        <v>-523.86749408117907</v>
      </c>
      <c r="M290" s="89">
        <f t="shared" si="65"/>
        <v>-58328.560344417521</v>
      </c>
      <c r="N290" s="89">
        <f t="shared" si="66"/>
        <v>101764.43965558248</v>
      </c>
      <c r="O290" s="89">
        <f t="shared" si="67"/>
        <v>17995.48004519584</v>
      </c>
      <c r="P290" s="90">
        <f t="shared" si="61"/>
        <v>1.5221318474412473</v>
      </c>
      <c r="Q290" s="227">
        <v>2720.8845456509298</v>
      </c>
      <c r="R290" s="90">
        <f t="shared" si="68"/>
        <v>1.0497413704803851</v>
      </c>
      <c r="S290" s="90">
        <f t="shared" si="68"/>
        <v>0.97652337634474617</v>
      </c>
      <c r="T290" s="92">
        <v>5655</v>
      </c>
      <c r="U290" s="1">
        <v>78104</v>
      </c>
      <c r="V290" s="1">
        <v>14323.124885384193</v>
      </c>
      <c r="W290" s="196"/>
      <c r="X290" s="89">
        <v>0</v>
      </c>
      <c r="Y290" s="89">
        <f t="shared" si="69"/>
        <v>0</v>
      </c>
    </row>
    <row r="291" spans="2:25">
      <c r="B291" s="200">
        <v>5020</v>
      </c>
      <c r="C291" t="s">
        <v>304</v>
      </c>
      <c r="D291" s="1">
        <v>10013</v>
      </c>
      <c r="E291" s="86">
        <f t="shared" si="62"/>
        <v>11237.934904601572</v>
      </c>
      <c r="F291" s="87">
        <f t="shared" si="56"/>
        <v>0.95055083692153319</v>
      </c>
      <c r="G291" s="189">
        <f t="shared" si="63"/>
        <v>362.80169418922844</v>
      </c>
      <c r="H291" s="189">
        <f t="shared" si="57"/>
        <v>323.25630952260252</v>
      </c>
      <c r="I291" s="189">
        <f t="shared" si="58"/>
        <v>0</v>
      </c>
      <c r="J291" s="88">
        <f t="shared" si="59"/>
        <v>0</v>
      </c>
      <c r="K291" s="189">
        <f t="shared" si="64"/>
        <v>-92.637929987830063</v>
      </c>
      <c r="L291" s="88">
        <f t="shared" si="60"/>
        <v>-82.540395619156584</v>
      </c>
      <c r="M291" s="89">
        <f t="shared" si="65"/>
        <v>240.71591390344594</v>
      </c>
      <c r="N291" s="89">
        <f t="shared" si="66"/>
        <v>10253.715913903447</v>
      </c>
      <c r="O291" s="89">
        <f t="shared" si="67"/>
        <v>11508.098668802972</v>
      </c>
      <c r="P291" s="90">
        <f t="shared" si="61"/>
        <v>0.97340240123005817</v>
      </c>
      <c r="Q291" s="227">
        <v>717.34508756409787</v>
      </c>
      <c r="R291" s="90">
        <f t="shared" si="68"/>
        <v>0.27294685990338163</v>
      </c>
      <c r="S291" s="90">
        <f t="shared" si="68"/>
        <v>0.28294756475110738</v>
      </c>
      <c r="T291" s="92">
        <v>891</v>
      </c>
      <c r="U291" s="1">
        <v>7866</v>
      </c>
      <c r="V291" s="1">
        <v>8759.465478841872</v>
      </c>
      <c r="W291" s="196"/>
      <c r="X291" s="89">
        <v>0</v>
      </c>
      <c r="Y291" s="89">
        <f t="shared" si="69"/>
        <v>0</v>
      </c>
    </row>
    <row r="292" spans="2:25">
      <c r="B292" s="200">
        <v>5021</v>
      </c>
      <c r="C292" t="s">
        <v>305</v>
      </c>
      <c r="D292" s="1">
        <v>71777</v>
      </c>
      <c r="E292" s="86">
        <f t="shared" si="62"/>
        <v>9689.1198704103681</v>
      </c>
      <c r="F292" s="87">
        <f t="shared" si="56"/>
        <v>0.81954567988113491</v>
      </c>
      <c r="G292" s="189">
        <f t="shared" si="63"/>
        <v>1323.067015387775</v>
      </c>
      <c r="H292" s="189">
        <f t="shared" si="57"/>
        <v>9801.2804499926369</v>
      </c>
      <c r="I292" s="189">
        <f t="shared" si="58"/>
        <v>333.08420751490985</v>
      </c>
      <c r="J292" s="88">
        <f t="shared" si="59"/>
        <v>2467.4878092704521</v>
      </c>
      <c r="K292" s="189">
        <f t="shared" si="64"/>
        <v>240.44627752707979</v>
      </c>
      <c r="L292" s="88">
        <f t="shared" si="60"/>
        <v>1781.2260239206071</v>
      </c>
      <c r="M292" s="89">
        <f t="shared" si="65"/>
        <v>11582.506473913243</v>
      </c>
      <c r="N292" s="89">
        <f t="shared" si="66"/>
        <v>83359.506473913236</v>
      </c>
      <c r="O292" s="89">
        <f t="shared" si="67"/>
        <v>11252.633163325221</v>
      </c>
      <c r="P292" s="90">
        <f t="shared" si="61"/>
        <v>0.95179407620434309</v>
      </c>
      <c r="Q292" s="227">
        <v>6575.5967153577067</v>
      </c>
      <c r="R292" s="90">
        <f t="shared" si="68"/>
        <v>6.7204900605141477E-2</v>
      </c>
      <c r="S292" s="90">
        <f t="shared" si="68"/>
        <v>6.4467739008017E-2</v>
      </c>
      <c r="T292" s="92">
        <v>7408</v>
      </c>
      <c r="U292" s="1">
        <v>67257</v>
      </c>
      <c r="V292" s="1">
        <v>9102.3142509135214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306</v>
      </c>
      <c r="D293" s="1">
        <v>24441</v>
      </c>
      <c r="E293" s="86">
        <f t="shared" si="62"/>
        <v>9725.8257063270994</v>
      </c>
      <c r="F293" s="87">
        <f t="shared" si="56"/>
        <v>0.82265041071885014</v>
      </c>
      <c r="G293" s="189">
        <f t="shared" si="63"/>
        <v>1300.3093971194016</v>
      </c>
      <c r="H293" s="189">
        <f t="shared" si="57"/>
        <v>3267.6775149610562</v>
      </c>
      <c r="I293" s="189">
        <f t="shared" si="58"/>
        <v>320.23716494405386</v>
      </c>
      <c r="J293" s="88">
        <f t="shared" si="59"/>
        <v>804.75599550440734</v>
      </c>
      <c r="K293" s="189">
        <f t="shared" si="64"/>
        <v>227.5992349562238</v>
      </c>
      <c r="L293" s="88">
        <f t="shared" si="60"/>
        <v>571.95687744499048</v>
      </c>
      <c r="M293" s="89">
        <f t="shared" si="65"/>
        <v>3839.6343924060466</v>
      </c>
      <c r="N293" s="89">
        <f t="shared" si="66"/>
        <v>28280.634392406046</v>
      </c>
      <c r="O293" s="89">
        <f t="shared" si="67"/>
        <v>11253.734338402724</v>
      </c>
      <c r="P293" s="90">
        <f t="shared" si="61"/>
        <v>0.95188721812947474</v>
      </c>
      <c r="Q293" s="227">
        <v>3666.2380015110316</v>
      </c>
      <c r="R293" s="90">
        <f t="shared" si="68"/>
        <v>6.9160104986876636E-2</v>
      </c>
      <c r="S293" s="90">
        <f t="shared" si="68"/>
        <v>5.6822005884362155E-2</v>
      </c>
      <c r="T293" s="92">
        <v>2513</v>
      </c>
      <c r="U293" s="1">
        <v>22860</v>
      </c>
      <c r="V293" s="1">
        <v>9202.8985507246362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307</v>
      </c>
      <c r="D294" s="1">
        <v>57905</v>
      </c>
      <c r="E294" s="86">
        <f t="shared" si="62"/>
        <v>10192.747755676817</v>
      </c>
      <c r="F294" s="87">
        <f t="shared" si="56"/>
        <v>0.8621446014713483</v>
      </c>
      <c r="G294" s="189">
        <f t="shared" si="63"/>
        <v>1010.8177265225765</v>
      </c>
      <c r="H294" s="189">
        <f t="shared" si="57"/>
        <v>5742.4555043747578</v>
      </c>
      <c r="I294" s="189">
        <f t="shared" si="58"/>
        <v>156.81444767165266</v>
      </c>
      <c r="J294" s="88">
        <f t="shared" si="59"/>
        <v>890.86287722265877</v>
      </c>
      <c r="K294" s="189">
        <f t="shared" si="64"/>
        <v>64.176517683822595</v>
      </c>
      <c r="L294" s="88">
        <f t="shared" si="60"/>
        <v>364.58679696179615</v>
      </c>
      <c r="M294" s="89">
        <f t="shared" si="65"/>
        <v>6107.0423013365544</v>
      </c>
      <c r="N294" s="89">
        <f t="shared" si="66"/>
        <v>64012.042301336551</v>
      </c>
      <c r="O294" s="89">
        <f t="shared" si="67"/>
        <v>11267.741999883216</v>
      </c>
      <c r="P294" s="90">
        <f t="shared" si="61"/>
        <v>0.95307204385204958</v>
      </c>
      <c r="Q294" s="227">
        <v>3601.6902740209471</v>
      </c>
      <c r="R294" s="90">
        <f t="shared" si="68"/>
        <v>8.5827332733273323E-2</v>
      </c>
      <c r="S294" s="90">
        <f t="shared" si="68"/>
        <v>8.6591865268202492E-2</v>
      </c>
      <c r="T294" s="92">
        <v>5681</v>
      </c>
      <c r="U294" s="1">
        <v>53328</v>
      </c>
      <c r="V294" s="1">
        <v>9380.4749340369399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308</v>
      </c>
      <c r="D295" s="1">
        <v>18409</v>
      </c>
      <c r="E295" s="86">
        <f t="shared" si="62"/>
        <v>8988.76953125</v>
      </c>
      <c r="F295" s="87">
        <f t="shared" si="56"/>
        <v>0.76030716260207709</v>
      </c>
      <c r="G295" s="189">
        <f t="shared" si="63"/>
        <v>1757.2842256672031</v>
      </c>
      <c r="H295" s="189">
        <f t="shared" si="57"/>
        <v>3598.9180941664322</v>
      </c>
      <c r="I295" s="189">
        <f t="shared" si="58"/>
        <v>578.20682622103868</v>
      </c>
      <c r="J295" s="88">
        <f t="shared" si="59"/>
        <v>1184.1675801006872</v>
      </c>
      <c r="K295" s="189">
        <f t="shared" si="64"/>
        <v>485.56889623320865</v>
      </c>
      <c r="L295" s="88">
        <f t="shared" si="60"/>
        <v>994.44509948561131</v>
      </c>
      <c r="M295" s="89">
        <f t="shared" si="65"/>
        <v>4593.3631936520433</v>
      </c>
      <c r="N295" s="89">
        <f t="shared" si="66"/>
        <v>23002.363193652043</v>
      </c>
      <c r="O295" s="89">
        <f t="shared" si="67"/>
        <v>11231.622653150413</v>
      </c>
      <c r="P295" s="90">
        <f t="shared" si="61"/>
        <v>0.95001692068597166</v>
      </c>
      <c r="Q295" s="227">
        <v>2536.7377312436001</v>
      </c>
      <c r="R295" s="90">
        <f t="shared" si="68"/>
        <v>0.14941308691308691</v>
      </c>
      <c r="S295" s="90">
        <f t="shared" si="68"/>
        <v>0.14211700774811117</v>
      </c>
      <c r="T295" s="92">
        <v>2048</v>
      </c>
      <c r="U295" s="1">
        <v>16016</v>
      </c>
      <c r="V295" s="1">
        <v>7870.2702702702709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309</v>
      </c>
      <c r="D296" s="1">
        <v>56607</v>
      </c>
      <c r="E296" s="86">
        <f t="shared" si="62"/>
        <v>9217.8798241328768</v>
      </c>
      <c r="F296" s="87">
        <f t="shared" si="56"/>
        <v>0.77968625515741674</v>
      </c>
      <c r="G296" s="189">
        <f t="shared" si="63"/>
        <v>1615.2358440798196</v>
      </c>
      <c r="H296" s="189">
        <f t="shared" si="57"/>
        <v>9919.1633184941729</v>
      </c>
      <c r="I296" s="189">
        <f t="shared" si="58"/>
        <v>498.01822371203178</v>
      </c>
      <c r="J296" s="88">
        <f t="shared" si="59"/>
        <v>3058.3299118155869</v>
      </c>
      <c r="K296" s="189">
        <f t="shared" si="64"/>
        <v>405.38029372420169</v>
      </c>
      <c r="L296" s="88">
        <f t="shared" si="60"/>
        <v>2489.4403837603227</v>
      </c>
      <c r="M296" s="89">
        <f t="shared" si="65"/>
        <v>12408.603702254495</v>
      </c>
      <c r="N296" s="89">
        <f t="shared" si="66"/>
        <v>69015.603702254492</v>
      </c>
      <c r="O296" s="89">
        <f t="shared" si="67"/>
        <v>11238.495961936898</v>
      </c>
      <c r="P296" s="90">
        <f t="shared" si="61"/>
        <v>0.95059829346263169</v>
      </c>
      <c r="Q296" s="227">
        <v>6435.7579480307404</v>
      </c>
      <c r="R296" s="90">
        <f t="shared" si="68"/>
        <v>0.15352637906791922</v>
      </c>
      <c r="S296" s="90">
        <f t="shared" si="68"/>
        <v>0.15333853891500143</v>
      </c>
      <c r="T296" s="92">
        <v>6141</v>
      </c>
      <c r="U296" s="1">
        <v>49073</v>
      </c>
      <c r="V296" s="1">
        <v>7992.345276872964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310</v>
      </c>
      <c r="D297" s="1">
        <v>175229</v>
      </c>
      <c r="E297" s="86">
        <f t="shared" si="62"/>
        <v>9837.693689647429</v>
      </c>
      <c r="F297" s="87">
        <f t="shared" si="56"/>
        <v>0.83211266566805109</v>
      </c>
      <c r="G297" s="189">
        <f t="shared" si="63"/>
        <v>1230.9512474607973</v>
      </c>
      <c r="H297" s="189">
        <f t="shared" si="57"/>
        <v>21925.703619771724</v>
      </c>
      <c r="I297" s="189">
        <f t="shared" si="58"/>
        <v>281.08337078193853</v>
      </c>
      <c r="J297" s="88">
        <f t="shared" si="59"/>
        <v>5006.6570003678889</v>
      </c>
      <c r="K297" s="189">
        <f t="shared" si="64"/>
        <v>188.44544079410846</v>
      </c>
      <c r="L297" s="88">
        <f t="shared" si="60"/>
        <v>3356.5901914246601</v>
      </c>
      <c r="M297" s="89">
        <f t="shared" si="65"/>
        <v>25282.293811196385</v>
      </c>
      <c r="N297" s="89">
        <f t="shared" si="66"/>
        <v>200511.29381119637</v>
      </c>
      <c r="O297" s="89">
        <f t="shared" si="67"/>
        <v>11257.090377902334</v>
      </c>
      <c r="P297" s="90">
        <f t="shared" si="61"/>
        <v>0.95217108577795073</v>
      </c>
      <c r="Q297" s="227">
        <v>15135.068803179214</v>
      </c>
      <c r="R297" s="90">
        <f t="shared" si="68"/>
        <v>0.11397965670692943</v>
      </c>
      <c r="S297" s="90">
        <f t="shared" si="68"/>
        <v>9.821933369490686E-2</v>
      </c>
      <c r="T297" s="92">
        <v>17812</v>
      </c>
      <c r="U297" s="1">
        <v>157300</v>
      </c>
      <c r="V297" s="1">
        <v>8957.8587699316631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311</v>
      </c>
      <c r="D298" s="1">
        <v>84017</v>
      </c>
      <c r="E298" s="86">
        <f t="shared" si="62"/>
        <v>9859.9929585729369</v>
      </c>
      <c r="F298" s="87">
        <f t="shared" si="56"/>
        <v>0.83399882971151784</v>
      </c>
      <c r="G298" s="189">
        <f t="shared" si="63"/>
        <v>1217.1257007269824</v>
      </c>
      <c r="H298" s="189">
        <f t="shared" si="57"/>
        <v>10371.128095894615</v>
      </c>
      <c r="I298" s="189">
        <f t="shared" si="58"/>
        <v>273.27862665801075</v>
      </c>
      <c r="J298" s="88">
        <f t="shared" si="59"/>
        <v>2328.6071777529096</v>
      </c>
      <c r="K298" s="189">
        <f t="shared" si="64"/>
        <v>180.64069667018069</v>
      </c>
      <c r="L298" s="88">
        <f t="shared" si="60"/>
        <v>1539.2393763266095</v>
      </c>
      <c r="M298" s="89">
        <f t="shared" si="65"/>
        <v>11910.367472221225</v>
      </c>
      <c r="N298" s="89">
        <f t="shared" si="66"/>
        <v>95927.367472221231</v>
      </c>
      <c r="O298" s="89">
        <f t="shared" si="67"/>
        <v>11257.759355970102</v>
      </c>
      <c r="P298" s="90">
        <f t="shared" si="61"/>
        <v>0.95222767069925496</v>
      </c>
      <c r="Q298" s="227">
        <v>6535.6928700814142</v>
      </c>
      <c r="R298" s="90">
        <f t="shared" si="68"/>
        <v>0.11277846944451803</v>
      </c>
      <c r="S298" s="90">
        <f t="shared" si="68"/>
        <v>0.10794654791307257</v>
      </c>
      <c r="T298" s="92">
        <v>8521</v>
      </c>
      <c r="U298" s="1">
        <v>75502</v>
      </c>
      <c r="V298" s="1">
        <v>8899.3399339933985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312</v>
      </c>
      <c r="D299" s="1">
        <v>167823</v>
      </c>
      <c r="E299" s="86">
        <f t="shared" si="62"/>
        <v>11171.071024429208</v>
      </c>
      <c r="F299" s="87">
        <f t="shared" si="56"/>
        <v>0.94489521444309743</v>
      </c>
      <c r="G299" s="189">
        <f t="shared" si="63"/>
        <v>404.25729989609448</v>
      </c>
      <c r="H299" s="189">
        <f t="shared" si="57"/>
        <v>6073.1574163390278</v>
      </c>
      <c r="I299" s="189">
        <f t="shared" si="58"/>
        <v>0</v>
      </c>
      <c r="J299" s="88">
        <f t="shared" si="59"/>
        <v>0</v>
      </c>
      <c r="K299" s="189">
        <f t="shared" si="64"/>
        <v>-92.637929987830063</v>
      </c>
      <c r="L299" s="88">
        <f t="shared" si="60"/>
        <v>-1391.6996222071712</v>
      </c>
      <c r="M299" s="89">
        <f t="shared" si="65"/>
        <v>4681.4577941318566</v>
      </c>
      <c r="N299" s="89">
        <f t="shared" si="66"/>
        <v>172504.45779413186</v>
      </c>
      <c r="O299" s="89">
        <f t="shared" si="67"/>
        <v>11482.690394337473</v>
      </c>
      <c r="P299" s="90">
        <f t="shared" si="61"/>
        <v>0.97125326468825257</v>
      </c>
      <c r="Q299" s="227">
        <v>2457.5702474472064</v>
      </c>
      <c r="R299" s="90">
        <f t="shared" si="68"/>
        <v>9.7793593374892879E-2</v>
      </c>
      <c r="S299" s="90">
        <f t="shared" si="68"/>
        <v>8.0255787183720853E-2</v>
      </c>
      <c r="T299" s="92">
        <v>15023</v>
      </c>
      <c r="U299" s="1">
        <v>152873</v>
      </c>
      <c r="V299" s="1">
        <v>10341.135087600624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313</v>
      </c>
      <c r="D300" s="1">
        <v>42193</v>
      </c>
      <c r="E300" s="86">
        <f t="shared" si="62"/>
        <v>9967.6352468698333</v>
      </c>
      <c r="F300" s="87">
        <f t="shared" si="56"/>
        <v>0.8431036579648713</v>
      </c>
      <c r="G300" s="189">
        <f t="shared" si="63"/>
        <v>1150.3874819829066</v>
      </c>
      <c r="H300" s="189">
        <f t="shared" si="57"/>
        <v>4869.5902112336435</v>
      </c>
      <c r="I300" s="189">
        <f t="shared" si="58"/>
        <v>235.60382575409702</v>
      </c>
      <c r="J300" s="88">
        <f t="shared" si="59"/>
        <v>997.31099441709262</v>
      </c>
      <c r="K300" s="189">
        <f t="shared" si="64"/>
        <v>142.96589576626695</v>
      </c>
      <c r="L300" s="88">
        <f t="shared" si="60"/>
        <v>605.17463677860792</v>
      </c>
      <c r="M300" s="89">
        <f t="shared" si="65"/>
        <v>5474.7648480122516</v>
      </c>
      <c r="N300" s="89">
        <f t="shared" si="66"/>
        <v>47667.764848012252</v>
      </c>
      <c r="O300" s="89">
        <f t="shared" si="67"/>
        <v>11260.988624619007</v>
      </c>
      <c r="P300" s="90">
        <f t="shared" si="61"/>
        <v>0.95250081554685539</v>
      </c>
      <c r="Q300" s="227">
        <v>3632.2716827901177</v>
      </c>
      <c r="R300" s="90">
        <f t="shared" si="68"/>
        <v>0.11719225779119337</v>
      </c>
      <c r="S300" s="90">
        <f t="shared" si="68"/>
        <v>0.11270554189644963</v>
      </c>
      <c r="T300" s="92">
        <v>4233</v>
      </c>
      <c r="U300" s="1">
        <v>37767</v>
      </c>
      <c r="V300" s="1">
        <v>8958.0170777988624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314</v>
      </c>
      <c r="D301" s="1">
        <v>14966</v>
      </c>
      <c r="E301" s="86">
        <f t="shared" si="62"/>
        <v>19040.712468193382</v>
      </c>
      <c r="F301" s="87">
        <f t="shared" si="56"/>
        <v>1.6105419123590461</v>
      </c>
      <c r="G301" s="189">
        <f t="shared" si="63"/>
        <v>-4474.9203952376938</v>
      </c>
      <c r="H301" s="189">
        <f t="shared" si="57"/>
        <v>-3517.2874306568274</v>
      </c>
      <c r="I301" s="189">
        <f t="shared" si="58"/>
        <v>0</v>
      </c>
      <c r="J301" s="88">
        <f t="shared" si="59"/>
        <v>0</v>
      </c>
      <c r="K301" s="189">
        <f t="shared" si="64"/>
        <v>-92.637929987830063</v>
      </c>
      <c r="L301" s="88">
        <f t="shared" si="60"/>
        <v>-72.813412970434428</v>
      </c>
      <c r="M301" s="89">
        <f t="shared" si="65"/>
        <v>-3590.1008436272618</v>
      </c>
      <c r="N301" s="89">
        <f t="shared" si="66"/>
        <v>11375.899156372738</v>
      </c>
      <c r="O301" s="89">
        <f t="shared" si="67"/>
        <v>14473.154142967858</v>
      </c>
      <c r="P301" s="90">
        <f t="shared" si="61"/>
        <v>1.2241990098963131</v>
      </c>
      <c r="Q301" s="227">
        <v>440.95391562893656</v>
      </c>
      <c r="R301" s="90">
        <f t="shared" si="68"/>
        <v>4.4382414515003486E-2</v>
      </c>
      <c r="S301" s="90">
        <f t="shared" si="68"/>
        <v>2.7108914020480351E-2</v>
      </c>
      <c r="T301" s="92">
        <v>786</v>
      </c>
      <c r="U301" s="1">
        <v>14330</v>
      </c>
      <c r="V301" s="1">
        <v>18538.163001293662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315</v>
      </c>
      <c r="D302" s="1">
        <v>22606</v>
      </c>
      <c r="E302" s="86">
        <f t="shared" si="62"/>
        <v>9144.8220064724919</v>
      </c>
      <c r="F302" s="87">
        <f t="shared" si="56"/>
        <v>0.77350672392589981</v>
      </c>
      <c r="G302" s="189">
        <f t="shared" si="63"/>
        <v>1660.5316910292584</v>
      </c>
      <c r="H302" s="189">
        <f t="shared" si="57"/>
        <v>4104.8343402243263</v>
      </c>
      <c r="I302" s="189">
        <f t="shared" si="58"/>
        <v>523.58845989316649</v>
      </c>
      <c r="J302" s="88">
        <f t="shared" si="59"/>
        <v>1294.3106728559076</v>
      </c>
      <c r="K302" s="189">
        <f t="shared" si="64"/>
        <v>430.95052990533645</v>
      </c>
      <c r="L302" s="88">
        <f t="shared" si="60"/>
        <v>1065.3097099259917</v>
      </c>
      <c r="M302" s="89">
        <f t="shared" si="65"/>
        <v>5170.1440501503184</v>
      </c>
      <c r="N302" s="89">
        <f t="shared" si="66"/>
        <v>27776.144050150317</v>
      </c>
      <c r="O302" s="89">
        <f t="shared" si="67"/>
        <v>11236.304227407085</v>
      </c>
      <c r="P302" s="90">
        <f t="shared" si="61"/>
        <v>0.95041290752568608</v>
      </c>
      <c r="Q302" s="227">
        <v>4674.4227933685916</v>
      </c>
      <c r="R302" s="90">
        <f t="shared" si="68"/>
        <v>8.8187157023202081E-2</v>
      </c>
      <c r="S302" s="90">
        <f t="shared" si="68"/>
        <v>8.0263464132256518E-2</v>
      </c>
      <c r="T302" s="92">
        <v>2472</v>
      </c>
      <c r="U302" s="1">
        <v>20774</v>
      </c>
      <c r="V302" s="1">
        <v>8465.3626731866334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316</v>
      </c>
      <c r="D303" s="1">
        <v>248552</v>
      </c>
      <c r="E303" s="86">
        <f t="shared" si="62"/>
        <v>9971.1958920046527</v>
      </c>
      <c r="F303" s="87">
        <f t="shared" si="56"/>
        <v>0.84340483200099226</v>
      </c>
      <c r="G303" s="189">
        <f t="shared" si="63"/>
        <v>1148.1798819993185</v>
      </c>
      <c r="H303" s="189">
        <f t="shared" si="57"/>
        <v>28620.679918597012</v>
      </c>
      <c r="I303" s="189">
        <f t="shared" si="58"/>
        <v>234.35759995691021</v>
      </c>
      <c r="J303" s="88">
        <f t="shared" si="59"/>
        <v>5841.8318941259013</v>
      </c>
      <c r="K303" s="189">
        <f t="shared" si="64"/>
        <v>141.71966996908014</v>
      </c>
      <c r="L303" s="88">
        <f t="shared" si="60"/>
        <v>3532.6462133192608</v>
      </c>
      <c r="M303" s="89">
        <f t="shared" si="65"/>
        <v>32153.326131916274</v>
      </c>
      <c r="N303" s="89">
        <f t="shared" si="66"/>
        <v>280705.32613191626</v>
      </c>
      <c r="O303" s="89">
        <f t="shared" si="67"/>
        <v>11261.095443973052</v>
      </c>
      <c r="P303" s="90">
        <f t="shared" si="61"/>
        <v>0.95250985076793904</v>
      </c>
      <c r="Q303" s="227">
        <v>16430.266521830716</v>
      </c>
      <c r="R303" s="90">
        <f t="shared" si="68"/>
        <v>9.9417894867212794E-2</v>
      </c>
      <c r="S303" s="90">
        <f t="shared" si="68"/>
        <v>9.0155739055357564E-2</v>
      </c>
      <c r="T303" s="92">
        <v>24927</v>
      </c>
      <c r="U303" s="1">
        <v>226076</v>
      </c>
      <c r="V303" s="1">
        <v>9146.5792774203983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317</v>
      </c>
      <c r="D304" s="1">
        <v>24127</v>
      </c>
      <c r="E304" s="86">
        <f t="shared" si="62"/>
        <v>9066.8921458098448</v>
      </c>
      <c r="F304" s="87">
        <f t="shared" si="56"/>
        <v>0.76691509522339452</v>
      </c>
      <c r="G304" s="189">
        <f t="shared" si="63"/>
        <v>1708.8482046400995</v>
      </c>
      <c r="H304" s="189">
        <f t="shared" si="57"/>
        <v>4547.2450725473045</v>
      </c>
      <c r="I304" s="189">
        <f t="shared" si="58"/>
        <v>550.86391112509295</v>
      </c>
      <c r="J304" s="88">
        <f t="shared" si="59"/>
        <v>1465.8488675038723</v>
      </c>
      <c r="K304" s="189">
        <f t="shared" si="64"/>
        <v>458.22598113726292</v>
      </c>
      <c r="L304" s="88">
        <f t="shared" si="60"/>
        <v>1219.3393358062567</v>
      </c>
      <c r="M304" s="89">
        <f t="shared" si="65"/>
        <v>5766.5844083535612</v>
      </c>
      <c r="N304" s="89">
        <f t="shared" si="66"/>
        <v>29893.584408353563</v>
      </c>
      <c r="O304" s="89">
        <f t="shared" si="67"/>
        <v>11233.966331587209</v>
      </c>
      <c r="P304" s="90">
        <f t="shared" si="61"/>
        <v>0.95021515866461126</v>
      </c>
      <c r="Q304" s="227">
        <v>2667.132935956653</v>
      </c>
      <c r="R304" s="90">
        <f t="shared" si="68"/>
        <v>0.12975276268964225</v>
      </c>
      <c r="S304" s="90">
        <f t="shared" si="68"/>
        <v>0.12295981109135783</v>
      </c>
      <c r="T304" s="92">
        <v>2661</v>
      </c>
      <c r="U304" s="1">
        <v>21356</v>
      </c>
      <c r="V304" s="1">
        <v>8074.1020793950856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318</v>
      </c>
      <c r="D305" s="1">
        <v>204612</v>
      </c>
      <c r="E305" s="86">
        <f t="shared" si="62"/>
        <v>9869.3806675670457</v>
      </c>
      <c r="F305" s="87">
        <f t="shared" si="56"/>
        <v>0.83479288081760428</v>
      </c>
      <c r="G305" s="189">
        <f t="shared" si="63"/>
        <v>1211.3053211506349</v>
      </c>
      <c r="H305" s="189">
        <f t="shared" si="57"/>
        <v>25112.781918094963</v>
      </c>
      <c r="I305" s="189">
        <f t="shared" si="58"/>
        <v>269.99292851007266</v>
      </c>
      <c r="J305" s="88">
        <f t="shared" si="59"/>
        <v>5597.4933938708264</v>
      </c>
      <c r="K305" s="189">
        <f t="shared" si="64"/>
        <v>177.3549985222426</v>
      </c>
      <c r="L305" s="88">
        <f t="shared" si="60"/>
        <v>3676.9238293631333</v>
      </c>
      <c r="M305" s="89">
        <f t="shared" si="65"/>
        <v>28789.705747458094</v>
      </c>
      <c r="N305" s="89">
        <f t="shared" si="66"/>
        <v>233401.70574745809</v>
      </c>
      <c r="O305" s="89">
        <f t="shared" si="67"/>
        <v>11258.040987239923</v>
      </c>
      <c r="P305" s="90">
        <f t="shared" si="61"/>
        <v>0.95225149223243732</v>
      </c>
      <c r="Q305" s="227">
        <v>11271.727951241381</v>
      </c>
      <c r="R305" s="90">
        <f t="shared" si="68"/>
        <v>0.12441474512562373</v>
      </c>
      <c r="S305" s="90">
        <f t="shared" si="68"/>
        <v>0.11584550290442691</v>
      </c>
      <c r="T305" s="92">
        <v>20732</v>
      </c>
      <c r="U305" s="1">
        <v>181972</v>
      </c>
      <c r="V305" s="1">
        <v>8844.7555166715283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319</v>
      </c>
      <c r="D306" s="1">
        <v>146245</v>
      </c>
      <c r="E306" s="86">
        <f t="shared" si="62"/>
        <v>9489.0345185569677</v>
      </c>
      <c r="F306" s="87">
        <f t="shared" si="56"/>
        <v>0.80262163642702022</v>
      </c>
      <c r="G306" s="189">
        <f t="shared" si="63"/>
        <v>1447.1199335368833</v>
      </c>
      <c r="H306" s="189">
        <f t="shared" si="57"/>
        <v>22303.012415670448</v>
      </c>
      <c r="I306" s="189">
        <f t="shared" si="58"/>
        <v>403.11408066359996</v>
      </c>
      <c r="J306" s="88">
        <f t="shared" si="59"/>
        <v>6212.7942111874027</v>
      </c>
      <c r="K306" s="189">
        <f t="shared" si="64"/>
        <v>310.47615067576987</v>
      </c>
      <c r="L306" s="88">
        <f t="shared" si="60"/>
        <v>4785.058434214965</v>
      </c>
      <c r="M306" s="89">
        <f t="shared" si="65"/>
        <v>27088.070849885415</v>
      </c>
      <c r="N306" s="89">
        <f t="shared" si="66"/>
        <v>173333.07084988541</v>
      </c>
      <c r="O306" s="89">
        <f t="shared" si="67"/>
        <v>11246.630602769623</v>
      </c>
      <c r="P306" s="90">
        <f t="shared" si="61"/>
        <v>0.95128635490072</v>
      </c>
      <c r="Q306" s="227">
        <v>14085.642243128124</v>
      </c>
      <c r="R306" s="90">
        <f t="shared" si="68"/>
        <v>0.14237841553531536</v>
      </c>
      <c r="S306" s="90">
        <f t="shared" si="68"/>
        <v>0.12614555328497562</v>
      </c>
      <c r="T306" s="92">
        <v>15412</v>
      </c>
      <c r="U306" s="1">
        <v>128018</v>
      </c>
      <c r="V306" s="1">
        <v>8426.1172908576318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320</v>
      </c>
      <c r="D307" s="1">
        <v>19052</v>
      </c>
      <c r="E307" s="86">
        <f t="shared" si="62"/>
        <v>8911.1318989710016</v>
      </c>
      <c r="F307" s="87">
        <f t="shared" si="56"/>
        <v>0.75374025178030413</v>
      </c>
      <c r="G307" s="189">
        <f t="shared" si="63"/>
        <v>1805.4195576801822</v>
      </c>
      <c r="H307" s="189">
        <f t="shared" si="57"/>
        <v>3859.9870143202297</v>
      </c>
      <c r="I307" s="189">
        <f t="shared" si="58"/>
        <v>605.37999751868801</v>
      </c>
      <c r="J307" s="88">
        <f t="shared" si="59"/>
        <v>1294.3024346949549</v>
      </c>
      <c r="K307" s="189">
        <f t="shared" si="64"/>
        <v>512.74206753085798</v>
      </c>
      <c r="L307" s="88">
        <f t="shared" si="60"/>
        <v>1096.2425403809743</v>
      </c>
      <c r="M307" s="89">
        <f t="shared" si="65"/>
        <v>4956.2295547012036</v>
      </c>
      <c r="N307" s="89">
        <f t="shared" si="66"/>
        <v>24008.229554701204</v>
      </c>
      <c r="O307" s="89">
        <f t="shared" si="67"/>
        <v>11229.29352418204</v>
      </c>
      <c r="P307" s="90">
        <f t="shared" si="61"/>
        <v>0.94981991336131821</v>
      </c>
      <c r="Q307" s="227">
        <v>2961.9451022455155</v>
      </c>
      <c r="R307" s="90">
        <f t="shared" si="68"/>
        <v>0.13236255572065378</v>
      </c>
      <c r="S307" s="90">
        <f t="shared" si="68"/>
        <v>0.11965128287813953</v>
      </c>
      <c r="T307" s="92">
        <v>2138</v>
      </c>
      <c r="U307" s="1">
        <v>16825</v>
      </c>
      <c r="V307" s="1">
        <v>7958.8457899716177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321</v>
      </c>
      <c r="D308" s="1">
        <v>13329</v>
      </c>
      <c r="E308" s="86">
        <f t="shared" si="62"/>
        <v>10128.419452887538</v>
      </c>
      <c r="F308" s="87">
        <f t="shared" si="56"/>
        <v>0.85670344857509395</v>
      </c>
      <c r="G308" s="189">
        <f t="shared" si="63"/>
        <v>1050.7012742519298</v>
      </c>
      <c r="H308" s="189">
        <f t="shared" si="57"/>
        <v>1382.7228769155397</v>
      </c>
      <c r="I308" s="189">
        <f t="shared" si="58"/>
        <v>179.32935364790046</v>
      </c>
      <c r="J308" s="88">
        <f t="shared" si="59"/>
        <v>235.99742940063703</v>
      </c>
      <c r="K308" s="189">
        <f t="shared" si="64"/>
        <v>86.691423660070399</v>
      </c>
      <c r="L308" s="88">
        <f t="shared" si="60"/>
        <v>114.08591353665264</v>
      </c>
      <c r="M308" s="89">
        <f t="shared" si="65"/>
        <v>1496.8087904521924</v>
      </c>
      <c r="N308" s="89">
        <f t="shared" si="66"/>
        <v>14825.808790452193</v>
      </c>
      <c r="O308" s="89">
        <f t="shared" si="67"/>
        <v>11265.812150799538</v>
      </c>
      <c r="P308" s="90">
        <f t="shared" si="61"/>
        <v>0.95290880926516208</v>
      </c>
      <c r="Q308" s="227">
        <v>1272.1800954988144</v>
      </c>
      <c r="R308" s="90">
        <f t="shared" si="68"/>
        <v>0.13264785859959211</v>
      </c>
      <c r="S308" s="90">
        <f t="shared" si="68"/>
        <v>0.11973773863075184</v>
      </c>
      <c r="T308" s="92">
        <v>1316</v>
      </c>
      <c r="U308" s="1">
        <v>11768</v>
      </c>
      <c r="V308" s="1">
        <v>9045.3497309761715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322</v>
      </c>
      <c r="D309" s="1">
        <v>5448</v>
      </c>
      <c r="E309" s="86">
        <f t="shared" si="62"/>
        <v>12297.968397291197</v>
      </c>
      <c r="F309" s="87">
        <f t="shared" si="56"/>
        <v>1.0402128372974557</v>
      </c>
      <c r="G309" s="189">
        <f t="shared" si="63"/>
        <v>-294.41907127833895</v>
      </c>
      <c r="H309" s="189">
        <f t="shared" si="57"/>
        <v>-130.42764857630416</v>
      </c>
      <c r="I309" s="189">
        <f t="shared" si="58"/>
        <v>0</v>
      </c>
      <c r="J309" s="88">
        <f t="shared" si="59"/>
        <v>0</v>
      </c>
      <c r="K309" s="189">
        <f t="shared" si="64"/>
        <v>-92.637929987830063</v>
      </c>
      <c r="L309" s="88">
        <f t="shared" si="60"/>
        <v>-41.038602984608715</v>
      </c>
      <c r="M309" s="89">
        <f t="shared" si="65"/>
        <v>-171.46625156091289</v>
      </c>
      <c r="N309" s="89">
        <f t="shared" si="66"/>
        <v>5276.5337484390875</v>
      </c>
      <c r="O309" s="89">
        <f t="shared" si="67"/>
        <v>11910.911396025029</v>
      </c>
      <c r="P309" s="90">
        <f t="shared" si="61"/>
        <v>1.0074739613729087</v>
      </c>
      <c r="Q309" s="227">
        <v>385.61608730740244</v>
      </c>
      <c r="R309" s="90">
        <f t="shared" si="68"/>
        <v>0.15644236892379537</v>
      </c>
      <c r="S309" s="90">
        <f t="shared" si="68"/>
        <v>0.10423278116199879</v>
      </c>
      <c r="T309" s="92">
        <v>443</v>
      </c>
      <c r="U309" s="1">
        <v>4711</v>
      </c>
      <c r="V309" s="1">
        <v>11137.115839243499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323</v>
      </c>
      <c r="D310" s="1">
        <v>13009</v>
      </c>
      <c r="E310" s="86">
        <f t="shared" si="62"/>
        <v>16040.690505548706</v>
      </c>
      <c r="F310" s="87">
        <f t="shared" si="56"/>
        <v>1.3567876940277752</v>
      </c>
      <c r="G310" s="189">
        <f t="shared" si="63"/>
        <v>-2614.9067783979945</v>
      </c>
      <c r="H310" s="189">
        <f t="shared" si="57"/>
        <v>-2120.6893972807734</v>
      </c>
      <c r="I310" s="189">
        <f t="shared" si="58"/>
        <v>0</v>
      </c>
      <c r="J310" s="88">
        <f t="shared" si="59"/>
        <v>0</v>
      </c>
      <c r="K310" s="189">
        <f t="shared" si="64"/>
        <v>-92.637929987830063</v>
      </c>
      <c r="L310" s="88">
        <f t="shared" si="60"/>
        <v>-75.129361220130193</v>
      </c>
      <c r="M310" s="89">
        <f t="shared" si="65"/>
        <v>-2195.8187585009036</v>
      </c>
      <c r="N310" s="89">
        <f t="shared" si="66"/>
        <v>10813.181241499096</v>
      </c>
      <c r="O310" s="89">
        <f t="shared" si="67"/>
        <v>13333.145797162881</v>
      </c>
      <c r="P310" s="90">
        <f t="shared" si="61"/>
        <v>1.12777240693043</v>
      </c>
      <c r="Q310" s="227">
        <v>570.79848037540251</v>
      </c>
      <c r="R310" s="90">
        <f t="shared" si="68"/>
        <v>9.6325636271700654E-2</v>
      </c>
      <c r="S310" s="90">
        <f t="shared" si="68"/>
        <v>9.4973816744855249E-2</v>
      </c>
      <c r="T310" s="92">
        <v>811</v>
      </c>
      <c r="U310" s="1">
        <v>11866</v>
      </c>
      <c r="V310" s="1">
        <v>14649.382716049382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324</v>
      </c>
      <c r="D311" s="1">
        <v>23843</v>
      </c>
      <c r="E311" s="86">
        <f t="shared" si="62"/>
        <v>10303.802938634401</v>
      </c>
      <c r="F311" s="87">
        <f t="shared" si="56"/>
        <v>0.87153810641695717</v>
      </c>
      <c r="G311" s="189">
        <f t="shared" si="63"/>
        <v>941.96351308887495</v>
      </c>
      <c r="H311" s="189">
        <f t="shared" si="57"/>
        <v>2179.7035692876566</v>
      </c>
      <c r="I311" s="189">
        <f t="shared" si="58"/>
        <v>117.94513363649848</v>
      </c>
      <c r="J311" s="88">
        <f t="shared" si="59"/>
        <v>272.92503923485748</v>
      </c>
      <c r="K311" s="189">
        <f t="shared" si="64"/>
        <v>25.30720364866842</v>
      </c>
      <c r="L311" s="88">
        <f t="shared" si="60"/>
        <v>58.560869243018722</v>
      </c>
      <c r="M311" s="89">
        <f t="shared" si="65"/>
        <v>2238.2644385306753</v>
      </c>
      <c r="N311" s="89">
        <f t="shared" si="66"/>
        <v>26081.264438530674</v>
      </c>
      <c r="O311" s="89">
        <f t="shared" si="67"/>
        <v>11271.073655371943</v>
      </c>
      <c r="P311" s="90">
        <f t="shared" si="61"/>
        <v>0.95335384900041786</v>
      </c>
      <c r="Q311" s="227">
        <v>1972.1571132099166</v>
      </c>
      <c r="R311" s="90">
        <f t="shared" si="68"/>
        <v>0.1397772360055452</v>
      </c>
      <c r="S311" s="90">
        <f t="shared" si="68"/>
        <v>0.14371769317410399</v>
      </c>
      <c r="T311" s="92">
        <v>2314</v>
      </c>
      <c r="U311" s="1">
        <v>20919</v>
      </c>
      <c r="V311" s="1">
        <v>9009.0439276485777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325</v>
      </c>
      <c r="D312" s="1">
        <v>11151</v>
      </c>
      <c r="E312" s="86">
        <f t="shared" si="62"/>
        <v>9029.1497975708498</v>
      </c>
      <c r="F312" s="87">
        <f t="shared" si="56"/>
        <v>0.76372269190281017</v>
      </c>
      <c r="G312" s="189">
        <f t="shared" si="63"/>
        <v>1732.2484605482764</v>
      </c>
      <c r="H312" s="189">
        <f t="shared" si="57"/>
        <v>2139.3268487771215</v>
      </c>
      <c r="I312" s="189">
        <f t="shared" si="58"/>
        <v>564.07373300874121</v>
      </c>
      <c r="J312" s="88">
        <f t="shared" si="59"/>
        <v>696.63106026579544</v>
      </c>
      <c r="K312" s="189">
        <f t="shared" si="64"/>
        <v>471.43580302091118</v>
      </c>
      <c r="L312" s="88">
        <f t="shared" si="60"/>
        <v>582.22321673082524</v>
      </c>
      <c r="M312" s="89">
        <f t="shared" si="65"/>
        <v>2721.5500655079468</v>
      </c>
      <c r="N312" s="89">
        <f t="shared" si="66"/>
        <v>13872.550065507947</v>
      </c>
      <c r="O312" s="89">
        <f t="shared" si="67"/>
        <v>11232.834061140038</v>
      </c>
      <c r="P312" s="90">
        <f t="shared" si="61"/>
        <v>0.95011938656499362</v>
      </c>
      <c r="Q312" s="227">
        <v>1439.666146526293</v>
      </c>
      <c r="R312" s="90">
        <f t="shared" si="68"/>
        <v>0.2233680746023039</v>
      </c>
      <c r="S312" s="90">
        <f t="shared" si="68"/>
        <v>0.21049051592227955</v>
      </c>
      <c r="T312" s="92">
        <v>1235</v>
      </c>
      <c r="U312" s="1">
        <v>9115</v>
      </c>
      <c r="V312" s="1">
        <v>7459.0834697217679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326</v>
      </c>
      <c r="D313" s="1">
        <v>37967</v>
      </c>
      <c r="E313" s="86">
        <f t="shared" si="62"/>
        <v>9621.642169285351</v>
      </c>
      <c r="F313" s="87">
        <f t="shared" si="56"/>
        <v>0.81383813789745052</v>
      </c>
      <c r="G313" s="189">
        <f t="shared" si="63"/>
        <v>1364.9031900852856</v>
      </c>
      <c r="H313" s="189">
        <f t="shared" si="57"/>
        <v>5385.9079880765366</v>
      </c>
      <c r="I313" s="189">
        <f t="shared" si="58"/>
        <v>356.70140290866584</v>
      </c>
      <c r="J313" s="88">
        <f t="shared" si="59"/>
        <v>1407.5437358775953</v>
      </c>
      <c r="K313" s="189">
        <f t="shared" si="64"/>
        <v>264.06347292083581</v>
      </c>
      <c r="L313" s="88">
        <f t="shared" si="60"/>
        <v>1041.9944641456182</v>
      </c>
      <c r="M313" s="89">
        <f t="shared" si="65"/>
        <v>6427.9024522221553</v>
      </c>
      <c r="N313" s="89">
        <f t="shared" si="66"/>
        <v>44394.902452222159</v>
      </c>
      <c r="O313" s="89">
        <f t="shared" si="67"/>
        <v>11250.608832291475</v>
      </c>
      <c r="P313" s="90">
        <f t="shared" si="61"/>
        <v>0.95162284994483293</v>
      </c>
      <c r="Q313" s="227">
        <v>3430.3631774840114</v>
      </c>
      <c r="R313" s="90">
        <f t="shared" si="68"/>
        <v>0.16138998501116517</v>
      </c>
      <c r="S313" s="90">
        <f t="shared" si="68"/>
        <v>0.15491492680785904</v>
      </c>
      <c r="T313" s="92">
        <v>3946</v>
      </c>
      <c r="U313" s="1">
        <v>32691</v>
      </c>
      <c r="V313" s="1">
        <v>8331.0397553516814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327</v>
      </c>
      <c r="D314" s="1">
        <v>12472</v>
      </c>
      <c r="E314" s="86">
        <f t="shared" si="62"/>
        <v>11125.78055307761</v>
      </c>
      <c r="F314" s="87">
        <f t="shared" si="56"/>
        <v>0.94106435976977088</v>
      </c>
      <c r="G314" s="189">
        <f t="shared" si="63"/>
        <v>432.33739213408535</v>
      </c>
      <c r="H314" s="189">
        <f t="shared" si="57"/>
        <v>484.65021658230967</v>
      </c>
      <c r="I314" s="189">
        <f t="shared" si="58"/>
        <v>0</v>
      </c>
      <c r="J314" s="88">
        <f t="shared" si="59"/>
        <v>0</v>
      </c>
      <c r="K314" s="189">
        <f t="shared" si="64"/>
        <v>-92.637929987830063</v>
      </c>
      <c r="L314" s="88">
        <f t="shared" si="60"/>
        <v>-103.84711951635751</v>
      </c>
      <c r="M314" s="89">
        <f t="shared" si="65"/>
        <v>380.80309706595216</v>
      </c>
      <c r="N314" s="89">
        <f t="shared" si="66"/>
        <v>12852.803097065953</v>
      </c>
      <c r="O314" s="89">
        <f t="shared" si="67"/>
        <v>11465.480015223866</v>
      </c>
      <c r="P314" s="90">
        <f t="shared" si="61"/>
        <v>0.96979753991238848</v>
      </c>
      <c r="Q314" s="227">
        <v>386.83908323159892</v>
      </c>
      <c r="R314" s="90">
        <f t="shared" si="68"/>
        <v>6.2713019768234499E-2</v>
      </c>
      <c r="S314" s="90">
        <f t="shared" si="68"/>
        <v>5.79729973785457E-2</v>
      </c>
      <c r="T314" s="92">
        <v>1121</v>
      </c>
      <c r="U314" s="1">
        <v>11736</v>
      </c>
      <c r="V314" s="1">
        <v>10516.129032258064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328</v>
      </c>
      <c r="D315" s="1">
        <v>6240</v>
      </c>
      <c r="E315" s="86">
        <f t="shared" si="62"/>
        <v>10522.765598650927</v>
      </c>
      <c r="F315" s="87">
        <f t="shared" si="56"/>
        <v>0.89005887037404774</v>
      </c>
      <c r="G315" s="189">
        <f t="shared" si="63"/>
        <v>806.20666387862843</v>
      </c>
      <c r="H315" s="189">
        <f t="shared" si="57"/>
        <v>478.08055168002664</v>
      </c>
      <c r="I315" s="189">
        <f t="shared" si="58"/>
        <v>41.308202630714185</v>
      </c>
      <c r="J315" s="88">
        <f t="shared" si="59"/>
        <v>24.495764160013511</v>
      </c>
      <c r="K315" s="189">
        <f t="shared" si="64"/>
        <v>-51.329727357115878</v>
      </c>
      <c r="L315" s="88">
        <f t="shared" si="60"/>
        <v>-30.438528322769713</v>
      </c>
      <c r="M315" s="89">
        <f t="shared" si="65"/>
        <v>447.6420233572569</v>
      </c>
      <c r="N315" s="89">
        <f t="shared" si="66"/>
        <v>6687.6420233572571</v>
      </c>
      <c r="O315" s="89">
        <f t="shared" si="67"/>
        <v>11277.642535172439</v>
      </c>
      <c r="P315" s="90">
        <f t="shared" si="61"/>
        <v>0.95390947191913067</v>
      </c>
      <c r="Q315" s="227">
        <v>190.67356671262473</v>
      </c>
      <c r="R315" s="90">
        <f t="shared" si="68"/>
        <v>0.22955665024630542</v>
      </c>
      <c r="S315" s="90">
        <f t="shared" si="68"/>
        <v>0.25236461509067215</v>
      </c>
      <c r="T315" s="92">
        <v>593</v>
      </c>
      <c r="U315" s="1">
        <v>5075</v>
      </c>
      <c r="V315" s="1">
        <v>8402.3178807947006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329</v>
      </c>
      <c r="D316" s="1">
        <v>68085</v>
      </c>
      <c r="E316" s="86">
        <f t="shared" si="62"/>
        <v>9683.5443037974692</v>
      </c>
      <c r="F316" s="87">
        <f t="shared" si="56"/>
        <v>0.81907407548449152</v>
      </c>
      <c r="G316" s="189">
        <f t="shared" si="63"/>
        <v>1326.5238666877724</v>
      </c>
      <c r="H316" s="189">
        <f t="shared" si="57"/>
        <v>9326.7893066817287</v>
      </c>
      <c r="I316" s="189">
        <f t="shared" si="58"/>
        <v>335.03565582942446</v>
      </c>
      <c r="J316" s="88">
        <f t="shared" si="59"/>
        <v>2355.6356961366832</v>
      </c>
      <c r="K316" s="189">
        <f t="shared" si="64"/>
        <v>242.39772584159439</v>
      </c>
      <c r="L316" s="88">
        <f t="shared" si="60"/>
        <v>1704.2984103922502</v>
      </c>
      <c r="M316" s="89">
        <f t="shared" si="65"/>
        <v>11031.087717073979</v>
      </c>
      <c r="N316" s="89">
        <f t="shared" si="66"/>
        <v>79116.087717073984</v>
      </c>
      <c r="O316" s="89">
        <f t="shared" si="67"/>
        <v>11252.465896326836</v>
      </c>
      <c r="P316" s="90">
        <f t="shared" si="61"/>
        <v>0.95177992807244394</v>
      </c>
      <c r="Q316" s="227">
        <v>5150.1708390496788</v>
      </c>
      <c r="R316" s="93">
        <f t="shared" si="68"/>
        <v>0.11794358149157663</v>
      </c>
      <c r="S316" s="93">
        <f t="shared" si="68"/>
        <v>0.10315638862019054</v>
      </c>
      <c r="T316" s="92">
        <v>7031</v>
      </c>
      <c r="U316" s="1">
        <v>60902</v>
      </c>
      <c r="V316" s="1">
        <v>8778.0340155664453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330</v>
      </c>
      <c r="D317" s="1">
        <v>90358</v>
      </c>
      <c r="E317" s="86">
        <f t="shared" si="62"/>
        <v>8998.0083648675572</v>
      </c>
      <c r="F317" s="87">
        <f t="shared" si="56"/>
        <v>0.76108862121541643</v>
      </c>
      <c r="G317" s="189">
        <f t="shared" si="63"/>
        <v>1751.5561488243177</v>
      </c>
      <c r="H317" s="189">
        <f t="shared" si="57"/>
        <v>17589.1268464938</v>
      </c>
      <c r="I317" s="189">
        <f t="shared" si="58"/>
        <v>574.9732344548936</v>
      </c>
      <c r="J317" s="88">
        <f t="shared" si="59"/>
        <v>5773.8812203960415</v>
      </c>
      <c r="K317" s="189">
        <f t="shared" si="64"/>
        <v>482.33530446706357</v>
      </c>
      <c r="L317" s="88">
        <f t="shared" si="60"/>
        <v>4843.6111274582518</v>
      </c>
      <c r="M317" s="89">
        <f t="shared" si="65"/>
        <v>22432.737973952051</v>
      </c>
      <c r="N317" s="89">
        <f t="shared" si="66"/>
        <v>112790.73797395205</v>
      </c>
      <c r="O317" s="89">
        <f t="shared" si="67"/>
        <v>11231.899818158938</v>
      </c>
      <c r="P317" s="90">
        <f t="shared" si="61"/>
        <v>0.95004036444437168</v>
      </c>
      <c r="Q317" s="227">
        <v>12370.972440013775</v>
      </c>
      <c r="R317" s="93">
        <f t="shared" si="68"/>
        <v>0.1335842428804416</v>
      </c>
      <c r="S317" s="93">
        <f t="shared" si="68"/>
        <v>0.13143944098692165</v>
      </c>
      <c r="T317" s="92">
        <v>10042</v>
      </c>
      <c r="U317" s="1">
        <v>79710</v>
      </c>
      <c r="V317" s="1">
        <v>7952.7087698293926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331</v>
      </c>
      <c r="D318" s="1">
        <v>63046</v>
      </c>
      <c r="E318" s="86">
        <f t="shared" si="62"/>
        <v>10278.121943267037</v>
      </c>
      <c r="F318" s="87">
        <f t="shared" si="56"/>
        <v>0.86936590201760344</v>
      </c>
      <c r="G318" s="189">
        <f t="shared" si="63"/>
        <v>957.88573021664035</v>
      </c>
      <c r="H318" s="189">
        <f t="shared" si="57"/>
        <v>5875.6710691488724</v>
      </c>
      <c r="I318" s="189">
        <f t="shared" si="58"/>
        <v>126.93348201507578</v>
      </c>
      <c r="J318" s="88">
        <f t="shared" si="59"/>
        <v>778.6099786804748</v>
      </c>
      <c r="K318" s="189">
        <f t="shared" si="64"/>
        <v>34.295552027245719</v>
      </c>
      <c r="L318" s="88">
        <f t="shared" si="60"/>
        <v>210.36891613512523</v>
      </c>
      <c r="M318" s="89">
        <f t="shared" si="65"/>
        <v>6086.0399852839973</v>
      </c>
      <c r="N318" s="89">
        <f t="shared" si="66"/>
        <v>69132.039985283991</v>
      </c>
      <c r="O318" s="89">
        <f t="shared" si="67"/>
        <v>11270.303225510923</v>
      </c>
      <c r="P318" s="90">
        <f t="shared" si="61"/>
        <v>0.95328868286843738</v>
      </c>
      <c r="Q318" s="227">
        <v>3870.9323747305839</v>
      </c>
      <c r="R318" s="93">
        <f t="shared" si="68"/>
        <v>4.9123040569774019E-2</v>
      </c>
      <c r="S318" s="93">
        <f t="shared" si="68"/>
        <v>4.2110643330882491E-2</v>
      </c>
      <c r="T318" s="92">
        <v>6134</v>
      </c>
      <c r="U318" s="1">
        <v>60094</v>
      </c>
      <c r="V318" s="1">
        <v>9862.7933694403418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332</v>
      </c>
      <c r="D319" s="1">
        <v>58852</v>
      </c>
      <c r="E319" s="86">
        <f t="shared" si="62"/>
        <v>10870.336165496861</v>
      </c>
      <c r="F319" s="87">
        <f t="shared" si="56"/>
        <v>0.9194578209827946</v>
      </c>
      <c r="G319" s="189">
        <f t="shared" si="63"/>
        <v>590.7129124341493</v>
      </c>
      <c r="H319" s="189">
        <f t="shared" si="57"/>
        <v>3198.1197079184844</v>
      </c>
      <c r="I319" s="189">
        <f t="shared" si="58"/>
        <v>0</v>
      </c>
      <c r="J319" s="88">
        <f t="shared" si="59"/>
        <v>0</v>
      </c>
      <c r="K319" s="189">
        <f t="shared" si="64"/>
        <v>-92.637929987830063</v>
      </c>
      <c r="L319" s="88">
        <f t="shared" si="60"/>
        <v>-501.54175295411198</v>
      </c>
      <c r="M319" s="89">
        <f t="shared" si="65"/>
        <v>2696.5779549643726</v>
      </c>
      <c r="N319" s="89">
        <f t="shared" si="66"/>
        <v>61548.57795496437</v>
      </c>
      <c r="O319" s="89">
        <f t="shared" si="67"/>
        <v>11368.411147943179</v>
      </c>
      <c r="P319" s="90">
        <f t="shared" si="61"/>
        <v>0.96158705517333731</v>
      </c>
      <c r="Q319" s="227">
        <v>2568.418141494979</v>
      </c>
      <c r="R319" s="93">
        <f t="shared" si="68"/>
        <v>8.0408283154648263E-2</v>
      </c>
      <c r="S319" s="93">
        <f t="shared" si="68"/>
        <v>6.2248483788731719E-2</v>
      </c>
      <c r="T319" s="92">
        <v>5414</v>
      </c>
      <c r="U319" s="1">
        <v>54472</v>
      </c>
      <c r="V319" s="1">
        <v>10233.327071200451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333</v>
      </c>
      <c r="D320" s="1">
        <v>109912</v>
      </c>
      <c r="E320" s="86">
        <f t="shared" si="62"/>
        <v>10342.711960101627</v>
      </c>
      <c r="F320" s="87">
        <f t="shared" si="56"/>
        <v>0.87482919176612806</v>
      </c>
      <c r="G320" s="189">
        <f t="shared" si="63"/>
        <v>917.83991977919425</v>
      </c>
      <c r="H320" s="189">
        <f t="shared" si="57"/>
        <v>9753.884827493499</v>
      </c>
      <c r="I320" s="189">
        <f t="shared" si="58"/>
        <v>104.32697612296906</v>
      </c>
      <c r="J320" s="88">
        <f t="shared" si="59"/>
        <v>1108.6827752587922</v>
      </c>
      <c r="K320" s="189">
        <f t="shared" si="64"/>
        <v>11.689046135138994</v>
      </c>
      <c r="L320" s="88">
        <f t="shared" si="60"/>
        <v>124.2194932781221</v>
      </c>
      <c r="M320" s="89">
        <f t="shared" si="65"/>
        <v>9878.1043207716211</v>
      </c>
      <c r="N320" s="89">
        <f t="shared" si="66"/>
        <v>119790.10432077161</v>
      </c>
      <c r="O320" s="89">
        <f t="shared" si="67"/>
        <v>11272.24092601596</v>
      </c>
      <c r="P320" s="90">
        <f t="shared" si="61"/>
        <v>0.95345258156089308</v>
      </c>
      <c r="Q320" s="227">
        <v>5039.5453515262452</v>
      </c>
      <c r="R320" s="93">
        <f t="shared" si="68"/>
        <v>0.14583572240234355</v>
      </c>
      <c r="S320" s="93">
        <f t="shared" si="68"/>
        <v>0.13451430047214244</v>
      </c>
      <c r="T320" s="92">
        <v>10627</v>
      </c>
      <c r="U320" s="1">
        <v>95923</v>
      </c>
      <c r="V320" s="1">
        <v>9116.4227333206618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334</v>
      </c>
      <c r="D321" s="1">
        <v>45110</v>
      </c>
      <c r="E321" s="86">
        <f t="shared" si="62"/>
        <v>10389.221556886227</v>
      </c>
      <c r="F321" s="87">
        <f t="shared" si="56"/>
        <v>0.87876316509163477</v>
      </c>
      <c r="G321" s="189">
        <f t="shared" si="63"/>
        <v>889.00396977274272</v>
      </c>
      <c r="H321" s="189">
        <f t="shared" si="57"/>
        <v>3860.0552367532491</v>
      </c>
      <c r="I321" s="189">
        <f t="shared" si="58"/>
        <v>88.048617248359363</v>
      </c>
      <c r="J321" s="88">
        <f t="shared" si="59"/>
        <v>382.30709609237636</v>
      </c>
      <c r="K321" s="189">
        <f t="shared" si="64"/>
        <v>-4.5893127394706994</v>
      </c>
      <c r="L321" s="88">
        <f t="shared" si="60"/>
        <v>-19.926795914781778</v>
      </c>
      <c r="M321" s="89">
        <f t="shared" si="65"/>
        <v>3840.1284408384672</v>
      </c>
      <c r="N321" s="89">
        <f t="shared" si="66"/>
        <v>48950.128440838467</v>
      </c>
      <c r="O321" s="89">
        <f t="shared" si="67"/>
        <v>11273.636213919499</v>
      </c>
      <c r="P321" s="90">
        <f t="shared" si="61"/>
        <v>0.95357060076065825</v>
      </c>
      <c r="Q321" s="227">
        <v>2474.695609892442</v>
      </c>
      <c r="R321" s="93">
        <f t="shared" si="68"/>
        <v>0.11264583281947561</v>
      </c>
      <c r="S321" s="93">
        <f t="shared" si="68"/>
        <v>0.1118770770621151</v>
      </c>
      <c r="T321" s="92">
        <v>4342</v>
      </c>
      <c r="U321" s="1">
        <v>40543</v>
      </c>
      <c r="V321" s="1">
        <v>9343.8580318045642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335</v>
      </c>
      <c r="D322" s="1">
        <v>180860</v>
      </c>
      <c r="E322" s="86">
        <f t="shared" si="62"/>
        <v>9621.2363017342268</v>
      </c>
      <c r="F322" s="87">
        <f t="shared" si="56"/>
        <v>0.81380380794771545</v>
      </c>
      <c r="G322" s="189">
        <f t="shared" si="63"/>
        <v>1365.1548279669826</v>
      </c>
      <c r="H322" s="189">
        <f t="shared" si="57"/>
        <v>25662.180456123337</v>
      </c>
      <c r="I322" s="189">
        <f t="shared" si="58"/>
        <v>356.84345655155926</v>
      </c>
      <c r="J322" s="88">
        <f t="shared" si="59"/>
        <v>6707.9432962562105</v>
      </c>
      <c r="K322" s="189">
        <f t="shared" si="64"/>
        <v>264.20552656372922</v>
      </c>
      <c r="L322" s="88">
        <f t="shared" si="60"/>
        <v>4966.5354883449827</v>
      </c>
      <c r="M322" s="89">
        <f t="shared" si="65"/>
        <v>30628.71594446832</v>
      </c>
      <c r="N322" s="89">
        <f t="shared" si="66"/>
        <v>211488.71594446833</v>
      </c>
      <c r="O322" s="89">
        <f t="shared" si="67"/>
        <v>11250.596656264939</v>
      </c>
      <c r="P322" s="90">
        <f t="shared" si="61"/>
        <v>0.95162182004634077</v>
      </c>
      <c r="Q322" s="227">
        <v>16053.239556600201</v>
      </c>
      <c r="R322" s="93">
        <f t="shared" si="68"/>
        <v>9.0529768580490333E-2</v>
      </c>
      <c r="S322" s="93">
        <f t="shared" si="68"/>
        <v>9.0239703209551686E-2</v>
      </c>
      <c r="T322" s="92">
        <v>18798</v>
      </c>
      <c r="U322" s="1">
        <v>165846</v>
      </c>
      <c r="V322" s="1">
        <v>8824.8816048528715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336</v>
      </c>
      <c r="D323" s="1">
        <v>112998</v>
      </c>
      <c r="E323" s="86">
        <f t="shared" si="62"/>
        <v>11389.779256123375</v>
      </c>
      <c r="F323" s="87">
        <f t="shared" si="56"/>
        <v>0.96339445780438382</v>
      </c>
      <c r="G323" s="189">
        <f t="shared" si="63"/>
        <v>268.658196245711</v>
      </c>
      <c r="H323" s="189">
        <f t="shared" si="57"/>
        <v>2665.3579649536987</v>
      </c>
      <c r="I323" s="189">
        <f t="shared" si="58"/>
        <v>0</v>
      </c>
      <c r="J323" s="88">
        <f t="shared" si="59"/>
        <v>0</v>
      </c>
      <c r="K323" s="189">
        <f t="shared" si="64"/>
        <v>-92.637929987830063</v>
      </c>
      <c r="L323" s="88">
        <f t="shared" si="60"/>
        <v>-919.0609034092621</v>
      </c>
      <c r="M323" s="89">
        <f t="shared" si="65"/>
        <v>1746.2970615444365</v>
      </c>
      <c r="N323" s="89">
        <f t="shared" si="66"/>
        <v>114744.29706154444</v>
      </c>
      <c r="O323" s="89">
        <f t="shared" si="67"/>
        <v>11565.799522381254</v>
      </c>
      <c r="P323" s="90">
        <f t="shared" si="61"/>
        <v>0.97828297716554113</v>
      </c>
      <c r="Q323" s="227">
        <v>5691.68587398813</v>
      </c>
      <c r="R323" s="90">
        <f t="shared" si="68"/>
        <v>2.8933541607497871E-3</v>
      </c>
      <c r="S323" s="90">
        <f t="shared" si="68"/>
        <v>7.6444868737378666E-3</v>
      </c>
      <c r="T323" s="92">
        <v>9921</v>
      </c>
      <c r="U323" s="1">
        <v>112672</v>
      </c>
      <c r="V323" s="1">
        <v>11303.370786516854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337</v>
      </c>
      <c r="D324" s="1">
        <v>19277</v>
      </c>
      <c r="E324" s="86">
        <f t="shared" si="62"/>
        <v>9951.9876097057295</v>
      </c>
      <c r="F324" s="87">
        <f t="shared" si="56"/>
        <v>0.84178011634192662</v>
      </c>
      <c r="G324" s="189">
        <f t="shared" si="63"/>
        <v>1160.089017024651</v>
      </c>
      <c r="H324" s="189">
        <f t="shared" si="57"/>
        <v>2247.0924259767489</v>
      </c>
      <c r="I324" s="189">
        <f t="shared" si="58"/>
        <v>241.08049876153333</v>
      </c>
      <c r="J324" s="88">
        <f t="shared" si="59"/>
        <v>466.97292610109008</v>
      </c>
      <c r="K324" s="189">
        <f t="shared" si="64"/>
        <v>148.44256877370327</v>
      </c>
      <c r="L324" s="88">
        <f t="shared" si="60"/>
        <v>287.53325571466326</v>
      </c>
      <c r="M324" s="89">
        <f t="shared" si="65"/>
        <v>2534.625681691412</v>
      </c>
      <c r="N324" s="89">
        <f t="shared" si="66"/>
        <v>21811.62568169141</v>
      </c>
      <c r="O324" s="89">
        <f t="shared" si="67"/>
        <v>11260.519195504085</v>
      </c>
      <c r="P324" s="90">
        <f t="shared" si="61"/>
        <v>0.95246110929816707</v>
      </c>
      <c r="Q324" s="227">
        <v>2040.2836403412412</v>
      </c>
      <c r="R324" s="90">
        <f t="shared" si="68"/>
        <v>0.10545934166762243</v>
      </c>
      <c r="S324" s="90">
        <f t="shared" si="68"/>
        <v>0.1174441873955626</v>
      </c>
      <c r="T324" s="92">
        <v>1937</v>
      </c>
      <c r="U324" s="1">
        <v>17438</v>
      </c>
      <c r="V324" s="1">
        <v>8906.0265577119499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338</v>
      </c>
      <c r="D325" s="1">
        <v>947957</v>
      </c>
      <c r="E325" s="86">
        <f t="shared" si="62"/>
        <v>11935.848201357323</v>
      </c>
      <c r="F325" s="87">
        <f t="shared" si="56"/>
        <v>1.0095832191128735</v>
      </c>
      <c r="G325" s="189">
        <f t="shared" si="63"/>
        <v>-69.904549799337005</v>
      </c>
      <c r="H325" s="189">
        <f t="shared" si="57"/>
        <v>-5551.8892496131448</v>
      </c>
      <c r="I325" s="189">
        <f t="shared" si="58"/>
        <v>0</v>
      </c>
      <c r="J325" s="88">
        <f t="shared" si="59"/>
        <v>0</v>
      </c>
      <c r="K325" s="189">
        <f t="shared" si="64"/>
        <v>-92.637929987830063</v>
      </c>
      <c r="L325" s="88">
        <f t="shared" si="60"/>
        <v>-7357.3970375634517</v>
      </c>
      <c r="M325" s="89">
        <f t="shared" si="65"/>
        <v>-12909.286287176597</v>
      </c>
      <c r="N325" s="89">
        <f t="shared" si="66"/>
        <v>935047.71371282334</v>
      </c>
      <c r="O325" s="89">
        <f t="shared" si="67"/>
        <v>11773.305721570156</v>
      </c>
      <c r="P325" s="90">
        <f t="shared" si="61"/>
        <v>0.99583470646276739</v>
      </c>
      <c r="Q325" s="227">
        <v>-10583.144130832428</v>
      </c>
      <c r="R325" s="90">
        <f t="shared" si="68"/>
        <v>8.7217617394435898E-2</v>
      </c>
      <c r="S325" s="90">
        <f t="shared" si="68"/>
        <v>7.7963652959857521E-2</v>
      </c>
      <c r="T325" s="92">
        <v>79421</v>
      </c>
      <c r="U325" s="1">
        <v>871911</v>
      </c>
      <c r="V325" s="1">
        <v>11072.58873579275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339</v>
      </c>
      <c r="D326" s="1">
        <v>275408</v>
      </c>
      <c r="E326" s="86">
        <f t="shared" si="62"/>
        <v>10943.219295108674</v>
      </c>
      <c r="F326" s="87">
        <f t="shared" si="56"/>
        <v>0.92562257637941125</v>
      </c>
      <c r="G326" s="189">
        <f t="shared" si="63"/>
        <v>545.5253720748251</v>
      </c>
      <c r="H326" s="189">
        <f t="shared" si="57"/>
        <v>13729.237039007123</v>
      </c>
      <c r="I326" s="189">
        <f t="shared" si="58"/>
        <v>0</v>
      </c>
      <c r="J326" s="88">
        <f t="shared" si="59"/>
        <v>0</v>
      </c>
      <c r="K326" s="189">
        <f t="shared" si="64"/>
        <v>-92.637929987830063</v>
      </c>
      <c r="L326" s="88">
        <f t="shared" si="60"/>
        <v>-2331.4187840037193</v>
      </c>
      <c r="M326" s="89">
        <f t="shared" si="65"/>
        <v>11397.818255003403</v>
      </c>
      <c r="N326" s="89">
        <f t="shared" si="66"/>
        <v>286805.81825500343</v>
      </c>
      <c r="O326" s="89">
        <f t="shared" si="67"/>
        <v>11396.106737195669</v>
      </c>
      <c r="P326" s="90">
        <f t="shared" si="61"/>
        <v>0.96392966222405163</v>
      </c>
      <c r="Q326" s="227">
        <v>6262.7240389738072</v>
      </c>
      <c r="R326" s="90">
        <f t="shared" si="68"/>
        <v>0.11646309576413071</v>
      </c>
      <c r="S326" s="90">
        <f t="shared" si="68"/>
        <v>0.11153889329145532</v>
      </c>
      <c r="T326" s="92">
        <v>25167</v>
      </c>
      <c r="U326" s="1">
        <v>246679</v>
      </c>
      <c r="V326" s="1">
        <v>9845.1069604086861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344</v>
      </c>
      <c r="D327" s="1">
        <v>27334</v>
      </c>
      <c r="E327" s="86">
        <f t="shared" si="62"/>
        <v>9584.1514726507721</v>
      </c>
      <c r="F327" s="87">
        <f t="shared" ref="F327:F362" si="70">E327/E$365</f>
        <v>0.81066702030642601</v>
      </c>
      <c r="G327" s="189">
        <f t="shared" si="63"/>
        <v>1388.1474219987244</v>
      </c>
      <c r="H327" s="189">
        <f t="shared" ref="H327:H362" si="71">G327*T327/1000</f>
        <v>3958.9964475403617</v>
      </c>
      <c r="I327" s="189">
        <f t="shared" ref="I327:I362" si="72">IF(E327+Y327&lt;(E$365+Y$365)*0.9,((E$365+Y$365)*0.9-E327-Y327)*0.35,0)</f>
        <v>369.82314673076843</v>
      </c>
      <c r="J327" s="88">
        <f t="shared" ref="J327:J362" si="73">I327*T327/1000</f>
        <v>1054.7356144761516</v>
      </c>
      <c r="K327" s="189">
        <f t="shared" si="64"/>
        <v>277.18521674293834</v>
      </c>
      <c r="L327" s="88">
        <f t="shared" ref="L327:L362" si="74">K327*T327/1000</f>
        <v>790.53223815086017</v>
      </c>
      <c r="M327" s="89">
        <f t="shared" si="65"/>
        <v>4749.5286856912217</v>
      </c>
      <c r="N327" s="89">
        <f t="shared" si="66"/>
        <v>32083.528685691221</v>
      </c>
      <c r="O327" s="89">
        <f t="shared" si="67"/>
        <v>11249.484111392434</v>
      </c>
      <c r="P327" s="90">
        <f t="shared" ref="P327:P362" si="75">O327/O$365</f>
        <v>0.95152771641710188</v>
      </c>
      <c r="Q327" s="227">
        <v>2631.4735788607163</v>
      </c>
      <c r="R327" s="90">
        <f t="shared" si="68"/>
        <v>0.17268008065554077</v>
      </c>
      <c r="S327" s="90">
        <f t="shared" si="68"/>
        <v>0.16980183361325862</v>
      </c>
      <c r="T327" s="92">
        <v>2852</v>
      </c>
      <c r="U327" s="1">
        <v>23309</v>
      </c>
      <c r="V327" s="1">
        <v>8192.9701230228475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345</v>
      </c>
      <c r="D328" s="1">
        <v>43216</v>
      </c>
      <c r="E328" s="86">
        <f t="shared" ref="E328:E362" si="76">D328/T328*1000</f>
        <v>10267.52197671656</v>
      </c>
      <c r="F328" s="87">
        <f t="shared" si="70"/>
        <v>0.86846931317263965</v>
      </c>
      <c r="G328" s="189">
        <f t="shared" ref="G328:G363" si="77">($E$365+$Y$365-E328-Y328)*0.62</f>
        <v>964.45770947793608</v>
      </c>
      <c r="H328" s="189">
        <f t="shared" si="71"/>
        <v>4059.4024991926326</v>
      </c>
      <c r="I328" s="189">
        <f t="shared" si="72"/>
        <v>130.64347030774269</v>
      </c>
      <c r="J328" s="88">
        <f t="shared" si="73"/>
        <v>549.87836652528904</v>
      </c>
      <c r="K328" s="189">
        <f t="shared" ref="K328:K362" si="78">I328+J$367</f>
        <v>38.005540319912626</v>
      </c>
      <c r="L328" s="88">
        <f t="shared" si="74"/>
        <v>159.96531920651225</v>
      </c>
      <c r="M328" s="89">
        <f t="shared" ref="M328:M362" si="79">+H328+L328</f>
        <v>4219.3678183991451</v>
      </c>
      <c r="N328" s="89">
        <f t="shared" ref="N328:N362" si="80">D328+M328</f>
        <v>47435.367818399143</v>
      </c>
      <c r="O328" s="89">
        <f t="shared" ref="O328:O362" si="81">N328/T328*1000</f>
        <v>11269.985226514407</v>
      </c>
      <c r="P328" s="90">
        <f t="shared" si="75"/>
        <v>0.95326178520308835</v>
      </c>
      <c r="Q328" s="227">
        <v>2560.1997171896082</v>
      </c>
      <c r="R328" s="90">
        <f t="shared" ref="R328:S362" si="82">(D328-U328)/U328</f>
        <v>0.14905610210050518</v>
      </c>
      <c r="S328" s="90">
        <f t="shared" si="82"/>
        <v>0.16871208674085603</v>
      </c>
      <c r="T328" s="92">
        <v>4209</v>
      </c>
      <c r="U328" s="1">
        <v>37610</v>
      </c>
      <c r="V328" s="1">
        <v>8785.3305302499411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346</v>
      </c>
      <c r="D329" s="1">
        <v>14286</v>
      </c>
      <c r="E329" s="86">
        <f t="shared" si="76"/>
        <v>10980.784012298232</v>
      </c>
      <c r="F329" s="87">
        <f t="shared" si="70"/>
        <v>0.9287999549339564</v>
      </c>
      <c r="G329" s="189">
        <f t="shared" si="77"/>
        <v>522.23524741729909</v>
      </c>
      <c r="H329" s="189">
        <f t="shared" si="71"/>
        <v>679.4280568899062</v>
      </c>
      <c r="I329" s="189">
        <f t="shared" si="72"/>
        <v>0</v>
      </c>
      <c r="J329" s="88">
        <f t="shared" si="73"/>
        <v>0</v>
      </c>
      <c r="K329" s="189">
        <f t="shared" si="78"/>
        <v>-92.637929987830063</v>
      </c>
      <c r="L329" s="88">
        <f t="shared" si="74"/>
        <v>-120.5219469141669</v>
      </c>
      <c r="M329" s="89">
        <f t="shared" si="79"/>
        <v>558.90610997573935</v>
      </c>
      <c r="N329" s="89">
        <f t="shared" si="80"/>
        <v>14844.90610997574</v>
      </c>
      <c r="O329" s="89">
        <f t="shared" si="81"/>
        <v>11410.381329727703</v>
      </c>
      <c r="P329" s="90">
        <f t="shared" si="75"/>
        <v>0.965137066074779</v>
      </c>
      <c r="Q329" s="227">
        <v>368.90394940616426</v>
      </c>
      <c r="R329" s="90">
        <f>(D329-U329)/U329</f>
        <v>4.2545428008465301E-2</v>
      </c>
      <c r="S329" s="90">
        <f t="shared" si="82"/>
        <v>5.0558844057723228E-2</v>
      </c>
      <c r="T329" s="92">
        <v>1301</v>
      </c>
      <c r="U329" s="1">
        <v>13703</v>
      </c>
      <c r="V329" s="1">
        <v>10452.326468344776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347</v>
      </c>
      <c r="D330" s="1">
        <v>11399</v>
      </c>
      <c r="E330" s="86">
        <f t="shared" si="76"/>
        <v>10733.521657250471</v>
      </c>
      <c r="F330" s="87">
        <f t="shared" si="70"/>
        <v>0.90788548617034037</v>
      </c>
      <c r="G330" s="189">
        <f t="shared" si="77"/>
        <v>675.53790754691147</v>
      </c>
      <c r="H330" s="189">
        <f t="shared" si="71"/>
        <v>717.42125781481991</v>
      </c>
      <c r="I330" s="189">
        <f t="shared" si="72"/>
        <v>0</v>
      </c>
      <c r="J330" s="88">
        <f t="shared" si="73"/>
        <v>0</v>
      </c>
      <c r="K330" s="189">
        <f t="shared" si="78"/>
        <v>-92.637929987830063</v>
      </c>
      <c r="L330" s="88">
        <f t="shared" si="74"/>
        <v>-98.381481647075532</v>
      </c>
      <c r="M330" s="89">
        <f t="shared" si="79"/>
        <v>619.03977616774432</v>
      </c>
      <c r="N330" s="89">
        <f t="shared" si="80"/>
        <v>12018.039776167745</v>
      </c>
      <c r="O330" s="89">
        <f t="shared" si="81"/>
        <v>11316.421634809552</v>
      </c>
      <c r="P330" s="90">
        <f t="shared" si="75"/>
        <v>0.95718956794460486</v>
      </c>
      <c r="Q330" s="227">
        <v>564.03071042993611</v>
      </c>
      <c r="R330" s="90">
        <f t="shared" si="82"/>
        <v>6.3240369368529059E-2</v>
      </c>
      <c r="S330" s="90">
        <f t="shared" si="82"/>
        <v>7.1249713017256244E-2</v>
      </c>
      <c r="T330" s="92">
        <v>1062</v>
      </c>
      <c r="U330" s="1">
        <v>10721</v>
      </c>
      <c r="V330" s="1">
        <v>10019.626168224298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348</v>
      </c>
      <c r="D331" s="1">
        <v>7974</v>
      </c>
      <c r="E331" s="86">
        <f t="shared" si="76"/>
        <v>8095.4314720812181</v>
      </c>
      <c r="F331" s="87">
        <f t="shared" si="70"/>
        <v>0.68474494881411152</v>
      </c>
      <c r="G331" s="189">
        <f t="shared" si="77"/>
        <v>2311.1538223518478</v>
      </c>
      <c r="H331" s="189">
        <f t="shared" si="71"/>
        <v>2276.4865150165701</v>
      </c>
      <c r="I331" s="189">
        <f t="shared" si="72"/>
        <v>890.87514693011235</v>
      </c>
      <c r="J331" s="88">
        <f t="shared" si="73"/>
        <v>877.5120197261607</v>
      </c>
      <c r="K331" s="189">
        <f t="shared" si="78"/>
        <v>798.23721694228232</v>
      </c>
      <c r="L331" s="88">
        <f t="shared" si="74"/>
        <v>786.2636586881481</v>
      </c>
      <c r="M331" s="89">
        <f t="shared" si="79"/>
        <v>3062.7501737047182</v>
      </c>
      <c r="N331" s="89">
        <f t="shared" si="80"/>
        <v>11036.750173704719</v>
      </c>
      <c r="O331" s="89">
        <f t="shared" si="81"/>
        <v>11204.822511375349</v>
      </c>
      <c r="P331" s="90">
        <f t="shared" si="75"/>
        <v>0.94775005427233261</v>
      </c>
      <c r="Q331" s="227">
        <v>1681.9556715209701</v>
      </c>
      <c r="R331" s="90">
        <f t="shared" si="82"/>
        <v>0.14816414686825055</v>
      </c>
      <c r="S331" s="90">
        <f t="shared" si="82"/>
        <v>0.14932979574831978</v>
      </c>
      <c r="T331" s="92">
        <v>985</v>
      </c>
      <c r="U331" s="1">
        <v>6945</v>
      </c>
      <c r="V331" s="1">
        <v>7043.6105476673429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349</v>
      </c>
      <c r="D332" s="1">
        <v>51023</v>
      </c>
      <c r="E332" s="86">
        <f t="shared" si="76"/>
        <v>12881.343095177986</v>
      </c>
      <c r="F332" s="87">
        <f t="shared" si="70"/>
        <v>1.089557072872986</v>
      </c>
      <c r="G332" s="189">
        <f t="shared" si="77"/>
        <v>-656.1113839681484</v>
      </c>
      <c r="H332" s="189">
        <f t="shared" si="71"/>
        <v>-2598.8571918978359</v>
      </c>
      <c r="I332" s="189">
        <f t="shared" si="72"/>
        <v>0</v>
      </c>
      <c r="J332" s="88">
        <f t="shared" si="73"/>
        <v>0</v>
      </c>
      <c r="K332" s="189">
        <f t="shared" si="78"/>
        <v>-92.637929987830063</v>
      </c>
      <c r="L332" s="88">
        <f t="shared" si="74"/>
        <v>-366.93884068179483</v>
      </c>
      <c r="M332" s="89">
        <f t="shared" si="79"/>
        <v>-2965.7960325796307</v>
      </c>
      <c r="N332" s="89">
        <f t="shared" si="80"/>
        <v>48057.20396742037</v>
      </c>
      <c r="O332" s="89">
        <f t="shared" si="81"/>
        <v>12132.593781222005</v>
      </c>
      <c r="P332" s="90">
        <f t="shared" si="75"/>
        <v>1.0262247708916099</v>
      </c>
      <c r="Q332" s="227">
        <v>929.63363843029401</v>
      </c>
      <c r="R332" s="90">
        <f t="shared" si="82"/>
        <v>0.11540311297656523</v>
      </c>
      <c r="S332" s="90">
        <f t="shared" si="82"/>
        <v>0.12244302154117383</v>
      </c>
      <c r="T332" s="92">
        <v>3961</v>
      </c>
      <c r="U332" s="1">
        <v>45744</v>
      </c>
      <c r="V332" s="1">
        <v>11476.166583040642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350</v>
      </c>
      <c r="D333" s="1">
        <v>21009</v>
      </c>
      <c r="E333" s="86">
        <f t="shared" si="76"/>
        <v>9928.6389413988654</v>
      </c>
      <c r="F333" s="87">
        <f t="shared" si="70"/>
        <v>0.83980518977503527</v>
      </c>
      <c r="G333" s="189">
        <f t="shared" si="77"/>
        <v>1174.5651913749066</v>
      </c>
      <c r="H333" s="189">
        <f t="shared" si="71"/>
        <v>2485.3799449493022</v>
      </c>
      <c r="I333" s="189">
        <f t="shared" si="72"/>
        <v>249.25253266893577</v>
      </c>
      <c r="J333" s="88">
        <f t="shared" si="73"/>
        <v>527.41835912746808</v>
      </c>
      <c r="K333" s="189">
        <f t="shared" si="78"/>
        <v>156.61460268110571</v>
      </c>
      <c r="L333" s="88">
        <f t="shared" si="74"/>
        <v>331.39649927321966</v>
      </c>
      <c r="M333" s="89">
        <f t="shared" si="79"/>
        <v>2816.7764442225216</v>
      </c>
      <c r="N333" s="89">
        <f t="shared" si="80"/>
        <v>23825.776444222523</v>
      </c>
      <c r="O333" s="89">
        <f t="shared" si="81"/>
        <v>11259.818735454879</v>
      </c>
      <c r="P333" s="90">
        <f t="shared" si="75"/>
        <v>0.95240186150116035</v>
      </c>
      <c r="Q333" s="227">
        <v>1171.283300445049</v>
      </c>
      <c r="R333" s="90">
        <f t="shared" si="82"/>
        <v>0.17447450805008943</v>
      </c>
      <c r="S333" s="90">
        <f t="shared" si="82"/>
        <v>0.14838740886372165</v>
      </c>
      <c r="T333" s="92">
        <v>2116</v>
      </c>
      <c r="U333" s="1">
        <v>17888</v>
      </c>
      <c r="V333" s="1">
        <v>8645.7225712904783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351</v>
      </c>
      <c r="D334" s="1">
        <v>75915</v>
      </c>
      <c r="E334" s="86">
        <f t="shared" si="76"/>
        <v>11173.82984986753</v>
      </c>
      <c r="F334" s="87">
        <f t="shared" si="70"/>
        <v>0.94512856726562033</v>
      </c>
      <c r="G334" s="189">
        <f t="shared" si="77"/>
        <v>402.54682812433441</v>
      </c>
      <c r="H334" s="189">
        <f t="shared" si="71"/>
        <v>2734.903150276728</v>
      </c>
      <c r="I334" s="189">
        <f t="shared" si="72"/>
        <v>0</v>
      </c>
      <c r="J334" s="88">
        <f t="shared" si="73"/>
        <v>0</v>
      </c>
      <c r="K334" s="189">
        <f t="shared" si="78"/>
        <v>-92.637929987830063</v>
      </c>
      <c r="L334" s="88">
        <f t="shared" si="74"/>
        <v>-629.38209633731753</v>
      </c>
      <c r="M334" s="89">
        <f t="shared" si="79"/>
        <v>2105.5210539394102</v>
      </c>
      <c r="N334" s="89">
        <f t="shared" si="80"/>
        <v>78020.521053939417</v>
      </c>
      <c r="O334" s="89">
        <f t="shared" si="81"/>
        <v>11483.738748004036</v>
      </c>
      <c r="P334" s="90">
        <f t="shared" si="75"/>
        <v>0.97134193876081132</v>
      </c>
      <c r="Q334" s="227">
        <v>2191.1821154999816</v>
      </c>
      <c r="R334" s="90">
        <f t="shared" si="82"/>
        <v>9.8482107974359342E-2</v>
      </c>
      <c r="S334" s="90">
        <f t="shared" si="82"/>
        <v>8.5547376058264415E-2</v>
      </c>
      <c r="T334" s="92">
        <v>6794</v>
      </c>
      <c r="U334" s="1">
        <v>69109</v>
      </c>
      <c r="V334" s="1">
        <v>10293.267798629729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352</v>
      </c>
      <c r="D335" s="1">
        <v>37040</v>
      </c>
      <c r="E335" s="86">
        <f t="shared" si="76"/>
        <v>10484.00792527597</v>
      </c>
      <c r="F335" s="87">
        <f t="shared" si="70"/>
        <v>0.8867805866701074</v>
      </c>
      <c r="G335" s="189">
        <f t="shared" si="77"/>
        <v>830.23642137110198</v>
      </c>
      <c r="H335" s="189">
        <f t="shared" si="71"/>
        <v>2933.2252767041032</v>
      </c>
      <c r="I335" s="189">
        <f t="shared" si="72"/>
        <v>54.873388311949292</v>
      </c>
      <c r="J335" s="88">
        <f t="shared" si="73"/>
        <v>193.86768090611685</v>
      </c>
      <c r="K335" s="189">
        <f t="shared" si="78"/>
        <v>-37.764541675880771</v>
      </c>
      <c r="L335" s="88">
        <f t="shared" si="74"/>
        <v>-133.42212574088674</v>
      </c>
      <c r="M335" s="89">
        <f t="shared" si="79"/>
        <v>2799.8031509632165</v>
      </c>
      <c r="N335" s="89">
        <f t="shared" si="80"/>
        <v>39839.803150963213</v>
      </c>
      <c r="O335" s="89">
        <f t="shared" si="81"/>
        <v>11276.47980497119</v>
      </c>
      <c r="P335" s="90">
        <f t="shared" si="75"/>
        <v>0.95381112340801233</v>
      </c>
      <c r="Q335" s="227">
        <v>1781.5043527752143</v>
      </c>
      <c r="R335" s="90">
        <f t="shared" si="82"/>
        <v>0.14536627601348218</v>
      </c>
      <c r="S335" s="90">
        <f t="shared" si="82"/>
        <v>0.12980511517321972</v>
      </c>
      <c r="T335" s="92">
        <v>3533</v>
      </c>
      <c r="U335" s="1">
        <v>32339</v>
      </c>
      <c r="V335" s="1">
        <v>9279.4835007173606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353</v>
      </c>
      <c r="D336" s="1">
        <v>10745</v>
      </c>
      <c r="E336" s="86">
        <f t="shared" si="76"/>
        <v>10051.449953227315</v>
      </c>
      <c r="F336" s="87">
        <f t="shared" si="70"/>
        <v>0.85019305116306598</v>
      </c>
      <c r="G336" s="189">
        <f t="shared" si="77"/>
        <v>1098.4223640412681</v>
      </c>
      <c r="H336" s="189">
        <f t="shared" si="71"/>
        <v>1174.2135071601156</v>
      </c>
      <c r="I336" s="189">
        <f t="shared" si="72"/>
        <v>206.26867852897848</v>
      </c>
      <c r="J336" s="88">
        <f t="shared" si="73"/>
        <v>220.50121734747799</v>
      </c>
      <c r="K336" s="189">
        <f t="shared" si="78"/>
        <v>113.63074854114842</v>
      </c>
      <c r="L336" s="88">
        <f t="shared" si="74"/>
        <v>121.47127019048766</v>
      </c>
      <c r="M336" s="89">
        <f t="shared" si="79"/>
        <v>1295.6847773506033</v>
      </c>
      <c r="N336" s="89">
        <f t="shared" si="80"/>
        <v>12040.684777350603</v>
      </c>
      <c r="O336" s="89">
        <f t="shared" si="81"/>
        <v>11263.503065809731</v>
      </c>
      <c r="P336" s="90">
        <f t="shared" si="75"/>
        <v>0.9527134973428012</v>
      </c>
      <c r="Q336" s="227">
        <v>913.52255112275952</v>
      </c>
      <c r="R336" s="90">
        <f t="shared" si="82"/>
        <v>0.18363075567305573</v>
      </c>
      <c r="S336" s="90">
        <f t="shared" si="82"/>
        <v>0.18805968272889481</v>
      </c>
      <c r="T336" s="92">
        <v>1069</v>
      </c>
      <c r="U336" s="1">
        <v>9078</v>
      </c>
      <c r="V336" s="1">
        <v>8460.3914259086687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354</v>
      </c>
      <c r="D337" s="1">
        <v>164288</v>
      </c>
      <c r="E337" s="86">
        <f t="shared" si="76"/>
        <v>10990.634198554992</v>
      </c>
      <c r="F337" s="87">
        <f t="shared" si="70"/>
        <v>0.92963312427242284</v>
      </c>
      <c r="G337" s="189">
        <f t="shared" si="77"/>
        <v>516.12813193810848</v>
      </c>
      <c r="H337" s="189">
        <f t="shared" si="71"/>
        <v>7715.0833162108456</v>
      </c>
      <c r="I337" s="189">
        <f t="shared" si="72"/>
        <v>0</v>
      </c>
      <c r="J337" s="88">
        <f t="shared" si="73"/>
        <v>0</v>
      </c>
      <c r="K337" s="189">
        <f t="shared" si="78"/>
        <v>-92.637929987830063</v>
      </c>
      <c r="L337" s="88">
        <f t="shared" si="74"/>
        <v>-1384.7517774580838</v>
      </c>
      <c r="M337" s="89">
        <f t="shared" si="79"/>
        <v>6330.3315387527618</v>
      </c>
      <c r="N337" s="89">
        <f t="shared" si="80"/>
        <v>170618.33153875277</v>
      </c>
      <c r="O337" s="89">
        <f t="shared" si="81"/>
        <v>11414.124400505269</v>
      </c>
      <c r="P337" s="90">
        <f t="shared" si="75"/>
        <v>0.96545367042339603</v>
      </c>
      <c r="Q337" s="227">
        <v>6134.6165532077866</v>
      </c>
      <c r="R337" s="90">
        <f t="shared" si="82"/>
        <v>9.2413059378948073E-2</v>
      </c>
      <c r="S337" s="90">
        <f t="shared" si="82"/>
        <v>8.8466691623632313E-2</v>
      </c>
      <c r="T337" s="92">
        <v>14948</v>
      </c>
      <c r="U337" s="1">
        <v>150390</v>
      </c>
      <c r="V337" s="1">
        <v>10097.354639452127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355</v>
      </c>
      <c r="D338" s="1">
        <v>53569</v>
      </c>
      <c r="E338" s="86">
        <f t="shared" si="76"/>
        <v>9574.4414655942801</v>
      </c>
      <c r="F338" s="87">
        <f t="shared" si="70"/>
        <v>0.80984570790228638</v>
      </c>
      <c r="G338" s="189">
        <f t="shared" si="77"/>
        <v>1394.1676263737495</v>
      </c>
      <c r="H338" s="189">
        <f t="shared" si="71"/>
        <v>7800.3678695611279</v>
      </c>
      <c r="I338" s="189">
        <f t="shared" si="72"/>
        <v>373.22164920054064</v>
      </c>
      <c r="J338" s="88">
        <f t="shared" si="73"/>
        <v>2088.1751272770248</v>
      </c>
      <c r="K338" s="189">
        <f t="shared" si="78"/>
        <v>280.58371921271055</v>
      </c>
      <c r="L338" s="88">
        <f t="shared" si="74"/>
        <v>1569.8659089951154</v>
      </c>
      <c r="M338" s="89">
        <f t="shared" si="79"/>
        <v>9370.2337785562431</v>
      </c>
      <c r="N338" s="89">
        <f t="shared" si="80"/>
        <v>62939.233778556241</v>
      </c>
      <c r="O338" s="89">
        <f t="shared" si="81"/>
        <v>11249.192811180739</v>
      </c>
      <c r="P338" s="90">
        <f t="shared" si="75"/>
        <v>0.95150307704497772</v>
      </c>
      <c r="Q338" s="227">
        <v>5005.2932306191187</v>
      </c>
      <c r="R338" s="90">
        <f t="shared" si="82"/>
        <v>0.15852418953697095</v>
      </c>
      <c r="S338" s="90">
        <f t="shared" si="82"/>
        <v>0.15355464877756306</v>
      </c>
      <c r="T338" s="92">
        <v>5595</v>
      </c>
      <c r="U338" s="1">
        <v>46239</v>
      </c>
      <c r="V338" s="1">
        <v>8299.9461497038228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356</v>
      </c>
      <c r="D339" s="1">
        <v>22146</v>
      </c>
      <c r="E339" s="86">
        <f t="shared" si="76"/>
        <v>9962.2132253711188</v>
      </c>
      <c r="F339" s="87">
        <f t="shared" si="70"/>
        <v>0.8426450410466243</v>
      </c>
      <c r="G339" s="189">
        <f t="shared" si="77"/>
        <v>1153.7491353121095</v>
      </c>
      <c r="H339" s="189">
        <f t="shared" si="71"/>
        <v>2564.7843277988195</v>
      </c>
      <c r="I339" s="189">
        <f t="shared" si="72"/>
        <v>237.50153327864709</v>
      </c>
      <c r="J339" s="88">
        <f t="shared" si="73"/>
        <v>527.96590847843242</v>
      </c>
      <c r="K339" s="189">
        <f t="shared" si="78"/>
        <v>144.86360329081703</v>
      </c>
      <c r="L339" s="88">
        <f t="shared" si="74"/>
        <v>322.03179011548627</v>
      </c>
      <c r="M339" s="89">
        <f t="shared" si="79"/>
        <v>2886.8161179143058</v>
      </c>
      <c r="N339" s="89">
        <f t="shared" si="80"/>
        <v>25032.816117914306</v>
      </c>
      <c r="O339" s="89">
        <f t="shared" si="81"/>
        <v>11260.825963974046</v>
      </c>
      <c r="P339" s="90">
        <f t="shared" si="75"/>
        <v>0.95248705703930803</v>
      </c>
      <c r="Q339" s="227">
        <v>1701.327063747329</v>
      </c>
      <c r="R339" s="90">
        <f t="shared" si="82"/>
        <v>0.10974143114852676</v>
      </c>
      <c r="S339" s="90">
        <f t="shared" si="82"/>
        <v>0.11673035604105013</v>
      </c>
      <c r="T339" s="92">
        <v>2223</v>
      </c>
      <c r="U339" s="1">
        <v>19956</v>
      </c>
      <c r="V339" s="1">
        <v>8920.8761734465788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357</v>
      </c>
      <c r="D340" s="1">
        <v>26248</v>
      </c>
      <c r="E340" s="86">
        <f t="shared" si="76"/>
        <v>9600.5852231163135</v>
      </c>
      <c r="F340" s="87">
        <f t="shared" si="70"/>
        <v>0.81205705463136091</v>
      </c>
      <c r="G340" s="189">
        <f t="shared" si="77"/>
        <v>1377.9584967100889</v>
      </c>
      <c r="H340" s="189">
        <f t="shared" si="71"/>
        <v>3767.3385300053828</v>
      </c>
      <c r="I340" s="189">
        <f t="shared" si="72"/>
        <v>364.07133406782896</v>
      </c>
      <c r="J340" s="88">
        <f t="shared" si="73"/>
        <v>995.37102734144435</v>
      </c>
      <c r="K340" s="189">
        <f t="shared" si="78"/>
        <v>271.43340407999892</v>
      </c>
      <c r="L340" s="88">
        <f t="shared" si="74"/>
        <v>742.09892675471701</v>
      </c>
      <c r="M340" s="89">
        <f t="shared" si="79"/>
        <v>4509.4374567600998</v>
      </c>
      <c r="N340" s="89">
        <f t="shared" si="80"/>
        <v>30757.437456760101</v>
      </c>
      <c r="O340" s="89">
        <f t="shared" si="81"/>
        <v>11249.977123906401</v>
      </c>
      <c r="P340" s="90">
        <f t="shared" si="75"/>
        <v>0.95156941744685009</v>
      </c>
      <c r="Q340" s="227">
        <v>2684.8639146582027</v>
      </c>
      <c r="R340" s="90">
        <f t="shared" si="82"/>
        <v>0.12967505917796429</v>
      </c>
      <c r="S340" s="90">
        <f t="shared" si="82"/>
        <v>0.13339381394482677</v>
      </c>
      <c r="T340" s="92">
        <v>2734</v>
      </c>
      <c r="U340" s="1">
        <v>23235</v>
      </c>
      <c r="V340" s="1">
        <v>8470.6525701786359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358</v>
      </c>
      <c r="D341" s="1">
        <v>19704</v>
      </c>
      <c r="E341" s="86">
        <f t="shared" si="76"/>
        <v>10773.100054674685</v>
      </c>
      <c r="F341" s="87">
        <f t="shared" si="70"/>
        <v>0.91123319009592518</v>
      </c>
      <c r="G341" s="189">
        <f t="shared" si="77"/>
        <v>650.99930114389826</v>
      </c>
      <c r="H341" s="189">
        <f t="shared" si="71"/>
        <v>1190.6777217921899</v>
      </c>
      <c r="I341" s="189">
        <f t="shared" si="72"/>
        <v>0</v>
      </c>
      <c r="J341" s="88">
        <f t="shared" si="73"/>
        <v>0</v>
      </c>
      <c r="K341" s="189">
        <f t="shared" si="78"/>
        <v>-92.637929987830063</v>
      </c>
      <c r="L341" s="88">
        <f t="shared" si="74"/>
        <v>-169.43477394774121</v>
      </c>
      <c r="M341" s="89">
        <f t="shared" si="79"/>
        <v>1021.2429478444487</v>
      </c>
      <c r="N341" s="89">
        <f t="shared" si="80"/>
        <v>20725.24294784445</v>
      </c>
      <c r="O341" s="89">
        <f t="shared" si="81"/>
        <v>11331.461425830754</v>
      </c>
      <c r="P341" s="90">
        <f t="shared" si="75"/>
        <v>0.95846169543632698</v>
      </c>
      <c r="Q341" s="227">
        <v>1230.3395568515568</v>
      </c>
      <c r="R341" s="90">
        <f t="shared" si="82"/>
        <v>0.20476918373586059</v>
      </c>
      <c r="S341" s="90">
        <f t="shared" si="82"/>
        <v>0.20213436868121684</v>
      </c>
      <c r="T341" s="92">
        <v>1829</v>
      </c>
      <c r="U341" s="1">
        <v>16355</v>
      </c>
      <c r="V341" s="1">
        <v>8961.6438356164381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359</v>
      </c>
      <c r="D342" s="1">
        <v>20279</v>
      </c>
      <c r="E342" s="86">
        <f t="shared" si="76"/>
        <v>10372.890025575447</v>
      </c>
      <c r="F342" s="87">
        <f t="shared" si="70"/>
        <v>0.87738177688397445</v>
      </c>
      <c r="G342" s="189">
        <f t="shared" si="77"/>
        <v>899.12951918542615</v>
      </c>
      <c r="H342" s="189">
        <f t="shared" si="71"/>
        <v>1757.798210007508</v>
      </c>
      <c r="I342" s="189">
        <f t="shared" si="72"/>
        <v>93.764653207132227</v>
      </c>
      <c r="J342" s="88">
        <f t="shared" si="73"/>
        <v>183.30989701994352</v>
      </c>
      <c r="K342" s="189">
        <f t="shared" si="78"/>
        <v>1.1267232193021641</v>
      </c>
      <c r="L342" s="88">
        <f t="shared" si="74"/>
        <v>2.2027438937357311</v>
      </c>
      <c r="M342" s="89">
        <f t="shared" si="79"/>
        <v>1760.0009539012437</v>
      </c>
      <c r="N342" s="89">
        <f t="shared" si="80"/>
        <v>22039.000953901243</v>
      </c>
      <c r="O342" s="89">
        <f t="shared" si="81"/>
        <v>11273.146267980175</v>
      </c>
      <c r="P342" s="90">
        <f t="shared" si="75"/>
        <v>0.95352915911442848</v>
      </c>
      <c r="Q342" s="227">
        <v>1514.6788272797726</v>
      </c>
      <c r="R342" s="90">
        <f t="shared" si="82"/>
        <v>0.21635076775431861</v>
      </c>
      <c r="S342" s="90">
        <f t="shared" si="82"/>
        <v>0.2281720795636957</v>
      </c>
      <c r="T342" s="92">
        <v>1955</v>
      </c>
      <c r="U342" s="1">
        <v>16672</v>
      </c>
      <c r="V342" s="1">
        <v>8445.7953394123597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360</v>
      </c>
      <c r="D343" s="1">
        <v>28074</v>
      </c>
      <c r="E343" s="86">
        <f t="shared" si="76"/>
        <v>10084.051724137931</v>
      </c>
      <c r="F343" s="87">
        <f t="shared" si="70"/>
        <v>0.85295064327294035</v>
      </c>
      <c r="G343" s="189">
        <f t="shared" si="77"/>
        <v>1078.2092660766859</v>
      </c>
      <c r="H343" s="189">
        <f t="shared" si="71"/>
        <v>3001.7345967574934</v>
      </c>
      <c r="I343" s="189">
        <f t="shared" si="72"/>
        <v>194.85805871026275</v>
      </c>
      <c r="J343" s="88">
        <f t="shared" si="73"/>
        <v>542.48483544937153</v>
      </c>
      <c r="K343" s="189">
        <f t="shared" si="78"/>
        <v>102.22012872243269</v>
      </c>
      <c r="L343" s="88">
        <f t="shared" si="74"/>
        <v>284.58083836325261</v>
      </c>
      <c r="M343" s="89">
        <f t="shared" si="79"/>
        <v>3286.3154351207459</v>
      </c>
      <c r="N343" s="89">
        <f t="shared" si="80"/>
        <v>31360.315435120745</v>
      </c>
      <c r="O343" s="89">
        <f t="shared" si="81"/>
        <v>11264.481118937048</v>
      </c>
      <c r="P343" s="90">
        <f t="shared" si="75"/>
        <v>0.95279622510609729</v>
      </c>
      <c r="Q343" s="227">
        <v>2691.8507187452096</v>
      </c>
      <c r="R343" s="90">
        <f t="shared" si="82"/>
        <v>9.7326454033771104E-2</v>
      </c>
      <c r="S343" s="90">
        <f t="shared" si="82"/>
        <v>0.10126800020486952</v>
      </c>
      <c r="T343" s="92">
        <v>2784</v>
      </c>
      <c r="U343" s="1">
        <v>25584</v>
      </c>
      <c r="V343" s="1">
        <v>9156.7644953471718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361</v>
      </c>
      <c r="D344" s="1">
        <v>48806</v>
      </c>
      <c r="E344" s="86">
        <f t="shared" si="76"/>
        <v>10146.777546777546</v>
      </c>
      <c r="F344" s="87">
        <f t="shared" si="70"/>
        <v>0.85825625179557585</v>
      </c>
      <c r="G344" s="189">
        <f t="shared" si="77"/>
        <v>1039.3192560401244</v>
      </c>
      <c r="H344" s="189">
        <f t="shared" si="71"/>
        <v>4999.1256215529984</v>
      </c>
      <c r="I344" s="189">
        <f t="shared" si="72"/>
        <v>172.90402078639744</v>
      </c>
      <c r="J344" s="88">
        <f t="shared" si="73"/>
        <v>831.66833998257164</v>
      </c>
      <c r="K344" s="189">
        <f t="shared" si="78"/>
        <v>80.266090798567376</v>
      </c>
      <c r="L344" s="88">
        <f t="shared" si="74"/>
        <v>386.07989674110911</v>
      </c>
      <c r="M344" s="89">
        <f t="shared" si="79"/>
        <v>5385.2055182941076</v>
      </c>
      <c r="N344" s="89">
        <f t="shared" si="80"/>
        <v>54191.205518294111</v>
      </c>
      <c r="O344" s="89">
        <f t="shared" si="81"/>
        <v>11266.36289361624</v>
      </c>
      <c r="P344" s="90">
        <f t="shared" si="75"/>
        <v>0.9529553933617767</v>
      </c>
      <c r="Q344" s="227">
        <v>3639.1439391024041</v>
      </c>
      <c r="R344" s="90">
        <f t="shared" si="82"/>
        <v>0.14302442680156444</v>
      </c>
      <c r="S344" s="90">
        <f t="shared" si="82"/>
        <v>0.13922226654609149</v>
      </c>
      <c r="T344" s="92">
        <v>4810</v>
      </c>
      <c r="U344" s="1">
        <v>42699</v>
      </c>
      <c r="V344" s="1">
        <v>8906.7584480600744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362</v>
      </c>
      <c r="D345" s="1">
        <v>14269</v>
      </c>
      <c r="E345" s="86">
        <f t="shared" si="76"/>
        <v>12616.268788682582</v>
      </c>
      <c r="F345" s="87">
        <f t="shared" si="70"/>
        <v>1.0671359958668869</v>
      </c>
      <c r="G345" s="189">
        <f t="shared" si="77"/>
        <v>-491.76531394099788</v>
      </c>
      <c r="H345" s="189">
        <f t="shared" si="71"/>
        <v>-556.18657006726858</v>
      </c>
      <c r="I345" s="189">
        <f t="shared" si="72"/>
        <v>0</v>
      </c>
      <c r="J345" s="88">
        <f t="shared" si="73"/>
        <v>0</v>
      </c>
      <c r="K345" s="189">
        <f t="shared" si="78"/>
        <v>-92.637929987830063</v>
      </c>
      <c r="L345" s="88">
        <f t="shared" si="74"/>
        <v>-104.7734988162358</v>
      </c>
      <c r="M345" s="89">
        <f t="shared" si="79"/>
        <v>-660.96006888350439</v>
      </c>
      <c r="N345" s="89">
        <f t="shared" si="80"/>
        <v>13608.039931116495</v>
      </c>
      <c r="O345" s="89">
        <f t="shared" si="81"/>
        <v>12031.865544753753</v>
      </c>
      <c r="P345" s="90">
        <f t="shared" si="75"/>
        <v>1.0177047616292922</v>
      </c>
      <c r="Q345" s="227">
        <v>1021.8249091301856</v>
      </c>
      <c r="R345" s="90">
        <f t="shared" si="82"/>
        <v>0.35430903568716782</v>
      </c>
      <c r="S345" s="90">
        <f t="shared" si="82"/>
        <v>0.38544257673744758</v>
      </c>
      <c r="T345" s="92">
        <v>1131</v>
      </c>
      <c r="U345" s="1">
        <v>10536</v>
      </c>
      <c r="V345" s="1">
        <v>9106.3094209161627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340</v>
      </c>
      <c r="D346" s="1">
        <v>232301</v>
      </c>
      <c r="E346" s="86">
        <f t="shared" si="76"/>
        <v>10618.503451113042</v>
      </c>
      <c r="F346" s="87">
        <f t="shared" si="70"/>
        <v>0.89815677239567893</v>
      </c>
      <c r="G346" s="189">
        <f t="shared" si="77"/>
        <v>746.84919535211748</v>
      </c>
      <c r="H346" s="189">
        <f t="shared" si="71"/>
        <v>16338.819846718274</v>
      </c>
      <c r="I346" s="189">
        <f t="shared" si="72"/>
        <v>7.7999542689741244</v>
      </c>
      <c r="J346" s="88">
        <f t="shared" si="73"/>
        <v>170.63959954234693</v>
      </c>
      <c r="K346" s="189">
        <f t="shared" si="78"/>
        <v>-84.837975718855944</v>
      </c>
      <c r="L346" s="88">
        <f t="shared" si="74"/>
        <v>-1856.0003948014116</v>
      </c>
      <c r="M346" s="89">
        <f t="shared" si="79"/>
        <v>14482.819451916863</v>
      </c>
      <c r="N346" s="89">
        <f t="shared" si="80"/>
        <v>246783.81945191688</v>
      </c>
      <c r="O346" s="89">
        <f t="shared" si="81"/>
        <v>11280.514670746303</v>
      </c>
      <c r="P346" s="90">
        <f t="shared" si="75"/>
        <v>0.9541524089797796</v>
      </c>
      <c r="Q346" s="227">
        <v>12369.146549564983</v>
      </c>
      <c r="R346" s="90">
        <f t="shared" si="82"/>
        <v>9.8853847864032202E-2</v>
      </c>
      <c r="S346" s="90">
        <f t="shared" si="82"/>
        <v>9.0365193099255448E-2</v>
      </c>
      <c r="T346" s="92">
        <v>21877</v>
      </c>
      <c r="U346" s="1">
        <v>211403</v>
      </c>
      <c r="V346" s="1">
        <v>9738.4835083840062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343</v>
      </c>
      <c r="D347" s="1">
        <v>143705</v>
      </c>
      <c r="E347" s="86">
        <f t="shared" si="76"/>
        <v>12690.303779583186</v>
      </c>
      <c r="F347" s="87">
        <f t="shared" si="70"/>
        <v>1.0733981804372237</v>
      </c>
      <c r="G347" s="189">
        <f t="shared" si="77"/>
        <v>-537.66700829937213</v>
      </c>
      <c r="H347" s="189">
        <f t="shared" si="71"/>
        <v>-6088.5412019820906</v>
      </c>
      <c r="I347" s="189">
        <f t="shared" si="72"/>
        <v>0</v>
      </c>
      <c r="J347" s="88">
        <f t="shared" si="73"/>
        <v>0</v>
      </c>
      <c r="K347" s="189">
        <f t="shared" si="78"/>
        <v>-92.637929987830063</v>
      </c>
      <c r="L347" s="88">
        <f t="shared" si="74"/>
        <v>-1049.0319191821877</v>
      </c>
      <c r="M347" s="89">
        <f t="shared" si="79"/>
        <v>-7137.5731211642778</v>
      </c>
      <c r="N347" s="89">
        <f t="shared" si="80"/>
        <v>136567.42687883571</v>
      </c>
      <c r="O347" s="89">
        <f t="shared" si="81"/>
        <v>12059.998841295983</v>
      </c>
      <c r="P347" s="90">
        <f t="shared" si="75"/>
        <v>1.0200843917660205</v>
      </c>
      <c r="Q347" s="227">
        <v>-4481.058752440119</v>
      </c>
      <c r="R347" s="90">
        <f t="shared" si="82"/>
        <v>0.15627237836228608</v>
      </c>
      <c r="S347" s="90">
        <f t="shared" si="82"/>
        <v>0.15770189207626278</v>
      </c>
      <c r="T347" s="92">
        <v>11324</v>
      </c>
      <c r="U347" s="1">
        <v>124283</v>
      </c>
      <c r="V347" s="1">
        <v>10961.633445052037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376</v>
      </c>
      <c r="D348" s="1">
        <v>108229</v>
      </c>
      <c r="E348" s="86">
        <f t="shared" si="76"/>
        <v>10863.093445749273</v>
      </c>
      <c r="F348" s="87">
        <f t="shared" si="70"/>
        <v>0.91884520190499241</v>
      </c>
      <c r="G348" s="189">
        <f t="shared" si="77"/>
        <v>595.20339867765392</v>
      </c>
      <c r="H348" s="189">
        <f t="shared" si="71"/>
        <v>5930.0114610254659</v>
      </c>
      <c r="I348" s="189">
        <f t="shared" si="72"/>
        <v>0</v>
      </c>
      <c r="J348" s="88">
        <f t="shared" si="73"/>
        <v>0</v>
      </c>
      <c r="K348" s="189">
        <f t="shared" si="78"/>
        <v>-92.637929987830063</v>
      </c>
      <c r="L348" s="88">
        <f t="shared" si="74"/>
        <v>-922.95169646875092</v>
      </c>
      <c r="M348" s="89">
        <f t="shared" si="79"/>
        <v>5007.059764556715</v>
      </c>
      <c r="N348" s="89">
        <f t="shared" si="80"/>
        <v>113236.05976455672</v>
      </c>
      <c r="O348" s="89">
        <f t="shared" si="81"/>
        <v>11365.658914439096</v>
      </c>
      <c r="P348" s="90">
        <f t="shared" si="75"/>
        <v>0.96135425992377255</v>
      </c>
      <c r="Q348" s="227">
        <v>3396.0223427621886</v>
      </c>
      <c r="R348" s="90">
        <f t="shared" si="82"/>
        <v>0.1310377259901766</v>
      </c>
      <c r="S348" s="90">
        <f t="shared" si="82"/>
        <v>0.14239010706003691</v>
      </c>
      <c r="T348" s="92">
        <v>9963</v>
      </c>
      <c r="U348" s="1">
        <v>95690</v>
      </c>
      <c r="V348" s="1">
        <v>9509.092715889894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342</v>
      </c>
      <c r="D349" s="1">
        <v>60619</v>
      </c>
      <c r="E349" s="86">
        <f t="shared" si="76"/>
        <v>10493.162541111304</v>
      </c>
      <c r="F349" s="87">
        <f t="shared" si="70"/>
        <v>0.88755492179643103</v>
      </c>
      <c r="G349" s="189">
        <f t="shared" si="77"/>
        <v>824.56055955319493</v>
      </c>
      <c r="H349" s="189">
        <f t="shared" si="71"/>
        <v>4763.4863525388073</v>
      </c>
      <c r="I349" s="189">
        <f t="shared" si="72"/>
        <v>51.669272769582399</v>
      </c>
      <c r="J349" s="88">
        <f t="shared" si="73"/>
        <v>298.49338878987754</v>
      </c>
      <c r="K349" s="189">
        <f t="shared" si="78"/>
        <v>-40.968657218247664</v>
      </c>
      <c r="L349" s="88">
        <f t="shared" si="74"/>
        <v>-236.67593274981675</v>
      </c>
      <c r="M349" s="89">
        <f t="shared" si="79"/>
        <v>4526.8104197889907</v>
      </c>
      <c r="N349" s="89">
        <f t="shared" si="80"/>
        <v>65145.810419788992</v>
      </c>
      <c r="O349" s="89">
        <f t="shared" si="81"/>
        <v>11276.754443446251</v>
      </c>
      <c r="P349" s="90">
        <f t="shared" si="75"/>
        <v>0.95383435346180212</v>
      </c>
      <c r="Q349" s="227">
        <v>2697.5681364229895</v>
      </c>
      <c r="R349" s="90">
        <f t="shared" si="82"/>
        <v>0.13889828279412317</v>
      </c>
      <c r="S349" s="90">
        <f t="shared" si="82"/>
        <v>0.14481258926527138</v>
      </c>
      <c r="T349" s="92">
        <v>5777</v>
      </c>
      <c r="U349" s="1">
        <v>53226</v>
      </c>
      <c r="V349" s="1">
        <v>9165.8343378680911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369</v>
      </c>
      <c r="D350" s="1">
        <v>23617</v>
      </c>
      <c r="E350" s="86">
        <f t="shared" si="76"/>
        <v>9356.9730586370843</v>
      </c>
      <c r="F350" s="87">
        <f t="shared" si="70"/>
        <v>0.79145133402559553</v>
      </c>
      <c r="G350" s="189">
        <f t="shared" si="77"/>
        <v>1528.998038687211</v>
      </c>
      <c r="H350" s="189">
        <f t="shared" si="71"/>
        <v>3859.1910496465207</v>
      </c>
      <c r="I350" s="189">
        <f t="shared" si="72"/>
        <v>449.33559163555918</v>
      </c>
      <c r="J350" s="88">
        <f t="shared" si="73"/>
        <v>1134.1230332881514</v>
      </c>
      <c r="K350" s="189">
        <f t="shared" si="78"/>
        <v>356.69766164772909</v>
      </c>
      <c r="L350" s="88">
        <f t="shared" si="74"/>
        <v>900.30489799886823</v>
      </c>
      <c r="M350" s="89">
        <f t="shared" si="79"/>
        <v>4759.4959476453887</v>
      </c>
      <c r="N350" s="89">
        <f t="shared" si="80"/>
        <v>28376.495947645388</v>
      </c>
      <c r="O350" s="89">
        <f t="shared" si="81"/>
        <v>11242.668758972022</v>
      </c>
      <c r="P350" s="90">
        <f t="shared" si="75"/>
        <v>0.95095124582867696</v>
      </c>
      <c r="Q350" s="227">
        <v>2421.5067156537339</v>
      </c>
      <c r="R350" s="90">
        <f t="shared" si="82"/>
        <v>9.892513145037457E-2</v>
      </c>
      <c r="S350" s="90">
        <f t="shared" si="82"/>
        <v>0.11677613398185861</v>
      </c>
      <c r="T350" s="92">
        <v>2524</v>
      </c>
      <c r="U350" s="1">
        <v>21491</v>
      </c>
      <c r="V350" s="1">
        <v>8378.5575048732935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363</v>
      </c>
      <c r="D351" s="1">
        <v>22903</v>
      </c>
      <c r="E351" s="86">
        <f t="shared" si="76"/>
        <v>8030.5049088359046</v>
      </c>
      <c r="F351" s="87">
        <f t="shared" si="70"/>
        <v>0.67925319258352501</v>
      </c>
      <c r="G351" s="189">
        <f t="shared" si="77"/>
        <v>2351.4082915639424</v>
      </c>
      <c r="H351" s="189">
        <f t="shared" si="71"/>
        <v>6706.2164475403633</v>
      </c>
      <c r="I351" s="189">
        <f t="shared" si="72"/>
        <v>913.59944406597197</v>
      </c>
      <c r="J351" s="88">
        <f t="shared" si="73"/>
        <v>2605.5856144761524</v>
      </c>
      <c r="K351" s="189">
        <f t="shared" si="78"/>
        <v>820.96151407814193</v>
      </c>
      <c r="L351" s="88">
        <f t="shared" si="74"/>
        <v>2341.3822381508608</v>
      </c>
      <c r="M351" s="89">
        <f t="shared" si="79"/>
        <v>9047.5986856912241</v>
      </c>
      <c r="N351" s="89">
        <f t="shared" si="80"/>
        <v>31950.598685691224</v>
      </c>
      <c r="O351" s="89">
        <f t="shared" si="81"/>
        <v>11202.87471447799</v>
      </c>
      <c r="P351" s="90">
        <f t="shared" si="75"/>
        <v>0.9475853015854151</v>
      </c>
      <c r="Q351" s="227">
        <v>5145.7135788607184</v>
      </c>
      <c r="R351" s="90">
        <f t="shared" si="82"/>
        <v>7.9566344567522984E-2</v>
      </c>
      <c r="S351" s="90">
        <f t="shared" si="82"/>
        <v>7.8052226272196878E-2</v>
      </c>
      <c r="T351" s="92">
        <v>2852</v>
      </c>
      <c r="U351" s="1">
        <v>21215</v>
      </c>
      <c r="V351" s="1">
        <v>7449.0870786516853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364</v>
      </c>
      <c r="D352" s="1">
        <v>8014</v>
      </c>
      <c r="E352" s="86">
        <f t="shared" si="76"/>
        <v>9275.4629629629635</v>
      </c>
      <c r="F352" s="87">
        <f t="shared" si="70"/>
        <v>0.78455687429448751</v>
      </c>
      <c r="G352" s="189">
        <f t="shared" si="77"/>
        <v>1579.534298005166</v>
      </c>
      <c r="H352" s="189">
        <f t="shared" si="71"/>
        <v>1364.7176334764633</v>
      </c>
      <c r="I352" s="189">
        <f t="shared" si="72"/>
        <v>477.86412512150144</v>
      </c>
      <c r="J352" s="88">
        <f t="shared" si="73"/>
        <v>412.87460410497727</v>
      </c>
      <c r="K352" s="189">
        <f t="shared" si="78"/>
        <v>385.22619513367135</v>
      </c>
      <c r="L352" s="88">
        <f t="shared" si="74"/>
        <v>332.83543259549202</v>
      </c>
      <c r="M352" s="89">
        <f t="shared" si="79"/>
        <v>1697.5530660719553</v>
      </c>
      <c r="N352" s="89">
        <f t="shared" si="80"/>
        <v>9711.553066071956</v>
      </c>
      <c r="O352" s="89">
        <f t="shared" si="81"/>
        <v>11240.223456101799</v>
      </c>
      <c r="P352" s="90">
        <f t="shared" si="75"/>
        <v>0.95074441203674376</v>
      </c>
      <c r="Q352" s="227">
        <v>1013.880761618394</v>
      </c>
      <c r="R352" s="90">
        <f t="shared" si="82"/>
        <v>0.10173219686554853</v>
      </c>
      <c r="S352" s="90">
        <f t="shared" si="82"/>
        <v>0.10173219686554856</v>
      </c>
      <c r="T352" s="92">
        <v>864</v>
      </c>
      <c r="U352" s="1">
        <v>7274</v>
      </c>
      <c r="V352" s="1">
        <v>8418.9814814814818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365</v>
      </c>
      <c r="D353" s="1">
        <v>8662</v>
      </c>
      <c r="E353" s="86">
        <f t="shared" si="76"/>
        <v>8865.9160696008203</v>
      </c>
      <c r="F353" s="87">
        <f t="shared" si="70"/>
        <v>0.74991571063330664</v>
      </c>
      <c r="G353" s="189">
        <f t="shared" si="77"/>
        <v>1833.4533718896946</v>
      </c>
      <c r="H353" s="189">
        <f t="shared" si="71"/>
        <v>1791.2839443362316</v>
      </c>
      <c r="I353" s="189">
        <f t="shared" si="72"/>
        <v>621.2055377982515</v>
      </c>
      <c r="J353" s="88">
        <f t="shared" si="73"/>
        <v>606.9178104288917</v>
      </c>
      <c r="K353" s="189">
        <f t="shared" si="78"/>
        <v>528.56760781042146</v>
      </c>
      <c r="L353" s="88">
        <f t="shared" si="74"/>
        <v>516.41055283078174</v>
      </c>
      <c r="M353" s="89">
        <f t="shared" si="79"/>
        <v>2307.6944971670132</v>
      </c>
      <c r="N353" s="89">
        <f t="shared" si="80"/>
        <v>10969.694497167013</v>
      </c>
      <c r="O353" s="89">
        <f t="shared" si="81"/>
        <v>11227.937049300934</v>
      </c>
      <c r="P353" s="90">
        <f t="shared" si="75"/>
        <v>0.94970517712690816</v>
      </c>
      <c r="Q353" s="227">
        <v>1656.9850163207991</v>
      </c>
      <c r="R353" s="90">
        <f t="shared" si="82"/>
        <v>0.13317634746206175</v>
      </c>
      <c r="S353" s="90">
        <f t="shared" si="82"/>
        <v>0.13549605339340703</v>
      </c>
      <c r="T353" s="92">
        <v>977</v>
      </c>
      <c r="U353" s="1">
        <v>7644</v>
      </c>
      <c r="V353" s="1">
        <v>7807.9673135852909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366</v>
      </c>
      <c r="D354" s="1">
        <v>12786</v>
      </c>
      <c r="E354" s="86">
        <f t="shared" si="76"/>
        <v>11644.808743169398</v>
      </c>
      <c r="F354" s="87">
        <f t="shared" si="70"/>
        <v>0.98496590259465433</v>
      </c>
      <c r="G354" s="189">
        <f t="shared" si="77"/>
        <v>110.53991427717621</v>
      </c>
      <c r="H354" s="189">
        <f t="shared" si="71"/>
        <v>121.37282587633949</v>
      </c>
      <c r="I354" s="189">
        <f t="shared" si="72"/>
        <v>0</v>
      </c>
      <c r="J354" s="88">
        <f t="shared" si="73"/>
        <v>0</v>
      </c>
      <c r="K354" s="189">
        <f t="shared" si="78"/>
        <v>-92.637929987830063</v>
      </c>
      <c r="L354" s="88">
        <f t="shared" si="74"/>
        <v>-101.71644712663741</v>
      </c>
      <c r="M354" s="89">
        <f t="shared" si="79"/>
        <v>19.656378749702085</v>
      </c>
      <c r="N354" s="89">
        <f t="shared" si="80"/>
        <v>12805.656378749702</v>
      </c>
      <c r="O354" s="89">
        <f t="shared" si="81"/>
        <v>11662.710727458745</v>
      </c>
      <c r="P354" s="90">
        <f t="shared" si="75"/>
        <v>0.98648012618584413</v>
      </c>
      <c r="Q354" s="227">
        <v>860.02768366484941</v>
      </c>
      <c r="R354" s="90">
        <f t="shared" si="82"/>
        <v>0.15846697472139168</v>
      </c>
      <c r="S354" s="90">
        <f t="shared" si="82"/>
        <v>0.17429302628862361</v>
      </c>
      <c r="T354" s="92">
        <v>1098</v>
      </c>
      <c r="U354" s="1">
        <v>11037</v>
      </c>
      <c r="V354" s="1">
        <v>9916.4420485175215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367</v>
      </c>
      <c r="D355" s="1">
        <v>32219</v>
      </c>
      <c r="E355" s="86">
        <f t="shared" si="76"/>
        <v>10899.526387009471</v>
      </c>
      <c r="F355" s="87">
        <f t="shared" si="70"/>
        <v>0.92192685018827392</v>
      </c>
      <c r="G355" s="189">
        <f t="shared" si="77"/>
        <v>572.61497509633102</v>
      </c>
      <c r="H355" s="189">
        <f t="shared" si="71"/>
        <v>1692.6498663847544</v>
      </c>
      <c r="I355" s="189">
        <f t="shared" si="72"/>
        <v>0</v>
      </c>
      <c r="J355" s="88">
        <f t="shared" si="73"/>
        <v>0</v>
      </c>
      <c r="K355" s="189">
        <f t="shared" si="78"/>
        <v>-92.637929987830063</v>
      </c>
      <c r="L355" s="88">
        <f t="shared" si="74"/>
        <v>-273.83772104402567</v>
      </c>
      <c r="M355" s="89">
        <f t="shared" si="79"/>
        <v>1418.8121453407289</v>
      </c>
      <c r="N355" s="89">
        <f t="shared" si="80"/>
        <v>33637.812145340729</v>
      </c>
      <c r="O355" s="89">
        <f t="shared" si="81"/>
        <v>11379.503432117974</v>
      </c>
      <c r="P355" s="90">
        <f t="shared" si="75"/>
        <v>0.96252528627141964</v>
      </c>
      <c r="Q355" s="227">
        <v>1489.3981356223082</v>
      </c>
      <c r="R355" s="90">
        <f t="shared" si="82"/>
        <v>0.12280885171632688</v>
      </c>
      <c r="S355" s="90">
        <f t="shared" si="82"/>
        <v>0.12090964865185405</v>
      </c>
      <c r="T355" s="92">
        <v>2956</v>
      </c>
      <c r="U355" s="1">
        <v>28695</v>
      </c>
      <c r="V355" s="1">
        <v>9723.8224330735338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368</v>
      </c>
      <c r="D356" s="1">
        <v>40874</v>
      </c>
      <c r="E356" s="86">
        <f t="shared" si="76"/>
        <v>10491.273100616016</v>
      </c>
      <c r="F356" s="87">
        <f t="shared" si="70"/>
        <v>0.88739510513444153</v>
      </c>
      <c r="G356" s="189">
        <f t="shared" si="77"/>
        <v>825.73201266027354</v>
      </c>
      <c r="H356" s="189">
        <f t="shared" si="71"/>
        <v>3217.0519213244256</v>
      </c>
      <c r="I356" s="189">
        <f t="shared" si="72"/>
        <v>52.330576942933199</v>
      </c>
      <c r="J356" s="88">
        <f t="shared" si="73"/>
        <v>203.87992776966774</v>
      </c>
      <c r="K356" s="189">
        <f t="shared" si="78"/>
        <v>-40.307353044896864</v>
      </c>
      <c r="L356" s="88">
        <f t="shared" si="74"/>
        <v>-157.03744746291818</v>
      </c>
      <c r="M356" s="89">
        <f t="shared" si="79"/>
        <v>3060.0144738615072</v>
      </c>
      <c r="N356" s="89">
        <f t="shared" si="80"/>
        <v>43934.014473861505</v>
      </c>
      <c r="O356" s="89">
        <f t="shared" si="81"/>
        <v>11276.697760231393</v>
      </c>
      <c r="P356" s="90">
        <f t="shared" si="75"/>
        <v>0.95382955896194255</v>
      </c>
      <c r="Q356" s="227">
        <v>1497.4990824829445</v>
      </c>
      <c r="R356" s="90">
        <f t="shared" si="82"/>
        <v>0.11888533026744409</v>
      </c>
      <c r="S356" s="90">
        <f t="shared" si="82"/>
        <v>0.11687501268226123</v>
      </c>
      <c r="T356" s="92">
        <v>3896</v>
      </c>
      <c r="U356" s="1">
        <v>36531</v>
      </c>
      <c r="V356" s="1">
        <v>9393.4173309334019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370</v>
      </c>
      <c r="D357" s="1">
        <v>13286</v>
      </c>
      <c r="E357" s="86">
        <f t="shared" si="76"/>
        <v>10731.825525040387</v>
      </c>
      <c r="F357" s="87">
        <f t="shared" si="70"/>
        <v>0.90774202031958484</v>
      </c>
      <c r="G357" s="189">
        <f t="shared" si="77"/>
        <v>676.58950951716315</v>
      </c>
      <c r="H357" s="189">
        <f t="shared" si="71"/>
        <v>837.61781278224805</v>
      </c>
      <c r="I357" s="189">
        <f t="shared" si="72"/>
        <v>0</v>
      </c>
      <c r="J357" s="88">
        <f t="shared" si="73"/>
        <v>0</v>
      </c>
      <c r="K357" s="189">
        <f t="shared" si="78"/>
        <v>-92.637929987830063</v>
      </c>
      <c r="L357" s="88">
        <f t="shared" si="74"/>
        <v>-114.68575732493362</v>
      </c>
      <c r="M357" s="89">
        <f t="shared" si="79"/>
        <v>722.93205545731439</v>
      </c>
      <c r="N357" s="89">
        <f t="shared" si="80"/>
        <v>14008.932055457315</v>
      </c>
      <c r="O357" s="89">
        <f t="shared" si="81"/>
        <v>11315.777104569721</v>
      </c>
      <c r="P357" s="90">
        <f t="shared" si="75"/>
        <v>0.95713505092131779</v>
      </c>
      <c r="Q357" s="227">
        <v>904.90924624506692</v>
      </c>
      <c r="R357" s="90">
        <f t="shared" si="82"/>
        <v>0.10010764262648009</v>
      </c>
      <c r="S357" s="90">
        <f t="shared" si="82"/>
        <v>7.9669455404824799E-2</v>
      </c>
      <c r="T357" s="92">
        <v>1238</v>
      </c>
      <c r="U357" s="1">
        <v>12077</v>
      </c>
      <c r="V357" s="1">
        <v>9939.917695473252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371</v>
      </c>
      <c r="D358" s="1">
        <v>10057</v>
      </c>
      <c r="E358" s="86">
        <f t="shared" si="76"/>
        <v>9568.9819219790679</v>
      </c>
      <c r="F358" s="87">
        <f t="shared" si="70"/>
        <v>0.80938391720882685</v>
      </c>
      <c r="G358" s="189">
        <f t="shared" si="77"/>
        <v>1397.5525434151812</v>
      </c>
      <c r="H358" s="189">
        <f t="shared" si="71"/>
        <v>1468.8277231293553</v>
      </c>
      <c r="I358" s="189">
        <f t="shared" si="72"/>
        <v>375.13248946586486</v>
      </c>
      <c r="J358" s="88">
        <f t="shared" si="73"/>
        <v>394.26424642862395</v>
      </c>
      <c r="K358" s="189">
        <f t="shared" si="78"/>
        <v>282.49455947803483</v>
      </c>
      <c r="L358" s="88">
        <f t="shared" si="74"/>
        <v>296.90178201141458</v>
      </c>
      <c r="M358" s="89">
        <f t="shared" si="79"/>
        <v>1765.7295051407698</v>
      </c>
      <c r="N358" s="89">
        <f t="shared" si="80"/>
        <v>11822.729505140769</v>
      </c>
      <c r="O358" s="89">
        <f t="shared" si="81"/>
        <v>11249.029024872281</v>
      </c>
      <c r="P358" s="90">
        <f t="shared" si="75"/>
        <v>0.95148922332417385</v>
      </c>
      <c r="Q358" s="227">
        <v>1361.9810769223752</v>
      </c>
      <c r="R358" s="90">
        <f t="shared" si="82"/>
        <v>0.17351225204200701</v>
      </c>
      <c r="S358" s="90">
        <f t="shared" si="82"/>
        <v>0.19472703109890349</v>
      </c>
      <c r="T358" s="92">
        <v>1051</v>
      </c>
      <c r="U358" s="1">
        <v>8570</v>
      </c>
      <c r="V358" s="1">
        <v>8009.3457943925232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373</v>
      </c>
      <c r="D359" s="1">
        <v>28844</v>
      </c>
      <c r="E359" s="86">
        <f t="shared" si="76"/>
        <v>10308.79199428163</v>
      </c>
      <c r="F359" s="87">
        <f t="shared" si="70"/>
        <v>0.87196010129957391</v>
      </c>
      <c r="G359" s="189">
        <f t="shared" si="77"/>
        <v>938.87029858759286</v>
      </c>
      <c r="H359" s="189">
        <f t="shared" si="71"/>
        <v>2626.9590954480846</v>
      </c>
      <c r="I359" s="189">
        <f t="shared" si="72"/>
        <v>116.19896415996827</v>
      </c>
      <c r="J359" s="88">
        <f t="shared" si="73"/>
        <v>325.1247017195912</v>
      </c>
      <c r="K359" s="189">
        <f t="shared" si="78"/>
        <v>23.561034172138207</v>
      </c>
      <c r="L359" s="88">
        <f t="shared" si="74"/>
        <v>65.923773613642695</v>
      </c>
      <c r="M359" s="89">
        <f t="shared" si="79"/>
        <v>2692.8828690617274</v>
      </c>
      <c r="N359" s="89">
        <f t="shared" si="80"/>
        <v>31536.882869061727</v>
      </c>
      <c r="O359" s="89">
        <f t="shared" si="81"/>
        <v>11271.22332704136</v>
      </c>
      <c r="P359" s="90">
        <f t="shared" si="75"/>
        <v>0.95336650884689633</v>
      </c>
      <c r="Q359" s="227">
        <v>891.27915625956803</v>
      </c>
      <c r="R359" s="90">
        <f t="shared" si="82"/>
        <v>0.16715898514951644</v>
      </c>
      <c r="S359" s="90">
        <f t="shared" si="82"/>
        <v>0.17091324921897535</v>
      </c>
      <c r="T359" s="92">
        <v>2798</v>
      </c>
      <c r="U359" s="1">
        <v>24713</v>
      </c>
      <c r="V359" s="1">
        <v>8804.0612753829701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372</v>
      </c>
      <c r="D360" s="1">
        <v>8833</v>
      </c>
      <c r="E360" s="86">
        <f t="shared" si="76"/>
        <v>9924.7191011235955</v>
      </c>
      <c r="F360" s="87">
        <f t="shared" si="70"/>
        <v>0.83947363353397442</v>
      </c>
      <c r="G360" s="189">
        <f t="shared" si="77"/>
        <v>1176.9954923455741</v>
      </c>
      <c r="H360" s="189">
        <f t="shared" si="71"/>
        <v>1047.5259881875609</v>
      </c>
      <c r="I360" s="189">
        <f t="shared" si="72"/>
        <v>250.62447676528026</v>
      </c>
      <c r="J360" s="88">
        <f t="shared" si="73"/>
        <v>223.05578432109942</v>
      </c>
      <c r="K360" s="189">
        <f t="shared" si="78"/>
        <v>157.9865467774502</v>
      </c>
      <c r="L360" s="88">
        <f t="shared" si="74"/>
        <v>140.60802663193067</v>
      </c>
      <c r="M360" s="89">
        <f t="shared" si="79"/>
        <v>1188.1340148194915</v>
      </c>
      <c r="N360" s="89">
        <f t="shared" si="80"/>
        <v>10021.134014819492</v>
      </c>
      <c r="O360" s="89">
        <f t="shared" si="81"/>
        <v>11259.701140246621</v>
      </c>
      <c r="P360" s="90">
        <f t="shared" si="75"/>
        <v>0.9523919148139286</v>
      </c>
      <c r="Q360" s="227">
        <v>676.72289101894717</v>
      </c>
      <c r="R360" s="90">
        <f t="shared" si="82"/>
        <v>7.6014130832013638E-2</v>
      </c>
      <c r="S360" s="90">
        <f t="shared" si="82"/>
        <v>7.843214011478214E-2</v>
      </c>
      <c r="T360" s="92">
        <v>890</v>
      </c>
      <c r="U360" s="1">
        <v>8209</v>
      </c>
      <c r="V360" s="1">
        <v>9202.9147982062786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375</v>
      </c>
      <c r="D361" s="1">
        <v>21471</v>
      </c>
      <c r="E361" s="86">
        <f t="shared" si="76"/>
        <v>10190.317987660179</v>
      </c>
      <c r="F361" s="87">
        <f t="shared" si="70"/>
        <v>0.86193908168133826</v>
      </c>
      <c r="G361" s="189">
        <f t="shared" si="77"/>
        <v>1012.3241826928924</v>
      </c>
      <c r="H361" s="189">
        <f t="shared" si="71"/>
        <v>2132.9670529339242</v>
      </c>
      <c r="I361" s="189">
        <f t="shared" si="72"/>
        <v>157.66486647747604</v>
      </c>
      <c r="J361" s="88">
        <f t="shared" si="73"/>
        <v>332.19987366804202</v>
      </c>
      <c r="K361" s="189">
        <f t="shared" si="78"/>
        <v>65.026936489645976</v>
      </c>
      <c r="L361" s="88">
        <f t="shared" si="74"/>
        <v>137.01175518368404</v>
      </c>
      <c r="M361" s="89">
        <f t="shared" si="79"/>
        <v>2269.9788081176084</v>
      </c>
      <c r="N361" s="89">
        <f t="shared" si="80"/>
        <v>23740.978808117608</v>
      </c>
      <c r="O361" s="89">
        <f t="shared" si="81"/>
        <v>11267.669106842719</v>
      </c>
      <c r="P361" s="90">
        <f t="shared" si="75"/>
        <v>0.95306587825834954</v>
      </c>
      <c r="Q361" s="227">
        <v>2217.9693550273582</v>
      </c>
      <c r="R361" s="90">
        <f t="shared" si="82"/>
        <v>0.12278408199550279</v>
      </c>
      <c r="S361" s="90">
        <f t="shared" si="82"/>
        <v>0.12598137885927721</v>
      </c>
      <c r="T361" s="92">
        <v>2107</v>
      </c>
      <c r="U361" s="1">
        <v>19123</v>
      </c>
      <c r="V361" s="1">
        <v>9050.1656412683387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341</v>
      </c>
      <c r="D362" s="1">
        <v>17461</v>
      </c>
      <c r="E362" s="86">
        <f t="shared" si="76"/>
        <v>8809.7880928355207</v>
      </c>
      <c r="F362" s="87">
        <f t="shared" si="70"/>
        <v>0.74516817509925393</v>
      </c>
      <c r="G362" s="189">
        <f t="shared" si="77"/>
        <v>1868.2527174841805</v>
      </c>
      <c r="H362" s="189">
        <f t="shared" si="71"/>
        <v>3702.8768860536456</v>
      </c>
      <c r="I362" s="189">
        <f t="shared" si="72"/>
        <v>640.8503296661064</v>
      </c>
      <c r="J362" s="88">
        <f t="shared" si="73"/>
        <v>1270.165353398223</v>
      </c>
      <c r="K362" s="189">
        <f t="shared" si="78"/>
        <v>548.21239967827637</v>
      </c>
      <c r="L362" s="88">
        <f t="shared" si="74"/>
        <v>1086.5569761623437</v>
      </c>
      <c r="M362" s="89">
        <f t="shared" si="79"/>
        <v>4789.4338622159894</v>
      </c>
      <c r="N362" s="89">
        <f t="shared" si="80"/>
        <v>22250.433862215988</v>
      </c>
      <c r="O362" s="89">
        <f t="shared" si="81"/>
        <v>11226.253209997976</v>
      </c>
      <c r="P362" s="90">
        <f t="shared" si="75"/>
        <v>0.94956275106088672</v>
      </c>
      <c r="Q362" s="227">
        <v>2771.3523258421933</v>
      </c>
      <c r="R362" s="90">
        <f t="shared" si="82"/>
        <v>0.10962125063548551</v>
      </c>
      <c r="S362" s="90">
        <f t="shared" si="82"/>
        <v>0.10402275794812196</v>
      </c>
      <c r="T362" s="92">
        <v>1982</v>
      </c>
      <c r="U362" s="1">
        <v>15736</v>
      </c>
      <c r="V362" s="1">
        <v>7979.7160243407707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374</v>
      </c>
      <c r="D363" s="1">
        <v>8406</v>
      </c>
      <c r="E363" s="86">
        <f t="shared" ref="E363" si="84">D363/T363*1000</f>
        <v>9684.3317972350233</v>
      </c>
      <c r="F363" s="87">
        <f t="shared" ref="F363" si="85">E363/E$365</f>
        <v>0.81914068492408088</v>
      </c>
      <c r="G363" s="189">
        <f t="shared" si="77"/>
        <v>1326.0356207564889</v>
      </c>
      <c r="H363" s="189">
        <f t="shared" ref="H363" si="86">G363*T363/1000</f>
        <v>1150.9989188166323</v>
      </c>
      <c r="I363" s="189">
        <f t="shared" ref="I363" si="87">IF(E363+Y363&lt;(E$365+Y$365)*0.9,((E$365+Y$365)*0.9-E363-Y363)*0.35,0)</f>
        <v>334.76003312628052</v>
      </c>
      <c r="J363" s="88">
        <f>I363*T363/1000</f>
        <v>290.57170875361146</v>
      </c>
      <c r="K363" s="189">
        <f t="shared" ref="K363" si="88">I363+J$367</f>
        <v>242.12210313845046</v>
      </c>
      <c r="L363" s="88">
        <f t="shared" ref="L363" si="89">K363*T363/1000</f>
        <v>210.16198552417498</v>
      </c>
      <c r="M363" s="89">
        <f t="shared" ref="M363" si="90">+H363+L363</f>
        <v>1361.1609043408073</v>
      </c>
      <c r="N363" s="89">
        <f t="shared" ref="N363" si="91">D363+M363</f>
        <v>9767.160904340808</v>
      </c>
      <c r="O363" s="89">
        <f t="shared" ref="O363" si="92">N363/T363*1000</f>
        <v>11252.489521129963</v>
      </c>
      <c r="P363" s="90">
        <f t="shared" ref="P363" si="93">O363/O$365</f>
        <v>0.95178192635563164</v>
      </c>
      <c r="Q363" s="227">
        <v>1161.8053821375156</v>
      </c>
      <c r="R363" s="90">
        <f t="shared" ref="R363" si="94">(D363-U363)/U363</f>
        <v>0.19982871824150727</v>
      </c>
      <c r="S363" s="90">
        <f t="shared" ref="S363" si="95">(E363-V363)/V363</f>
        <v>0.18738809789107705</v>
      </c>
      <c r="T363" s="92">
        <v>868</v>
      </c>
      <c r="U363" s="1">
        <v>7006</v>
      </c>
      <c r="V363" s="1">
        <v>8155.9953434225836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378</v>
      </c>
      <c r="D365" s="168">
        <f>SUM(D7:D363)</f>
        <v>66139365</v>
      </c>
      <c r="E365" s="207">
        <f>D365/T365*1000</f>
        <v>11822.550113150077</v>
      </c>
      <c r="F365" s="208">
        <f>E365/E$365</f>
        <v>1</v>
      </c>
      <c r="G365" s="209">
        <f>($E$365-E365)*0.6</f>
        <v>0</v>
      </c>
      <c r="H365" s="168">
        <f>SUM(H7:H363)</f>
        <v>6.9803718361072242E-10</v>
      </c>
      <c r="I365" s="210">
        <f>IF(E365&lt;E$365*0.9,(E$365*0.9-E365)*0.35,0)</f>
        <v>0</v>
      </c>
      <c r="J365" s="168">
        <f>SUM(J7:J363)</f>
        <v>518248.07724811719</v>
      </c>
      <c r="K365" s="95"/>
      <c r="L365" s="168">
        <f>SUM(L7:L363)</f>
        <v>1.1485212780826259E-10</v>
      </c>
      <c r="M365" s="168">
        <f>SUM(M7:M363)</f>
        <v>-2.3987922759260982E-10</v>
      </c>
      <c r="N365" s="168">
        <f>SUM(N7:N363)</f>
        <v>66139364.999999955</v>
      </c>
      <c r="O365" s="211">
        <f t="shared" ref="O365" si="97">N365/T365*1000</f>
        <v>11822.550113150068</v>
      </c>
      <c r="P365" s="212">
        <f>O365/O$365</f>
        <v>1</v>
      </c>
      <c r="Q365" s="168">
        <f>SUM(Q7:Q363)</f>
        <v>1.2164491636212915E-9</v>
      </c>
      <c r="R365" s="212">
        <f t="shared" ref="R365" si="98">(D365-U365)/U365</f>
        <v>6.9351664546737773E-2</v>
      </c>
      <c r="S365" s="212">
        <f>(E365-V365)/V365</f>
        <v>6.0914927698762993E-2</v>
      </c>
      <c r="T365" s="168">
        <f>SUM(T7:T363)</f>
        <v>5594340</v>
      </c>
      <c r="U365" s="168">
        <f>SUM(U7:U363)</f>
        <v>61849966.847000003</v>
      </c>
      <c r="V365" s="168">
        <v>11143.730571116048</v>
      </c>
      <c r="W365" s="198"/>
      <c r="X365" s="96">
        <f>SUM(X7:X362)</f>
        <v>3070.253999999999</v>
      </c>
      <c r="Y365" s="97">
        <f>X365*1000/T365</f>
        <v>0.54881433734810525</v>
      </c>
      <c r="Z365" s="1"/>
      <c r="AA365" s="46"/>
      <c r="AB365" s="1"/>
    </row>
    <row r="367" spans="2:28" ht="19.5" customHeight="1">
      <c r="B367" s="191" t="s">
        <v>416</v>
      </c>
      <c r="C367" s="102" t="s">
        <v>417</v>
      </c>
      <c r="D367" s="98"/>
      <c r="E367" s="98"/>
      <c r="F367" s="98"/>
      <c r="G367" s="98"/>
      <c r="H367" s="98"/>
      <c r="I367" s="98"/>
      <c r="J367" s="99">
        <f>-J365*1000/$T$365</f>
        <v>-92.637929987830063</v>
      </c>
      <c r="S367" s="100"/>
    </row>
    <row r="368" spans="2:28" ht="20.25" customHeight="1">
      <c r="B368" s="101"/>
      <c r="C368" s="102" t="s">
        <v>414</v>
      </c>
      <c r="D368" s="102"/>
      <c r="E368" s="102"/>
      <c r="F368" s="102"/>
      <c r="G368" s="102"/>
      <c r="H368" s="102"/>
      <c r="I368" s="102"/>
      <c r="J368" s="103">
        <f>J365/D365</f>
        <v>7.8356978064140353E-3</v>
      </c>
    </row>
    <row r="369" spans="2:10" ht="21.75" customHeight="1">
      <c r="B369" s="101" t="s">
        <v>415</v>
      </c>
      <c r="C369" s="102" t="s">
        <v>447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430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tabSelected="1" workbookViewId="0">
      <selection activeCell="C11" sqref="C11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53" t="s">
        <v>440</v>
      </c>
      <c r="D1" s="253"/>
      <c r="E1" s="253"/>
      <c r="F1" s="254" t="s">
        <v>382</v>
      </c>
      <c r="G1" s="254"/>
      <c r="H1" s="254" t="s">
        <v>439</v>
      </c>
      <c r="I1" s="254"/>
      <c r="J1" s="254"/>
      <c r="K1" s="4" t="s">
        <v>383</v>
      </c>
      <c r="L1" s="50" t="s">
        <v>5</v>
      </c>
      <c r="M1" s="45"/>
      <c r="N1" s="255" t="s">
        <v>384</v>
      </c>
      <c r="O1" s="256"/>
      <c r="Q1" s="121"/>
    </row>
    <row r="2" spans="1:20">
      <c r="A2" s="109"/>
      <c r="B2" s="110"/>
      <c r="C2" s="257" t="s">
        <v>399</v>
      </c>
      <c r="D2" s="257"/>
      <c r="E2" s="257"/>
      <c r="F2" s="258" t="str">
        <f>C2</f>
        <v>Mars</v>
      </c>
      <c r="G2" s="258"/>
      <c r="H2" s="258" t="str">
        <f>C2</f>
        <v>Mars</v>
      </c>
      <c r="I2" s="259"/>
      <c r="J2" s="259"/>
      <c r="K2" s="106" t="s">
        <v>385</v>
      </c>
      <c r="L2" s="107" t="s">
        <v>11</v>
      </c>
      <c r="M2" s="108"/>
      <c r="N2" s="260" t="str">
        <f>C2</f>
        <v>Mars</v>
      </c>
      <c r="O2" s="261"/>
      <c r="P2" s="27"/>
      <c r="Q2" s="243" t="str">
        <f>C2</f>
        <v>Mars</v>
      </c>
      <c r="R2" s="244"/>
      <c r="S2" s="245"/>
      <c r="T2" s="245"/>
    </row>
    <row r="3" spans="1:20">
      <c r="C3" s="246"/>
      <c r="D3" s="247"/>
      <c r="E3" s="47" t="s">
        <v>13</v>
      </c>
      <c r="F3" s="3"/>
      <c r="G3" s="3"/>
      <c r="H3" s="248"/>
      <c r="I3" s="248"/>
      <c r="J3" s="48" t="s">
        <v>18</v>
      </c>
      <c r="K3" s="105" t="str">
        <f>LEFT(C2,3)</f>
        <v>Mar</v>
      </c>
      <c r="L3" s="226" t="s">
        <v>444</v>
      </c>
      <c r="M3" s="45"/>
      <c r="N3" s="118" t="s">
        <v>386</v>
      </c>
      <c r="O3" s="51" t="s">
        <v>386</v>
      </c>
      <c r="Q3" s="249" t="s">
        <v>429</v>
      </c>
      <c r="R3" s="250"/>
      <c r="S3" s="251"/>
      <c r="T3" s="252"/>
    </row>
    <row r="4" spans="1:20">
      <c r="A4" s="49" t="s">
        <v>380</v>
      </c>
      <c r="B4" s="2" t="s">
        <v>381</v>
      </c>
      <c r="C4" s="111" t="s">
        <v>19</v>
      </c>
      <c r="D4" s="111" t="s">
        <v>20</v>
      </c>
      <c r="E4" s="111" t="s">
        <v>21</v>
      </c>
      <c r="F4" s="111" t="s">
        <v>20</v>
      </c>
      <c r="G4" s="111" t="s">
        <v>19</v>
      </c>
      <c r="H4" s="111" t="s">
        <v>19</v>
      </c>
      <c r="I4" s="111" t="s">
        <v>20</v>
      </c>
      <c r="J4" s="111" t="s">
        <v>23</v>
      </c>
      <c r="K4" s="112" t="s">
        <v>387</v>
      </c>
      <c r="L4" s="113"/>
      <c r="M4" s="114"/>
      <c r="N4" s="119" t="s">
        <v>24</v>
      </c>
      <c r="O4" s="115" t="s">
        <v>413</v>
      </c>
      <c r="P4" s="116"/>
      <c r="Q4" s="123" t="s">
        <v>24</v>
      </c>
      <c r="R4" s="117" t="s">
        <v>388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25</v>
      </c>
      <c r="C7" s="194">
        <v>1958446</v>
      </c>
      <c r="D7" s="53">
        <f t="shared" ref="D7:D21" si="0">C7*1000/L7</f>
        <v>2703.9528365709866</v>
      </c>
      <c r="E7" s="38">
        <f>D7/D$23</f>
        <v>1.1828048050655084</v>
      </c>
      <c r="F7" s="54">
        <f t="shared" ref="F7:F10" si="1">($D$23-D7)*0.875</f>
        <v>-365.66356760131089</v>
      </c>
      <c r="G7" s="53">
        <f t="shared" ref="G7:G10" si="2">(F7*L7)/1000</f>
        <v>-264846.46537795349</v>
      </c>
      <c r="H7" s="53">
        <f>G7+C7</f>
        <v>1693599.5346220466</v>
      </c>
      <c r="I7" s="55">
        <f t="shared" ref="I7:I10" si="3">H7*1000/L7</f>
        <v>2338.289268969676</v>
      </c>
      <c r="J7" s="38">
        <f>I7/I$23</f>
        <v>1.0228506006331886</v>
      </c>
      <c r="K7" s="194">
        <v>-163153.01192835084</v>
      </c>
      <c r="L7" s="64">
        <v>724290</v>
      </c>
      <c r="N7" s="122">
        <f>(C7-Q7)/Q7</f>
        <v>-4.1735862027585937E-3</v>
      </c>
      <c r="O7" s="28">
        <f>(D7-R7)/R7</f>
        <v>-1.3220429045799179E-2</v>
      </c>
      <c r="Q7" s="194">
        <v>1966654</v>
      </c>
      <c r="R7" s="194">
        <v>2740.1791810062559</v>
      </c>
      <c r="S7" s="25"/>
      <c r="T7" s="1"/>
    </row>
    <row r="8" spans="1:20">
      <c r="A8" s="20">
        <v>11</v>
      </c>
      <c r="B8" t="s">
        <v>390</v>
      </c>
      <c r="C8" s="194">
        <v>1262736</v>
      </c>
      <c r="D8" s="53">
        <f t="shared" si="0"/>
        <v>2502.9653357013731</v>
      </c>
      <c r="E8" s="38">
        <f t="shared" ref="E8:E21" si="4">D8/D$23</f>
        <v>1.0948857487227348</v>
      </c>
      <c r="F8" s="54">
        <f t="shared" si="1"/>
        <v>-189.79950434039904</v>
      </c>
      <c r="G8" s="53">
        <f t="shared" si="2"/>
        <v>-95753.090741713953</v>
      </c>
      <c r="H8" s="53">
        <f t="shared" ref="H8:H10" si="5">G8+C8</f>
        <v>1166982.909258286</v>
      </c>
      <c r="I8" s="55">
        <f t="shared" si="3"/>
        <v>2313.1658313609742</v>
      </c>
      <c r="J8" s="38">
        <f t="shared" ref="J8:J21" si="6">I8/I$23</f>
        <v>1.0118607185903419</v>
      </c>
      <c r="K8" s="194">
        <v>-69503.991348845448</v>
      </c>
      <c r="L8" s="64">
        <v>504496</v>
      </c>
      <c r="N8" s="122">
        <f>(C8-Q8)/Q8</f>
        <v>7.1556406794561836E-2</v>
      </c>
      <c r="O8" s="28">
        <f t="shared" ref="O8:O10" si="7">(D8-R8)/R8</f>
        <v>6.0768541300861866E-2</v>
      </c>
      <c r="Q8" s="194">
        <v>1178413</v>
      </c>
      <c r="R8" s="194">
        <v>2359.5772670934311</v>
      </c>
      <c r="S8" s="25"/>
      <c r="T8" s="1"/>
    </row>
    <row r="9" spans="1:20">
      <c r="A9" s="21">
        <v>15</v>
      </c>
      <c r="B9" t="s">
        <v>391</v>
      </c>
      <c r="C9" s="194">
        <v>603458</v>
      </c>
      <c r="D9" s="53">
        <f t="shared" si="0"/>
        <v>2215.2320190299288</v>
      </c>
      <c r="E9" s="38">
        <f t="shared" si="4"/>
        <v>0.9690209980756741</v>
      </c>
      <c r="F9" s="54">
        <f t="shared" si="1"/>
        <v>61.967147747114723</v>
      </c>
      <c r="G9" s="53">
        <f t="shared" si="2"/>
        <v>16880.656619234764</v>
      </c>
      <c r="H9" s="53">
        <f t="shared" si="5"/>
        <v>620338.65661923471</v>
      </c>
      <c r="I9" s="55">
        <f t="shared" si="3"/>
        <v>2277.199166777043</v>
      </c>
      <c r="J9" s="38">
        <f t="shared" si="6"/>
        <v>0.99612762475945904</v>
      </c>
      <c r="K9" s="194">
        <v>17486.2588827502</v>
      </c>
      <c r="L9" s="64">
        <v>272413</v>
      </c>
      <c r="N9" s="122">
        <f t="shared" ref="N9:N10" si="8">(C9-Q9)/Q9</f>
        <v>8.3985536273380956E-2</v>
      </c>
      <c r="O9" s="28">
        <f t="shared" si="7"/>
        <v>7.6866749268380899E-2</v>
      </c>
      <c r="Q9" s="194">
        <v>556703</v>
      </c>
      <c r="R9" s="194">
        <v>2057.1087560600686</v>
      </c>
      <c r="S9" s="25"/>
      <c r="T9" s="1"/>
    </row>
    <row r="10" spans="1:20">
      <c r="A10" s="21">
        <v>18</v>
      </c>
      <c r="B10" t="s">
        <v>392</v>
      </c>
      <c r="C10" s="194">
        <v>535868</v>
      </c>
      <c r="D10" s="53">
        <f t="shared" si="0"/>
        <v>2199.9490931185392</v>
      </c>
      <c r="E10" s="38">
        <f t="shared" si="4"/>
        <v>0.96233570461975138</v>
      </c>
      <c r="F10" s="54">
        <f t="shared" si="1"/>
        <v>75.339707919580633</v>
      </c>
      <c r="G10" s="53">
        <f t="shared" si="2"/>
        <v>18351.396734467289</v>
      </c>
      <c r="H10" s="53">
        <f t="shared" si="5"/>
        <v>554219.39673446724</v>
      </c>
      <c r="I10" s="55">
        <f t="shared" si="3"/>
        <v>2275.2888010381198</v>
      </c>
      <c r="J10" s="38">
        <f t="shared" si="6"/>
        <v>0.99529196307746892</v>
      </c>
      <c r="K10" s="194">
        <v>18682.964643952582</v>
      </c>
      <c r="L10" s="64">
        <v>243582</v>
      </c>
      <c r="N10" s="122">
        <f t="shared" si="8"/>
        <v>8.9709671318731157E-2</v>
      </c>
      <c r="O10" s="28">
        <f t="shared" si="7"/>
        <v>8.7468354040234855E-2</v>
      </c>
      <c r="Q10" s="194">
        <v>491753</v>
      </c>
      <c r="R10" s="194">
        <v>2023.0005635981422</v>
      </c>
      <c r="S10" s="25"/>
      <c r="T10" s="1"/>
    </row>
    <row r="11" spans="1:20">
      <c r="A11" s="21">
        <v>31</v>
      </c>
      <c r="B11" t="s">
        <v>422</v>
      </c>
      <c r="C11" s="194">
        <v>606720</v>
      </c>
      <c r="D11" s="53">
        <f t="shared" si="0"/>
        <v>1929.7280276838619</v>
      </c>
      <c r="E11" s="38">
        <f t="shared" si="4"/>
        <v>0.84413143333838481</v>
      </c>
      <c r="F11" s="54">
        <f t="shared" ref="F11:F21" si="9">($D$23-D11)*0.875</f>
        <v>311.78314017492323</v>
      </c>
      <c r="G11" s="53">
        <f t="shared" ref="G11:G21" si="10">(F11*L11)/1000</f>
        <v>98026.801752977088</v>
      </c>
      <c r="H11" s="53">
        <f t="shared" ref="H11:H21" si="11">G11+C11</f>
        <v>704746.80175297707</v>
      </c>
      <c r="I11" s="55">
        <f t="shared" ref="I11:I21" si="12">H11*1000/L11</f>
        <v>2241.5111678587855</v>
      </c>
      <c r="J11" s="38">
        <f t="shared" si="6"/>
        <v>0.98051642916729831</v>
      </c>
      <c r="K11" s="194">
        <v>53391.906992044613</v>
      </c>
      <c r="L11" s="64">
        <v>314407</v>
      </c>
      <c r="N11" s="122">
        <f t="shared" ref="N11:N21" si="13">(C11-Q11)/Q11</f>
        <v>6.2998127068503038E-2</v>
      </c>
      <c r="O11" s="28">
        <f t="shared" ref="O11:O21" si="14">(D11-R11)/R11</f>
        <v>5.5374057704463839E-2</v>
      </c>
      <c r="Q11" s="194">
        <v>570763</v>
      </c>
      <c r="R11" s="194">
        <v>1828.4777928701401</v>
      </c>
      <c r="S11" s="25"/>
      <c r="T11" s="1"/>
    </row>
    <row r="12" spans="1:20">
      <c r="A12" s="21">
        <v>32</v>
      </c>
      <c r="B12" t="s">
        <v>423</v>
      </c>
      <c r="C12" s="194">
        <v>1816608</v>
      </c>
      <c r="D12" s="53">
        <f t="shared" si="0"/>
        <v>2452.6219149970298</v>
      </c>
      <c r="E12" s="38">
        <f t="shared" si="4"/>
        <v>1.0728637522192583</v>
      </c>
      <c r="F12" s="54">
        <f t="shared" si="9"/>
        <v>-145.74901122409864</v>
      </c>
      <c r="G12" s="53">
        <f t="shared" si="10"/>
        <v>-107953.37763346538</v>
      </c>
      <c r="H12" s="53">
        <f t="shared" si="11"/>
        <v>1708654.6223665345</v>
      </c>
      <c r="I12" s="55">
        <f t="shared" si="12"/>
        <v>2306.8729037729308</v>
      </c>
      <c r="J12" s="38">
        <f t="shared" si="6"/>
        <v>1.0091079690274072</v>
      </c>
      <c r="K12" s="194">
        <v>-74214.872128347721</v>
      </c>
      <c r="L12" s="64">
        <v>740680</v>
      </c>
      <c r="N12" s="122">
        <f t="shared" si="13"/>
        <v>4.8564132638218682E-2</v>
      </c>
      <c r="O12" s="28">
        <f t="shared" si="14"/>
        <v>3.1750129015407087E-2</v>
      </c>
      <c r="Q12" s="194">
        <v>1732472</v>
      </c>
      <c r="R12" s="194">
        <v>2377.1471851789852</v>
      </c>
      <c r="S12" s="25"/>
      <c r="T12" s="1"/>
    </row>
    <row r="13" spans="1:20">
      <c r="A13" s="21">
        <v>33</v>
      </c>
      <c r="B13" t="s">
        <v>424</v>
      </c>
      <c r="C13" s="194">
        <v>588261</v>
      </c>
      <c r="D13" s="53">
        <f t="shared" si="0"/>
        <v>2168.7201380286674</v>
      </c>
      <c r="E13" s="38">
        <f t="shared" si="4"/>
        <v>0.94867505283696441</v>
      </c>
      <c r="F13" s="54">
        <f t="shared" si="9"/>
        <v>102.66504362321842</v>
      </c>
      <c r="G13" s="53">
        <f t="shared" si="10"/>
        <v>27847.687752710754</v>
      </c>
      <c r="H13" s="53">
        <f t="shared" si="11"/>
        <v>616108.68775271077</v>
      </c>
      <c r="I13" s="55">
        <f t="shared" si="12"/>
        <v>2271.3851816518863</v>
      </c>
      <c r="J13" s="38">
        <f t="shared" si="6"/>
        <v>0.99358438160462081</v>
      </c>
      <c r="K13" s="194">
        <v>16413.703186166702</v>
      </c>
      <c r="L13" s="64">
        <v>271248</v>
      </c>
      <c r="N13" s="122">
        <f t="shared" si="13"/>
        <v>6.0264047222097057E-2</v>
      </c>
      <c r="O13" s="28">
        <f t="shared" si="14"/>
        <v>5.4678320051830862E-2</v>
      </c>
      <c r="Q13" s="194">
        <v>554825</v>
      </c>
      <c r="R13" s="194">
        <v>2056.2858805347287</v>
      </c>
      <c r="S13" s="25"/>
      <c r="T13" s="1"/>
    </row>
    <row r="14" spans="1:20">
      <c r="A14" s="21">
        <v>34</v>
      </c>
      <c r="B14" t="s">
        <v>393</v>
      </c>
      <c r="C14" s="194">
        <v>742142</v>
      </c>
      <c r="D14" s="53">
        <f t="shared" si="0"/>
        <v>1965.6474801089109</v>
      </c>
      <c r="E14" s="38">
        <f t="shared" si="4"/>
        <v>0.85984387489766445</v>
      </c>
      <c r="F14" s="54">
        <f t="shared" si="9"/>
        <v>280.3536193030053</v>
      </c>
      <c r="G14" s="53">
        <f t="shared" si="10"/>
        <v>105849.19108956547</v>
      </c>
      <c r="H14" s="53">
        <f t="shared" si="11"/>
        <v>847991.19108956552</v>
      </c>
      <c r="I14" s="55">
        <f t="shared" si="12"/>
        <v>2246.0010994119166</v>
      </c>
      <c r="J14" s="38">
        <f t="shared" si="6"/>
        <v>0.98248048436220814</v>
      </c>
      <c r="K14" s="194">
        <v>55772.57775045844</v>
      </c>
      <c r="L14" s="64">
        <v>377556</v>
      </c>
      <c r="N14" s="122">
        <f t="shared" si="13"/>
        <v>9.2521194830507608E-2</v>
      </c>
      <c r="O14" s="28">
        <f t="shared" si="14"/>
        <v>8.8898324220776051E-2</v>
      </c>
      <c r="Q14" s="194">
        <v>679293</v>
      </c>
      <c r="R14" s="194">
        <v>1805.1708193375568</v>
      </c>
      <c r="S14" s="25"/>
      <c r="T14" s="1"/>
    </row>
    <row r="15" spans="1:20">
      <c r="A15" s="21">
        <v>39</v>
      </c>
      <c r="B15" t="s">
        <v>425</v>
      </c>
      <c r="C15" s="194">
        <v>532011</v>
      </c>
      <c r="D15" s="53">
        <f t="shared" si="0"/>
        <v>2061.4908300428951</v>
      </c>
      <c r="E15" s="38">
        <f t="shared" si="4"/>
        <v>0.90176915306902994</v>
      </c>
      <c r="F15" s="54">
        <f t="shared" si="9"/>
        <v>196.49068811076916</v>
      </c>
      <c r="G15" s="53">
        <f t="shared" si="10"/>
        <v>50708.548371434306</v>
      </c>
      <c r="H15" s="53">
        <f t="shared" si="11"/>
        <v>582719.54837143433</v>
      </c>
      <c r="I15" s="55">
        <f t="shared" si="12"/>
        <v>2257.9815181536646</v>
      </c>
      <c r="J15" s="38">
        <f t="shared" si="6"/>
        <v>0.98772114413362888</v>
      </c>
      <c r="K15" s="194">
        <v>25364.636307298944</v>
      </c>
      <c r="L15" s="64">
        <v>258071</v>
      </c>
      <c r="N15" s="122">
        <f t="shared" si="13"/>
        <v>5.8416625551081472E-2</v>
      </c>
      <c r="O15" s="28">
        <f t="shared" si="14"/>
        <v>5.1694658149559314E-2</v>
      </c>
      <c r="Q15" s="194">
        <v>502648</v>
      </c>
      <c r="R15" s="194">
        <v>1960.160978349036</v>
      </c>
      <c r="S15" s="25"/>
      <c r="T15" s="1"/>
    </row>
    <row r="16" spans="1:20">
      <c r="A16" s="21">
        <v>40</v>
      </c>
      <c r="B16" t="s">
        <v>426</v>
      </c>
      <c r="C16" s="194">
        <v>372865</v>
      </c>
      <c r="D16" s="53">
        <f t="shared" si="0"/>
        <v>2096.3606820980194</v>
      </c>
      <c r="E16" s="38">
        <f t="shared" si="4"/>
        <v>0.91702246222623707</v>
      </c>
      <c r="F16" s="54">
        <f t="shared" si="9"/>
        <v>165.97956756253541</v>
      </c>
      <c r="G16" s="53">
        <f t="shared" si="10"/>
        <v>29521.623825375238</v>
      </c>
      <c r="H16" s="53">
        <f t="shared" si="11"/>
        <v>402386.62382537522</v>
      </c>
      <c r="I16" s="55">
        <f t="shared" si="12"/>
        <v>2262.3402496605545</v>
      </c>
      <c r="J16" s="38">
        <f t="shared" si="6"/>
        <v>0.98962780777827952</v>
      </c>
      <c r="K16" s="194">
        <v>19849.852348869521</v>
      </c>
      <c r="L16" s="64">
        <v>177863</v>
      </c>
      <c r="N16" s="122">
        <f t="shared" si="13"/>
        <v>9.2260597006180972E-2</v>
      </c>
      <c r="O16" s="28">
        <f t="shared" si="14"/>
        <v>8.7532010061764476E-2</v>
      </c>
      <c r="Q16" s="194">
        <v>341370</v>
      </c>
      <c r="R16" s="194">
        <v>1927.6312446002948</v>
      </c>
      <c r="S16" s="25"/>
      <c r="T16" s="1"/>
    </row>
    <row r="17" spans="1:20">
      <c r="A17" s="21">
        <v>42</v>
      </c>
      <c r="B17" t="s">
        <v>394</v>
      </c>
      <c r="C17" s="194">
        <v>638176</v>
      </c>
      <c r="D17" s="53">
        <f t="shared" si="0"/>
        <v>1980.7565769054092</v>
      </c>
      <c r="E17" s="38">
        <f t="shared" si="4"/>
        <v>0.86645312933782748</v>
      </c>
      <c r="F17" s="54">
        <f t="shared" si="9"/>
        <v>267.13315960606928</v>
      </c>
      <c r="G17" s="53">
        <f t="shared" si="10"/>
        <v>86067.09842716025</v>
      </c>
      <c r="H17" s="53">
        <f t="shared" si="11"/>
        <v>724243.09842716029</v>
      </c>
      <c r="I17" s="55">
        <f t="shared" si="12"/>
        <v>2247.8897365114785</v>
      </c>
      <c r="J17" s="38">
        <f t="shared" si="6"/>
        <v>0.98330664116722843</v>
      </c>
      <c r="K17" s="194">
        <v>53689.963644504911</v>
      </c>
      <c r="L17" s="64">
        <v>322188</v>
      </c>
      <c r="N17" s="122">
        <f t="shared" si="13"/>
        <v>7.0244344194938704E-2</v>
      </c>
      <c r="O17" s="28">
        <f t="shared" si="14"/>
        <v>6.2477974011295026E-2</v>
      </c>
      <c r="Q17" s="194">
        <v>596290</v>
      </c>
      <c r="R17" s="194">
        <v>1864.2801313115524</v>
      </c>
      <c r="S17" s="25"/>
      <c r="T17" s="1"/>
    </row>
    <row r="18" spans="1:20">
      <c r="A18" s="21">
        <v>46</v>
      </c>
      <c r="B18" t="s">
        <v>395</v>
      </c>
      <c r="C18" s="194">
        <v>1541402</v>
      </c>
      <c r="D18" s="53">
        <f t="shared" si="0"/>
        <v>2352.5312495230537</v>
      </c>
      <c r="E18" s="38">
        <f t="shared" si="4"/>
        <v>1.0290805476960032</v>
      </c>
      <c r="F18" s="54">
        <f t="shared" si="9"/>
        <v>-58.169678934369585</v>
      </c>
      <c r="G18" s="53">
        <f t="shared" si="10"/>
        <v>-38113.355334588297</v>
      </c>
      <c r="H18" s="53">
        <f t="shared" si="11"/>
        <v>1503288.6446654117</v>
      </c>
      <c r="I18" s="55">
        <f t="shared" si="12"/>
        <v>2294.3615705886841</v>
      </c>
      <c r="J18" s="38">
        <f t="shared" si="6"/>
        <v>1.0036350684620003</v>
      </c>
      <c r="K18" s="194">
        <v>-6983.9132330624852</v>
      </c>
      <c r="L18" s="64">
        <v>655210</v>
      </c>
      <c r="N18" s="122">
        <f t="shared" si="13"/>
        <v>7.1431451136422089E-2</v>
      </c>
      <c r="O18" s="28">
        <f t="shared" si="14"/>
        <v>6.503599257291641E-2</v>
      </c>
      <c r="Q18" s="194">
        <v>1438638</v>
      </c>
      <c r="R18" s="194">
        <v>2208.8748792797164</v>
      </c>
      <c r="S18" s="25"/>
      <c r="T18" s="1"/>
    </row>
    <row r="19" spans="1:20">
      <c r="A19" s="21">
        <v>50</v>
      </c>
      <c r="B19" t="s">
        <v>396</v>
      </c>
      <c r="C19" s="194">
        <v>1046681</v>
      </c>
      <c r="D19" s="53">
        <f t="shared" si="0"/>
        <v>2150.0590573421114</v>
      </c>
      <c r="E19" s="38">
        <f t="shared" si="4"/>
        <v>0.94051203475275669</v>
      </c>
      <c r="F19" s="54">
        <f t="shared" si="9"/>
        <v>118.99348922395495</v>
      </c>
      <c r="G19" s="53">
        <f t="shared" si="10"/>
        <v>57927.815456559627</v>
      </c>
      <c r="H19" s="53">
        <f t="shared" si="11"/>
        <v>1104608.8154565596</v>
      </c>
      <c r="I19" s="55">
        <f t="shared" si="12"/>
        <v>2269.0525465660667</v>
      </c>
      <c r="J19" s="38">
        <f t="shared" si="6"/>
        <v>0.99256400434409475</v>
      </c>
      <c r="K19" s="194">
        <v>39733.271079229118</v>
      </c>
      <c r="L19" s="64">
        <v>486815</v>
      </c>
      <c r="N19" s="122">
        <f t="shared" si="13"/>
        <v>8.5882442040089269E-2</v>
      </c>
      <c r="O19" s="28">
        <f t="shared" si="14"/>
        <v>7.7274612897945433E-2</v>
      </c>
      <c r="Q19" s="194">
        <v>963899</v>
      </c>
      <c r="R19" s="194">
        <v>1995.831918435634</v>
      </c>
      <c r="S19" s="25"/>
      <c r="T19" s="1"/>
    </row>
    <row r="20" spans="1:20">
      <c r="A20" s="21">
        <v>55</v>
      </c>
      <c r="B20" t="s">
        <v>427</v>
      </c>
      <c r="C20" s="194">
        <v>381291</v>
      </c>
      <c r="D20" s="53">
        <f t="shared" si="0"/>
        <v>2236.5863244153238</v>
      </c>
      <c r="E20" s="38">
        <f t="shared" si="4"/>
        <v>0.9783621280972733</v>
      </c>
      <c r="F20" s="54">
        <f t="shared" si="9"/>
        <v>43.282130534894065</v>
      </c>
      <c r="G20" s="53">
        <f t="shared" si="10"/>
        <v>7378.6943314582049</v>
      </c>
      <c r="H20" s="53">
        <f t="shared" si="11"/>
        <v>388669.69433145819</v>
      </c>
      <c r="I20" s="55">
        <f t="shared" si="12"/>
        <v>2279.8684549502182</v>
      </c>
      <c r="J20" s="38">
        <f t="shared" si="6"/>
        <v>0.99729526601215934</v>
      </c>
      <c r="K20" s="194">
        <v>6412.3449337857273</v>
      </c>
      <c r="L20" s="64">
        <v>170479</v>
      </c>
      <c r="N20" s="122">
        <f t="shared" si="13"/>
        <v>9.4248816185966422E-2</v>
      </c>
      <c r="O20" s="28">
        <f t="shared" si="14"/>
        <v>8.8670990053330664E-2</v>
      </c>
      <c r="Q20" s="194">
        <v>348450</v>
      </c>
      <c r="R20" s="194">
        <v>2054.4189611461588</v>
      </c>
      <c r="S20" s="25"/>
      <c r="T20" s="1"/>
    </row>
    <row r="21" spans="1:20">
      <c r="A21" s="21">
        <v>56</v>
      </c>
      <c r="B21" t="s">
        <v>428</v>
      </c>
      <c r="C21" s="194">
        <v>162285</v>
      </c>
      <c r="D21" s="53">
        <f t="shared" si="0"/>
        <v>2162.5889501878946</v>
      </c>
      <c r="E21" s="38">
        <f t="shared" si="4"/>
        <v>0.94599305397191691</v>
      </c>
      <c r="F21" s="54">
        <f t="shared" si="9"/>
        <v>108.02983298389461</v>
      </c>
      <c r="G21" s="53">
        <f t="shared" si="10"/>
        <v>8106.7747267774193</v>
      </c>
      <c r="H21" s="53">
        <f t="shared" si="11"/>
        <v>170391.77472677742</v>
      </c>
      <c r="I21" s="55">
        <f t="shared" si="12"/>
        <v>2270.6187831717898</v>
      </c>
      <c r="J21" s="38">
        <f t="shared" si="6"/>
        <v>0.99324913174648988</v>
      </c>
      <c r="K21" s="194">
        <v>7058.3088695449296</v>
      </c>
      <c r="L21" s="64">
        <v>75042</v>
      </c>
      <c r="N21" s="122">
        <f t="shared" si="13"/>
        <v>0.106689852700491</v>
      </c>
      <c r="O21" s="28">
        <f t="shared" si="14"/>
        <v>0.10685207636696704</v>
      </c>
      <c r="Q21" s="194">
        <v>146640</v>
      </c>
      <c r="R21" s="194">
        <v>1953.8193010272742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378</v>
      </c>
      <c r="B23" s="18"/>
      <c r="C23" s="59">
        <f>SUM(C7:C21)</f>
        <v>12788950</v>
      </c>
      <c r="D23" s="59">
        <f>C23*1000/L23</f>
        <v>2286.0516164552027</v>
      </c>
      <c r="E23" s="60">
        <f>D23/D$23</f>
        <v>1</v>
      </c>
      <c r="F23" s="61"/>
      <c r="G23" s="59">
        <f>SUM(G7:G21)</f>
        <v>-7.084963726811111E-10</v>
      </c>
      <c r="H23" s="59">
        <f>SUM(H7:H22)</f>
        <v>12788950</v>
      </c>
      <c r="I23" s="62">
        <f>H23*1000/L23</f>
        <v>2286.0516164552027</v>
      </c>
      <c r="J23" s="60">
        <f>I23/I$23</f>
        <v>1</v>
      </c>
      <c r="K23" s="63">
        <f>SUM(K7:K21)</f>
        <v>-7.8580342233181E-10</v>
      </c>
      <c r="L23" s="19">
        <f>SUM(L7:L21)</f>
        <v>5594340</v>
      </c>
      <c r="N23" s="221">
        <f>(C23-Q23)/Q23</f>
        <v>5.966942393911049E-2</v>
      </c>
      <c r="O23" s="128">
        <f>(D23-R23)/R23</f>
        <v>5.1309075915143332E-2</v>
      </c>
      <c r="Q23" s="127">
        <f>SUM(Q7:Q21)</f>
        <v>12068811</v>
      </c>
      <c r="R23" s="127">
        <v>2174.4810054695295</v>
      </c>
      <c r="S23" s="16"/>
      <c r="T23" s="25"/>
    </row>
    <row r="25" spans="1:20">
      <c r="A25" s="65" t="s">
        <v>416</v>
      </c>
      <c r="B25" s="174" t="str">
        <f>komm!C369</f>
        <v>Utbetales/trekkes ved 5. termin rammetilskudd i mai</v>
      </c>
      <c r="C25" s="66"/>
      <c r="D25" s="66"/>
      <c r="E25" s="66"/>
      <c r="O25" s="67"/>
      <c r="Q25" s="46"/>
    </row>
  </sheetData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AH58" sqref="AH58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397</v>
      </c>
      <c r="B1" s="263"/>
      <c r="C1" s="263"/>
      <c r="D1" s="130"/>
      <c r="E1" s="130"/>
      <c r="F1" s="263"/>
      <c r="G1" s="263"/>
      <c r="H1" s="130"/>
      <c r="I1" s="130"/>
      <c r="J1" s="263"/>
      <c r="K1" s="263"/>
      <c r="L1" s="158"/>
    </row>
    <row r="2" spans="1:17">
      <c r="A2" s="136"/>
      <c r="B2" s="134" t="s">
        <v>433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389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398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399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400</v>
      </c>
      <c r="B6" s="29">
        <v>62209675</v>
      </c>
      <c r="C6" s="29">
        <v>63631848</v>
      </c>
      <c r="D6" s="29"/>
      <c r="E6" s="29"/>
      <c r="F6" s="29">
        <v>12319395</v>
      </c>
      <c r="G6" s="29">
        <v>12407989</v>
      </c>
      <c r="H6" s="29"/>
      <c r="I6" s="29"/>
      <c r="J6" s="29">
        <f t="shared" si="0"/>
        <v>74529070</v>
      </c>
      <c r="K6" s="29">
        <f t="shared" si="1"/>
        <v>76039837</v>
      </c>
      <c r="L6" s="29">
        <f t="shared" si="2"/>
        <v>0</v>
      </c>
      <c r="O6" s="164"/>
    </row>
    <row r="7" spans="1:17">
      <c r="A7" s="7" t="s">
        <v>401</v>
      </c>
      <c r="B7" s="29">
        <v>99697151</v>
      </c>
      <c r="C7" s="29">
        <v>104018526</v>
      </c>
      <c r="D7" s="29"/>
      <c r="E7" s="29"/>
      <c r="F7" s="29">
        <v>19731661</v>
      </c>
      <c r="G7" s="29">
        <v>20231818</v>
      </c>
      <c r="H7" s="29"/>
      <c r="I7" s="29"/>
      <c r="J7" s="29">
        <f t="shared" si="0"/>
        <v>119428812</v>
      </c>
      <c r="K7" s="29">
        <f t="shared" si="1"/>
        <v>124250344</v>
      </c>
      <c r="L7" s="29">
        <f t="shared" si="2"/>
        <v>0</v>
      </c>
      <c r="O7" s="164"/>
      <c r="P7" s="164"/>
    </row>
    <row r="8" spans="1:17">
      <c r="A8" s="7" t="s">
        <v>402</v>
      </c>
      <c r="B8" s="29">
        <v>104847661</v>
      </c>
      <c r="C8" s="29">
        <v>109061725.594</v>
      </c>
      <c r="D8" s="29"/>
      <c r="E8" s="29"/>
      <c r="F8" s="29">
        <v>20742396</v>
      </c>
      <c r="G8" s="29">
        <v>21201261</v>
      </c>
      <c r="H8" s="29"/>
      <c r="I8" s="29"/>
      <c r="J8" s="29">
        <f t="shared" si="0"/>
        <v>125590057</v>
      </c>
      <c r="K8" s="29">
        <f t="shared" si="1"/>
        <v>130262986.594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403</v>
      </c>
      <c r="B9" s="29">
        <v>127895476</v>
      </c>
      <c r="C9" s="29">
        <v>132737375</v>
      </c>
      <c r="D9" s="29"/>
      <c r="E9" s="29"/>
      <c r="F9" s="29">
        <v>25309163</v>
      </c>
      <c r="G9" s="29">
        <v>25785293</v>
      </c>
      <c r="H9" s="29"/>
      <c r="I9" s="29"/>
      <c r="J9" s="29">
        <f t="shared" si="0"/>
        <v>153204639</v>
      </c>
      <c r="K9" s="29">
        <f t="shared" si="1"/>
        <v>158522668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404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405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.75" thickBot="1">
      <c r="A12" s="7" t="s">
        <v>406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407</v>
      </c>
      <c r="B13" s="29">
        <v>205956451.00000006</v>
      </c>
      <c r="C13" s="29">
        <v>209184111.13300014</v>
      </c>
      <c r="D13" s="29"/>
      <c r="E13" s="31" t="s">
        <v>20</v>
      </c>
      <c r="F13" s="29">
        <v>40808867</v>
      </c>
      <c r="G13" s="29">
        <v>40903622.478</v>
      </c>
      <c r="H13" s="29"/>
      <c r="I13" s="31" t="s">
        <v>20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408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445</v>
      </c>
      <c r="O14" s="192"/>
    </row>
    <row r="15" spans="1:17">
      <c r="A15" s="228" t="s">
        <v>441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442</v>
      </c>
      <c r="B16" s="223">
        <v>200725000</v>
      </c>
      <c r="C16" s="223">
        <v>220400000</v>
      </c>
      <c r="D16" s="169"/>
      <c r="E16" s="42">
        <f>D16*1000/$N$15</f>
        <v>0</v>
      </c>
      <c r="F16" s="225">
        <v>40265000</v>
      </c>
      <c r="G16" s="225">
        <v>43100000</v>
      </c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443</v>
      </c>
      <c r="B17" s="224">
        <v>204653000</v>
      </c>
      <c r="C17" s="224">
        <v>218400000</v>
      </c>
      <c r="D17" s="39"/>
      <c r="E17" s="42">
        <f>D17*1000/$N$15</f>
        <v>0</v>
      </c>
      <c r="F17" s="224">
        <v>40464000</v>
      </c>
      <c r="G17" s="224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409</v>
      </c>
      <c r="B22" s="263"/>
      <c r="C22" s="263"/>
      <c r="D22" s="263"/>
      <c r="E22" s="36"/>
      <c r="F22" s="263"/>
      <c r="G22" s="263"/>
      <c r="H22" s="130"/>
      <c r="I22" s="36"/>
      <c r="J22" s="263"/>
      <c r="K22" s="263"/>
      <c r="L22" s="263"/>
    </row>
    <row r="23" spans="1:19">
      <c r="A23" s="37" t="s">
        <v>410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389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398</v>
      </c>
      <c r="B25" s="38">
        <v>-1.6492121192155603E-3</v>
      </c>
      <c r="C25" s="38">
        <f t="shared" ref="C25:C30" si="5">(C4-B4)/B4</f>
        <v>2.1480154731716182E-2</v>
      </c>
      <c r="D25" s="38">
        <f>(D4-C4)/C4</f>
        <v>2.8184380763648032E-2</v>
      </c>
      <c r="E25" s="7"/>
      <c r="F25" s="38">
        <v>-3.8193152548046283E-2</v>
      </c>
      <c r="G25" s="38">
        <v>1.5416458155696647E-2</v>
      </c>
      <c r="H25" s="38">
        <f>(H4-G4)/G4</f>
        <v>3.3017825068237089E-3</v>
      </c>
      <c r="I25" s="7"/>
      <c r="J25" s="38">
        <v>-7.9003838977869945E-3</v>
      </c>
      <c r="K25" s="38">
        <f t="shared" ref="K25:K29" si="6">(K4-J4)/J4</f>
        <v>2.0474575944398037E-2</v>
      </c>
      <c r="L25" s="38">
        <f>(L4-K4)/K4</f>
        <v>2.4078405025717772E-2</v>
      </c>
      <c r="N25" s="146"/>
      <c r="O25"/>
      <c r="Q25" s="173"/>
      <c r="R25" s="32"/>
      <c r="S25" s="147"/>
    </row>
    <row r="26" spans="1:19">
      <c r="A26" s="7" t="s">
        <v>399</v>
      </c>
      <c r="B26" s="38">
        <v>3.8025412353021495E-2</v>
      </c>
      <c r="C26" s="38">
        <f t="shared" si="5"/>
        <v>2.3108501715274989E-2</v>
      </c>
      <c r="D26" s="38">
        <f>(D5-C5)/C5</f>
        <v>6.93516570671735E-2</v>
      </c>
      <c r="E26" s="7"/>
      <c r="F26" s="38">
        <v>1.5854519348921167E-2</v>
      </c>
      <c r="G26" s="38">
        <v>7.2073747194751261E-3</v>
      </c>
      <c r="H26" s="38">
        <f>(H5-G5)/G5</f>
        <v>5.966942393911049E-2</v>
      </c>
      <c r="I26" s="7"/>
      <c r="J26" s="38">
        <v>3.4291285792708973E-2</v>
      </c>
      <c r="K26" s="38">
        <f t="shared" si="6"/>
        <v>2.0478098027101044E-2</v>
      </c>
      <c r="L26" s="38">
        <f>(L5-K5)/K5</f>
        <v>6.7770826798570785E-2</v>
      </c>
      <c r="N26" s="146"/>
      <c r="O26"/>
      <c r="Q26" s="173"/>
      <c r="R26" s="173"/>
      <c r="S26" s="147"/>
    </row>
    <row r="27" spans="1:19">
      <c r="A27" s="7" t="s">
        <v>400</v>
      </c>
      <c r="B27" s="38">
        <v>3.0005878730073769E-2</v>
      </c>
      <c r="C27" s="38">
        <f t="shared" si="5"/>
        <v>2.2860961739472198E-2</v>
      </c>
      <c r="D27" s="38"/>
      <c r="E27" s="7"/>
      <c r="F27" s="38">
        <v>7.9884553471095254E-3</v>
      </c>
      <c r="G27" s="38">
        <v>7.1914245788855706E-3</v>
      </c>
      <c r="H27" s="38"/>
      <c r="I27" s="7"/>
      <c r="J27" s="38">
        <v>2.6300359299116102E-2</v>
      </c>
      <c r="K27" s="38">
        <f t="shared" si="6"/>
        <v>2.027084196810721E-2</v>
      </c>
      <c r="L27" s="38"/>
      <c r="N27" s="146"/>
      <c r="Q27" s="173"/>
    </row>
    <row r="28" spans="1:19">
      <c r="A28" s="7" t="s">
        <v>401</v>
      </c>
      <c r="B28" s="38">
        <v>1.949113115538172E-2</v>
      </c>
      <c r="C28" s="38">
        <f t="shared" si="5"/>
        <v>4.334501995949714E-2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4.0371598103144488E-2</v>
      </c>
      <c r="L28" s="38"/>
      <c r="N28" s="146"/>
      <c r="Q28" s="173"/>
    </row>
    <row r="29" spans="1:19">
      <c r="A29" s="7" t="s">
        <v>402</v>
      </c>
      <c r="B29" s="38">
        <v>1.951924564666753E-2</v>
      </c>
      <c r="C29" s="38">
        <f t="shared" si="5"/>
        <v>4.0192261360985408E-2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3.7207798974085958E-2</v>
      </c>
      <c r="L29" s="38"/>
      <c r="N29" s="146"/>
    </row>
    <row r="30" spans="1:19">
      <c r="A30" s="7" t="s">
        <v>403</v>
      </c>
      <c r="B30" s="38">
        <v>2.3955005745479464E-2</v>
      </c>
      <c r="C30" s="38">
        <f t="shared" si="5"/>
        <v>3.7858250748447113E-2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3.4711931927857619E-2</v>
      </c>
      <c r="L30" s="38"/>
      <c r="N30" s="146"/>
    </row>
    <row r="31" spans="1:19">
      <c r="A31" s="7" t="s">
        <v>404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3.4022067245092061E-2</v>
      </c>
      <c r="L31" s="38"/>
      <c r="N31" s="146"/>
    </row>
    <row r="32" spans="1:19">
      <c r="A32" s="7" t="s">
        <v>405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3.2362946747035624E-2</v>
      </c>
      <c r="L32" s="38"/>
      <c r="N32" s="146"/>
    </row>
    <row r="33" spans="1:18">
      <c r="A33" s="7" t="s">
        <v>406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3.2192181375495239E-2</v>
      </c>
      <c r="L33" s="38"/>
      <c r="N33" s="146"/>
    </row>
    <row r="34" spans="1:18">
      <c r="A34" s="7" t="s">
        <v>407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1.3463867766863657E-2</v>
      </c>
      <c r="L34" s="38"/>
      <c r="N34" s="146"/>
    </row>
    <row r="35" spans="1:18">
      <c r="A35" s="39" t="s">
        <v>408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411</v>
      </c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2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434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>(H44-G44)/G44</f>
        <v>3.4687994782125245E-3</v>
      </c>
      <c r="J44" s="32">
        <f t="shared" ref="J44:J56" si="8">B44+F44</f>
        <v>30057697</v>
      </c>
      <c r="K44" s="32">
        <f t="shared" ref="K44:K56" si="9">C44+G44</f>
        <v>30791777.281999998</v>
      </c>
      <c r="L44" s="32">
        <f t="shared" ref="L44:L56" si="10">D44+H44</f>
        <v>31559680.085000027</v>
      </c>
      <c r="M44" s="153">
        <f>(L44-K44)/K44</f>
        <v>2.4938567071570873E-2</v>
      </c>
      <c r="O44" s="147"/>
    </row>
    <row r="45" spans="1:18">
      <c r="A45" s="32" t="str">
        <f t="shared" ref="A45:A55" si="11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>(D45-C45)/C45</f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>(H45-G45)/G45</f>
        <v>-5.6130555006975332E-4</v>
      </c>
      <c r="J45" s="32">
        <f t="shared" si="8"/>
        <v>1476729</v>
      </c>
      <c r="K45" s="32">
        <f t="shared" si="9"/>
        <v>1388302.7180000022</v>
      </c>
      <c r="L45" s="32">
        <f>D45+H45</f>
        <v>1395244.914999973</v>
      </c>
      <c r="M45" s="153">
        <f>(L45-K45)/K45</f>
        <v>5.0004922629351307E-3</v>
      </c>
      <c r="O45" s="147"/>
    </row>
    <row r="46" spans="1:18">
      <c r="A46" s="32" t="str">
        <f t="shared" si="11"/>
        <v>Mars</v>
      </c>
      <c r="B46" s="32">
        <f t="shared" ref="B46" si="12">B5-B4</f>
        <v>34148104</v>
      </c>
      <c r="C46" s="32">
        <f t="shared" ref="C46:D55" si="13">C5-C4</f>
        <v>34980049</v>
      </c>
      <c r="D46" s="32">
        <f>D5-D4</f>
        <v>38512134.700999998</v>
      </c>
      <c r="E46" s="153">
        <f>(D46-C46)/C46</f>
        <v>0.10097429254601666</v>
      </c>
      <c r="F46" s="32">
        <f t="shared" ref="F46" si="14">F5-F4</f>
        <v>6752908</v>
      </c>
      <c r="G46" s="32">
        <f t="shared" ref="G46:H50" si="15">G5-G4</f>
        <v>6758649</v>
      </c>
      <c r="H46" s="32">
        <f>H5-H4</f>
        <v>7461255</v>
      </c>
      <c r="I46" s="153">
        <f>(H46-G46)/G46</f>
        <v>0.10395657475332717</v>
      </c>
      <c r="J46" s="32">
        <f t="shared" si="8"/>
        <v>40901012</v>
      </c>
      <c r="K46" s="32">
        <f t="shared" si="9"/>
        <v>41738698</v>
      </c>
      <c r="L46" s="32">
        <f>D46+H46</f>
        <v>45973389.700999998</v>
      </c>
      <c r="M46" s="153">
        <f>(L46-K46)/K46</f>
        <v>0.10145720647539119</v>
      </c>
      <c r="O46" s="147"/>
    </row>
    <row r="47" spans="1:18">
      <c r="A47" s="32" t="str">
        <f t="shared" si="11"/>
        <v>April</v>
      </c>
      <c r="B47" s="32">
        <f t="shared" ref="B47" si="16">B6-B5</f>
        <v>1756686</v>
      </c>
      <c r="C47" s="32">
        <f t="shared" si="13"/>
        <v>1781881</v>
      </c>
      <c r="D47" s="32"/>
      <c r="E47" s="153"/>
      <c r="F47" s="32">
        <f t="shared" ref="F47" si="17">F6-F5</f>
        <v>336946</v>
      </c>
      <c r="G47" s="32">
        <f t="shared" si="15"/>
        <v>339178</v>
      </c>
      <c r="H47" s="32"/>
      <c r="I47" s="153"/>
      <c r="J47" s="32">
        <f t="shared" si="8"/>
        <v>2093632</v>
      </c>
      <c r="K47" s="32">
        <f t="shared" si="9"/>
        <v>2121059</v>
      </c>
      <c r="L47" s="32"/>
      <c r="M47" s="153"/>
      <c r="O47" s="147"/>
    </row>
    <row r="48" spans="1:18">
      <c r="A48" s="32" t="str">
        <f t="shared" si="11"/>
        <v>Mai</v>
      </c>
      <c r="B48" s="32">
        <f t="shared" ref="B48" si="18">B7-B6</f>
        <v>37487476</v>
      </c>
      <c r="C48" s="32">
        <f t="shared" si="13"/>
        <v>40386678</v>
      </c>
      <c r="D48" s="32">
        <f t="shared" si="13"/>
        <v>0</v>
      </c>
      <c r="E48" s="153"/>
      <c r="F48" s="32">
        <f t="shared" ref="F48" si="19">F7-F6</f>
        <v>7412266</v>
      </c>
      <c r="G48" s="32">
        <f t="shared" si="15"/>
        <v>7823829</v>
      </c>
      <c r="H48" s="32">
        <f t="shared" si="15"/>
        <v>0</v>
      </c>
      <c r="I48" s="153"/>
      <c r="J48" s="32">
        <f t="shared" si="8"/>
        <v>44899742</v>
      </c>
      <c r="K48" s="32">
        <f t="shared" si="9"/>
        <v>48210507</v>
      </c>
      <c r="L48" s="32">
        <f t="shared" si="10"/>
        <v>0</v>
      </c>
      <c r="M48" s="153"/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0">B8-B7</f>
        <v>5150510</v>
      </c>
      <c r="C49" s="32">
        <f t="shared" si="13"/>
        <v>5043199.5939999968</v>
      </c>
      <c r="D49" s="32">
        <f t="shared" si="13"/>
        <v>0</v>
      </c>
      <c r="E49" s="153"/>
      <c r="F49" s="32">
        <f t="shared" ref="F49" si="21">F8-F7</f>
        <v>1010735</v>
      </c>
      <c r="G49" s="32">
        <f t="shared" si="15"/>
        <v>969443</v>
      </c>
      <c r="H49" s="32">
        <f t="shared" si="15"/>
        <v>0</v>
      </c>
      <c r="I49" s="153"/>
      <c r="J49" s="32">
        <f t="shared" si="8"/>
        <v>6161245</v>
      </c>
      <c r="K49" s="32">
        <f t="shared" si="9"/>
        <v>6012642.5939999968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2">B9-B8</f>
        <v>23047815</v>
      </c>
      <c r="C50" s="32">
        <f t="shared" si="13"/>
        <v>23675649.406000003</v>
      </c>
      <c r="D50" s="32">
        <f t="shared" si="13"/>
        <v>0</v>
      </c>
      <c r="E50" s="153"/>
      <c r="F50" s="32">
        <f t="shared" ref="F50" si="23">F9-F8</f>
        <v>4566767</v>
      </c>
      <c r="G50" s="32">
        <f t="shared" si="15"/>
        <v>4584032</v>
      </c>
      <c r="H50" s="32">
        <f t="shared" si="15"/>
        <v>0</v>
      </c>
      <c r="I50" s="153"/>
      <c r="J50" s="32">
        <f t="shared" si="8"/>
        <v>27614582</v>
      </c>
      <c r="K50" s="32">
        <f t="shared" si="9"/>
        <v>28259681.406000003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4">B10-B9</f>
        <v>2774159</v>
      </c>
      <c r="C51" s="32">
        <f t="shared" si="13"/>
        <v>2783149.0419999957</v>
      </c>
      <c r="D51" s="32">
        <f t="shared" si="13"/>
        <v>0</v>
      </c>
      <c r="E51" s="153"/>
      <c r="F51" s="32">
        <f t="shared" ref="F51" si="25">F10-F9</f>
        <v>548670</v>
      </c>
      <c r="G51" s="32">
        <f t="shared" ref="G51:H55" si="26">G10-G9</f>
        <v>547039</v>
      </c>
      <c r="H51" s="32">
        <f t="shared" si="26"/>
        <v>0</v>
      </c>
      <c r="I51" s="153"/>
      <c r="J51" s="32">
        <f t="shared" si="8"/>
        <v>3322829</v>
      </c>
      <c r="K51" s="32">
        <f t="shared" si="9"/>
        <v>3330188.0419999957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7">B11-B10</f>
        <v>36506867</v>
      </c>
      <c r="C52" s="32">
        <f t="shared" si="13"/>
        <v>37606830.169000059</v>
      </c>
      <c r="D52" s="32">
        <f t="shared" si="13"/>
        <v>0</v>
      </c>
      <c r="E52" s="153"/>
      <c r="F52" s="32">
        <f t="shared" ref="F52" si="28">F11-F10</f>
        <v>7219624</v>
      </c>
      <c r="G52" s="32">
        <f t="shared" si="26"/>
        <v>7275081</v>
      </c>
      <c r="H52" s="32">
        <f t="shared" si="26"/>
        <v>0</v>
      </c>
      <c r="I52" s="153"/>
      <c r="J52" s="32">
        <f t="shared" si="8"/>
        <v>43726491</v>
      </c>
      <c r="K52" s="32">
        <f t="shared" si="9"/>
        <v>44881911.169000059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29">B12-B11</f>
        <v>1330073</v>
      </c>
      <c r="C53" s="32">
        <f t="shared" si="13"/>
        <v>1345530.7889999449</v>
      </c>
      <c r="D53" s="32">
        <f t="shared" si="13"/>
        <v>0</v>
      </c>
      <c r="E53" s="153"/>
      <c r="F53" s="32">
        <f t="shared" ref="F53" si="30">F12-F11</f>
        <v>261625</v>
      </c>
      <c r="G53" s="32">
        <f t="shared" si="26"/>
        <v>263211</v>
      </c>
      <c r="H53" s="32">
        <f t="shared" si="26"/>
        <v>0</v>
      </c>
      <c r="I53" s="153"/>
      <c r="J53" s="32">
        <f t="shared" si="8"/>
        <v>1591698</v>
      </c>
      <c r="K53" s="32">
        <f t="shared" si="9"/>
        <v>1608741.7889999449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1">B13-B12</f>
        <v>37449876.00000006</v>
      </c>
      <c r="C54" s="32">
        <f t="shared" si="13"/>
        <v>34711226.133000135</v>
      </c>
      <c r="D54" s="32">
        <f t="shared" si="13"/>
        <v>0</v>
      </c>
      <c r="E54" s="153"/>
      <c r="F54" s="32">
        <f t="shared" ref="F54" si="32">F13-F12</f>
        <v>7469785</v>
      </c>
      <c r="G54" s="32">
        <f t="shared" si="26"/>
        <v>7032998.4780000001</v>
      </c>
      <c r="H54" s="32">
        <f t="shared" si="26"/>
        <v>0</v>
      </c>
      <c r="I54" s="153"/>
      <c r="J54" s="32">
        <f t="shared" si="8"/>
        <v>44919661.00000006</v>
      </c>
      <c r="K54" s="32">
        <f t="shared" si="9"/>
        <v>41744224.611000136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3">B14-B13</f>
        <v>4538382.9999999404</v>
      </c>
      <c r="C55" s="32">
        <f t="shared" si="13"/>
        <v>4160034.8440000415</v>
      </c>
      <c r="D55" s="32">
        <f t="shared" si="13"/>
        <v>0</v>
      </c>
      <c r="E55" s="153"/>
      <c r="F55" s="32">
        <f t="shared" ref="F55" si="34">F14-F13</f>
        <v>881990.86800000817</v>
      </c>
      <c r="G55" s="32">
        <f t="shared" si="26"/>
        <v>786348.52199999988</v>
      </c>
      <c r="H55" s="32">
        <f t="shared" si="26"/>
        <v>0</v>
      </c>
      <c r="I55" s="153"/>
      <c r="J55" s="32">
        <f t="shared" si="8"/>
        <v>5420373.8679999486</v>
      </c>
      <c r="K55" s="32">
        <f t="shared" si="9"/>
        <v>4946383.3660000414</v>
      </c>
      <c r="L55" s="32">
        <f t="shared" si="10"/>
        <v>0</v>
      </c>
      <c r="M55" s="153"/>
      <c r="O55" s="147"/>
    </row>
    <row r="56" spans="1:16">
      <c r="A56" s="155" t="s">
        <v>412</v>
      </c>
      <c r="B56" s="155">
        <f>SUM(B44:B55)</f>
        <v>210494834</v>
      </c>
      <c r="C56" s="155">
        <f>SUM(C44:C55)</f>
        <v>213344145.97700018</v>
      </c>
      <c r="D56" s="155">
        <f>SUM(D44:D55)</f>
        <v>66139364.700999998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12788950</v>
      </c>
      <c r="I56" s="156"/>
      <c r="J56" s="155">
        <f t="shared" si="8"/>
        <v>252185691.868</v>
      </c>
      <c r="K56" s="155">
        <f t="shared" si="9"/>
        <v>255034116.97700018</v>
      </c>
      <c r="L56" s="155">
        <f t="shared" si="10"/>
        <v>78928314.701000005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2025-04-16T09:30:12Z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