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58" documentId="8_{A12E967F-24F2-498E-9532-E89E5B42252A}" xr6:coauthVersionLast="47" xr6:coauthVersionMax="47" xr10:uidLastSave="{2CEDB175-1911-4902-A6A2-5D60DBE639BF}"/>
  <bookViews>
    <workbookView xWindow="-30" yWindow="-18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4" l="1"/>
  <c r="H31" i="4"/>
  <c r="D31" i="4"/>
  <c r="S305" i="1"/>
  <c r="R42" i="1"/>
  <c r="R44" i="1"/>
  <c r="R47" i="1"/>
  <c r="R48" i="1"/>
  <c r="R58" i="1"/>
  <c r="R61" i="1"/>
  <c r="R70" i="1"/>
  <c r="R71" i="1"/>
  <c r="R72" i="1"/>
  <c r="R75" i="1"/>
  <c r="R83" i="1"/>
  <c r="R86" i="1"/>
  <c r="R89" i="1"/>
  <c r="R94" i="1"/>
  <c r="R97" i="1"/>
  <c r="R100" i="1"/>
  <c r="R108" i="1"/>
  <c r="R111" i="1"/>
  <c r="R113" i="1"/>
  <c r="R114" i="1"/>
  <c r="R117" i="1"/>
  <c r="R122" i="1"/>
  <c r="R125" i="1"/>
  <c r="R128" i="1"/>
  <c r="R138" i="1"/>
  <c r="R142" i="1"/>
  <c r="R154" i="1"/>
  <c r="R156" i="1"/>
  <c r="R159" i="1"/>
  <c r="R164" i="1"/>
  <c r="R170" i="1"/>
  <c r="R173" i="1"/>
  <c r="R178" i="1"/>
  <c r="R182" i="1"/>
  <c r="R183" i="1"/>
  <c r="R187" i="1"/>
  <c r="R201" i="1"/>
  <c r="R206" i="1"/>
  <c r="R212" i="1"/>
  <c r="R220" i="1"/>
  <c r="R221" i="1"/>
  <c r="R222" i="1"/>
  <c r="R223" i="1"/>
  <c r="R226" i="1"/>
  <c r="R229" i="1"/>
  <c r="R236" i="1"/>
  <c r="R240" i="1"/>
  <c r="R243" i="1"/>
  <c r="R247" i="1"/>
  <c r="R253" i="1"/>
  <c r="R254" i="1"/>
  <c r="R264" i="1"/>
  <c r="R267" i="1"/>
  <c r="R268" i="1"/>
  <c r="R276" i="1"/>
  <c r="R278" i="1"/>
  <c r="R282" i="1"/>
  <c r="R285" i="1"/>
  <c r="R289" i="1"/>
  <c r="R298" i="1"/>
  <c r="R303" i="1"/>
  <c r="R306" i="1"/>
  <c r="R307" i="1"/>
  <c r="R309" i="1"/>
  <c r="R310" i="1"/>
  <c r="R312" i="1"/>
  <c r="R313" i="1"/>
  <c r="R324" i="1"/>
  <c r="R327" i="1"/>
  <c r="R338" i="1"/>
  <c r="R345" i="1"/>
  <c r="R352" i="1"/>
  <c r="R355" i="1"/>
  <c r="R363" i="1"/>
  <c r="Q365" i="1"/>
  <c r="E9" i="1"/>
  <c r="S9" i="1" s="1"/>
  <c r="R11" i="1"/>
  <c r="R12" i="1"/>
  <c r="E13" i="1"/>
  <c r="S13" i="1" s="1"/>
  <c r="E15" i="1"/>
  <c r="R16" i="1"/>
  <c r="R19" i="1"/>
  <c r="E20" i="1"/>
  <c r="S20" i="1" s="1"/>
  <c r="R23" i="1"/>
  <c r="E25" i="1"/>
  <c r="S25" i="1" s="1"/>
  <c r="R26" i="1"/>
  <c r="R27" i="1"/>
  <c r="E28" i="1"/>
  <c r="R30" i="1"/>
  <c r="R31" i="1"/>
  <c r="E34" i="1"/>
  <c r="S34" i="1" s="1"/>
  <c r="R37" i="1"/>
  <c r="R39" i="1"/>
  <c r="E40" i="1"/>
  <c r="S40" i="1" s="1"/>
  <c r="E41" i="1"/>
  <c r="S41" i="1" s="1"/>
  <c r="E45" i="1"/>
  <c r="E59" i="1"/>
  <c r="S59" i="1" s="1"/>
  <c r="E61" i="1"/>
  <c r="E62" i="1"/>
  <c r="S62" i="1" s="1"/>
  <c r="E75" i="1"/>
  <c r="E76" i="1"/>
  <c r="S76" i="1" s="1"/>
  <c r="E84" i="1"/>
  <c r="R87" i="1"/>
  <c r="E98" i="1"/>
  <c r="E99" i="1"/>
  <c r="S99" i="1" s="1"/>
  <c r="E101" i="1"/>
  <c r="E104" i="1"/>
  <c r="S104" i="1" s="1"/>
  <c r="E124" i="1"/>
  <c r="S124" i="1" s="1"/>
  <c r="E126" i="1"/>
  <c r="E131" i="1"/>
  <c r="R140" i="1"/>
  <c r="E141" i="1"/>
  <c r="S141" i="1" s="1"/>
  <c r="R145" i="1"/>
  <c r="E159" i="1"/>
  <c r="E160" i="1"/>
  <c r="S160" i="1" s="1"/>
  <c r="R168" i="1"/>
  <c r="E169" i="1"/>
  <c r="E174" i="1"/>
  <c r="S174" i="1" s="1"/>
  <c r="E175" i="1"/>
  <c r="E183" i="1"/>
  <c r="S183" i="1" s="1"/>
  <c r="E187" i="1"/>
  <c r="E188" i="1"/>
  <c r="S188" i="1" s="1"/>
  <c r="R194" i="1"/>
  <c r="E196" i="1"/>
  <c r="S196" i="1" s="1"/>
  <c r="E203" i="1"/>
  <c r="R208" i="1"/>
  <c r="E209" i="1"/>
  <c r="S209" i="1" s="1"/>
  <c r="E210" i="1"/>
  <c r="E211" i="1"/>
  <c r="E215" i="1"/>
  <c r="E224" i="1"/>
  <c r="E227" i="1"/>
  <c r="E230" i="1"/>
  <c r="S230" i="1" s="1"/>
  <c r="E237" i="1"/>
  <c r="E238" i="1"/>
  <c r="E243" i="1"/>
  <c r="R250" i="1"/>
  <c r="E252" i="1"/>
  <c r="E253" i="1"/>
  <c r="E257" i="1"/>
  <c r="E261" i="1"/>
  <c r="S261" i="1" s="1"/>
  <c r="E264" i="1"/>
  <c r="S264" i="1" s="1"/>
  <c r="E266" i="1"/>
  <c r="E271" i="1"/>
  <c r="E274" i="1"/>
  <c r="E278" i="1"/>
  <c r="S278" i="1" s="1"/>
  <c r="R294" i="1"/>
  <c r="E295" i="1"/>
  <c r="S295" i="1" s="1"/>
  <c r="E297" i="1"/>
  <c r="R299" i="1"/>
  <c r="E301" i="1"/>
  <c r="E303" i="1"/>
  <c r="S303" i="1" s="1"/>
  <c r="E311" i="1"/>
  <c r="S311" i="1" s="1"/>
  <c r="E313" i="1"/>
  <c r="R320" i="1"/>
  <c r="R322" i="1"/>
  <c r="E328" i="1"/>
  <c r="E329" i="1"/>
  <c r="R331" i="1"/>
  <c r="R341" i="1"/>
  <c r="E343" i="1"/>
  <c r="E348" i="1"/>
  <c r="S348" i="1" s="1"/>
  <c r="E351" i="1"/>
  <c r="E353" i="1"/>
  <c r="E357" i="1"/>
  <c r="R362" i="1"/>
  <c r="E8" i="1"/>
  <c r="S8" i="1" s="1"/>
  <c r="E7" i="1"/>
  <c r="D7" i="3"/>
  <c r="O7" i="3" s="1"/>
  <c r="K23" i="3"/>
  <c r="M15" i="4"/>
  <c r="M16" i="4"/>
  <c r="L50" i="4"/>
  <c r="M50" i="4"/>
  <c r="H50" i="4"/>
  <c r="I50" i="4"/>
  <c r="D50" i="4"/>
  <c r="E50" i="4" s="1"/>
  <c r="L30" i="4"/>
  <c r="H30" i="4"/>
  <c r="D30" i="4"/>
  <c r="R43" i="1"/>
  <c r="R139" i="1"/>
  <c r="R158" i="1"/>
  <c r="R167" i="1"/>
  <c r="R169" i="1"/>
  <c r="R181" i="1"/>
  <c r="R184" i="1"/>
  <c r="R198" i="1"/>
  <c r="R256" i="1"/>
  <c r="R284" i="1"/>
  <c r="R293" i="1"/>
  <c r="R296" i="1"/>
  <c r="R318" i="1"/>
  <c r="R321" i="1"/>
  <c r="R332" i="1"/>
  <c r="R277" i="1"/>
  <c r="R305" i="1"/>
  <c r="R319" i="1"/>
  <c r="R333" i="1"/>
  <c r="R334" i="1"/>
  <c r="R347" i="1"/>
  <c r="R348" i="1"/>
  <c r="Q23" i="3"/>
  <c r="N15" i="3"/>
  <c r="D12" i="3"/>
  <c r="O12" i="3" s="1"/>
  <c r="D18" i="3"/>
  <c r="O18" i="3" s="1"/>
  <c r="D19" i="3"/>
  <c r="D20" i="3"/>
  <c r="E35" i="1"/>
  <c r="E43" i="1"/>
  <c r="E55" i="1"/>
  <c r="E63" i="1"/>
  <c r="R67" i="1"/>
  <c r="R69" i="1"/>
  <c r="E81" i="1"/>
  <c r="S81" i="1" s="1"/>
  <c r="R85" i="1"/>
  <c r="E88" i="1"/>
  <c r="E90" i="1"/>
  <c r="S90" i="1" s="1"/>
  <c r="R95" i="1"/>
  <c r="E97" i="1"/>
  <c r="S97" i="1" s="1"/>
  <c r="E102" i="1"/>
  <c r="R109" i="1"/>
  <c r="E111" i="1"/>
  <c r="E113" i="1"/>
  <c r="S113" i="1" s="1"/>
  <c r="R127" i="1"/>
  <c r="E139" i="1"/>
  <c r="S139" i="1" s="1"/>
  <c r="E140" i="1"/>
  <c r="R151" i="1"/>
  <c r="R153" i="1"/>
  <c r="E158" i="1"/>
  <c r="E167" i="1"/>
  <c r="S167" i="1" s="1"/>
  <c r="E172" i="1"/>
  <c r="E179" i="1"/>
  <c r="E181" i="1"/>
  <c r="S181" i="1" s="1"/>
  <c r="E182" i="1"/>
  <c r="E193" i="1"/>
  <c r="E221" i="1"/>
  <c r="E223" i="1"/>
  <c r="R224" i="1"/>
  <c r="R235" i="1"/>
  <c r="R237" i="1"/>
  <c r="R238" i="1"/>
  <c r="R239" i="1"/>
  <c r="E242" i="1"/>
  <c r="E249" i="1"/>
  <c r="S249" i="1" s="1"/>
  <c r="E256" i="1"/>
  <c r="E277" i="1"/>
  <c r="E279" i="1"/>
  <c r="E281" i="1"/>
  <c r="E284" i="1"/>
  <c r="E291" i="1"/>
  <c r="E293" i="1"/>
  <c r="E294" i="1"/>
  <c r="E298" i="1"/>
  <c r="E302" i="1"/>
  <c r="S302" i="1" s="1"/>
  <c r="E305" i="1"/>
  <c r="E307" i="1"/>
  <c r="E308" i="1"/>
  <c r="E310" i="1"/>
  <c r="E312" i="1"/>
  <c r="E315" i="1"/>
  <c r="E319" i="1"/>
  <c r="E321" i="1"/>
  <c r="E326" i="1"/>
  <c r="E340" i="1"/>
  <c r="E347" i="1"/>
  <c r="S347" i="1" s="1"/>
  <c r="M49" i="4"/>
  <c r="H49" i="4"/>
  <c r="I49" i="4"/>
  <c r="D49" i="4"/>
  <c r="E49" i="4"/>
  <c r="L29" i="4"/>
  <c r="H29" i="4"/>
  <c r="D29" i="4"/>
  <c r="R54" i="1"/>
  <c r="R68" i="1"/>
  <c r="R82" i="1"/>
  <c r="R124" i="1"/>
  <c r="R152" i="1"/>
  <c r="R166" i="1"/>
  <c r="R180" i="1"/>
  <c r="E46" i="1"/>
  <c r="E73" i="1"/>
  <c r="S73" i="1" s="1"/>
  <c r="E125" i="1"/>
  <c r="S125" i="1" s="1"/>
  <c r="M48" i="4"/>
  <c r="I48" i="4"/>
  <c r="H48" i="4"/>
  <c r="E48" i="4"/>
  <c r="D48" i="4"/>
  <c r="L28" i="4"/>
  <c r="H28" i="4"/>
  <c r="D28" i="4"/>
  <c r="M47" i="4"/>
  <c r="L47" i="4"/>
  <c r="I47" i="4"/>
  <c r="E47" i="4"/>
  <c r="D47" i="4"/>
  <c r="H47" i="4"/>
  <c r="L27" i="4"/>
  <c r="H27" i="4"/>
  <c r="D27" i="4"/>
  <c r="L37" i="4"/>
  <c r="H37" i="4"/>
  <c r="D37" i="4"/>
  <c r="L46" i="4"/>
  <c r="M46" i="4"/>
  <c r="H46" i="4"/>
  <c r="I46" i="4"/>
  <c r="D46" i="4"/>
  <c r="E46" i="4"/>
  <c r="L26" i="4"/>
  <c r="H26" i="4"/>
  <c r="D26" i="4"/>
  <c r="D36" i="4"/>
  <c r="H36" i="4"/>
  <c r="L36" i="4"/>
  <c r="M45" i="4"/>
  <c r="E45" i="4"/>
  <c r="D45" i="4"/>
  <c r="L25" i="4"/>
  <c r="D25" i="4"/>
  <c r="I45" i="4"/>
  <c r="H45" i="4"/>
  <c r="I44" i="4"/>
  <c r="H25" i="4"/>
  <c r="R107" i="1"/>
  <c r="R163" i="1"/>
  <c r="R191" i="1"/>
  <c r="R219" i="1"/>
  <c r="R263" i="1"/>
  <c r="R275" i="1"/>
  <c r="R317" i="1"/>
  <c r="E248" i="1"/>
  <c r="S248" i="1" s="1"/>
  <c r="E276" i="1"/>
  <c r="S276" i="1"/>
  <c r="E285" i="1"/>
  <c r="R304" i="1"/>
  <c r="E318" i="1"/>
  <c r="S318" i="1" s="1"/>
  <c r="E331" i="1"/>
  <c r="S331" i="1" s="1"/>
  <c r="E332" i="1"/>
  <c r="S332" i="1" s="1"/>
  <c r="R346" i="1"/>
  <c r="E360" i="1"/>
  <c r="E361" i="1"/>
  <c r="S361" i="1" s="1"/>
  <c r="E44" i="1"/>
  <c r="E86" i="1"/>
  <c r="E142" i="1"/>
  <c r="E184" i="1"/>
  <c r="E226" i="1"/>
  <c r="S226" i="1" s="1"/>
  <c r="E254" i="1"/>
  <c r="S254" i="1" s="1"/>
  <c r="E352" i="1"/>
  <c r="E204" i="1"/>
  <c r="S204" i="1" s="1"/>
  <c r="E220" i="1"/>
  <c r="E236" i="1"/>
  <c r="S236" i="1" s="1"/>
  <c r="E246" i="1"/>
  <c r="S246" i="1" s="1"/>
  <c r="R262" i="1"/>
  <c r="R288" i="1"/>
  <c r="E306" i="1"/>
  <c r="S306" i="1" s="1"/>
  <c r="E316" i="1"/>
  <c r="E320" i="1"/>
  <c r="S320" i="1" s="1"/>
  <c r="E330" i="1"/>
  <c r="S330" i="1" s="1"/>
  <c r="E334" i="1"/>
  <c r="S334" i="1" s="1"/>
  <c r="E359" i="1"/>
  <c r="S359" i="1" s="1"/>
  <c r="E288" i="1"/>
  <c r="S288" i="1" s="1"/>
  <c r="R302" i="1"/>
  <c r="R344" i="1"/>
  <c r="H15" i="4"/>
  <c r="D15" i="4"/>
  <c r="T365" i="1"/>
  <c r="Y8" i="1"/>
  <c r="Y9" i="1"/>
  <c r="E10" i="1"/>
  <c r="S10" i="1" s="1"/>
  <c r="Y10" i="1"/>
  <c r="Y11" i="1"/>
  <c r="Y12" i="1"/>
  <c r="Y13" i="1"/>
  <c r="Y14" i="1"/>
  <c r="Y15" i="1"/>
  <c r="Y16" i="1"/>
  <c r="Y17" i="1"/>
  <c r="Y18" i="1"/>
  <c r="Y19" i="1"/>
  <c r="Y20" i="1"/>
  <c r="Y21" i="1"/>
  <c r="E22" i="1"/>
  <c r="S22" i="1" s="1"/>
  <c r="Y22" i="1"/>
  <c r="E23" i="1"/>
  <c r="S23" i="1" s="1"/>
  <c r="Y23" i="1"/>
  <c r="E24" i="1"/>
  <c r="S24" i="1" s="1"/>
  <c r="Y24" i="1"/>
  <c r="Y25" i="1"/>
  <c r="Y26" i="1"/>
  <c r="Y27" i="1"/>
  <c r="Y28" i="1"/>
  <c r="Y29" i="1"/>
  <c r="Y30" i="1"/>
  <c r="Y31" i="1"/>
  <c r="Y32" i="1"/>
  <c r="Y33" i="1"/>
  <c r="Y34" i="1"/>
  <c r="Y35" i="1"/>
  <c r="E36" i="1"/>
  <c r="S36" i="1" s="1"/>
  <c r="Y36" i="1"/>
  <c r="Y37" i="1"/>
  <c r="E38" i="1"/>
  <c r="S38" i="1" s="1"/>
  <c r="Y38" i="1"/>
  <c r="Y39" i="1"/>
  <c r="Y40" i="1"/>
  <c r="Y41" i="1"/>
  <c r="E42" i="1"/>
  <c r="Y42" i="1"/>
  <c r="Y43" i="1"/>
  <c r="Y44" i="1"/>
  <c r="Y45" i="1"/>
  <c r="Y46" i="1"/>
  <c r="Y47" i="1"/>
  <c r="Y48" i="1"/>
  <c r="Y49" i="1"/>
  <c r="E50" i="1"/>
  <c r="S50" i="1" s="1"/>
  <c r="Y50" i="1"/>
  <c r="E51" i="1"/>
  <c r="S51" i="1" s="1"/>
  <c r="Y51" i="1"/>
  <c r="E52" i="1"/>
  <c r="S52" i="1" s="1"/>
  <c r="Y52" i="1"/>
  <c r="E53" i="1"/>
  <c r="S53" i="1" s="1"/>
  <c r="Y53" i="1"/>
  <c r="E54" i="1"/>
  <c r="S54" i="1" s="1"/>
  <c r="Y54" i="1"/>
  <c r="Y55" i="1"/>
  <c r="Y56" i="1"/>
  <c r="Y57" i="1"/>
  <c r="Y58" i="1"/>
  <c r="Y59" i="1"/>
  <c r="Y60" i="1"/>
  <c r="Y61" i="1"/>
  <c r="Y62" i="1"/>
  <c r="Y63" i="1"/>
  <c r="E64" i="1"/>
  <c r="S64" i="1" s="1"/>
  <c r="Y64" i="1"/>
  <c r="E65" i="1"/>
  <c r="S65" i="1" s="1"/>
  <c r="Y65" i="1"/>
  <c r="E66" i="1"/>
  <c r="S66" i="1" s="1"/>
  <c r="Y66" i="1"/>
  <c r="E67" i="1"/>
  <c r="Y67" i="1"/>
  <c r="E68" i="1"/>
  <c r="S68" i="1" s="1"/>
  <c r="Y68" i="1"/>
  <c r="Y69" i="1"/>
  <c r="Y70" i="1"/>
  <c r="Y71" i="1"/>
  <c r="E72" i="1"/>
  <c r="S72" i="1" s="1"/>
  <c r="Y72" i="1"/>
  <c r="Y73" i="1"/>
  <c r="Y74" i="1"/>
  <c r="Y75" i="1"/>
  <c r="Y76" i="1"/>
  <c r="Y77" i="1"/>
  <c r="E78" i="1"/>
  <c r="S78" i="1" s="1"/>
  <c r="Y78" i="1"/>
  <c r="E79" i="1"/>
  <c r="S79" i="1" s="1"/>
  <c r="Y79" i="1"/>
  <c r="E80" i="1"/>
  <c r="S80" i="1" s="1"/>
  <c r="Y80" i="1"/>
  <c r="Y81" i="1"/>
  <c r="E82" i="1"/>
  <c r="S82" i="1" s="1"/>
  <c r="Y82" i="1"/>
  <c r="Y83" i="1"/>
  <c r="Y84" i="1"/>
  <c r="E85" i="1"/>
  <c r="S85" i="1" s="1"/>
  <c r="Y85" i="1"/>
  <c r="Y86" i="1"/>
  <c r="Y87" i="1"/>
  <c r="Y88" i="1"/>
  <c r="Y89" i="1"/>
  <c r="Y90" i="1"/>
  <c r="Y91" i="1"/>
  <c r="E92" i="1"/>
  <c r="S92" i="1" s="1"/>
  <c r="Y92" i="1"/>
  <c r="E93" i="1"/>
  <c r="S93" i="1"/>
  <c r="Y93" i="1"/>
  <c r="E94" i="1"/>
  <c r="S94" i="1" s="1"/>
  <c r="Y94" i="1"/>
  <c r="E95" i="1"/>
  <c r="S95" i="1" s="1"/>
  <c r="Y95" i="1"/>
  <c r="E96" i="1"/>
  <c r="S96" i="1" s="1"/>
  <c r="Y96" i="1"/>
  <c r="Y97" i="1"/>
  <c r="Y98" i="1"/>
  <c r="Y99" i="1"/>
  <c r="Y100" i="1"/>
  <c r="Y101" i="1"/>
  <c r="Y102" i="1"/>
  <c r="Y103" i="1"/>
  <c r="Y104" i="1"/>
  <c r="Y105" i="1"/>
  <c r="E106" i="1"/>
  <c r="S106" i="1" s="1"/>
  <c r="Y106" i="1"/>
  <c r="E107" i="1"/>
  <c r="S107" i="1" s="1"/>
  <c r="Y107" i="1"/>
  <c r="E108" i="1"/>
  <c r="S108" i="1" s="1"/>
  <c r="Y108" i="1"/>
  <c r="E109" i="1"/>
  <c r="Y109" i="1"/>
  <c r="E110" i="1"/>
  <c r="S110" i="1" s="1"/>
  <c r="Y110" i="1"/>
  <c r="Y111" i="1"/>
  <c r="Y112" i="1"/>
  <c r="Y113" i="1"/>
  <c r="E114" i="1"/>
  <c r="Y114" i="1"/>
  <c r="Y115" i="1"/>
  <c r="Y116" i="1"/>
  <c r="Y117" i="1"/>
  <c r="Y118" i="1"/>
  <c r="Y119" i="1"/>
  <c r="E120" i="1"/>
  <c r="S120" i="1" s="1"/>
  <c r="Y120" i="1"/>
  <c r="E121" i="1"/>
  <c r="S121" i="1" s="1"/>
  <c r="Y121" i="1"/>
  <c r="E122" i="1"/>
  <c r="S122" i="1" s="1"/>
  <c r="Y122" i="1"/>
  <c r="E123" i="1"/>
  <c r="S123" i="1" s="1"/>
  <c r="Y123" i="1"/>
  <c r="Y124" i="1"/>
  <c r="Y125" i="1"/>
  <c r="Y126" i="1"/>
  <c r="Y127" i="1"/>
  <c r="E128" i="1"/>
  <c r="Y128" i="1"/>
  <c r="Y129" i="1"/>
  <c r="Y130" i="1"/>
  <c r="Y131" i="1"/>
  <c r="Y132" i="1"/>
  <c r="Y133" i="1"/>
  <c r="E134" i="1"/>
  <c r="S134" i="1" s="1"/>
  <c r="Y134" i="1"/>
  <c r="E135" i="1"/>
  <c r="S135" i="1" s="1"/>
  <c r="Y135" i="1"/>
  <c r="E136" i="1"/>
  <c r="S136" i="1" s="1"/>
  <c r="Y136" i="1"/>
  <c r="E137" i="1"/>
  <c r="Y137" i="1"/>
  <c r="E138" i="1"/>
  <c r="S138" i="1" s="1"/>
  <c r="Y138" i="1"/>
  <c r="Y139" i="1"/>
  <c r="Y140" i="1"/>
  <c r="Y141" i="1"/>
  <c r="Y142" i="1"/>
  <c r="Y143" i="1"/>
  <c r="Y144" i="1"/>
  <c r="Y145" i="1"/>
  <c r="Y146" i="1"/>
  <c r="Y147" i="1"/>
  <c r="E148" i="1"/>
  <c r="S148" i="1" s="1"/>
  <c r="Y148" i="1"/>
  <c r="E149" i="1"/>
  <c r="S149" i="1" s="1"/>
  <c r="Y149" i="1"/>
  <c r="E150" i="1"/>
  <c r="Y150" i="1"/>
  <c r="E151" i="1"/>
  <c r="S151" i="1" s="1"/>
  <c r="Y151" i="1"/>
  <c r="E152" i="1"/>
  <c r="S152" i="1" s="1"/>
  <c r="Y152" i="1"/>
  <c r="Y153" i="1"/>
  <c r="Y154" i="1"/>
  <c r="Y155" i="1"/>
  <c r="E156" i="1"/>
  <c r="S156" i="1" s="1"/>
  <c r="Y156" i="1"/>
  <c r="Y157" i="1"/>
  <c r="Y158" i="1"/>
  <c r="Y159" i="1"/>
  <c r="Y160" i="1"/>
  <c r="Y161" i="1"/>
  <c r="E162" i="1"/>
  <c r="S162" i="1" s="1"/>
  <c r="Y162" i="1"/>
  <c r="E163" i="1"/>
  <c r="S163" i="1" s="1"/>
  <c r="Y163" i="1"/>
  <c r="E164" i="1"/>
  <c r="S164" i="1" s="1"/>
  <c r="Y164" i="1"/>
  <c r="E165" i="1"/>
  <c r="Y165" i="1"/>
  <c r="E166" i="1"/>
  <c r="S166" i="1" s="1"/>
  <c r="Y166" i="1"/>
  <c r="Y167" i="1"/>
  <c r="Y168" i="1"/>
  <c r="Y169" i="1"/>
  <c r="E170" i="1"/>
  <c r="Y170" i="1"/>
  <c r="Y171" i="1"/>
  <c r="Y172" i="1"/>
  <c r="Y173" i="1"/>
  <c r="Y174" i="1"/>
  <c r="Y175" i="1"/>
  <c r="E176" i="1"/>
  <c r="S176" i="1" s="1"/>
  <c r="Y176" i="1"/>
  <c r="E177" i="1"/>
  <c r="S177" i="1" s="1"/>
  <c r="Y177" i="1"/>
  <c r="E178" i="1"/>
  <c r="S178" i="1" s="1"/>
  <c r="Y178" i="1"/>
  <c r="Y179" i="1"/>
  <c r="E180" i="1"/>
  <c r="S180" i="1" s="1"/>
  <c r="Y180" i="1"/>
  <c r="Y181" i="1"/>
  <c r="Y182" i="1"/>
  <c r="Y183" i="1"/>
  <c r="Y184" i="1"/>
  <c r="Y185" i="1"/>
  <c r="Y186" i="1"/>
  <c r="Y187" i="1"/>
  <c r="Y188" i="1"/>
  <c r="Y189" i="1"/>
  <c r="E190" i="1"/>
  <c r="S190" i="1" s="1"/>
  <c r="Y190" i="1"/>
  <c r="E191" i="1"/>
  <c r="S191" i="1" s="1"/>
  <c r="Y191" i="1"/>
  <c r="E192" i="1"/>
  <c r="S192" i="1" s="1"/>
  <c r="Y192" i="1"/>
  <c r="Y193" i="1"/>
  <c r="E194" i="1"/>
  <c r="S194" i="1" s="1"/>
  <c r="Y194" i="1"/>
  <c r="Y195" i="1"/>
  <c r="Y196" i="1"/>
  <c r="Y197" i="1"/>
  <c r="E198" i="1"/>
  <c r="Y198" i="1"/>
  <c r="Y199" i="1"/>
  <c r="Y200" i="1"/>
  <c r="Y201" i="1"/>
  <c r="Y202" i="1"/>
  <c r="Y203" i="1"/>
  <c r="Y204" i="1"/>
  <c r="E205" i="1"/>
  <c r="S205" i="1"/>
  <c r="Y205" i="1"/>
  <c r="E206" i="1"/>
  <c r="S206" i="1" s="1"/>
  <c r="Y206" i="1"/>
  <c r="E207" i="1"/>
  <c r="S207" i="1" s="1"/>
  <c r="Y207" i="1"/>
  <c r="Y208" i="1"/>
  <c r="Y209" i="1"/>
  <c r="Y210" i="1"/>
  <c r="Y211" i="1"/>
  <c r="E212" i="1"/>
  <c r="Y212" i="1"/>
  <c r="Y213" i="1"/>
  <c r="Y214" i="1"/>
  <c r="Y215" i="1"/>
  <c r="Y216" i="1"/>
  <c r="Y217" i="1"/>
  <c r="E218" i="1"/>
  <c r="S218" i="1" s="1"/>
  <c r="Y218" i="1"/>
  <c r="E219" i="1"/>
  <c r="S219" i="1" s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E232" i="1"/>
  <c r="S232" i="1" s="1"/>
  <c r="Y232" i="1"/>
  <c r="E233" i="1"/>
  <c r="S233" i="1" s="1"/>
  <c r="Y233" i="1"/>
  <c r="E234" i="1"/>
  <c r="S234" i="1"/>
  <c r="Y234" i="1"/>
  <c r="Y235" i="1"/>
  <c r="Y236" i="1"/>
  <c r="Y237" i="1"/>
  <c r="Y238" i="1"/>
  <c r="Y239" i="1"/>
  <c r="E240" i="1"/>
  <c r="Y240" i="1"/>
  <c r="Y241" i="1"/>
  <c r="Y242" i="1"/>
  <c r="Y243" i="1"/>
  <c r="Y244" i="1"/>
  <c r="Y245" i="1"/>
  <c r="Y246" i="1"/>
  <c r="E247" i="1"/>
  <c r="S247" i="1" s="1"/>
  <c r="Y247" i="1"/>
  <c r="Y248" i="1"/>
  <c r="Y249" i="1"/>
  <c r="E250" i="1"/>
  <c r="S250" i="1" s="1"/>
  <c r="Y250" i="1"/>
  <c r="Y251" i="1"/>
  <c r="Y252" i="1"/>
  <c r="Y253" i="1"/>
  <c r="Y254" i="1"/>
  <c r="Y255" i="1"/>
  <c r="Y256" i="1"/>
  <c r="Y257" i="1"/>
  <c r="Y258" i="1"/>
  <c r="Y259" i="1"/>
  <c r="E260" i="1"/>
  <c r="S260" i="1" s="1"/>
  <c r="Y260" i="1"/>
  <c r="Y261" i="1"/>
  <c r="E262" i="1"/>
  <c r="S262" i="1" s="1"/>
  <c r="Y262" i="1"/>
  <c r="E263" i="1"/>
  <c r="Y263" i="1"/>
  <c r="Y264" i="1"/>
  <c r="Y265" i="1"/>
  <c r="Y266" i="1"/>
  <c r="E267" i="1"/>
  <c r="Y267" i="1"/>
  <c r="E268" i="1"/>
  <c r="Y268" i="1"/>
  <c r="Y269" i="1"/>
  <c r="Y270" i="1"/>
  <c r="Y271" i="1"/>
  <c r="Y272" i="1"/>
  <c r="Y273" i="1"/>
  <c r="Y274" i="1"/>
  <c r="E275" i="1"/>
  <c r="S275" i="1" s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E289" i="1"/>
  <c r="S289" i="1" s="1"/>
  <c r="Y289" i="1"/>
  <c r="E290" i="1"/>
  <c r="S290" i="1" s="1"/>
  <c r="Y290" i="1"/>
  <c r="Y291" i="1"/>
  <c r="E292" i="1"/>
  <c r="Y292" i="1"/>
  <c r="Y293" i="1"/>
  <c r="Y294" i="1"/>
  <c r="Y295" i="1"/>
  <c r="E296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E317" i="1"/>
  <c r="S317" i="1" s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E333" i="1"/>
  <c r="Y333" i="1"/>
  <c r="Y334" i="1"/>
  <c r="Y335" i="1"/>
  <c r="Y336" i="1"/>
  <c r="Y337" i="1"/>
  <c r="E338" i="1"/>
  <c r="Y338" i="1"/>
  <c r="Y339" i="1"/>
  <c r="Y340" i="1"/>
  <c r="Y341" i="1"/>
  <c r="Y342" i="1"/>
  <c r="Y343" i="1"/>
  <c r="E344" i="1"/>
  <c r="S344" i="1" s="1"/>
  <c r="Y344" i="1"/>
  <c r="E345" i="1"/>
  <c r="S345" i="1" s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E358" i="1"/>
  <c r="S358" i="1" s="1"/>
  <c r="Y358" i="1"/>
  <c r="Y359" i="1"/>
  <c r="Y360" i="1"/>
  <c r="Y361" i="1"/>
  <c r="Y362" i="1"/>
  <c r="Y363" i="1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6" i="3"/>
  <c r="N17" i="3"/>
  <c r="N19" i="3"/>
  <c r="N20" i="3"/>
  <c r="D11" i="3"/>
  <c r="O11" i="3"/>
  <c r="D13" i="3"/>
  <c r="O13" i="3"/>
  <c r="D15" i="3"/>
  <c r="O15" i="3" s="1"/>
  <c r="D16" i="3"/>
  <c r="O16" i="3" s="1"/>
  <c r="D17" i="3"/>
  <c r="L15" i="4"/>
  <c r="K3" i="3"/>
  <c r="H24" i="4"/>
  <c r="I43" i="4"/>
  <c r="H44" i="4"/>
  <c r="H56" i="4"/>
  <c r="H53" i="4"/>
  <c r="H54" i="4"/>
  <c r="H55" i="4"/>
  <c r="D44" i="4"/>
  <c r="D56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1" i="4"/>
  <c r="E44" i="4"/>
  <c r="L45" i="4"/>
  <c r="L44" i="4"/>
  <c r="K55" i="4"/>
  <c r="R316" i="1"/>
  <c r="R292" i="1"/>
  <c r="R261" i="1"/>
  <c r="R260" i="1"/>
  <c r="R248" i="1"/>
  <c r="R234" i="1"/>
  <c r="R233" i="1"/>
  <c r="R232" i="1"/>
  <c r="R218" i="1"/>
  <c r="R205" i="1"/>
  <c r="R204" i="1"/>
  <c r="R192" i="1"/>
  <c r="R190" i="1"/>
  <c r="R179" i="1"/>
  <c r="R177" i="1"/>
  <c r="R176" i="1"/>
  <c r="R165" i="1"/>
  <c r="R162" i="1"/>
  <c r="R150" i="1"/>
  <c r="R149" i="1"/>
  <c r="R148" i="1"/>
  <c r="R137" i="1"/>
  <c r="R136" i="1"/>
  <c r="R134" i="1"/>
  <c r="R123" i="1"/>
  <c r="R121" i="1"/>
  <c r="R120" i="1"/>
  <c r="R110" i="1"/>
  <c r="R106" i="1"/>
  <c r="R96" i="1"/>
  <c r="R93" i="1"/>
  <c r="R92" i="1"/>
  <c r="R80" i="1"/>
  <c r="R78" i="1"/>
  <c r="R66" i="1"/>
  <c r="R65" i="1"/>
  <c r="R64" i="1"/>
  <c r="R53" i="1"/>
  <c r="R52" i="1"/>
  <c r="R51" i="1"/>
  <c r="R50" i="1"/>
  <c r="R38" i="1"/>
  <c r="R36" i="1"/>
  <c r="R24" i="1"/>
  <c r="R22" i="1"/>
  <c r="R10" i="1"/>
  <c r="U2" i="1"/>
  <c r="V2" i="1" s="1"/>
  <c r="N2" i="1"/>
  <c r="Q2" i="1"/>
  <c r="M2" i="1"/>
  <c r="B25" i="3"/>
  <c r="G53" i="4"/>
  <c r="C53" i="4"/>
  <c r="C33" i="4"/>
  <c r="G52" i="4"/>
  <c r="C52" i="4"/>
  <c r="C32" i="4"/>
  <c r="R279" i="1"/>
  <c r="R79" i="1"/>
  <c r="R135" i="1"/>
  <c r="R290" i="1"/>
  <c r="R207" i="1"/>
  <c r="K52" i="4"/>
  <c r="C51" i="4"/>
  <c r="C31" i="4"/>
  <c r="G50" i="4"/>
  <c r="C50" i="4"/>
  <c r="C30" i="4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 s="1"/>
  <c r="F2" i="3"/>
  <c r="G45" i="4"/>
  <c r="C45" i="4"/>
  <c r="D9" i="3"/>
  <c r="O9" i="3" s="1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C56" i="4"/>
  <c r="K56" i="4"/>
  <c r="J56" i="4"/>
  <c r="E324" i="1"/>
  <c r="S324" i="1" s="1"/>
  <c r="E282" i="1"/>
  <c r="E100" i="1"/>
  <c r="S100" i="1" s="1"/>
  <c r="E58" i="1"/>
  <c r="R274" i="1"/>
  <c r="R246" i="1"/>
  <c r="R360" i="1"/>
  <c r="R330" i="1"/>
  <c r="E346" i="1"/>
  <c r="S346" i="1"/>
  <c r="E304" i="1"/>
  <c r="E47" i="1"/>
  <c r="E19" i="1"/>
  <c r="R131" i="1"/>
  <c r="E103" i="1"/>
  <c r="S103" i="1" s="1"/>
  <c r="R103" i="1"/>
  <c r="E145" i="1"/>
  <c r="S145" i="1" s="1"/>
  <c r="E362" i="1"/>
  <c r="Y7" i="1"/>
  <c r="X365" i="1"/>
  <c r="Y365" i="1"/>
  <c r="E17" i="1"/>
  <c r="S17" i="1" s="1"/>
  <c r="E300" i="1"/>
  <c r="S300" i="1" s="1"/>
  <c r="E31" i="1"/>
  <c r="E239" i="1"/>
  <c r="R211" i="1"/>
  <c r="E363" i="1"/>
  <c r="E83" i="1"/>
  <c r="S83" i="1" s="1"/>
  <c r="R55" i="1"/>
  <c r="R41" i="1"/>
  <c r="E214" i="1"/>
  <c r="L49" i="4"/>
  <c r="R9" i="1" l="1"/>
  <c r="E37" i="1"/>
  <c r="S37" i="1" s="1"/>
  <c r="E27" i="1"/>
  <c r="L52" i="4"/>
  <c r="E30" i="1"/>
  <c r="E12" i="1"/>
  <c r="S12" i="1" s="1"/>
  <c r="E39" i="1"/>
  <c r="S39" i="1" s="1"/>
  <c r="E11" i="1"/>
  <c r="E16" i="1"/>
  <c r="S16" i="1" s="1"/>
  <c r="R25" i="1"/>
  <c r="R8" i="1"/>
  <c r="E26" i="1"/>
  <c r="S26" i="1" s="1"/>
  <c r="R40" i="1"/>
  <c r="S282" i="1"/>
  <c r="S263" i="1"/>
  <c r="S165" i="1"/>
  <c r="S360" i="1"/>
  <c r="S277" i="1"/>
  <c r="S179" i="1"/>
  <c r="S159" i="1"/>
  <c r="S75" i="1"/>
  <c r="S19" i="1"/>
  <c r="S42" i="1"/>
  <c r="S220" i="1"/>
  <c r="S158" i="1"/>
  <c r="S313" i="1"/>
  <c r="S257" i="1"/>
  <c r="S61" i="1"/>
  <c r="S47" i="1"/>
  <c r="S131" i="1"/>
  <c r="S304" i="1"/>
  <c r="S333" i="1"/>
  <c r="S352" i="1"/>
  <c r="S150" i="1"/>
  <c r="S109" i="1"/>
  <c r="S11" i="1"/>
  <c r="S184" i="1"/>
  <c r="S55" i="1"/>
  <c r="S237" i="1"/>
  <c r="S243" i="1"/>
  <c r="S221" i="1"/>
  <c r="S111" i="1"/>
  <c r="S98" i="1"/>
  <c r="S214" i="1"/>
  <c r="S137" i="1"/>
  <c r="S67" i="1"/>
  <c r="S316" i="1"/>
  <c r="S44" i="1"/>
  <c r="S193" i="1"/>
  <c r="S274" i="1"/>
  <c r="S238" i="1"/>
  <c r="S187" i="1"/>
  <c r="S343" i="1"/>
  <c r="S27" i="1"/>
  <c r="S321" i="1"/>
  <c r="S271" i="1"/>
  <c r="S215" i="1"/>
  <c r="R28" i="1"/>
  <c r="R33" i="1"/>
  <c r="E355" i="1"/>
  <c r="S355" i="1" s="1"/>
  <c r="E229" i="1"/>
  <c r="S229" i="1" s="1"/>
  <c r="R20" i="1"/>
  <c r="R271" i="1"/>
  <c r="E322" i="1"/>
  <c r="S322" i="1" s="1"/>
  <c r="R84" i="1"/>
  <c r="E48" i="1"/>
  <c r="S48" i="1" s="1"/>
  <c r="E327" i="1"/>
  <c r="S327" i="1" s="1"/>
  <c r="E87" i="1"/>
  <c r="S87" i="1" s="1"/>
  <c r="R141" i="1"/>
  <c r="E222" i="1"/>
  <c r="S222" i="1" s="1"/>
  <c r="E309" i="1"/>
  <c r="S309" i="1" s="1"/>
  <c r="E201" i="1"/>
  <c r="S201" i="1" s="1"/>
  <c r="E89" i="1"/>
  <c r="S89" i="1" s="1"/>
  <c r="E299" i="1"/>
  <c r="S299" i="1" s="1"/>
  <c r="E117" i="1"/>
  <c r="S117" i="1" s="1"/>
  <c r="R252" i="1"/>
  <c r="R99" i="1"/>
  <c r="R215" i="1"/>
  <c r="E173" i="1"/>
  <c r="S173" i="1" s="1"/>
  <c r="E208" i="1"/>
  <c r="S208" i="1" s="1"/>
  <c r="R98" i="1"/>
  <c r="R257" i="1"/>
  <c r="E341" i="1"/>
  <c r="S341" i="1" s="1"/>
  <c r="E33" i="1"/>
  <c r="S33" i="1" s="1"/>
  <c r="R7" i="1"/>
  <c r="N7" i="3"/>
  <c r="L56" i="4"/>
  <c r="S211" i="1"/>
  <c r="S292" i="1"/>
  <c r="S224" i="1"/>
  <c r="S239" i="1"/>
  <c r="S28" i="1"/>
  <c r="S253" i="1"/>
  <c r="S198" i="1"/>
  <c r="S267" i="1"/>
  <c r="S296" i="1"/>
  <c r="S114" i="1"/>
  <c r="S351" i="1"/>
  <c r="S281" i="1"/>
  <c r="S169" i="1"/>
  <c r="S43" i="1"/>
  <c r="S15" i="1"/>
  <c r="S363" i="1"/>
  <c r="S362" i="1"/>
  <c r="S308" i="1"/>
  <c r="S294" i="1"/>
  <c r="S266" i="1"/>
  <c r="S252" i="1"/>
  <c r="S210" i="1"/>
  <c r="S182" i="1"/>
  <c r="S140" i="1"/>
  <c r="S126" i="1"/>
  <c r="S84" i="1"/>
  <c r="S307" i="1"/>
  <c r="S293" i="1"/>
  <c r="S279" i="1"/>
  <c r="S223" i="1"/>
  <c r="R328" i="1"/>
  <c r="R300" i="1"/>
  <c r="R272" i="1"/>
  <c r="R216" i="1"/>
  <c r="R202" i="1"/>
  <c r="R146" i="1"/>
  <c r="R132" i="1"/>
  <c r="R76" i="1"/>
  <c r="R62" i="1"/>
  <c r="R34" i="1"/>
  <c r="U365" i="1"/>
  <c r="S170" i="1"/>
  <c r="S142" i="1"/>
  <c r="S31" i="1"/>
  <c r="S357" i="1"/>
  <c r="S329" i="1"/>
  <c r="S315" i="1"/>
  <c r="S301" i="1"/>
  <c r="S203" i="1"/>
  <c r="S175" i="1"/>
  <c r="S63" i="1"/>
  <c r="S35" i="1"/>
  <c r="S312" i="1"/>
  <c r="S284" i="1"/>
  <c r="S242" i="1"/>
  <c r="S88" i="1"/>
  <c r="S86" i="1"/>
  <c r="S45" i="1"/>
  <c r="S353" i="1"/>
  <c r="S297" i="1"/>
  <c r="S227" i="1"/>
  <c r="S101" i="1"/>
  <c r="S326" i="1"/>
  <c r="S30" i="1"/>
  <c r="S328" i="1"/>
  <c r="S310" i="1"/>
  <c r="S340" i="1"/>
  <c r="S298" i="1"/>
  <c r="S256" i="1"/>
  <c r="S102" i="1"/>
  <c r="S212" i="1"/>
  <c r="S285" i="1"/>
  <c r="S46" i="1"/>
  <c r="S240" i="1"/>
  <c r="S172" i="1"/>
  <c r="S338" i="1"/>
  <c r="S128" i="1"/>
  <c r="S268" i="1"/>
  <c r="S319" i="1"/>
  <c r="S291" i="1"/>
  <c r="S58" i="1"/>
  <c r="R335" i="1"/>
  <c r="R265" i="1"/>
  <c r="R361" i="1"/>
  <c r="R359" i="1"/>
  <c r="R358" i="1"/>
  <c r="R287" i="1"/>
  <c r="R273" i="1"/>
  <c r="R259" i="1"/>
  <c r="R245" i="1"/>
  <c r="R231" i="1"/>
  <c r="R161" i="1"/>
  <c r="R147" i="1"/>
  <c r="R133" i="1"/>
  <c r="R105" i="1"/>
  <c r="R91" i="1"/>
  <c r="R77" i="1"/>
  <c r="R49" i="1"/>
  <c r="R21" i="1"/>
  <c r="R270" i="1"/>
  <c r="R228" i="1"/>
  <c r="R214" i="1"/>
  <c r="R144" i="1"/>
  <c r="R130" i="1"/>
  <c r="R116" i="1"/>
  <c r="R46" i="1"/>
  <c r="R32" i="1"/>
  <c r="R339" i="1"/>
  <c r="R325" i="1"/>
  <c r="R311" i="1"/>
  <c r="R255" i="1"/>
  <c r="R199" i="1"/>
  <c r="R157" i="1"/>
  <c r="R129" i="1"/>
  <c r="R73" i="1"/>
  <c r="R45" i="1"/>
  <c r="R17" i="1"/>
  <c r="O17" i="3"/>
  <c r="O20" i="3"/>
  <c r="O19" i="3"/>
  <c r="N14" i="3"/>
  <c r="N21" i="3"/>
  <c r="N18" i="3"/>
  <c r="D21" i="3"/>
  <c r="O21" i="3" s="1"/>
  <c r="D14" i="3"/>
  <c r="O14" i="3" s="1"/>
  <c r="C23" i="3"/>
  <c r="N23" i="3" s="1"/>
  <c r="E287" i="1"/>
  <c r="S287" i="1" s="1"/>
  <c r="E231" i="1"/>
  <c r="S231" i="1" s="1"/>
  <c r="E49" i="1"/>
  <c r="S49" i="1" s="1"/>
  <c r="E356" i="1"/>
  <c r="S356" i="1" s="1"/>
  <c r="R356" i="1"/>
  <c r="E342" i="1"/>
  <c r="S342" i="1" s="1"/>
  <c r="R342" i="1"/>
  <c r="E314" i="1"/>
  <c r="S314" i="1" s="1"/>
  <c r="R314" i="1"/>
  <c r="E286" i="1"/>
  <c r="S286" i="1" s="1"/>
  <c r="R286" i="1"/>
  <c r="R258" i="1"/>
  <c r="E258" i="1"/>
  <c r="S258" i="1" s="1"/>
  <c r="E244" i="1"/>
  <c r="S244" i="1" s="1"/>
  <c r="R244" i="1"/>
  <c r="E118" i="1"/>
  <c r="S118" i="1" s="1"/>
  <c r="R118" i="1"/>
  <c r="E144" i="1"/>
  <c r="S144" i="1" s="1"/>
  <c r="R295" i="1"/>
  <c r="E325" i="1"/>
  <c r="S325" i="1" s="1"/>
  <c r="E228" i="1"/>
  <c r="S228" i="1" s="1"/>
  <c r="R88" i="1"/>
  <c r="E130" i="1"/>
  <c r="S130" i="1" s="1"/>
  <c r="R213" i="1"/>
  <c r="E213" i="1"/>
  <c r="S213" i="1" s="1"/>
  <c r="E157" i="1"/>
  <c r="S157" i="1" s="1"/>
  <c r="E335" i="1"/>
  <c r="S335" i="1" s="1"/>
  <c r="E154" i="1"/>
  <c r="S154" i="1" s="1"/>
  <c r="R203" i="1"/>
  <c r="E91" i="1"/>
  <c r="S91" i="1" s="1"/>
  <c r="E21" i="1"/>
  <c r="S21" i="1" s="1"/>
  <c r="E70" i="1"/>
  <c r="S70" i="1" s="1"/>
  <c r="E153" i="1"/>
  <c r="S153" i="1" s="1"/>
  <c r="R281" i="1"/>
  <c r="R308" i="1"/>
  <c r="R209" i="1"/>
  <c r="R126" i="1"/>
  <c r="R63" i="1"/>
  <c r="E147" i="1"/>
  <c r="S147" i="1" s="1"/>
  <c r="R269" i="1"/>
  <c r="E269" i="1"/>
  <c r="S269" i="1" s="1"/>
  <c r="E143" i="1"/>
  <c r="S143" i="1" s="1"/>
  <c r="R143" i="1"/>
  <c r="R340" i="1"/>
  <c r="E116" i="1"/>
  <c r="S116" i="1" s="1"/>
  <c r="R227" i="1"/>
  <c r="R160" i="1"/>
  <c r="R301" i="1"/>
  <c r="R297" i="1"/>
  <c r="E202" i="1"/>
  <c r="S202" i="1" s="1"/>
  <c r="E337" i="1"/>
  <c r="S337" i="1" s="1"/>
  <c r="R337" i="1"/>
  <c r="E323" i="1"/>
  <c r="S323" i="1" s="1"/>
  <c r="R323" i="1"/>
  <c r="E225" i="1"/>
  <c r="S225" i="1" s="1"/>
  <c r="R225" i="1"/>
  <c r="R197" i="1"/>
  <c r="E197" i="1"/>
  <c r="S197" i="1" s="1"/>
  <c r="E155" i="1"/>
  <c r="S155" i="1" s="1"/>
  <c r="R155" i="1"/>
  <c r="R57" i="1"/>
  <c r="E57" i="1"/>
  <c r="S57" i="1" s="1"/>
  <c r="E29" i="1"/>
  <c r="S29" i="1" s="1"/>
  <c r="R29" i="1"/>
  <c r="E189" i="1"/>
  <c r="S189" i="1" s="1"/>
  <c r="R189" i="1"/>
  <c r="E132" i="1"/>
  <c r="S132" i="1" s="1"/>
  <c r="E133" i="1"/>
  <c r="S133" i="1" s="1"/>
  <c r="R200" i="1"/>
  <c r="E200" i="1"/>
  <c r="S200" i="1" s="1"/>
  <c r="R18" i="1"/>
  <c r="E18" i="1"/>
  <c r="S18" i="1" s="1"/>
  <c r="R185" i="1"/>
  <c r="E185" i="1"/>
  <c r="S185" i="1" s="1"/>
  <c r="R242" i="1"/>
  <c r="R315" i="1"/>
  <c r="E199" i="1"/>
  <c r="S199" i="1" s="1"/>
  <c r="R350" i="1"/>
  <c r="E350" i="1"/>
  <c r="S350" i="1" s="1"/>
  <c r="E336" i="1"/>
  <c r="S336" i="1" s="1"/>
  <c r="R336" i="1"/>
  <c r="R280" i="1"/>
  <c r="E280" i="1"/>
  <c r="S280" i="1" s="1"/>
  <c r="R112" i="1"/>
  <c r="E112" i="1"/>
  <c r="S112" i="1" s="1"/>
  <c r="R56" i="1"/>
  <c r="E56" i="1"/>
  <c r="S56" i="1" s="1"/>
  <c r="R14" i="1"/>
  <c r="E14" i="1"/>
  <c r="S14" i="1" s="1"/>
  <c r="R217" i="1"/>
  <c r="E217" i="1"/>
  <c r="S217" i="1" s="1"/>
  <c r="E354" i="1"/>
  <c r="S354" i="1" s="1"/>
  <c r="R354" i="1"/>
  <c r="E186" i="1"/>
  <c r="S186" i="1" s="1"/>
  <c r="R186" i="1"/>
  <c r="E259" i="1"/>
  <c r="S259" i="1" s="1"/>
  <c r="E171" i="1"/>
  <c r="S171" i="1" s="1"/>
  <c r="R171" i="1"/>
  <c r="E216" i="1"/>
  <c r="S216" i="1" s="1"/>
  <c r="R351" i="1"/>
  <c r="E273" i="1"/>
  <c r="S273" i="1" s="1"/>
  <c r="R35" i="1"/>
  <c r="R349" i="1"/>
  <c r="E349" i="1"/>
  <c r="S349" i="1" s="1"/>
  <c r="R251" i="1"/>
  <c r="E251" i="1"/>
  <c r="S251" i="1" s="1"/>
  <c r="R195" i="1"/>
  <c r="E195" i="1"/>
  <c r="S195" i="1" s="1"/>
  <c r="E339" i="1"/>
  <c r="S339" i="1" s="1"/>
  <c r="E265" i="1"/>
  <c r="S265" i="1" s="1"/>
  <c r="E270" i="1"/>
  <c r="S270" i="1" s="1"/>
  <c r="R357" i="1"/>
  <c r="R104" i="1"/>
  <c r="E129" i="1"/>
  <c r="S129" i="1" s="1"/>
  <c r="E241" i="1"/>
  <c r="S241" i="1" s="1"/>
  <c r="R241" i="1"/>
  <c r="E115" i="1"/>
  <c r="S115" i="1" s="1"/>
  <c r="R115" i="1"/>
  <c r="E245" i="1"/>
  <c r="S245" i="1" s="1"/>
  <c r="R230" i="1"/>
  <c r="E146" i="1"/>
  <c r="S146" i="1" s="1"/>
  <c r="R210" i="1"/>
  <c r="D365" i="1"/>
  <c r="E161" i="1"/>
  <c r="S161" i="1" s="1"/>
  <c r="E119" i="1"/>
  <c r="S119" i="1" s="1"/>
  <c r="R119" i="1"/>
  <c r="R283" i="1"/>
  <c r="E283" i="1"/>
  <c r="S283" i="1" s="1"/>
  <c r="R172" i="1"/>
  <c r="R101" i="1"/>
  <c r="E77" i="1"/>
  <c r="S77" i="1" s="1"/>
  <c r="R15" i="1"/>
  <c r="R196" i="1"/>
  <c r="R266" i="1"/>
  <c r="R174" i="1"/>
  <c r="R343" i="1"/>
  <c r="R175" i="1"/>
  <c r="E60" i="1"/>
  <c r="S60" i="1" s="1"/>
  <c r="R60" i="1"/>
  <c r="E32" i="1"/>
  <c r="S32" i="1" s="1"/>
  <c r="E105" i="1"/>
  <c r="S105" i="1" s="1"/>
  <c r="E272" i="1"/>
  <c r="S272" i="1" s="1"/>
  <c r="E127" i="1"/>
  <c r="S127" i="1" s="1"/>
  <c r="R188" i="1"/>
  <c r="E71" i="1"/>
  <c r="S71" i="1" s="1"/>
  <c r="E74" i="1"/>
  <c r="S74" i="1" s="1"/>
  <c r="R74" i="1"/>
  <c r="R353" i="1"/>
  <c r="R102" i="1"/>
  <c r="R326" i="1"/>
  <c r="E255" i="1"/>
  <c r="S255" i="1" s="1"/>
  <c r="E168" i="1"/>
  <c r="S168" i="1" s="1"/>
  <c r="R329" i="1"/>
  <c r="R59" i="1"/>
  <c r="R81" i="1"/>
  <c r="E235" i="1"/>
  <c r="S235" i="1" s="1"/>
  <c r="R291" i="1"/>
  <c r="R13" i="1"/>
  <c r="E69" i="1"/>
  <c r="S69" i="1" s="1"/>
  <c r="R193" i="1"/>
  <c r="R249" i="1"/>
  <c r="R90" i="1"/>
  <c r="S7" i="1"/>
  <c r="R365" i="1" l="1"/>
  <c r="D23" i="3"/>
  <c r="F18" i="3" s="1"/>
  <c r="G18" i="3" s="1"/>
  <c r="H18" i="3" s="1"/>
  <c r="I18" i="3" s="1"/>
  <c r="E365" i="1"/>
  <c r="I282" i="1" s="1"/>
  <c r="G286" i="1"/>
  <c r="H286" i="1" s="1"/>
  <c r="G56" i="1"/>
  <c r="H56" i="1" s="1"/>
  <c r="I99" i="1"/>
  <c r="G25" i="1"/>
  <c r="H25" i="1" s="1"/>
  <c r="G214" i="1"/>
  <c r="H214" i="1" s="1"/>
  <c r="I327" i="1"/>
  <c r="F95" i="1"/>
  <c r="F115" i="1"/>
  <c r="F174" i="1"/>
  <c r="G153" i="1"/>
  <c r="H153" i="1" s="1"/>
  <c r="I46" i="1"/>
  <c r="I95" i="1"/>
  <c r="I349" i="1"/>
  <c r="G144" i="1"/>
  <c r="H144" i="1" s="1"/>
  <c r="G339" i="1"/>
  <c r="H339" i="1" s="1"/>
  <c r="I103" i="1"/>
  <c r="I159" i="1"/>
  <c r="G299" i="1"/>
  <c r="H299" i="1" s="1"/>
  <c r="G93" i="1"/>
  <c r="H93" i="1" s="1"/>
  <c r="I62" i="1"/>
  <c r="I296" i="1"/>
  <c r="I137" i="1"/>
  <c r="I354" i="1"/>
  <c r="F59" i="1"/>
  <c r="I147" i="1"/>
  <c r="I164" i="1"/>
  <c r="I9" i="1"/>
  <c r="G223" i="1"/>
  <c r="H223" i="1" s="1"/>
  <c r="I329" i="1"/>
  <c r="F254" i="1"/>
  <c r="I102" i="1"/>
  <c r="G167" i="1"/>
  <c r="H167" i="1" s="1"/>
  <c r="G89" i="1"/>
  <c r="H89" i="1" s="1"/>
  <c r="G304" i="1"/>
  <c r="H304" i="1" s="1"/>
  <c r="I172" i="1"/>
  <c r="I247" i="1"/>
  <c r="F175" i="1"/>
  <c r="G357" i="1"/>
  <c r="H357" i="1" s="1"/>
  <c r="G14" i="1"/>
  <c r="H14" i="1" s="1"/>
  <c r="F187" i="1"/>
  <c r="F51" i="1"/>
  <c r="I249" i="1"/>
  <c r="F46" i="1"/>
  <c r="I312" i="1"/>
  <c r="F20" i="1"/>
  <c r="G118" i="1"/>
  <c r="H118" i="1" s="1"/>
  <c r="G66" i="1"/>
  <c r="H66" i="1" s="1"/>
  <c r="F102" i="1" l="1"/>
  <c r="I252" i="1"/>
  <c r="F201" i="1"/>
  <c r="G34" i="1"/>
  <c r="H34" i="1" s="1"/>
  <c r="F113" i="1"/>
  <c r="F284" i="1"/>
  <c r="I39" i="1"/>
  <c r="F157" i="1"/>
  <c r="G313" i="1"/>
  <c r="H313" i="1" s="1"/>
  <c r="I256" i="1"/>
  <c r="I316" i="1"/>
  <c r="J316" i="1" s="1"/>
  <c r="F328" i="1"/>
  <c r="F280" i="1"/>
  <c r="G148" i="1"/>
  <c r="H148" i="1" s="1"/>
  <c r="I128" i="1"/>
  <c r="J128" i="1" s="1"/>
  <c r="I191" i="1"/>
  <c r="J191" i="1" s="1"/>
  <c r="F333" i="1"/>
  <c r="F169" i="1"/>
  <c r="I88" i="1"/>
  <c r="J88" i="1" s="1"/>
  <c r="F83" i="1"/>
  <c r="F252" i="1"/>
  <c r="G8" i="1"/>
  <c r="H8" i="1" s="1"/>
  <c r="G104" i="1"/>
  <c r="H104" i="1" s="1"/>
  <c r="G211" i="1"/>
  <c r="H211" i="1" s="1"/>
  <c r="I238" i="1"/>
  <c r="J238" i="1" s="1"/>
  <c r="F326" i="1"/>
  <c r="F219" i="1"/>
  <c r="G326" i="1"/>
  <c r="H326" i="1" s="1"/>
  <c r="I129" i="1"/>
  <c r="J129" i="1" s="1"/>
  <c r="F300" i="1"/>
  <c r="F200" i="1"/>
  <c r="G129" i="1"/>
  <c r="H129" i="1" s="1"/>
  <c r="G68" i="1"/>
  <c r="H68" i="1" s="1"/>
  <c r="G288" i="1"/>
  <c r="H288" i="1" s="1"/>
  <c r="G295" i="1"/>
  <c r="H295" i="1" s="1"/>
  <c r="I126" i="1"/>
  <c r="J126" i="1" s="1"/>
  <c r="F323" i="1"/>
  <c r="G175" i="1"/>
  <c r="H175" i="1" s="1"/>
  <c r="G110" i="1"/>
  <c r="H110" i="1" s="1"/>
  <c r="G140" i="1"/>
  <c r="H140" i="1" s="1"/>
  <c r="F299" i="1"/>
  <c r="I194" i="1"/>
  <c r="J194" i="1" s="1"/>
  <c r="F29" i="1"/>
  <c r="G29" i="1"/>
  <c r="H29" i="1" s="1"/>
  <c r="F293" i="1"/>
  <c r="G254" i="1"/>
  <c r="H254" i="1" s="1"/>
  <c r="I115" i="1"/>
  <c r="J115" i="1" s="1"/>
  <c r="G10" i="1"/>
  <c r="H10" i="1" s="1"/>
  <c r="I332" i="1"/>
  <c r="J332" i="1" s="1"/>
  <c r="G197" i="1"/>
  <c r="H197" i="1" s="1"/>
  <c r="I76" i="1"/>
  <c r="J76" i="1" s="1"/>
  <c r="G135" i="1"/>
  <c r="H135" i="1" s="1"/>
  <c r="I27" i="1"/>
  <c r="J27" i="1" s="1"/>
  <c r="G250" i="1"/>
  <c r="H250" i="1" s="1"/>
  <c r="I64" i="1"/>
  <c r="J64" i="1" s="1"/>
  <c r="F209" i="1"/>
  <c r="F358" i="1"/>
  <c r="F322" i="1"/>
  <c r="G120" i="1"/>
  <c r="H120" i="1" s="1"/>
  <c r="G203" i="1"/>
  <c r="H203" i="1" s="1"/>
  <c r="I111" i="1"/>
  <c r="J111" i="1" s="1"/>
  <c r="I154" i="1"/>
  <c r="J154" i="1" s="1"/>
  <c r="G212" i="1"/>
  <c r="H212" i="1" s="1"/>
  <c r="F32" i="1"/>
  <c r="I220" i="1"/>
  <c r="J220" i="1" s="1"/>
  <c r="G71" i="1"/>
  <c r="H71" i="1" s="1"/>
  <c r="F289" i="1"/>
  <c r="G177" i="1"/>
  <c r="H177" i="1" s="1"/>
  <c r="F87" i="1"/>
  <c r="F312" i="1"/>
  <c r="I345" i="1"/>
  <c r="J345" i="1" s="1"/>
  <c r="G206" i="1"/>
  <c r="H206" i="1" s="1"/>
  <c r="I131" i="1"/>
  <c r="J131" i="1" s="1"/>
  <c r="G114" i="1"/>
  <c r="H114" i="1" s="1"/>
  <c r="G41" i="1"/>
  <c r="H41" i="1" s="1"/>
  <c r="I235" i="1"/>
  <c r="J235" i="1" s="1"/>
  <c r="F134" i="1"/>
  <c r="G63" i="1"/>
  <c r="H63" i="1" s="1"/>
  <c r="I255" i="1"/>
  <c r="J255" i="1" s="1"/>
  <c r="G207" i="1"/>
  <c r="H207" i="1" s="1"/>
  <c r="F336" i="1"/>
  <c r="I43" i="1"/>
  <c r="J43" i="1" s="1"/>
  <c r="F154" i="1"/>
  <c r="G270" i="1"/>
  <c r="H270" i="1" s="1"/>
  <c r="I336" i="1"/>
  <c r="J336" i="1" s="1"/>
  <c r="I333" i="1"/>
  <c r="J333" i="1" s="1"/>
  <c r="F62" i="1"/>
  <c r="I207" i="1"/>
  <c r="J207" i="1" s="1"/>
  <c r="G236" i="1"/>
  <c r="H236" i="1" s="1"/>
  <c r="I117" i="1"/>
  <c r="J117" i="1" s="1"/>
  <c r="G262" i="1"/>
  <c r="H262" i="1" s="1"/>
  <c r="I198" i="1"/>
  <c r="J198" i="1" s="1"/>
  <c r="F141" i="1"/>
  <c r="G202" i="1"/>
  <c r="H202" i="1" s="1"/>
  <c r="I14" i="1"/>
  <c r="J14" i="1" s="1"/>
  <c r="I48" i="1"/>
  <c r="J48" i="1" s="1"/>
  <c r="G180" i="1"/>
  <c r="H180" i="1" s="1"/>
  <c r="G85" i="1"/>
  <c r="H85" i="1" s="1"/>
  <c r="F253" i="1"/>
  <c r="F130" i="1"/>
  <c r="I200" i="1"/>
  <c r="J200" i="1" s="1"/>
  <c r="G309" i="1"/>
  <c r="H309" i="1" s="1"/>
  <c r="F163" i="1"/>
  <c r="I285" i="1"/>
  <c r="J285" i="1" s="1"/>
  <c r="F351" i="1"/>
  <c r="G232" i="1"/>
  <c r="H232" i="1" s="1"/>
  <c r="I313" i="1"/>
  <c r="J313" i="1" s="1"/>
  <c r="G317" i="1"/>
  <c r="H317" i="1" s="1"/>
  <c r="F242" i="1"/>
  <c r="G226" i="1"/>
  <c r="H226" i="1" s="1"/>
  <c r="I284" i="1"/>
  <c r="J284" i="1" s="1"/>
  <c r="G23" i="1"/>
  <c r="H23" i="1" s="1"/>
  <c r="F350" i="1"/>
  <c r="I28" i="1"/>
  <c r="J28" i="1" s="1"/>
  <c r="G152" i="1"/>
  <c r="H152" i="1" s="1"/>
  <c r="F361" i="1"/>
  <c r="F65" i="1"/>
  <c r="I205" i="1"/>
  <c r="J205" i="1" s="1"/>
  <c r="G35" i="1"/>
  <c r="H35" i="1" s="1"/>
  <c r="F86" i="1"/>
  <c r="G196" i="1"/>
  <c r="H196" i="1" s="1"/>
  <c r="F329" i="1"/>
  <c r="I165" i="1"/>
  <c r="J165" i="1" s="1"/>
  <c r="G19" i="1"/>
  <c r="H19" i="1" s="1"/>
  <c r="G325" i="1"/>
  <c r="H325" i="1" s="1"/>
  <c r="I231" i="1"/>
  <c r="J231" i="1" s="1"/>
  <c r="G268" i="1"/>
  <c r="H268" i="1" s="1"/>
  <c r="G166" i="1"/>
  <c r="H166" i="1" s="1"/>
  <c r="F211" i="1"/>
  <c r="F330" i="1"/>
  <c r="F244" i="1"/>
  <c r="G62" i="1"/>
  <c r="H62" i="1" s="1"/>
  <c r="F123" i="1"/>
  <c r="G285" i="1"/>
  <c r="H285" i="1" s="1"/>
  <c r="G255" i="1"/>
  <c r="H255" i="1" s="1"/>
  <c r="G13" i="1"/>
  <c r="H13" i="1" s="1"/>
  <c r="F287" i="1"/>
  <c r="I73" i="1"/>
  <c r="J73" i="1" s="1"/>
  <c r="I143" i="1"/>
  <c r="J143" i="1" s="1"/>
  <c r="G40" i="1"/>
  <c r="H40" i="1" s="1"/>
  <c r="F146" i="1"/>
  <c r="I190" i="1"/>
  <c r="J190" i="1" s="1"/>
  <c r="I81" i="1"/>
  <c r="J81" i="1" s="1"/>
  <c r="F255" i="1"/>
  <c r="G347" i="1"/>
  <c r="H347" i="1" s="1"/>
  <c r="F235" i="1"/>
  <c r="F325" i="1"/>
  <c r="G322" i="1"/>
  <c r="H322" i="1" s="1"/>
  <c r="G356" i="1"/>
  <c r="H356" i="1" s="1"/>
  <c r="G73" i="1"/>
  <c r="H73" i="1" s="1"/>
  <c r="F19" i="1"/>
  <c r="I347" i="1"/>
  <c r="J347" i="1" s="1"/>
  <c r="G217" i="1"/>
  <c r="H217" i="1" s="1"/>
  <c r="F359" i="1"/>
  <c r="I267" i="1"/>
  <c r="J267" i="1" s="1"/>
  <c r="G234" i="1"/>
  <c r="H234" i="1" s="1"/>
  <c r="G302" i="1"/>
  <c r="H302" i="1" s="1"/>
  <c r="I148" i="1"/>
  <c r="J148" i="1" s="1"/>
  <c r="G363" i="1"/>
  <c r="H363" i="1" s="1"/>
  <c r="G258" i="1"/>
  <c r="H258" i="1" s="1"/>
  <c r="G280" i="1"/>
  <c r="H280" i="1" s="1"/>
  <c r="G192" i="1"/>
  <c r="H192" i="1" s="1"/>
  <c r="G176" i="1"/>
  <c r="H176" i="1" s="1"/>
  <c r="G76" i="1"/>
  <c r="H76" i="1" s="1"/>
  <c r="F30" i="1"/>
  <c r="G15" i="1"/>
  <c r="H15" i="1" s="1"/>
  <c r="F292" i="1"/>
  <c r="I274" i="1"/>
  <c r="J274" i="1" s="1"/>
  <c r="G324" i="1"/>
  <c r="H324" i="1" s="1"/>
  <c r="F203" i="1"/>
  <c r="G7" i="1"/>
  <c r="H7" i="1" s="1"/>
  <c r="I326" i="1"/>
  <c r="J326" i="1" s="1"/>
  <c r="F188" i="1"/>
  <c r="I91" i="1"/>
  <c r="J91" i="1" s="1"/>
  <c r="G36" i="1"/>
  <c r="H36" i="1" s="1"/>
  <c r="I18" i="1"/>
  <c r="J18" i="1" s="1"/>
  <c r="I242" i="1"/>
  <c r="J242" i="1" s="1"/>
  <c r="G277" i="1"/>
  <c r="H277" i="1" s="1"/>
  <c r="G287" i="1"/>
  <c r="H287" i="1" s="1"/>
  <c r="F177" i="1"/>
  <c r="G224" i="1"/>
  <c r="H224" i="1" s="1"/>
  <c r="I268" i="1"/>
  <c r="J268" i="1" s="1"/>
  <c r="F339" i="1"/>
  <c r="G333" i="1"/>
  <c r="H333" i="1" s="1"/>
  <c r="F316" i="1"/>
  <c r="G247" i="1"/>
  <c r="H247" i="1" s="1"/>
  <c r="F24" i="1"/>
  <c r="G278" i="1"/>
  <c r="H278" i="1" s="1"/>
  <c r="I195" i="1"/>
  <c r="J195" i="1" s="1"/>
  <c r="G95" i="1"/>
  <c r="H95" i="1" s="1"/>
  <c r="F128" i="1"/>
  <c r="F248" i="1"/>
  <c r="I53" i="1"/>
  <c r="J53" i="1" s="1"/>
  <c r="G216" i="1"/>
  <c r="H216" i="1" s="1"/>
  <c r="I175" i="1"/>
  <c r="J175" i="1" s="1"/>
  <c r="F31" i="1"/>
  <c r="I306" i="1"/>
  <c r="J306" i="1" s="1"/>
  <c r="I142" i="1"/>
  <c r="J142" i="1" s="1"/>
  <c r="F225" i="1"/>
  <c r="F273" i="1"/>
  <c r="I189" i="1"/>
  <c r="J189" i="1" s="1"/>
  <c r="F220" i="1"/>
  <c r="F215" i="1"/>
  <c r="I217" i="1"/>
  <c r="J217" i="1" s="1"/>
  <c r="F80" i="1"/>
  <c r="I218" i="1"/>
  <c r="J218" i="1" s="1"/>
  <c r="F303" i="1"/>
  <c r="F246" i="1"/>
  <c r="G257" i="1"/>
  <c r="H257" i="1" s="1"/>
  <c r="F264" i="1"/>
  <c r="G161" i="1"/>
  <c r="H161" i="1" s="1"/>
  <c r="F22" i="1"/>
  <c r="I290" i="1"/>
  <c r="J290" i="1" s="1"/>
  <c r="I337" i="1"/>
  <c r="J337" i="1" s="1"/>
  <c r="G289" i="1"/>
  <c r="H289" i="1" s="1"/>
  <c r="I353" i="1"/>
  <c r="J353" i="1" s="1"/>
  <c r="G96" i="1"/>
  <c r="H96" i="1" s="1"/>
  <c r="F100" i="1"/>
  <c r="I122" i="1"/>
  <c r="J122" i="1" s="1"/>
  <c r="F122" i="1"/>
  <c r="F222" i="1"/>
  <c r="I201" i="1"/>
  <c r="J201" i="1" s="1"/>
  <c r="G48" i="1"/>
  <c r="H48" i="1" s="1"/>
  <c r="G79" i="1"/>
  <c r="H79" i="1" s="1"/>
  <c r="F277" i="1"/>
  <c r="F221" i="1"/>
  <c r="G65" i="1"/>
  <c r="H65" i="1" s="1"/>
  <c r="G156" i="1"/>
  <c r="H156" i="1" s="1"/>
  <c r="I251" i="1"/>
  <c r="J251" i="1" s="1"/>
  <c r="G305" i="1"/>
  <c r="H305" i="1" s="1"/>
  <c r="G191" i="1"/>
  <c r="H191" i="1" s="1"/>
  <c r="G47" i="1"/>
  <c r="H47" i="1" s="1"/>
  <c r="F357" i="1"/>
  <c r="I7" i="1"/>
  <c r="J7" i="1" s="1"/>
  <c r="F258" i="1"/>
  <c r="I87" i="1"/>
  <c r="J87" i="1" s="1"/>
  <c r="G230" i="1"/>
  <c r="H230" i="1" s="1"/>
  <c r="I361" i="1"/>
  <c r="J361" i="1" s="1"/>
  <c r="F38" i="1"/>
  <c r="I232" i="1"/>
  <c r="J232" i="1" s="1"/>
  <c r="I65" i="1"/>
  <c r="J65" i="1" s="1"/>
  <c r="G266" i="1"/>
  <c r="H266" i="1" s="1"/>
  <c r="F162" i="1"/>
  <c r="G165" i="1"/>
  <c r="H165" i="1" s="1"/>
  <c r="I350" i="1"/>
  <c r="J350" i="1" s="1"/>
  <c r="F214" i="1"/>
  <c r="I112" i="1"/>
  <c r="J112" i="1" s="1"/>
  <c r="G248" i="1"/>
  <c r="H248" i="1" s="1"/>
  <c r="I261" i="1"/>
  <c r="J261" i="1" s="1"/>
  <c r="F319" i="1"/>
  <c r="I89" i="1"/>
  <c r="J89" i="1" s="1"/>
  <c r="G126" i="1"/>
  <c r="H126" i="1" s="1"/>
  <c r="G80" i="1"/>
  <c r="H80" i="1" s="1"/>
  <c r="F346" i="1"/>
  <c r="F282" i="1"/>
  <c r="G263" i="1"/>
  <c r="H263" i="1" s="1"/>
  <c r="G141" i="1"/>
  <c r="H141" i="1" s="1"/>
  <c r="I86" i="1"/>
  <c r="J86" i="1" s="1"/>
  <c r="F136" i="1"/>
  <c r="F116" i="1"/>
  <c r="G18" i="1"/>
  <c r="H18" i="1" s="1"/>
  <c r="G37" i="1"/>
  <c r="H37" i="1" s="1"/>
  <c r="G358" i="1"/>
  <c r="H358" i="1" s="1"/>
  <c r="G28" i="1"/>
  <c r="H28" i="1" s="1"/>
  <c r="I179" i="1"/>
  <c r="J179" i="1" s="1"/>
  <c r="I66" i="1"/>
  <c r="J66" i="1" s="1"/>
  <c r="F332" i="1"/>
  <c r="F96" i="1"/>
  <c r="G233" i="1"/>
  <c r="H233" i="1" s="1"/>
  <c r="F296" i="1"/>
  <c r="F228" i="1"/>
  <c r="F266" i="1"/>
  <c r="I206" i="1"/>
  <c r="J206" i="1" s="1"/>
  <c r="I132" i="1"/>
  <c r="J132" i="1" s="1"/>
  <c r="I328" i="1"/>
  <c r="J328" i="1" s="1"/>
  <c r="F129" i="1"/>
  <c r="I210" i="1"/>
  <c r="J210" i="1" s="1"/>
  <c r="G30" i="1"/>
  <c r="H30" i="1" s="1"/>
  <c r="G139" i="1"/>
  <c r="H139" i="1" s="1"/>
  <c r="I234" i="1"/>
  <c r="J234" i="1" s="1"/>
  <c r="G303" i="1"/>
  <c r="H303" i="1" s="1"/>
  <c r="F321" i="1"/>
  <c r="I120" i="1"/>
  <c r="J120" i="1" s="1"/>
  <c r="F196" i="1"/>
  <c r="F260" i="1"/>
  <c r="I241" i="1"/>
  <c r="J241" i="1" s="1"/>
  <c r="F261" i="1"/>
  <c r="I277" i="1"/>
  <c r="J277" i="1" s="1"/>
  <c r="F283" i="1"/>
  <c r="G243" i="1"/>
  <c r="H243" i="1" s="1"/>
  <c r="I109" i="1"/>
  <c r="J109" i="1" s="1"/>
  <c r="G111" i="1"/>
  <c r="H111" i="1" s="1"/>
  <c r="G360" i="1"/>
  <c r="H360" i="1" s="1"/>
  <c r="G9" i="1"/>
  <c r="H9" i="1" s="1"/>
  <c r="I57" i="1"/>
  <c r="G292" i="1"/>
  <c r="H292" i="1" s="1"/>
  <c r="F71" i="1"/>
  <c r="I202" i="1"/>
  <c r="J202" i="1" s="1"/>
  <c r="F170" i="1"/>
  <c r="F334" i="1"/>
  <c r="F150" i="1"/>
  <c r="I155" i="1"/>
  <c r="J155" i="1" s="1"/>
  <c r="I321" i="1"/>
  <c r="J321" i="1" s="1"/>
  <c r="I171" i="1"/>
  <c r="J171" i="1" s="1"/>
  <c r="F315" i="1"/>
  <c r="I275" i="1"/>
  <c r="J275" i="1" s="1"/>
  <c r="F340" i="1"/>
  <c r="G294" i="1"/>
  <c r="H294" i="1" s="1"/>
  <c r="I227" i="1"/>
  <c r="J227" i="1" s="1"/>
  <c r="I307" i="1"/>
  <c r="J307" i="1" s="1"/>
  <c r="F243" i="1"/>
  <c r="I239" i="1"/>
  <c r="J239" i="1" s="1"/>
  <c r="F43" i="1"/>
  <c r="F218" i="1"/>
  <c r="I286" i="1"/>
  <c r="J286" i="1" s="1"/>
  <c r="I60" i="1"/>
  <c r="J60" i="1" s="1"/>
  <c r="I17" i="1"/>
  <c r="J17" i="1" s="1"/>
  <c r="G170" i="1"/>
  <c r="H170" i="1" s="1"/>
  <c r="I325" i="1"/>
  <c r="J325" i="1" s="1"/>
  <c r="F94" i="1"/>
  <c r="I303" i="1"/>
  <c r="J303" i="1" s="1"/>
  <c r="I230" i="1"/>
  <c r="J230" i="1" s="1"/>
  <c r="F185" i="1"/>
  <c r="G350" i="1"/>
  <c r="H350" i="1" s="1"/>
  <c r="I301" i="1"/>
  <c r="J301" i="1" s="1"/>
  <c r="F355" i="1"/>
  <c r="G193" i="1"/>
  <c r="H193" i="1" s="1"/>
  <c r="I156" i="1"/>
  <c r="J156" i="1" s="1"/>
  <c r="F21" i="1"/>
  <c r="I215" i="1"/>
  <c r="J215" i="1" s="1"/>
  <c r="F262" i="1"/>
  <c r="G259" i="1"/>
  <c r="H259" i="1" s="1"/>
  <c r="F338" i="1"/>
  <c r="G11" i="1"/>
  <c r="H11" i="1" s="1"/>
  <c r="G184" i="1"/>
  <c r="H184" i="1" s="1"/>
  <c r="F362" i="1"/>
  <c r="F190" i="1"/>
  <c r="I281" i="1"/>
  <c r="I100" i="1"/>
  <c r="J100" i="1" s="1"/>
  <c r="I38" i="1"/>
  <c r="J38" i="1" s="1"/>
  <c r="I106" i="1"/>
  <c r="J106" i="1" s="1"/>
  <c r="F135" i="1"/>
  <c r="F205" i="1"/>
  <c r="F99" i="1"/>
  <c r="G352" i="1"/>
  <c r="H352" i="1" s="1"/>
  <c r="G199" i="1"/>
  <c r="H199" i="1" s="1"/>
  <c r="F155" i="1"/>
  <c r="F139" i="1"/>
  <c r="F168" i="1"/>
  <c r="I178" i="1"/>
  <c r="J178" i="1" s="1"/>
  <c r="G149" i="1"/>
  <c r="H149" i="1" s="1"/>
  <c r="I330" i="1"/>
  <c r="J330" i="1" s="1"/>
  <c r="F274" i="1"/>
  <c r="G78" i="1"/>
  <c r="H78" i="1" s="1"/>
  <c r="F354" i="1"/>
  <c r="I153" i="1"/>
  <c r="J153" i="1" s="1"/>
  <c r="G38" i="1"/>
  <c r="H38" i="1" s="1"/>
  <c r="G331" i="1"/>
  <c r="H331" i="1" s="1"/>
  <c r="F91" i="1"/>
  <c r="I221" i="1"/>
  <c r="J221" i="1" s="1"/>
  <c r="I237" i="1"/>
  <c r="J237" i="1" s="1"/>
  <c r="I197" i="1"/>
  <c r="J197" i="1" s="1"/>
  <c r="G354" i="1"/>
  <c r="H354" i="1" s="1"/>
  <c r="I47" i="1"/>
  <c r="J47" i="1" s="1"/>
  <c r="G348" i="1"/>
  <c r="H348" i="1" s="1"/>
  <c r="F353" i="1"/>
  <c r="F352" i="1"/>
  <c r="I20" i="1"/>
  <c r="J20" i="1" s="1"/>
  <c r="I315" i="1"/>
  <c r="J315" i="1" s="1"/>
  <c r="G283" i="1"/>
  <c r="H283" i="1" s="1"/>
  <c r="F48" i="1"/>
  <c r="G116" i="1"/>
  <c r="H116" i="1" s="1"/>
  <c r="F103" i="1"/>
  <c r="F73" i="1"/>
  <c r="I259" i="1"/>
  <c r="J259" i="1" s="1"/>
  <c r="I320" i="1"/>
  <c r="J320" i="1" s="1"/>
  <c r="F105" i="1"/>
  <c r="F90" i="1"/>
  <c r="G69" i="1"/>
  <c r="H69" i="1" s="1"/>
  <c r="I13" i="1"/>
  <c r="J13" i="1" s="1"/>
  <c r="G181" i="1"/>
  <c r="H181" i="1" s="1"/>
  <c r="F290" i="1"/>
  <c r="G42" i="1"/>
  <c r="H42" i="1" s="1"/>
  <c r="I16" i="1"/>
  <c r="J16" i="1" s="1"/>
  <c r="G290" i="1"/>
  <c r="H290" i="1" s="1"/>
  <c r="G125" i="1"/>
  <c r="H125" i="1" s="1"/>
  <c r="F189" i="1"/>
  <c r="I166" i="1"/>
  <c r="J166" i="1" s="1"/>
  <c r="G235" i="1"/>
  <c r="H235" i="1" s="1"/>
  <c r="I346" i="1"/>
  <c r="J346" i="1" s="1"/>
  <c r="F234" i="1"/>
  <c r="G75" i="1"/>
  <c r="H75" i="1" s="1"/>
  <c r="I21" i="1"/>
  <c r="J21" i="1" s="1"/>
  <c r="F343" i="1"/>
  <c r="I50" i="1"/>
  <c r="J50" i="1" s="1"/>
  <c r="F88" i="1"/>
  <c r="I193" i="1"/>
  <c r="J193" i="1" s="1"/>
  <c r="I34" i="1"/>
  <c r="J34" i="1" s="1"/>
  <c r="F345" i="1"/>
  <c r="I44" i="1"/>
  <c r="J44" i="1" s="1"/>
  <c r="F172" i="1"/>
  <c r="F176" i="1"/>
  <c r="G58" i="1"/>
  <c r="H58" i="1" s="1"/>
  <c r="G319" i="1"/>
  <c r="H319" i="1" s="1"/>
  <c r="G335" i="1"/>
  <c r="H335" i="1" s="1"/>
  <c r="G269" i="1"/>
  <c r="H269" i="1" s="1"/>
  <c r="G208" i="1"/>
  <c r="H208" i="1" s="1"/>
  <c r="I351" i="1"/>
  <c r="J351" i="1" s="1"/>
  <c r="F161" i="1"/>
  <c r="G188" i="1"/>
  <c r="H188" i="1" s="1"/>
  <c r="I173" i="1"/>
  <c r="J173" i="1" s="1"/>
  <c r="I204" i="1"/>
  <c r="J204" i="1" s="1"/>
  <c r="F199" i="1"/>
  <c r="F33" i="1"/>
  <c r="I203" i="1"/>
  <c r="J203" i="1" s="1"/>
  <c r="G127" i="1"/>
  <c r="H127" i="1" s="1"/>
  <c r="F158" i="1"/>
  <c r="F171" i="1"/>
  <c r="I40" i="1"/>
  <c r="J40" i="1" s="1"/>
  <c r="G284" i="1"/>
  <c r="H284" i="1" s="1"/>
  <c r="G256" i="1"/>
  <c r="H256" i="1" s="1"/>
  <c r="F57" i="1"/>
  <c r="G218" i="1"/>
  <c r="H218" i="1" s="1"/>
  <c r="G310" i="1"/>
  <c r="H310" i="1" s="1"/>
  <c r="G186" i="1"/>
  <c r="H186" i="1" s="1"/>
  <c r="I12" i="1"/>
  <c r="J12" i="1" s="1"/>
  <c r="I105" i="1"/>
  <c r="J105" i="1" s="1"/>
  <c r="F259" i="1"/>
  <c r="F198" i="1"/>
  <c r="I196" i="1"/>
  <c r="J196" i="1" s="1"/>
  <c r="F152" i="1"/>
  <c r="I77" i="1"/>
  <c r="J77" i="1" s="1"/>
  <c r="I83" i="1"/>
  <c r="J83" i="1" s="1"/>
  <c r="I168" i="1"/>
  <c r="J168" i="1" s="1"/>
  <c r="F207" i="1"/>
  <c r="I98" i="1"/>
  <c r="J98" i="1" s="1"/>
  <c r="I276" i="1"/>
  <c r="J276" i="1" s="1"/>
  <c r="G105" i="1"/>
  <c r="H105" i="1" s="1"/>
  <c r="G155" i="1"/>
  <c r="H155" i="1" s="1"/>
  <c r="G169" i="1"/>
  <c r="H169" i="1" s="1"/>
  <c r="I162" i="1"/>
  <c r="J162" i="1" s="1"/>
  <c r="G168" i="1"/>
  <c r="H168" i="1" s="1"/>
  <c r="G345" i="1"/>
  <c r="H345" i="1" s="1"/>
  <c r="F12" i="1"/>
  <c r="I8" i="1"/>
  <c r="J8" i="1" s="1"/>
  <c r="G276" i="1"/>
  <c r="H276" i="1" s="1"/>
  <c r="G94" i="1"/>
  <c r="H94" i="1" s="1"/>
  <c r="I317" i="1"/>
  <c r="J317" i="1" s="1"/>
  <c r="F16" i="1"/>
  <c r="G361" i="1"/>
  <c r="H361" i="1" s="1"/>
  <c r="G338" i="1"/>
  <c r="H338" i="1" s="1"/>
  <c r="G221" i="1"/>
  <c r="H221" i="1" s="1"/>
  <c r="F249" i="1"/>
  <c r="G271" i="1"/>
  <c r="H271" i="1" s="1"/>
  <c r="F306" i="1"/>
  <c r="F153" i="1"/>
  <c r="G321" i="1"/>
  <c r="H321" i="1" s="1"/>
  <c r="G59" i="1"/>
  <c r="H59" i="1" s="1"/>
  <c r="I184" i="1"/>
  <c r="J184" i="1" s="1"/>
  <c r="G227" i="1"/>
  <c r="H227" i="1" s="1"/>
  <c r="G77" i="1"/>
  <c r="H77" i="1" s="1"/>
  <c r="I250" i="1"/>
  <c r="J250" i="1" s="1"/>
  <c r="G17" i="1"/>
  <c r="H17" i="1" s="1"/>
  <c r="I304" i="1"/>
  <c r="J304" i="1" s="1"/>
  <c r="E18" i="3"/>
  <c r="E16" i="3"/>
  <c r="F13" i="3"/>
  <c r="G13" i="3" s="1"/>
  <c r="H13" i="3" s="1"/>
  <c r="I13" i="3" s="1"/>
  <c r="F10" i="3"/>
  <c r="G10" i="3" s="1"/>
  <c r="H10" i="3" s="1"/>
  <c r="I10" i="3" s="1"/>
  <c r="E13" i="3"/>
  <c r="E11" i="3"/>
  <c r="E12" i="3"/>
  <c r="F7" i="3"/>
  <c r="G7" i="3" s="1"/>
  <c r="H7" i="3" s="1"/>
  <c r="F17" i="3"/>
  <c r="G17" i="3" s="1"/>
  <c r="H17" i="3" s="1"/>
  <c r="I17" i="3" s="1"/>
  <c r="E17" i="3"/>
  <c r="F14" i="3"/>
  <c r="G14" i="3" s="1"/>
  <c r="H14" i="3" s="1"/>
  <c r="I14" i="3" s="1"/>
  <c r="E15" i="3"/>
  <c r="F21" i="3"/>
  <c r="G21" i="3" s="1"/>
  <c r="H21" i="3" s="1"/>
  <c r="I21" i="3" s="1"/>
  <c r="F16" i="3"/>
  <c r="G16" i="3" s="1"/>
  <c r="H16" i="3" s="1"/>
  <c r="I16" i="3" s="1"/>
  <c r="F15" i="3"/>
  <c r="G15" i="3" s="1"/>
  <c r="H15" i="3" s="1"/>
  <c r="I15" i="3" s="1"/>
  <c r="F12" i="3"/>
  <c r="G12" i="3" s="1"/>
  <c r="H12" i="3" s="1"/>
  <c r="I12" i="3" s="1"/>
  <c r="E7" i="3"/>
  <c r="O23" i="3"/>
  <c r="E14" i="3"/>
  <c r="E19" i="3"/>
  <c r="E10" i="3"/>
  <c r="F8" i="3"/>
  <c r="G8" i="3" s="1"/>
  <c r="H8" i="3" s="1"/>
  <c r="I8" i="3" s="1"/>
  <c r="F11" i="3"/>
  <c r="G11" i="3" s="1"/>
  <c r="H11" i="3" s="1"/>
  <c r="I11" i="3" s="1"/>
  <c r="F19" i="3"/>
  <c r="G19" i="3" s="1"/>
  <c r="H19" i="3" s="1"/>
  <c r="I19" i="3" s="1"/>
  <c r="E23" i="3"/>
  <c r="F9" i="3"/>
  <c r="G9" i="3" s="1"/>
  <c r="H9" i="3" s="1"/>
  <c r="I9" i="3" s="1"/>
  <c r="F20" i="3"/>
  <c r="G20" i="3" s="1"/>
  <c r="H20" i="3" s="1"/>
  <c r="I20" i="3" s="1"/>
  <c r="E9" i="3"/>
  <c r="E21" i="3"/>
  <c r="E8" i="3"/>
  <c r="E20" i="3"/>
  <c r="F7" i="1"/>
  <c r="I78" i="1"/>
  <c r="J78" i="1" s="1"/>
  <c r="G98" i="1"/>
  <c r="H98" i="1" s="1"/>
  <c r="F138" i="1"/>
  <c r="I287" i="1"/>
  <c r="J287" i="1" s="1"/>
  <c r="F54" i="1"/>
  <c r="I135" i="1"/>
  <c r="J135" i="1" s="1"/>
  <c r="I183" i="1"/>
  <c r="J183" i="1" s="1"/>
  <c r="I209" i="1"/>
  <c r="J209" i="1" s="1"/>
  <c r="F178" i="1"/>
  <c r="I169" i="1"/>
  <c r="J169" i="1" s="1"/>
  <c r="G242" i="1"/>
  <c r="H242" i="1" s="1"/>
  <c r="F202" i="1"/>
  <c r="I84" i="1"/>
  <c r="J84" i="1" s="1"/>
  <c r="F356" i="1"/>
  <c r="F227" i="1"/>
  <c r="F267" i="1"/>
  <c r="I141" i="1"/>
  <c r="J141" i="1" s="1"/>
  <c r="I108" i="1"/>
  <c r="J108" i="1" s="1"/>
  <c r="F309" i="1"/>
  <c r="I29" i="1"/>
  <c r="J29" i="1" s="1"/>
  <c r="I271" i="1"/>
  <c r="J271" i="1" s="1"/>
  <c r="F183" i="1"/>
  <c r="G229" i="1"/>
  <c r="H229" i="1" s="1"/>
  <c r="F58" i="1"/>
  <c r="I273" i="1"/>
  <c r="J273" i="1" s="1"/>
  <c r="G151" i="1"/>
  <c r="H151" i="1" s="1"/>
  <c r="F11" i="1"/>
  <c r="G121" i="1"/>
  <c r="H121" i="1" s="1"/>
  <c r="I37" i="1"/>
  <c r="I160" i="1"/>
  <c r="J160" i="1" s="1"/>
  <c r="I288" i="1"/>
  <c r="J288" i="1" s="1"/>
  <c r="I61" i="1"/>
  <c r="J61" i="1" s="1"/>
  <c r="I139" i="1"/>
  <c r="J139" i="1" s="1"/>
  <c r="F106" i="1"/>
  <c r="G82" i="1"/>
  <c r="H82" i="1" s="1"/>
  <c r="I133" i="1"/>
  <c r="J133" i="1" s="1"/>
  <c r="F327" i="1"/>
  <c r="G100" i="1"/>
  <c r="H100" i="1" s="1"/>
  <c r="I356" i="1"/>
  <c r="J356" i="1" s="1"/>
  <c r="G57" i="1"/>
  <c r="H57" i="1" s="1"/>
  <c r="I42" i="1"/>
  <c r="J42" i="1" s="1"/>
  <c r="F191" i="1"/>
  <c r="F77" i="1"/>
  <c r="F331" i="1"/>
  <c r="I293" i="1"/>
  <c r="J293" i="1" s="1"/>
  <c r="F217" i="1"/>
  <c r="I264" i="1"/>
  <c r="J264" i="1" s="1"/>
  <c r="F314" i="1"/>
  <c r="F8" i="1"/>
  <c r="G107" i="1"/>
  <c r="H107" i="1" s="1"/>
  <c r="I85" i="1"/>
  <c r="J85" i="1" s="1"/>
  <c r="G329" i="1"/>
  <c r="H329" i="1" s="1"/>
  <c r="I219" i="1"/>
  <c r="J219" i="1" s="1"/>
  <c r="I124" i="1"/>
  <c r="J124" i="1" s="1"/>
  <c r="F23" i="1"/>
  <c r="F26" i="1"/>
  <c r="I157" i="1"/>
  <c r="J157" i="1" s="1"/>
  <c r="G323" i="1"/>
  <c r="H323" i="1" s="1"/>
  <c r="I253" i="1"/>
  <c r="J253" i="1" s="1"/>
  <c r="G198" i="1"/>
  <c r="H198" i="1" s="1"/>
  <c r="F47" i="1"/>
  <c r="G39" i="1"/>
  <c r="H39" i="1" s="1"/>
  <c r="F305" i="1"/>
  <c r="F179" i="1"/>
  <c r="G67" i="1"/>
  <c r="H67" i="1" s="1"/>
  <c r="I291" i="1"/>
  <c r="J291" i="1" s="1"/>
  <c r="I145" i="1"/>
  <c r="J145" i="1" s="1"/>
  <c r="I107" i="1"/>
  <c r="J107" i="1" s="1"/>
  <c r="G301" i="1"/>
  <c r="H301" i="1" s="1"/>
  <c r="I300" i="1"/>
  <c r="J300" i="1" s="1"/>
  <c r="F231" i="1"/>
  <c r="I41" i="1"/>
  <c r="J41" i="1" s="1"/>
  <c r="G12" i="1"/>
  <c r="H12" i="1" s="1"/>
  <c r="I319" i="1"/>
  <c r="J319" i="1" s="1"/>
  <c r="I26" i="1"/>
  <c r="J26" i="1" s="1"/>
  <c r="G159" i="1"/>
  <c r="H159" i="1" s="1"/>
  <c r="I163" i="1"/>
  <c r="J163" i="1" s="1"/>
  <c r="G163" i="1"/>
  <c r="H163" i="1" s="1"/>
  <c r="I11" i="1"/>
  <c r="J11" i="1" s="1"/>
  <c r="G340" i="1"/>
  <c r="H340" i="1" s="1"/>
  <c r="F39" i="1"/>
  <c r="F81" i="1"/>
  <c r="G61" i="1"/>
  <c r="H61" i="1" s="1"/>
  <c r="I298" i="1"/>
  <c r="J298" i="1" s="1"/>
  <c r="F137" i="1"/>
  <c r="F52" i="1"/>
  <c r="F308" i="1"/>
  <c r="G122" i="1"/>
  <c r="H122" i="1" s="1"/>
  <c r="G275" i="1"/>
  <c r="H275" i="1" s="1"/>
  <c r="G282" i="1"/>
  <c r="H282" i="1" s="1"/>
  <c r="I24" i="1"/>
  <c r="J24" i="1" s="1"/>
  <c r="G349" i="1"/>
  <c r="H349" i="1" s="1"/>
  <c r="I181" i="1"/>
  <c r="J181" i="1" s="1"/>
  <c r="F269" i="1"/>
  <c r="F147" i="1"/>
  <c r="I56" i="1"/>
  <c r="J56" i="1" s="1"/>
  <c r="G346" i="1"/>
  <c r="H346" i="1" s="1"/>
  <c r="I263" i="1"/>
  <c r="J263" i="1" s="1"/>
  <c r="F104" i="1"/>
  <c r="F208" i="1"/>
  <c r="I101" i="1"/>
  <c r="J101" i="1" s="1"/>
  <c r="F335" i="1"/>
  <c r="I67" i="1"/>
  <c r="J67" i="1" s="1"/>
  <c r="G172" i="1"/>
  <c r="H172" i="1" s="1"/>
  <c r="F121" i="1"/>
  <c r="F229" i="1"/>
  <c r="F109" i="1"/>
  <c r="I49" i="1"/>
  <c r="J49" i="1" s="1"/>
  <c r="G308" i="1"/>
  <c r="H308" i="1" s="1"/>
  <c r="I22" i="1"/>
  <c r="J22" i="1" s="1"/>
  <c r="I110" i="1"/>
  <c r="J110" i="1" s="1"/>
  <c r="I331" i="1"/>
  <c r="J331" i="1" s="1"/>
  <c r="I152" i="1"/>
  <c r="J152" i="1" s="1"/>
  <c r="I362" i="1"/>
  <c r="J362" i="1" s="1"/>
  <c r="G252" i="1"/>
  <c r="H252" i="1" s="1"/>
  <c r="I324" i="1"/>
  <c r="J324" i="1" s="1"/>
  <c r="I80" i="1"/>
  <c r="J80" i="1" s="1"/>
  <c r="G220" i="1"/>
  <c r="H220" i="1" s="1"/>
  <c r="F13" i="1"/>
  <c r="G52" i="1"/>
  <c r="H52" i="1" s="1"/>
  <c r="I45" i="1"/>
  <c r="J45" i="1" s="1"/>
  <c r="I71" i="1"/>
  <c r="J71" i="1" s="1"/>
  <c r="F127" i="1"/>
  <c r="G328" i="1"/>
  <c r="H328" i="1" s="1"/>
  <c r="G145" i="1"/>
  <c r="H145" i="1" s="1"/>
  <c r="F84" i="1"/>
  <c r="G201" i="1"/>
  <c r="H201" i="1" s="1"/>
  <c r="I74" i="1"/>
  <c r="J74" i="1" s="1"/>
  <c r="G272" i="1"/>
  <c r="H272" i="1" s="1"/>
  <c r="I270" i="1"/>
  <c r="J270" i="1" s="1"/>
  <c r="I213" i="1"/>
  <c r="J213" i="1" s="1"/>
  <c r="G31" i="1"/>
  <c r="H31" i="1" s="1"/>
  <c r="I113" i="1"/>
  <c r="J113" i="1" s="1"/>
  <c r="G130" i="1"/>
  <c r="H130" i="1" s="1"/>
  <c r="G87" i="1"/>
  <c r="H87" i="1" s="1"/>
  <c r="F50" i="1"/>
  <c r="I54" i="1"/>
  <c r="J54" i="1" s="1"/>
  <c r="F35" i="1"/>
  <c r="G90" i="1"/>
  <c r="H90" i="1" s="1"/>
  <c r="I104" i="1"/>
  <c r="J104" i="1" s="1"/>
  <c r="G315" i="1"/>
  <c r="H315" i="1" s="1"/>
  <c r="I192" i="1"/>
  <c r="J192" i="1" s="1"/>
  <c r="I52" i="1"/>
  <c r="J52" i="1" s="1"/>
  <c r="I257" i="1"/>
  <c r="J257" i="1" s="1"/>
  <c r="G46" i="1"/>
  <c r="H46" i="1" s="1"/>
  <c r="G24" i="1"/>
  <c r="H24" i="1" s="1"/>
  <c r="I90" i="1"/>
  <c r="J90" i="1" s="1"/>
  <c r="G32" i="1"/>
  <c r="H32" i="1" s="1"/>
  <c r="F236" i="1"/>
  <c r="G187" i="1"/>
  <c r="H187" i="1" s="1"/>
  <c r="I158" i="1"/>
  <c r="J158" i="1" s="1"/>
  <c r="F251" i="1"/>
  <c r="I244" i="1"/>
  <c r="J244" i="1" s="1"/>
  <c r="G171" i="1"/>
  <c r="H171" i="1" s="1"/>
  <c r="G26" i="1"/>
  <c r="H26" i="1" s="1"/>
  <c r="F119" i="1"/>
  <c r="G185" i="1"/>
  <c r="H185" i="1" s="1"/>
  <c r="F344" i="1"/>
  <c r="G132" i="1"/>
  <c r="H132" i="1" s="1"/>
  <c r="I214" i="1"/>
  <c r="J214" i="1" s="1"/>
  <c r="G138" i="1"/>
  <c r="H138" i="1" s="1"/>
  <c r="F288" i="1"/>
  <c r="G113" i="1"/>
  <c r="H113" i="1" s="1"/>
  <c r="F320" i="1"/>
  <c r="F256" i="1"/>
  <c r="F363" i="1"/>
  <c r="I280" i="1"/>
  <c r="J280" i="1" s="1"/>
  <c r="G365" i="1"/>
  <c r="F18" i="1"/>
  <c r="F294" i="1"/>
  <c r="I225" i="1"/>
  <c r="J225" i="1" s="1"/>
  <c r="F49" i="1"/>
  <c r="I246" i="1"/>
  <c r="J246" i="1" s="1"/>
  <c r="F317" i="1"/>
  <c r="I23" i="1"/>
  <c r="J23" i="1" s="1"/>
  <c r="G162" i="1"/>
  <c r="H162" i="1" s="1"/>
  <c r="G136" i="1"/>
  <c r="H136" i="1" s="1"/>
  <c r="F28" i="1"/>
  <c r="G260" i="1"/>
  <c r="H260" i="1" s="1"/>
  <c r="F238" i="1"/>
  <c r="F230" i="1"/>
  <c r="F291" i="1"/>
  <c r="I51" i="1"/>
  <c r="J51" i="1" s="1"/>
  <c r="F295" i="1"/>
  <c r="G60" i="1"/>
  <c r="H60" i="1" s="1"/>
  <c r="F142" i="1"/>
  <c r="G334" i="1"/>
  <c r="H334" i="1" s="1"/>
  <c r="I208" i="1"/>
  <c r="J208" i="1" s="1"/>
  <c r="F68" i="1"/>
  <c r="G273" i="1"/>
  <c r="H273" i="1" s="1"/>
  <c r="F233" i="1"/>
  <c r="I289" i="1"/>
  <c r="J289" i="1" s="1"/>
  <c r="F206" i="1"/>
  <c r="I212" i="1"/>
  <c r="J212" i="1" s="1"/>
  <c r="G150" i="1"/>
  <c r="H150" i="1" s="1"/>
  <c r="I236" i="1"/>
  <c r="J236" i="1" s="1"/>
  <c r="F110" i="1"/>
  <c r="G49" i="1"/>
  <c r="H49" i="1" s="1"/>
  <c r="F167" i="1"/>
  <c r="F70" i="1"/>
  <c r="F257" i="1"/>
  <c r="I295" i="1"/>
  <c r="J295" i="1" s="1"/>
  <c r="F232" i="1"/>
  <c r="G210" i="1"/>
  <c r="H210" i="1" s="1"/>
  <c r="F149" i="1"/>
  <c r="F204" i="1"/>
  <c r="F10" i="1"/>
  <c r="G20" i="1"/>
  <c r="H20" i="1" s="1"/>
  <c r="G253" i="1"/>
  <c r="H253" i="1" s="1"/>
  <c r="G231" i="1"/>
  <c r="H231" i="1" s="1"/>
  <c r="F132" i="1"/>
  <c r="F241" i="1"/>
  <c r="G146" i="1"/>
  <c r="H146" i="1" s="1"/>
  <c r="F27" i="1"/>
  <c r="F114" i="1"/>
  <c r="G108" i="1"/>
  <c r="H108" i="1" s="1"/>
  <c r="S365" i="1"/>
  <c r="F60" i="1"/>
  <c r="G53" i="1"/>
  <c r="H53" i="1" s="1"/>
  <c r="F279" i="1"/>
  <c r="G225" i="1"/>
  <c r="H225" i="1" s="1"/>
  <c r="F125" i="1"/>
  <c r="I127" i="1"/>
  <c r="J127" i="1" s="1"/>
  <c r="F64" i="1"/>
  <c r="G332" i="1"/>
  <c r="H332" i="1" s="1"/>
  <c r="F302" i="1"/>
  <c r="I150" i="1"/>
  <c r="J150" i="1" s="1"/>
  <c r="F15" i="1"/>
  <c r="G279" i="1"/>
  <c r="H279" i="1" s="1"/>
  <c r="G205" i="1"/>
  <c r="H205" i="1" s="1"/>
  <c r="F272" i="1"/>
  <c r="F180" i="1"/>
  <c r="F197" i="1"/>
  <c r="I10" i="1"/>
  <c r="J10" i="1" s="1"/>
  <c r="I283" i="1"/>
  <c r="J283" i="1" s="1"/>
  <c r="F78" i="1"/>
  <c r="F159" i="1"/>
  <c r="G344" i="1"/>
  <c r="H344" i="1" s="1"/>
  <c r="I224" i="1"/>
  <c r="J224" i="1" s="1"/>
  <c r="F250" i="1"/>
  <c r="G298" i="1"/>
  <c r="H298" i="1" s="1"/>
  <c r="I36" i="1"/>
  <c r="J36" i="1" s="1"/>
  <c r="F93" i="1"/>
  <c r="I30" i="1"/>
  <c r="J30" i="1" s="1"/>
  <c r="I97" i="1"/>
  <c r="J97" i="1" s="1"/>
  <c r="I68" i="1"/>
  <c r="J68" i="1" s="1"/>
  <c r="F165" i="1"/>
  <c r="I144" i="1"/>
  <c r="J144" i="1" s="1"/>
  <c r="G264" i="1"/>
  <c r="H264" i="1" s="1"/>
  <c r="F166" i="1"/>
  <c r="I174" i="1"/>
  <c r="J174" i="1" s="1"/>
  <c r="F133" i="1"/>
  <c r="I278" i="1"/>
  <c r="J278" i="1" s="1"/>
  <c r="G84" i="1"/>
  <c r="H84" i="1" s="1"/>
  <c r="F63" i="1"/>
  <c r="I35" i="1"/>
  <c r="J35" i="1" s="1"/>
  <c r="I344" i="1"/>
  <c r="J344" i="1" s="1"/>
  <c r="F117" i="1"/>
  <c r="I222" i="1"/>
  <c r="J222" i="1" s="1"/>
  <c r="F131" i="1"/>
  <c r="I25" i="1"/>
  <c r="J25" i="1" s="1"/>
  <c r="F72" i="1"/>
  <c r="G238" i="1"/>
  <c r="H238" i="1" s="1"/>
  <c r="G70" i="1"/>
  <c r="H70" i="1" s="1"/>
  <c r="I167" i="1"/>
  <c r="J167" i="1" s="1"/>
  <c r="F37" i="1"/>
  <c r="F55" i="1"/>
  <c r="G157" i="1"/>
  <c r="H157" i="1" s="1"/>
  <c r="F9" i="1"/>
  <c r="F14" i="1"/>
  <c r="F34" i="1"/>
  <c r="F164" i="1"/>
  <c r="G297" i="1"/>
  <c r="H297" i="1" s="1"/>
  <c r="I322" i="1"/>
  <c r="J322" i="1" s="1"/>
  <c r="F318" i="1"/>
  <c r="I93" i="1"/>
  <c r="J93" i="1" s="1"/>
  <c r="G50" i="1"/>
  <c r="H50" i="1" s="1"/>
  <c r="G251" i="1"/>
  <c r="H251" i="1" s="1"/>
  <c r="G109" i="1"/>
  <c r="H109" i="1" s="1"/>
  <c r="F324" i="1"/>
  <c r="F112" i="1"/>
  <c r="I185" i="1"/>
  <c r="J185" i="1" s="1"/>
  <c r="F237" i="1"/>
  <c r="F281" i="1"/>
  <c r="I318" i="1"/>
  <c r="J318" i="1" s="1"/>
  <c r="G213" i="1"/>
  <c r="H213" i="1" s="1"/>
  <c r="G320" i="1"/>
  <c r="H320" i="1" s="1"/>
  <c r="G83" i="1"/>
  <c r="H83" i="1" s="1"/>
  <c r="I243" i="1"/>
  <c r="J243" i="1" s="1"/>
  <c r="G274" i="1"/>
  <c r="H274" i="1" s="1"/>
  <c r="F74" i="1"/>
  <c r="F107" i="1"/>
  <c r="I180" i="1"/>
  <c r="J180" i="1" s="1"/>
  <c r="G123" i="1"/>
  <c r="H123" i="1" s="1"/>
  <c r="G124" i="1"/>
  <c r="H124" i="1" s="1"/>
  <c r="F194" i="1"/>
  <c r="G97" i="1"/>
  <c r="H97" i="1" s="1"/>
  <c r="G353" i="1"/>
  <c r="H353" i="1" s="1"/>
  <c r="F239" i="1"/>
  <c r="I94" i="1"/>
  <c r="J94" i="1" s="1"/>
  <c r="I119" i="1"/>
  <c r="J119" i="1" s="1"/>
  <c r="G91" i="1"/>
  <c r="H91" i="1" s="1"/>
  <c r="F66" i="1"/>
  <c r="I359" i="1"/>
  <c r="J359" i="1" s="1"/>
  <c r="I342" i="1"/>
  <c r="J342" i="1" s="1"/>
  <c r="I334" i="1"/>
  <c r="J334" i="1" s="1"/>
  <c r="G160" i="1"/>
  <c r="H160" i="1" s="1"/>
  <c r="G265" i="1"/>
  <c r="H265" i="1" s="1"/>
  <c r="F40" i="1"/>
  <c r="G311" i="1"/>
  <c r="H311" i="1" s="1"/>
  <c r="G362" i="1"/>
  <c r="H362" i="1" s="1"/>
  <c r="G55" i="1"/>
  <c r="H55" i="1" s="1"/>
  <c r="F182" i="1"/>
  <c r="F210" i="1"/>
  <c r="I140" i="1"/>
  <c r="J140" i="1" s="1"/>
  <c r="I33" i="1"/>
  <c r="J33" i="1" s="1"/>
  <c r="F118" i="1"/>
  <c r="I79" i="1"/>
  <c r="J79" i="1" s="1"/>
  <c r="G359" i="1"/>
  <c r="H359" i="1" s="1"/>
  <c r="F301" i="1"/>
  <c r="F270" i="1"/>
  <c r="I357" i="1"/>
  <c r="J357" i="1" s="1"/>
  <c r="G183" i="1"/>
  <c r="H183" i="1" s="1"/>
  <c r="G215" i="1"/>
  <c r="H215" i="1" s="1"/>
  <c r="I31" i="1"/>
  <c r="J31" i="1" s="1"/>
  <c r="I348" i="1"/>
  <c r="J348" i="1" s="1"/>
  <c r="F101" i="1"/>
  <c r="G117" i="1"/>
  <c r="H117" i="1" s="1"/>
  <c r="G343" i="1"/>
  <c r="H343" i="1" s="1"/>
  <c r="G101" i="1"/>
  <c r="H101" i="1" s="1"/>
  <c r="G244" i="1"/>
  <c r="H244" i="1" s="1"/>
  <c r="G240" i="1"/>
  <c r="H240" i="1" s="1"/>
  <c r="G92" i="1"/>
  <c r="H92" i="1" s="1"/>
  <c r="I352" i="1"/>
  <c r="J352" i="1" s="1"/>
  <c r="F186" i="1"/>
  <c r="G33" i="1"/>
  <c r="H33" i="1" s="1"/>
  <c r="F151" i="1"/>
  <c r="I121" i="1"/>
  <c r="J121" i="1" s="1"/>
  <c r="F311" i="1"/>
  <c r="I149" i="1"/>
  <c r="J149" i="1" s="1"/>
  <c r="G200" i="1"/>
  <c r="H200" i="1" s="1"/>
  <c r="F140" i="1"/>
  <c r="F45" i="1"/>
  <c r="G337" i="1"/>
  <c r="H337" i="1" s="1"/>
  <c r="F265" i="1"/>
  <c r="I228" i="1"/>
  <c r="J228" i="1" s="1"/>
  <c r="F276" i="1"/>
  <c r="F348" i="1"/>
  <c r="F286" i="1"/>
  <c r="G182" i="1"/>
  <c r="H182" i="1" s="1"/>
  <c r="F124" i="1"/>
  <c r="I335" i="1"/>
  <c r="J335" i="1" s="1"/>
  <c r="F120" i="1"/>
  <c r="F213" i="1"/>
  <c r="G249" i="1"/>
  <c r="H249" i="1" s="1"/>
  <c r="F184" i="1"/>
  <c r="G190" i="1"/>
  <c r="H190" i="1" s="1"/>
  <c r="I170" i="1"/>
  <c r="J170" i="1" s="1"/>
  <c r="G137" i="1"/>
  <c r="H137" i="1" s="1"/>
  <c r="F76" i="1"/>
  <c r="I311" i="1"/>
  <c r="J311" i="1" s="1"/>
  <c r="F245" i="1"/>
  <c r="F108" i="1"/>
  <c r="I279" i="1"/>
  <c r="J279" i="1" s="1"/>
  <c r="F347" i="1"/>
  <c r="G102" i="1"/>
  <c r="H102" i="1" s="1"/>
  <c r="I15" i="1"/>
  <c r="J15" i="1" s="1"/>
  <c r="I323" i="1"/>
  <c r="J323" i="1" s="1"/>
  <c r="I308" i="1"/>
  <c r="J308" i="1" s="1"/>
  <c r="I365" i="1"/>
  <c r="G300" i="1"/>
  <c r="H300" i="1" s="1"/>
  <c r="I82" i="1"/>
  <c r="J82" i="1" s="1"/>
  <c r="F67" i="1"/>
  <c r="I269" i="1"/>
  <c r="J269" i="1" s="1"/>
  <c r="G281" i="1"/>
  <c r="H281" i="1" s="1"/>
  <c r="I123" i="1"/>
  <c r="J123" i="1" s="1"/>
  <c r="I70" i="1"/>
  <c r="J70" i="1" s="1"/>
  <c r="I96" i="1"/>
  <c r="J96" i="1" s="1"/>
  <c r="G164" i="1"/>
  <c r="H164" i="1" s="1"/>
  <c r="G22" i="1"/>
  <c r="H22" i="1" s="1"/>
  <c r="F263" i="1"/>
  <c r="F240" i="1"/>
  <c r="F42" i="1"/>
  <c r="G128" i="1"/>
  <c r="H128" i="1" s="1"/>
  <c r="F82" i="1"/>
  <c r="G179" i="1"/>
  <c r="H179" i="1" s="1"/>
  <c r="F216" i="1"/>
  <c r="G245" i="1"/>
  <c r="H245" i="1" s="1"/>
  <c r="F341" i="1"/>
  <c r="F97" i="1"/>
  <c r="I229" i="1"/>
  <c r="J229" i="1" s="1"/>
  <c r="I302" i="1"/>
  <c r="J302" i="1" s="1"/>
  <c r="F195" i="1"/>
  <c r="G106" i="1"/>
  <c r="H106" i="1" s="1"/>
  <c r="I358" i="1"/>
  <c r="J358" i="1" s="1"/>
  <c r="G219" i="1"/>
  <c r="H219" i="1" s="1"/>
  <c r="F173" i="1"/>
  <c r="I69" i="1"/>
  <c r="J69" i="1" s="1"/>
  <c r="I262" i="1"/>
  <c r="J262" i="1" s="1"/>
  <c r="F17" i="1"/>
  <c r="G341" i="1"/>
  <c r="H341" i="1" s="1"/>
  <c r="F224" i="1"/>
  <c r="I272" i="1"/>
  <c r="J272" i="1" s="1"/>
  <c r="G222" i="1"/>
  <c r="H222" i="1" s="1"/>
  <c r="I211" i="1"/>
  <c r="J211" i="1" s="1"/>
  <c r="G51" i="1"/>
  <c r="H51" i="1" s="1"/>
  <c r="F75" i="1"/>
  <c r="I233" i="1"/>
  <c r="J233" i="1" s="1"/>
  <c r="F278" i="1"/>
  <c r="G355" i="1"/>
  <c r="H355" i="1" s="1"/>
  <c r="G351" i="1"/>
  <c r="H351" i="1" s="1"/>
  <c r="I294" i="1"/>
  <c r="J294" i="1" s="1"/>
  <c r="I146" i="1"/>
  <c r="J146" i="1" s="1"/>
  <c r="G134" i="1"/>
  <c r="H134" i="1" s="1"/>
  <c r="F193" i="1"/>
  <c r="G103" i="1"/>
  <c r="H103" i="1" s="1"/>
  <c r="G291" i="1"/>
  <c r="H291" i="1" s="1"/>
  <c r="F160" i="1"/>
  <c r="I19" i="1"/>
  <c r="J19" i="1" s="1"/>
  <c r="I177" i="1"/>
  <c r="J177" i="1" s="1"/>
  <c r="I136" i="1"/>
  <c r="J136" i="1" s="1"/>
  <c r="F304" i="1"/>
  <c r="G209" i="1"/>
  <c r="H209" i="1" s="1"/>
  <c r="G131" i="1"/>
  <c r="H131" i="1" s="1"/>
  <c r="I265" i="1"/>
  <c r="J265" i="1" s="1"/>
  <c r="I151" i="1"/>
  <c r="J151" i="1" s="1"/>
  <c r="F44" i="1"/>
  <c r="I125" i="1"/>
  <c r="J125" i="1" s="1"/>
  <c r="F268" i="1"/>
  <c r="F92" i="1"/>
  <c r="I260" i="1"/>
  <c r="J260" i="1" s="1"/>
  <c r="F79" i="1"/>
  <c r="G119" i="1"/>
  <c r="H119" i="1" s="1"/>
  <c r="I63" i="1"/>
  <c r="J63" i="1" s="1"/>
  <c r="I266" i="1"/>
  <c r="J266" i="1" s="1"/>
  <c r="G307" i="1"/>
  <c r="H307" i="1" s="1"/>
  <c r="G86" i="1"/>
  <c r="H86" i="1" s="1"/>
  <c r="G314" i="1"/>
  <c r="H314" i="1" s="1"/>
  <c r="I245" i="1"/>
  <c r="J245" i="1" s="1"/>
  <c r="F41" i="1"/>
  <c r="G45" i="1"/>
  <c r="H45" i="1" s="1"/>
  <c r="G261" i="1"/>
  <c r="H261" i="1" s="1"/>
  <c r="F360" i="1"/>
  <c r="G246" i="1"/>
  <c r="H246" i="1" s="1"/>
  <c r="G154" i="1"/>
  <c r="H154" i="1" s="1"/>
  <c r="I305" i="1"/>
  <c r="J305" i="1" s="1"/>
  <c r="G327" i="1"/>
  <c r="H327" i="1" s="1"/>
  <c r="I297" i="1"/>
  <c r="J297" i="1" s="1"/>
  <c r="G312" i="1"/>
  <c r="H312" i="1" s="1"/>
  <c r="I240" i="1"/>
  <c r="J240" i="1" s="1"/>
  <c r="G237" i="1"/>
  <c r="H237" i="1" s="1"/>
  <c r="I248" i="1"/>
  <c r="J248" i="1" s="1"/>
  <c r="G44" i="1"/>
  <c r="H44" i="1" s="1"/>
  <c r="F126" i="1"/>
  <c r="F192" i="1"/>
  <c r="G158" i="1"/>
  <c r="H158" i="1" s="1"/>
  <c r="I118" i="1"/>
  <c r="J118" i="1" s="1"/>
  <c r="F297" i="1"/>
  <c r="I55" i="1"/>
  <c r="J55" i="1" s="1"/>
  <c r="F365" i="1"/>
  <c r="G241" i="1"/>
  <c r="H241" i="1" s="1"/>
  <c r="F307" i="1"/>
  <c r="I360" i="1"/>
  <c r="J360" i="1" s="1"/>
  <c r="G143" i="1"/>
  <c r="H143" i="1" s="1"/>
  <c r="G142" i="1"/>
  <c r="H142" i="1" s="1"/>
  <c r="F144" i="1"/>
  <c r="I341" i="1"/>
  <c r="J341" i="1" s="1"/>
  <c r="G239" i="1"/>
  <c r="H239" i="1" s="1"/>
  <c r="I186" i="1"/>
  <c r="J186" i="1" s="1"/>
  <c r="I138" i="1"/>
  <c r="J138" i="1" s="1"/>
  <c r="F181" i="1"/>
  <c r="G99" i="1"/>
  <c r="H99" i="1" s="1"/>
  <c r="I292" i="1"/>
  <c r="J292" i="1" s="1"/>
  <c r="G330" i="1"/>
  <c r="H330" i="1" s="1"/>
  <c r="G228" i="1"/>
  <c r="H228" i="1" s="1"/>
  <c r="I339" i="1"/>
  <c r="J339" i="1" s="1"/>
  <c r="G318" i="1"/>
  <c r="H318" i="1" s="1"/>
  <c r="G115" i="1"/>
  <c r="H115" i="1" s="1"/>
  <c r="F111" i="1"/>
  <c r="I199" i="1"/>
  <c r="J199" i="1" s="1"/>
  <c r="I226" i="1"/>
  <c r="J226" i="1" s="1"/>
  <c r="I340" i="1"/>
  <c r="J340" i="1" s="1"/>
  <c r="G21" i="1"/>
  <c r="H21" i="1" s="1"/>
  <c r="I223" i="1"/>
  <c r="J223" i="1" s="1"/>
  <c r="G64" i="1"/>
  <c r="H64" i="1" s="1"/>
  <c r="G173" i="1"/>
  <c r="H173" i="1" s="1"/>
  <c r="F212" i="1"/>
  <c r="F337" i="1"/>
  <c r="F156" i="1"/>
  <c r="I134" i="1"/>
  <c r="J134" i="1" s="1"/>
  <c r="F310" i="1"/>
  <c r="F56" i="1"/>
  <c r="F53" i="1"/>
  <c r="G54" i="1"/>
  <c r="H54" i="1" s="1"/>
  <c r="I130" i="1"/>
  <c r="J130" i="1" s="1"/>
  <c r="F285" i="1"/>
  <c r="G174" i="1"/>
  <c r="H174" i="1" s="1"/>
  <c r="I309" i="1"/>
  <c r="J309" i="1" s="1"/>
  <c r="F313" i="1"/>
  <c r="G43" i="1"/>
  <c r="H43" i="1" s="1"/>
  <c r="I72" i="1"/>
  <c r="J72" i="1" s="1"/>
  <c r="G194" i="1"/>
  <c r="H194" i="1" s="1"/>
  <c r="F69" i="1"/>
  <c r="I182" i="1"/>
  <c r="J182" i="1" s="1"/>
  <c r="F271" i="1"/>
  <c r="F226" i="1"/>
  <c r="G316" i="1"/>
  <c r="H316" i="1" s="1"/>
  <c r="F85" i="1"/>
  <c r="F36" i="1"/>
  <c r="G189" i="1"/>
  <c r="H189" i="1" s="1"/>
  <c r="G204" i="1"/>
  <c r="H204" i="1" s="1"/>
  <c r="G267" i="1"/>
  <c r="H267" i="1" s="1"/>
  <c r="G195" i="1"/>
  <c r="H195" i="1" s="1"/>
  <c r="G342" i="1"/>
  <c r="H342" i="1" s="1"/>
  <c r="G293" i="1"/>
  <c r="H293" i="1" s="1"/>
  <c r="G147" i="1"/>
  <c r="H147" i="1" s="1"/>
  <c r="G27" i="1"/>
  <c r="H27" i="1" s="1"/>
  <c r="I92" i="1"/>
  <c r="J92" i="1" s="1"/>
  <c r="G72" i="1"/>
  <c r="H72" i="1" s="1"/>
  <c r="G16" i="1"/>
  <c r="H16" i="1" s="1"/>
  <c r="I216" i="1"/>
  <c r="J216" i="1" s="1"/>
  <c r="F298" i="1"/>
  <c r="I161" i="1"/>
  <c r="J161" i="1" s="1"/>
  <c r="G296" i="1"/>
  <c r="H296" i="1" s="1"/>
  <c r="G178" i="1"/>
  <c r="H178" i="1" s="1"/>
  <c r="I176" i="1"/>
  <c r="J176" i="1" s="1"/>
  <c r="I343" i="1"/>
  <c r="J343" i="1" s="1"/>
  <c r="F98" i="1"/>
  <c r="I299" i="1"/>
  <c r="J299" i="1" s="1"/>
  <c r="F223" i="1"/>
  <c r="F342" i="1"/>
  <c r="I258" i="1"/>
  <c r="J258" i="1" s="1"/>
  <c r="F143" i="1"/>
  <c r="F247" i="1"/>
  <c r="I363" i="1"/>
  <c r="J363" i="1" s="1"/>
  <c r="F349" i="1"/>
  <c r="I32" i="1"/>
  <c r="J32" i="1" s="1"/>
  <c r="F275" i="1"/>
  <c r="I59" i="1"/>
  <c r="J59" i="1" s="1"/>
  <c r="I310" i="1"/>
  <c r="J310" i="1" s="1"/>
  <c r="I314" i="1"/>
  <c r="J314" i="1" s="1"/>
  <c r="G81" i="1"/>
  <c r="H81" i="1" s="1"/>
  <c r="I116" i="1"/>
  <c r="J116" i="1" s="1"/>
  <c r="G336" i="1"/>
  <c r="H336" i="1" s="1"/>
  <c r="G133" i="1"/>
  <c r="H133" i="1" s="1"/>
  <c r="I58" i="1"/>
  <c r="J58" i="1" s="1"/>
  <c r="F148" i="1"/>
  <c r="G74" i="1"/>
  <c r="H74" i="1" s="1"/>
  <c r="I188" i="1"/>
  <c r="J188" i="1" s="1"/>
  <c r="I187" i="1"/>
  <c r="J187" i="1" s="1"/>
  <c r="F61" i="1"/>
  <c r="I254" i="1"/>
  <c r="J254" i="1" s="1"/>
  <c r="F25" i="1"/>
  <c r="G306" i="1"/>
  <c r="H306" i="1" s="1"/>
  <c r="I338" i="1"/>
  <c r="J338" i="1" s="1"/>
  <c r="G88" i="1"/>
  <c r="H88" i="1" s="1"/>
  <c r="G112" i="1"/>
  <c r="H112" i="1" s="1"/>
  <c r="F145" i="1"/>
  <c r="I75" i="1"/>
  <c r="J75" i="1" s="1"/>
  <c r="F89" i="1"/>
  <c r="I355" i="1"/>
  <c r="J355" i="1" s="1"/>
  <c r="I114" i="1"/>
  <c r="J114" i="1" s="1"/>
  <c r="J312" i="1"/>
  <c r="J249" i="1"/>
  <c r="J247" i="1"/>
  <c r="J57" i="1"/>
  <c r="J102" i="1"/>
  <c r="J329" i="1"/>
  <c r="J9" i="1"/>
  <c r="J147" i="1"/>
  <c r="J354" i="1"/>
  <c r="J296" i="1"/>
  <c r="J39" i="1"/>
  <c r="J159" i="1"/>
  <c r="J349" i="1"/>
  <c r="J252" i="1"/>
  <c r="J46" i="1"/>
  <c r="J172" i="1"/>
  <c r="J164" i="1"/>
  <c r="J137" i="1"/>
  <c r="J62" i="1"/>
  <c r="J256" i="1"/>
  <c r="J103" i="1"/>
  <c r="J95" i="1"/>
  <c r="J281" i="1"/>
  <c r="J99" i="1"/>
  <c r="J37" i="1"/>
  <c r="J327" i="1"/>
  <c r="J282" i="1"/>
  <c r="H365" i="1" l="1"/>
  <c r="G23" i="3"/>
  <c r="H23" i="3"/>
  <c r="I23" i="3" s="1"/>
  <c r="I7" i="3"/>
  <c r="J365" i="1"/>
  <c r="J7" i="3" l="1"/>
  <c r="J23" i="3"/>
  <c r="J15" i="3"/>
  <c r="J9" i="3"/>
  <c r="J18" i="3"/>
  <c r="J20" i="3"/>
  <c r="J21" i="3"/>
  <c r="J16" i="3"/>
  <c r="J13" i="3"/>
  <c r="J8" i="3"/>
  <c r="J10" i="3"/>
  <c r="J17" i="3"/>
  <c r="J12" i="3"/>
  <c r="J14" i="3"/>
  <c r="J11" i="3"/>
  <c r="J19" i="3"/>
  <c r="J368" i="1"/>
  <c r="J367" i="1"/>
  <c r="C4" i="1" l="1"/>
  <c r="K232" i="1"/>
  <c r="L232" i="1" s="1"/>
  <c r="M232" i="1" s="1"/>
  <c r="N232" i="1" s="1"/>
  <c r="O232" i="1" s="1"/>
  <c r="K333" i="1"/>
  <c r="L333" i="1" s="1"/>
  <c r="M333" i="1" s="1"/>
  <c r="N333" i="1" s="1"/>
  <c r="O333" i="1" s="1"/>
  <c r="K303" i="1"/>
  <c r="L303" i="1" s="1"/>
  <c r="M303" i="1" s="1"/>
  <c r="N303" i="1" s="1"/>
  <c r="O303" i="1" s="1"/>
  <c r="K277" i="1"/>
  <c r="L277" i="1" s="1"/>
  <c r="M277" i="1" s="1"/>
  <c r="N277" i="1" s="1"/>
  <c r="O277" i="1" s="1"/>
  <c r="K171" i="1"/>
  <c r="L171" i="1" s="1"/>
  <c r="M171" i="1" s="1"/>
  <c r="N171" i="1" s="1"/>
  <c r="O171" i="1" s="1"/>
  <c r="K46" i="1"/>
  <c r="L46" i="1" s="1"/>
  <c r="M46" i="1" s="1"/>
  <c r="N46" i="1" s="1"/>
  <c r="O46" i="1" s="1"/>
  <c r="K299" i="1"/>
  <c r="L299" i="1" s="1"/>
  <c r="M299" i="1" s="1"/>
  <c r="N299" i="1" s="1"/>
  <c r="O299" i="1" s="1"/>
  <c r="K92" i="1"/>
  <c r="L92" i="1" s="1"/>
  <c r="M92" i="1" s="1"/>
  <c r="N92" i="1" s="1"/>
  <c r="O92" i="1" s="1"/>
  <c r="K72" i="1"/>
  <c r="L72" i="1" s="1"/>
  <c r="M72" i="1" s="1"/>
  <c r="N72" i="1" s="1"/>
  <c r="O72" i="1" s="1"/>
  <c r="K229" i="1"/>
  <c r="L229" i="1" s="1"/>
  <c r="M229" i="1" s="1"/>
  <c r="N229" i="1" s="1"/>
  <c r="O229" i="1" s="1"/>
  <c r="K269" i="1"/>
  <c r="L269" i="1" s="1"/>
  <c r="M269" i="1" s="1"/>
  <c r="N269" i="1" s="1"/>
  <c r="O269" i="1" s="1"/>
  <c r="K311" i="1"/>
  <c r="L311" i="1" s="1"/>
  <c r="M311" i="1" s="1"/>
  <c r="N311" i="1" s="1"/>
  <c r="O311" i="1" s="1"/>
  <c r="K149" i="1"/>
  <c r="L149" i="1" s="1"/>
  <c r="M149" i="1" s="1"/>
  <c r="N149" i="1" s="1"/>
  <c r="O149" i="1" s="1"/>
  <c r="K342" i="1"/>
  <c r="L342" i="1" s="1"/>
  <c r="M342" i="1" s="1"/>
  <c r="N342" i="1" s="1"/>
  <c r="O342" i="1" s="1"/>
  <c r="K257" i="1"/>
  <c r="L257" i="1" s="1"/>
  <c r="M257" i="1" s="1"/>
  <c r="N257" i="1" s="1"/>
  <c r="O257" i="1" s="1"/>
  <c r="K113" i="1"/>
  <c r="L113" i="1" s="1"/>
  <c r="M113" i="1" s="1"/>
  <c r="N113" i="1" s="1"/>
  <c r="O113" i="1" s="1"/>
  <c r="K331" i="1"/>
  <c r="L331" i="1" s="1"/>
  <c r="M331" i="1" s="1"/>
  <c r="N331" i="1" s="1"/>
  <c r="O331" i="1" s="1"/>
  <c r="K263" i="1"/>
  <c r="L263" i="1" s="1"/>
  <c r="M263" i="1" s="1"/>
  <c r="N263" i="1" s="1"/>
  <c r="O263" i="1" s="1"/>
  <c r="K226" i="1"/>
  <c r="L226" i="1" s="1"/>
  <c r="M226" i="1" s="1"/>
  <c r="N226" i="1" s="1"/>
  <c r="O226" i="1" s="1"/>
  <c r="K136" i="1"/>
  <c r="L136" i="1" s="1"/>
  <c r="M136" i="1" s="1"/>
  <c r="N136" i="1" s="1"/>
  <c r="O136" i="1" s="1"/>
  <c r="K243" i="1"/>
  <c r="L243" i="1" s="1"/>
  <c r="M243" i="1" s="1"/>
  <c r="N243" i="1" s="1"/>
  <c r="O243" i="1" s="1"/>
  <c r="K193" i="1"/>
  <c r="L193" i="1" s="1"/>
  <c r="M193" i="1" s="1"/>
  <c r="N193" i="1" s="1"/>
  <c r="O193" i="1" s="1"/>
  <c r="K106" i="1"/>
  <c r="L106" i="1" s="1"/>
  <c r="M106" i="1" s="1"/>
  <c r="N106" i="1" s="1"/>
  <c r="O106" i="1" s="1"/>
  <c r="K10" i="1"/>
  <c r="L10" i="1" s="1"/>
  <c r="M10" i="1" s="1"/>
  <c r="N10" i="1" s="1"/>
  <c r="O10" i="1" s="1"/>
  <c r="K196" i="1"/>
  <c r="L196" i="1" s="1"/>
  <c r="M196" i="1" s="1"/>
  <c r="N196" i="1" s="1"/>
  <c r="O196" i="1" s="1"/>
  <c r="K168" i="1"/>
  <c r="L168" i="1" s="1"/>
  <c r="M168" i="1" s="1"/>
  <c r="N168" i="1" s="1"/>
  <c r="O168" i="1" s="1"/>
  <c r="K162" i="1"/>
  <c r="L162" i="1" s="1"/>
  <c r="M162" i="1" s="1"/>
  <c r="N162" i="1" s="1"/>
  <c r="O162" i="1" s="1"/>
  <c r="K282" i="1"/>
  <c r="L282" i="1" s="1"/>
  <c r="M282" i="1" s="1"/>
  <c r="N282" i="1" s="1"/>
  <c r="O282" i="1" s="1"/>
  <c r="K246" i="1"/>
  <c r="L246" i="1" s="1"/>
  <c r="M246" i="1" s="1"/>
  <c r="N246" i="1" s="1"/>
  <c r="O246" i="1" s="1"/>
  <c r="K242" i="1"/>
  <c r="L242" i="1" s="1"/>
  <c r="M242" i="1" s="1"/>
  <c r="N242" i="1" s="1"/>
  <c r="O242" i="1" s="1"/>
  <c r="K179" i="1"/>
  <c r="L179" i="1" s="1"/>
  <c r="M179" i="1" s="1"/>
  <c r="N179" i="1" s="1"/>
  <c r="O179" i="1" s="1"/>
  <c r="K25" i="1"/>
  <c r="L25" i="1" s="1"/>
  <c r="M25" i="1" s="1"/>
  <c r="N25" i="1" s="1"/>
  <c r="O25" i="1" s="1"/>
  <c r="K293" i="1"/>
  <c r="L293" i="1" s="1"/>
  <c r="M293" i="1" s="1"/>
  <c r="N293" i="1" s="1"/>
  <c r="O293" i="1" s="1"/>
  <c r="K261" i="1"/>
  <c r="L261" i="1" s="1"/>
  <c r="M261" i="1" s="1"/>
  <c r="N261" i="1" s="1"/>
  <c r="O261" i="1" s="1"/>
  <c r="K93" i="1"/>
  <c r="L93" i="1" s="1"/>
  <c r="M93" i="1" s="1"/>
  <c r="N93" i="1" s="1"/>
  <c r="O93" i="1" s="1"/>
  <c r="K7" i="1"/>
  <c r="L7" i="1" s="1"/>
  <c r="K354" i="1"/>
  <c r="L354" i="1" s="1"/>
  <c r="M354" i="1" s="1"/>
  <c r="N354" i="1" s="1"/>
  <c r="O354" i="1" s="1"/>
  <c r="K125" i="1"/>
  <c r="L125" i="1" s="1"/>
  <c r="M125" i="1" s="1"/>
  <c r="N125" i="1" s="1"/>
  <c r="O125" i="1" s="1"/>
  <c r="K314" i="1"/>
  <c r="L314" i="1" s="1"/>
  <c r="M314" i="1" s="1"/>
  <c r="N314" i="1" s="1"/>
  <c r="O314" i="1" s="1"/>
  <c r="K73" i="1"/>
  <c r="L73" i="1" s="1"/>
  <c r="M73" i="1" s="1"/>
  <c r="N73" i="1" s="1"/>
  <c r="O73" i="1" s="1"/>
  <c r="K316" i="1"/>
  <c r="L316" i="1" s="1"/>
  <c r="M316" i="1" s="1"/>
  <c r="N316" i="1" s="1"/>
  <c r="O316" i="1" s="1"/>
  <c r="K174" i="1"/>
  <c r="L174" i="1" s="1"/>
  <c r="M174" i="1" s="1"/>
  <c r="N174" i="1" s="1"/>
  <c r="O174" i="1" s="1"/>
  <c r="K272" i="1"/>
  <c r="L272" i="1" s="1"/>
  <c r="M272" i="1" s="1"/>
  <c r="N272" i="1" s="1"/>
  <c r="O272" i="1" s="1"/>
  <c r="K341" i="1"/>
  <c r="L341" i="1" s="1"/>
  <c r="M341" i="1" s="1"/>
  <c r="N341" i="1" s="1"/>
  <c r="O341" i="1" s="1"/>
  <c r="K177" i="1"/>
  <c r="L177" i="1" s="1"/>
  <c r="M177" i="1" s="1"/>
  <c r="N177" i="1" s="1"/>
  <c r="O177" i="1" s="1"/>
  <c r="K36" i="1"/>
  <c r="L36" i="1" s="1"/>
  <c r="M36" i="1" s="1"/>
  <c r="N36" i="1" s="1"/>
  <c r="O36" i="1" s="1"/>
  <c r="K45" i="1"/>
  <c r="L45" i="1" s="1"/>
  <c r="M45" i="1" s="1"/>
  <c r="N45" i="1" s="1"/>
  <c r="O45" i="1" s="1"/>
  <c r="K290" i="1"/>
  <c r="L290" i="1" s="1"/>
  <c r="M290" i="1" s="1"/>
  <c r="N290" i="1" s="1"/>
  <c r="O290" i="1" s="1"/>
  <c r="K337" i="1"/>
  <c r="L337" i="1" s="1"/>
  <c r="M337" i="1" s="1"/>
  <c r="N337" i="1" s="1"/>
  <c r="O337" i="1" s="1"/>
  <c r="K12" i="1"/>
  <c r="L12" i="1" s="1"/>
  <c r="M12" i="1" s="1"/>
  <c r="N12" i="1" s="1"/>
  <c r="O12" i="1" s="1"/>
  <c r="K26" i="1"/>
  <c r="L26" i="1" s="1"/>
  <c r="M26" i="1" s="1"/>
  <c r="N26" i="1" s="1"/>
  <c r="O26" i="1" s="1"/>
  <c r="K291" i="1"/>
  <c r="L291" i="1" s="1"/>
  <c r="M291" i="1" s="1"/>
  <c r="N291" i="1" s="1"/>
  <c r="O291" i="1" s="1"/>
  <c r="K133" i="1"/>
  <c r="L133" i="1" s="1"/>
  <c r="M133" i="1" s="1"/>
  <c r="N133" i="1" s="1"/>
  <c r="O133" i="1" s="1"/>
  <c r="K245" i="1"/>
  <c r="L245" i="1" s="1"/>
  <c r="M245" i="1" s="1"/>
  <c r="N245" i="1" s="1"/>
  <c r="O245" i="1" s="1"/>
  <c r="K33" i="1"/>
  <c r="L33" i="1" s="1"/>
  <c r="M33" i="1" s="1"/>
  <c r="N33" i="1" s="1"/>
  <c r="O33" i="1" s="1"/>
  <c r="K320" i="1"/>
  <c r="L320" i="1" s="1"/>
  <c r="M320" i="1" s="1"/>
  <c r="N320" i="1" s="1"/>
  <c r="O320" i="1" s="1"/>
  <c r="K94" i="1"/>
  <c r="L94" i="1" s="1"/>
  <c r="M94" i="1" s="1"/>
  <c r="N94" i="1" s="1"/>
  <c r="O94" i="1" s="1"/>
  <c r="K332" i="1"/>
  <c r="L332" i="1" s="1"/>
  <c r="M332" i="1" s="1"/>
  <c r="N332" i="1" s="1"/>
  <c r="O332" i="1" s="1"/>
  <c r="K325" i="1"/>
  <c r="L325" i="1" s="1"/>
  <c r="M325" i="1" s="1"/>
  <c r="N325" i="1" s="1"/>
  <c r="O325" i="1" s="1"/>
  <c r="K104" i="1"/>
  <c r="L104" i="1" s="1"/>
  <c r="M104" i="1" s="1"/>
  <c r="N104" i="1" s="1"/>
  <c r="O104" i="1" s="1"/>
  <c r="K112" i="1"/>
  <c r="L112" i="1" s="1"/>
  <c r="M112" i="1" s="1"/>
  <c r="N112" i="1" s="1"/>
  <c r="O112" i="1" s="1"/>
  <c r="K312" i="1"/>
  <c r="L312" i="1" s="1"/>
  <c r="M312" i="1" s="1"/>
  <c r="N312" i="1" s="1"/>
  <c r="O312" i="1" s="1"/>
  <c r="K57" i="1"/>
  <c r="L57" i="1" s="1"/>
  <c r="M57" i="1" s="1"/>
  <c r="N57" i="1" s="1"/>
  <c r="O57" i="1" s="1"/>
  <c r="K159" i="1"/>
  <c r="L159" i="1" s="1"/>
  <c r="M159" i="1" s="1"/>
  <c r="N159" i="1" s="1"/>
  <c r="O159" i="1" s="1"/>
  <c r="K307" i="1"/>
  <c r="L307" i="1" s="1"/>
  <c r="M307" i="1" s="1"/>
  <c r="N307" i="1" s="1"/>
  <c r="O307" i="1" s="1"/>
  <c r="K254" i="1"/>
  <c r="L254" i="1" s="1"/>
  <c r="M254" i="1" s="1"/>
  <c r="N254" i="1" s="1"/>
  <c r="O254" i="1" s="1"/>
  <c r="K343" i="1"/>
  <c r="L343" i="1" s="1"/>
  <c r="M343" i="1" s="1"/>
  <c r="N343" i="1" s="1"/>
  <c r="O343" i="1" s="1"/>
  <c r="K164" i="1"/>
  <c r="L164" i="1" s="1"/>
  <c r="M164" i="1" s="1"/>
  <c r="N164" i="1" s="1"/>
  <c r="O164" i="1" s="1"/>
  <c r="K103" i="1"/>
  <c r="L103" i="1" s="1"/>
  <c r="M103" i="1" s="1"/>
  <c r="N103" i="1" s="1"/>
  <c r="O103" i="1" s="1"/>
  <c r="K82" i="1"/>
  <c r="L82" i="1" s="1"/>
  <c r="M82" i="1" s="1"/>
  <c r="N82" i="1" s="1"/>
  <c r="O82" i="1" s="1"/>
  <c r="K121" i="1"/>
  <c r="L121" i="1" s="1"/>
  <c r="M121" i="1" s="1"/>
  <c r="N121" i="1" s="1"/>
  <c r="O121" i="1" s="1"/>
  <c r="K16" i="1"/>
  <c r="L16" i="1" s="1"/>
  <c r="M16" i="1" s="1"/>
  <c r="N16" i="1" s="1"/>
  <c r="O16" i="1" s="1"/>
  <c r="K119" i="1"/>
  <c r="L119" i="1" s="1"/>
  <c r="M119" i="1" s="1"/>
  <c r="N119" i="1" s="1"/>
  <c r="O119" i="1" s="1"/>
  <c r="K52" i="1"/>
  <c r="L52" i="1" s="1"/>
  <c r="M52" i="1" s="1"/>
  <c r="N52" i="1" s="1"/>
  <c r="O52" i="1" s="1"/>
  <c r="K110" i="1"/>
  <c r="L110" i="1" s="1"/>
  <c r="M110" i="1" s="1"/>
  <c r="N110" i="1" s="1"/>
  <c r="O110" i="1" s="1"/>
  <c r="K146" i="1"/>
  <c r="L146" i="1" s="1"/>
  <c r="M146" i="1" s="1"/>
  <c r="N146" i="1" s="1"/>
  <c r="O146" i="1" s="1"/>
  <c r="K318" i="1"/>
  <c r="L318" i="1" s="1"/>
  <c r="M318" i="1" s="1"/>
  <c r="N318" i="1" s="1"/>
  <c r="O318" i="1" s="1"/>
  <c r="K236" i="1"/>
  <c r="L236" i="1" s="1"/>
  <c r="M236" i="1" s="1"/>
  <c r="N236" i="1" s="1"/>
  <c r="O236" i="1" s="1"/>
  <c r="K38" i="1"/>
  <c r="L38" i="1" s="1"/>
  <c r="M38" i="1" s="1"/>
  <c r="N38" i="1" s="1"/>
  <c r="O38" i="1" s="1"/>
  <c r="K204" i="1"/>
  <c r="L204" i="1" s="1"/>
  <c r="M204" i="1" s="1"/>
  <c r="N204" i="1" s="1"/>
  <c r="O204" i="1" s="1"/>
  <c r="K85" i="1"/>
  <c r="L85" i="1" s="1"/>
  <c r="M85" i="1" s="1"/>
  <c r="N85" i="1" s="1"/>
  <c r="O85" i="1" s="1"/>
  <c r="K273" i="1"/>
  <c r="L273" i="1" s="1"/>
  <c r="M273" i="1" s="1"/>
  <c r="N273" i="1" s="1"/>
  <c r="O273" i="1" s="1"/>
  <c r="K169" i="1"/>
  <c r="L169" i="1" s="1"/>
  <c r="M169" i="1" s="1"/>
  <c r="N169" i="1" s="1"/>
  <c r="O169" i="1" s="1"/>
  <c r="K178" i="1"/>
  <c r="L178" i="1" s="1"/>
  <c r="M178" i="1" s="1"/>
  <c r="N178" i="1" s="1"/>
  <c r="O178" i="1" s="1"/>
  <c r="K317" i="1"/>
  <c r="L317" i="1" s="1"/>
  <c r="M317" i="1" s="1"/>
  <c r="N317" i="1" s="1"/>
  <c r="O317" i="1" s="1"/>
  <c r="K126" i="1"/>
  <c r="L126" i="1" s="1"/>
  <c r="M126" i="1" s="1"/>
  <c r="N126" i="1" s="1"/>
  <c r="O126" i="1" s="1"/>
  <c r="K194" i="1"/>
  <c r="L194" i="1" s="1"/>
  <c r="M194" i="1" s="1"/>
  <c r="N194" i="1" s="1"/>
  <c r="O194" i="1" s="1"/>
  <c r="K304" i="1"/>
  <c r="L304" i="1" s="1"/>
  <c r="M304" i="1" s="1"/>
  <c r="N304" i="1" s="1"/>
  <c r="O304" i="1" s="1"/>
  <c r="K324" i="1"/>
  <c r="L324" i="1" s="1"/>
  <c r="M324" i="1" s="1"/>
  <c r="N324" i="1" s="1"/>
  <c r="O324" i="1" s="1"/>
  <c r="K108" i="1"/>
  <c r="L108" i="1" s="1"/>
  <c r="M108" i="1" s="1"/>
  <c r="N108" i="1" s="1"/>
  <c r="O108" i="1" s="1"/>
  <c r="K23" i="1"/>
  <c r="L23" i="1" s="1"/>
  <c r="M23" i="1" s="1"/>
  <c r="N23" i="1" s="1"/>
  <c r="O23" i="1" s="1"/>
  <c r="K65" i="1"/>
  <c r="L65" i="1" s="1"/>
  <c r="M65" i="1" s="1"/>
  <c r="N65" i="1" s="1"/>
  <c r="O65" i="1" s="1"/>
  <c r="K234" i="1"/>
  <c r="L234" i="1" s="1"/>
  <c r="M234" i="1" s="1"/>
  <c r="N234" i="1" s="1"/>
  <c r="O234" i="1" s="1"/>
  <c r="K249" i="1"/>
  <c r="L249" i="1" s="1"/>
  <c r="M249" i="1" s="1"/>
  <c r="N249" i="1" s="1"/>
  <c r="O249" i="1" s="1"/>
  <c r="K88" i="1"/>
  <c r="L88" i="1" s="1"/>
  <c r="M88" i="1" s="1"/>
  <c r="N88" i="1" s="1"/>
  <c r="O88" i="1" s="1"/>
  <c r="K310" i="1"/>
  <c r="L310" i="1" s="1"/>
  <c r="M310" i="1" s="1"/>
  <c r="N310" i="1" s="1"/>
  <c r="O310" i="1" s="1"/>
  <c r="K309" i="1"/>
  <c r="L309" i="1" s="1"/>
  <c r="M309" i="1" s="1"/>
  <c r="N309" i="1" s="1"/>
  <c r="O309" i="1" s="1"/>
  <c r="K66" i="1"/>
  <c r="L66" i="1" s="1"/>
  <c r="M66" i="1" s="1"/>
  <c r="N66" i="1" s="1"/>
  <c r="O66" i="1" s="1"/>
  <c r="K170" i="1"/>
  <c r="L170" i="1" s="1"/>
  <c r="M170" i="1" s="1"/>
  <c r="N170" i="1" s="1"/>
  <c r="O170" i="1" s="1"/>
  <c r="K360" i="1"/>
  <c r="L360" i="1" s="1"/>
  <c r="M360" i="1" s="1"/>
  <c r="N360" i="1" s="1"/>
  <c r="O360" i="1" s="1"/>
  <c r="K213" i="1"/>
  <c r="L213" i="1" s="1"/>
  <c r="M213" i="1" s="1"/>
  <c r="N213" i="1" s="1"/>
  <c r="O213" i="1" s="1"/>
  <c r="K56" i="1"/>
  <c r="L56" i="1" s="1"/>
  <c r="M56" i="1" s="1"/>
  <c r="N56" i="1" s="1"/>
  <c r="O56" i="1" s="1"/>
  <c r="K186" i="1"/>
  <c r="L186" i="1" s="1"/>
  <c r="M186" i="1" s="1"/>
  <c r="N186" i="1" s="1"/>
  <c r="O186" i="1" s="1"/>
  <c r="K34" i="1"/>
  <c r="L34" i="1" s="1"/>
  <c r="M34" i="1" s="1"/>
  <c r="N34" i="1" s="1"/>
  <c r="O34" i="1" s="1"/>
  <c r="K206" i="1"/>
  <c r="L206" i="1" s="1"/>
  <c r="M206" i="1" s="1"/>
  <c r="N206" i="1" s="1"/>
  <c r="O206" i="1" s="1"/>
  <c r="K31" i="1"/>
  <c r="L31" i="1" s="1"/>
  <c r="M31" i="1" s="1"/>
  <c r="N31" i="1" s="1"/>
  <c r="O31" i="1" s="1"/>
  <c r="K319" i="1"/>
  <c r="L319" i="1" s="1"/>
  <c r="M319" i="1" s="1"/>
  <c r="N319" i="1" s="1"/>
  <c r="O319" i="1" s="1"/>
  <c r="K266" i="1"/>
  <c r="L266" i="1" s="1"/>
  <c r="M266" i="1" s="1"/>
  <c r="N266" i="1" s="1"/>
  <c r="O266" i="1" s="1"/>
  <c r="K327" i="1"/>
  <c r="L327" i="1" s="1"/>
  <c r="M327" i="1" s="1"/>
  <c r="N327" i="1" s="1"/>
  <c r="O327" i="1" s="1"/>
  <c r="K86" i="1"/>
  <c r="L86" i="1" s="1"/>
  <c r="M86" i="1" s="1"/>
  <c r="N86" i="1" s="1"/>
  <c r="O86" i="1" s="1"/>
  <c r="K13" i="1"/>
  <c r="L13" i="1" s="1"/>
  <c r="M13" i="1" s="1"/>
  <c r="N13" i="1" s="1"/>
  <c r="O13" i="1" s="1"/>
  <c r="K326" i="1"/>
  <c r="L326" i="1" s="1"/>
  <c r="M326" i="1" s="1"/>
  <c r="N326" i="1" s="1"/>
  <c r="O326" i="1" s="1"/>
  <c r="K349" i="1"/>
  <c r="L349" i="1" s="1"/>
  <c r="M349" i="1" s="1"/>
  <c r="N349" i="1" s="1"/>
  <c r="O349" i="1" s="1"/>
  <c r="K285" i="1"/>
  <c r="L285" i="1" s="1"/>
  <c r="M285" i="1" s="1"/>
  <c r="N285" i="1" s="1"/>
  <c r="O285" i="1" s="1"/>
  <c r="K323" i="1"/>
  <c r="L323" i="1" s="1"/>
  <c r="M323" i="1" s="1"/>
  <c r="N323" i="1" s="1"/>
  <c r="O323" i="1" s="1"/>
  <c r="K47" i="1"/>
  <c r="L47" i="1" s="1"/>
  <c r="M47" i="1" s="1"/>
  <c r="N47" i="1" s="1"/>
  <c r="O47" i="1" s="1"/>
  <c r="K197" i="1"/>
  <c r="L197" i="1" s="1"/>
  <c r="M197" i="1" s="1"/>
  <c r="N197" i="1" s="1"/>
  <c r="O197" i="1" s="1"/>
  <c r="K283" i="1"/>
  <c r="L283" i="1" s="1"/>
  <c r="M283" i="1" s="1"/>
  <c r="N283" i="1" s="1"/>
  <c r="O283" i="1" s="1"/>
  <c r="K135" i="1"/>
  <c r="L135" i="1" s="1"/>
  <c r="M135" i="1" s="1"/>
  <c r="N135" i="1" s="1"/>
  <c r="O135" i="1" s="1"/>
  <c r="K39" i="1"/>
  <c r="L39" i="1" s="1"/>
  <c r="M39" i="1" s="1"/>
  <c r="N39" i="1" s="1"/>
  <c r="O39" i="1" s="1"/>
  <c r="K75" i="1"/>
  <c r="L75" i="1" s="1"/>
  <c r="M75" i="1" s="1"/>
  <c r="N75" i="1" s="1"/>
  <c r="O75" i="1" s="1"/>
  <c r="K134" i="1"/>
  <c r="L134" i="1" s="1"/>
  <c r="M134" i="1" s="1"/>
  <c r="N134" i="1" s="1"/>
  <c r="O134" i="1" s="1"/>
  <c r="K358" i="1"/>
  <c r="L358" i="1" s="1"/>
  <c r="M358" i="1" s="1"/>
  <c r="N358" i="1" s="1"/>
  <c r="O358" i="1" s="1"/>
  <c r="K344" i="1"/>
  <c r="L344" i="1" s="1"/>
  <c r="M344" i="1" s="1"/>
  <c r="N344" i="1" s="1"/>
  <c r="O344" i="1" s="1"/>
  <c r="K42" i="1"/>
  <c r="L42" i="1" s="1"/>
  <c r="M42" i="1" s="1"/>
  <c r="N42" i="1" s="1"/>
  <c r="O42" i="1" s="1"/>
  <c r="K361" i="1"/>
  <c r="L361" i="1" s="1"/>
  <c r="M361" i="1" s="1"/>
  <c r="N361" i="1" s="1"/>
  <c r="O361" i="1" s="1"/>
  <c r="K252" i="1"/>
  <c r="L252" i="1" s="1"/>
  <c r="M252" i="1" s="1"/>
  <c r="N252" i="1" s="1"/>
  <c r="O252" i="1" s="1"/>
  <c r="K216" i="1"/>
  <c r="L216" i="1" s="1"/>
  <c r="M216" i="1" s="1"/>
  <c r="N216" i="1" s="1"/>
  <c r="O216" i="1" s="1"/>
  <c r="K228" i="1"/>
  <c r="L228" i="1" s="1"/>
  <c r="M228" i="1" s="1"/>
  <c r="N228" i="1" s="1"/>
  <c r="O228" i="1" s="1"/>
  <c r="K54" i="1"/>
  <c r="L54" i="1" s="1"/>
  <c r="M54" i="1" s="1"/>
  <c r="N54" i="1" s="1"/>
  <c r="O54" i="1" s="1"/>
  <c r="K99" i="1"/>
  <c r="L99" i="1" s="1"/>
  <c r="M99" i="1" s="1"/>
  <c r="N99" i="1" s="1"/>
  <c r="O99" i="1" s="1"/>
  <c r="K251" i="1"/>
  <c r="L251" i="1" s="1"/>
  <c r="M251" i="1" s="1"/>
  <c r="N251" i="1" s="1"/>
  <c r="O251" i="1" s="1"/>
  <c r="K235" i="1"/>
  <c r="L235" i="1" s="1"/>
  <c r="M235" i="1" s="1"/>
  <c r="N235" i="1" s="1"/>
  <c r="O235" i="1" s="1"/>
  <c r="K207" i="1"/>
  <c r="L207" i="1" s="1"/>
  <c r="M207" i="1" s="1"/>
  <c r="N207" i="1" s="1"/>
  <c r="O207" i="1" s="1"/>
  <c r="K102" i="1"/>
  <c r="L102" i="1" s="1"/>
  <c r="M102" i="1" s="1"/>
  <c r="N102" i="1" s="1"/>
  <c r="O102" i="1" s="1"/>
  <c r="K187" i="1"/>
  <c r="L187" i="1" s="1"/>
  <c r="M187" i="1" s="1"/>
  <c r="N187" i="1" s="1"/>
  <c r="O187" i="1" s="1"/>
  <c r="K176" i="1"/>
  <c r="L176" i="1" s="1"/>
  <c r="M176" i="1" s="1"/>
  <c r="N176" i="1" s="1"/>
  <c r="O176" i="1" s="1"/>
  <c r="K189" i="1"/>
  <c r="L189" i="1" s="1"/>
  <c r="M189" i="1" s="1"/>
  <c r="N189" i="1" s="1"/>
  <c r="O189" i="1" s="1"/>
  <c r="K144" i="1"/>
  <c r="L144" i="1" s="1"/>
  <c r="M144" i="1" s="1"/>
  <c r="N144" i="1" s="1"/>
  <c r="O144" i="1" s="1"/>
  <c r="K262" i="1"/>
  <c r="L262" i="1" s="1"/>
  <c r="M262" i="1" s="1"/>
  <c r="N262" i="1" s="1"/>
  <c r="O262" i="1" s="1"/>
  <c r="K60" i="1"/>
  <c r="L60" i="1" s="1"/>
  <c r="M60" i="1" s="1"/>
  <c r="N60" i="1" s="1"/>
  <c r="O60" i="1" s="1"/>
  <c r="K244" i="1"/>
  <c r="L244" i="1" s="1"/>
  <c r="M244" i="1" s="1"/>
  <c r="N244" i="1" s="1"/>
  <c r="O244" i="1" s="1"/>
  <c r="K192" i="1"/>
  <c r="L192" i="1" s="1"/>
  <c r="M192" i="1" s="1"/>
  <c r="N192" i="1" s="1"/>
  <c r="O192" i="1" s="1"/>
  <c r="K22" i="1"/>
  <c r="L22" i="1" s="1"/>
  <c r="M22" i="1" s="1"/>
  <c r="N22" i="1" s="1"/>
  <c r="O22" i="1" s="1"/>
  <c r="K185" i="1"/>
  <c r="L185" i="1" s="1"/>
  <c r="M185" i="1" s="1"/>
  <c r="N185" i="1" s="1"/>
  <c r="O185" i="1" s="1"/>
  <c r="K225" i="1"/>
  <c r="L225" i="1" s="1"/>
  <c r="M225" i="1" s="1"/>
  <c r="N225" i="1" s="1"/>
  <c r="O225" i="1" s="1"/>
  <c r="K139" i="1"/>
  <c r="L139" i="1" s="1"/>
  <c r="M139" i="1" s="1"/>
  <c r="N139" i="1" s="1"/>
  <c r="O139" i="1" s="1"/>
  <c r="K209" i="1"/>
  <c r="L209" i="1" s="1"/>
  <c r="M209" i="1" s="1"/>
  <c r="N209" i="1" s="1"/>
  <c r="O209" i="1" s="1"/>
  <c r="K138" i="1"/>
  <c r="L138" i="1" s="1"/>
  <c r="M138" i="1" s="1"/>
  <c r="N138" i="1" s="1"/>
  <c r="O138" i="1" s="1"/>
  <c r="K259" i="1"/>
  <c r="L259" i="1" s="1"/>
  <c r="M259" i="1" s="1"/>
  <c r="N259" i="1" s="1"/>
  <c r="O259" i="1" s="1"/>
  <c r="K347" i="1"/>
  <c r="L347" i="1" s="1"/>
  <c r="M347" i="1" s="1"/>
  <c r="N347" i="1" s="1"/>
  <c r="O347" i="1" s="1"/>
  <c r="K98" i="1"/>
  <c r="L98" i="1" s="1"/>
  <c r="M98" i="1" s="1"/>
  <c r="N98" i="1" s="1"/>
  <c r="O98" i="1" s="1"/>
  <c r="K284" i="1"/>
  <c r="L284" i="1" s="1"/>
  <c r="M284" i="1" s="1"/>
  <c r="N284" i="1" s="1"/>
  <c r="O284" i="1" s="1"/>
  <c r="K340" i="1"/>
  <c r="L340" i="1" s="1"/>
  <c r="M340" i="1" s="1"/>
  <c r="N340" i="1" s="1"/>
  <c r="O340" i="1" s="1"/>
  <c r="K148" i="1"/>
  <c r="L148" i="1" s="1"/>
  <c r="M148" i="1" s="1"/>
  <c r="N148" i="1" s="1"/>
  <c r="O148" i="1" s="1"/>
  <c r="K129" i="1"/>
  <c r="L129" i="1" s="1"/>
  <c r="M129" i="1" s="1"/>
  <c r="N129" i="1" s="1"/>
  <c r="O129" i="1" s="1"/>
  <c r="K230" i="1"/>
  <c r="L230" i="1" s="1"/>
  <c r="M230" i="1" s="1"/>
  <c r="N230" i="1" s="1"/>
  <c r="O230" i="1" s="1"/>
  <c r="K345" i="1"/>
  <c r="L345" i="1" s="1"/>
  <c r="M345" i="1" s="1"/>
  <c r="N345" i="1" s="1"/>
  <c r="O345" i="1" s="1"/>
  <c r="K224" i="1"/>
  <c r="L224" i="1" s="1"/>
  <c r="M224" i="1" s="1"/>
  <c r="N224" i="1" s="1"/>
  <c r="O224" i="1" s="1"/>
  <c r="K21" i="1"/>
  <c r="L21" i="1" s="1"/>
  <c r="M21" i="1" s="1"/>
  <c r="N21" i="1" s="1"/>
  <c r="O21" i="1" s="1"/>
  <c r="K161" i="1"/>
  <c r="L161" i="1" s="1"/>
  <c r="M161" i="1" s="1"/>
  <c r="N161" i="1" s="1"/>
  <c r="O161" i="1" s="1"/>
  <c r="K17" i="1"/>
  <c r="L17" i="1" s="1"/>
  <c r="M17" i="1" s="1"/>
  <c r="N17" i="1" s="1"/>
  <c r="O17" i="1" s="1"/>
  <c r="K74" i="1"/>
  <c r="L74" i="1" s="1"/>
  <c r="M74" i="1" s="1"/>
  <c r="N74" i="1" s="1"/>
  <c r="O74" i="1" s="1"/>
  <c r="K132" i="1"/>
  <c r="L132" i="1" s="1"/>
  <c r="M132" i="1" s="1"/>
  <c r="N132" i="1" s="1"/>
  <c r="O132" i="1" s="1"/>
  <c r="K215" i="1"/>
  <c r="L215" i="1" s="1"/>
  <c r="M215" i="1" s="1"/>
  <c r="N215" i="1" s="1"/>
  <c r="O215" i="1" s="1"/>
  <c r="K118" i="1"/>
  <c r="L118" i="1" s="1"/>
  <c r="M118" i="1" s="1"/>
  <c r="N118" i="1" s="1"/>
  <c r="O118" i="1" s="1"/>
  <c r="K289" i="1"/>
  <c r="L289" i="1" s="1"/>
  <c r="M289" i="1" s="1"/>
  <c r="N289" i="1" s="1"/>
  <c r="O289" i="1" s="1"/>
  <c r="K274" i="1"/>
  <c r="L274" i="1" s="1"/>
  <c r="M274" i="1" s="1"/>
  <c r="N274" i="1" s="1"/>
  <c r="O274" i="1" s="1"/>
  <c r="K15" i="1"/>
  <c r="L15" i="1" s="1"/>
  <c r="M15" i="1" s="1"/>
  <c r="N15" i="1" s="1"/>
  <c r="O15" i="1" s="1"/>
  <c r="K20" i="1"/>
  <c r="L20" i="1" s="1"/>
  <c r="M20" i="1" s="1"/>
  <c r="N20" i="1" s="1"/>
  <c r="O20" i="1" s="1"/>
  <c r="K321" i="1"/>
  <c r="L321" i="1" s="1"/>
  <c r="M321" i="1" s="1"/>
  <c r="N321" i="1" s="1"/>
  <c r="O321" i="1" s="1"/>
  <c r="K362" i="1"/>
  <c r="L362" i="1" s="1"/>
  <c r="M362" i="1" s="1"/>
  <c r="N362" i="1" s="1"/>
  <c r="O362" i="1" s="1"/>
  <c r="K50" i="1"/>
  <c r="L50" i="1" s="1"/>
  <c r="M50" i="1" s="1"/>
  <c r="N50" i="1" s="1"/>
  <c r="O50" i="1" s="1"/>
  <c r="K212" i="1"/>
  <c r="L212" i="1" s="1"/>
  <c r="M212" i="1" s="1"/>
  <c r="N212" i="1" s="1"/>
  <c r="O212" i="1" s="1"/>
  <c r="K160" i="1"/>
  <c r="L160" i="1" s="1"/>
  <c r="M160" i="1" s="1"/>
  <c r="N160" i="1" s="1"/>
  <c r="O160" i="1" s="1"/>
  <c r="K294" i="1"/>
  <c r="L294" i="1" s="1"/>
  <c r="M294" i="1" s="1"/>
  <c r="N294" i="1" s="1"/>
  <c r="O294" i="1" s="1"/>
  <c r="K154" i="1"/>
  <c r="L154" i="1" s="1"/>
  <c r="M154" i="1" s="1"/>
  <c r="N154" i="1" s="1"/>
  <c r="O154" i="1" s="1"/>
  <c r="K43" i="1"/>
  <c r="L43" i="1" s="1"/>
  <c r="M43" i="1" s="1"/>
  <c r="N43" i="1" s="1"/>
  <c r="O43" i="1" s="1"/>
  <c r="K191" i="1"/>
  <c r="L191" i="1" s="1"/>
  <c r="M191" i="1" s="1"/>
  <c r="N191" i="1" s="1"/>
  <c r="O191" i="1" s="1"/>
  <c r="K14" i="1"/>
  <c r="L14" i="1" s="1"/>
  <c r="M14" i="1" s="1"/>
  <c r="N14" i="1" s="1"/>
  <c r="O14" i="1" s="1"/>
  <c r="K296" i="1"/>
  <c r="L296" i="1" s="1"/>
  <c r="M296" i="1" s="1"/>
  <c r="N296" i="1" s="1"/>
  <c r="O296" i="1" s="1"/>
  <c r="K275" i="1"/>
  <c r="L275" i="1" s="1"/>
  <c r="M275" i="1" s="1"/>
  <c r="N275" i="1" s="1"/>
  <c r="O275" i="1" s="1"/>
  <c r="K239" i="1"/>
  <c r="L239" i="1" s="1"/>
  <c r="M239" i="1" s="1"/>
  <c r="N239" i="1" s="1"/>
  <c r="O239" i="1" s="1"/>
  <c r="K114" i="1"/>
  <c r="L114" i="1" s="1"/>
  <c r="M114" i="1" s="1"/>
  <c r="N114" i="1" s="1"/>
  <c r="O114" i="1" s="1"/>
  <c r="K137" i="1"/>
  <c r="L137" i="1" s="1"/>
  <c r="M137" i="1" s="1"/>
  <c r="N137" i="1" s="1"/>
  <c r="O137" i="1" s="1"/>
  <c r="K308" i="1"/>
  <c r="L308" i="1" s="1"/>
  <c r="M308" i="1" s="1"/>
  <c r="N308" i="1" s="1"/>
  <c r="O308" i="1" s="1"/>
  <c r="K352" i="1"/>
  <c r="L352" i="1" s="1"/>
  <c r="M352" i="1" s="1"/>
  <c r="N352" i="1" s="1"/>
  <c r="O352" i="1" s="1"/>
  <c r="K237" i="1"/>
  <c r="L237" i="1" s="1"/>
  <c r="M237" i="1" s="1"/>
  <c r="N237" i="1" s="1"/>
  <c r="O237" i="1" s="1"/>
  <c r="K270" i="1"/>
  <c r="L270" i="1" s="1"/>
  <c r="M270" i="1" s="1"/>
  <c r="N270" i="1" s="1"/>
  <c r="O270" i="1" s="1"/>
  <c r="K80" i="1"/>
  <c r="L80" i="1" s="1"/>
  <c r="M80" i="1" s="1"/>
  <c r="N80" i="1" s="1"/>
  <c r="O80" i="1" s="1"/>
  <c r="K181" i="1"/>
  <c r="L181" i="1" s="1"/>
  <c r="M181" i="1" s="1"/>
  <c r="N181" i="1" s="1"/>
  <c r="O181" i="1" s="1"/>
  <c r="K175" i="1"/>
  <c r="L175" i="1" s="1"/>
  <c r="M175" i="1" s="1"/>
  <c r="N175" i="1" s="1"/>
  <c r="O175" i="1" s="1"/>
  <c r="K313" i="1"/>
  <c r="L313" i="1" s="1"/>
  <c r="M313" i="1" s="1"/>
  <c r="N313" i="1" s="1"/>
  <c r="O313" i="1" s="1"/>
  <c r="K328" i="1"/>
  <c r="L328" i="1" s="1"/>
  <c r="M328" i="1" s="1"/>
  <c r="N328" i="1" s="1"/>
  <c r="O328" i="1" s="1"/>
  <c r="K281" i="1"/>
  <c r="L281" i="1" s="1"/>
  <c r="M281" i="1" s="1"/>
  <c r="N281" i="1" s="1"/>
  <c r="O281" i="1" s="1"/>
  <c r="K346" i="1"/>
  <c r="L346" i="1" s="1"/>
  <c r="M346" i="1" s="1"/>
  <c r="N346" i="1" s="1"/>
  <c r="O346" i="1" s="1"/>
  <c r="K222" i="1"/>
  <c r="L222" i="1" s="1"/>
  <c r="M222" i="1" s="1"/>
  <c r="N222" i="1" s="1"/>
  <c r="O222" i="1" s="1"/>
  <c r="K264" i="1"/>
  <c r="L264" i="1" s="1"/>
  <c r="M264" i="1" s="1"/>
  <c r="N264" i="1" s="1"/>
  <c r="O264" i="1" s="1"/>
  <c r="K271" i="1"/>
  <c r="L271" i="1" s="1"/>
  <c r="M271" i="1" s="1"/>
  <c r="N271" i="1" s="1"/>
  <c r="O271" i="1" s="1"/>
  <c r="K260" i="1"/>
  <c r="L260" i="1" s="1"/>
  <c r="M260" i="1" s="1"/>
  <c r="N260" i="1" s="1"/>
  <c r="O260" i="1" s="1"/>
  <c r="K295" i="1"/>
  <c r="L295" i="1" s="1"/>
  <c r="M295" i="1" s="1"/>
  <c r="N295" i="1" s="1"/>
  <c r="O295" i="1" s="1"/>
  <c r="K241" i="1"/>
  <c r="L241" i="1" s="1"/>
  <c r="M241" i="1" s="1"/>
  <c r="N241" i="1" s="1"/>
  <c r="O241" i="1" s="1"/>
  <c r="K355" i="1"/>
  <c r="L355" i="1" s="1"/>
  <c r="M355" i="1" s="1"/>
  <c r="N355" i="1" s="1"/>
  <c r="O355" i="1" s="1"/>
  <c r="K335" i="1"/>
  <c r="L335" i="1" s="1"/>
  <c r="M335" i="1" s="1"/>
  <c r="N335" i="1" s="1"/>
  <c r="O335" i="1" s="1"/>
  <c r="K301" i="1"/>
  <c r="L301" i="1" s="1"/>
  <c r="M301" i="1" s="1"/>
  <c r="N301" i="1" s="1"/>
  <c r="O301" i="1" s="1"/>
  <c r="K91" i="1"/>
  <c r="L91" i="1" s="1"/>
  <c r="M91" i="1" s="1"/>
  <c r="N91" i="1" s="1"/>
  <c r="O91" i="1" s="1"/>
  <c r="K9" i="1"/>
  <c r="L9" i="1" s="1"/>
  <c r="M9" i="1" s="1"/>
  <c r="N9" i="1" s="1"/>
  <c r="O9" i="1" s="1"/>
  <c r="K286" i="1"/>
  <c r="L286" i="1" s="1"/>
  <c r="M286" i="1" s="1"/>
  <c r="N286" i="1" s="1"/>
  <c r="O286" i="1" s="1"/>
  <c r="K32" i="1"/>
  <c r="L32" i="1" s="1"/>
  <c r="M32" i="1" s="1"/>
  <c r="N32" i="1" s="1"/>
  <c r="O32" i="1" s="1"/>
  <c r="K223" i="1"/>
  <c r="L223" i="1" s="1"/>
  <c r="M223" i="1" s="1"/>
  <c r="N223" i="1" s="1"/>
  <c r="O223" i="1" s="1"/>
  <c r="K24" i="1"/>
  <c r="L24" i="1" s="1"/>
  <c r="M24" i="1" s="1"/>
  <c r="N24" i="1" s="1"/>
  <c r="O24" i="1" s="1"/>
  <c r="K81" i="1"/>
  <c r="L81" i="1" s="1"/>
  <c r="M81" i="1" s="1"/>
  <c r="N81" i="1" s="1"/>
  <c r="O81" i="1" s="1"/>
  <c r="K300" i="1"/>
  <c r="L300" i="1" s="1"/>
  <c r="M300" i="1" s="1"/>
  <c r="N300" i="1" s="1"/>
  <c r="O300" i="1" s="1"/>
  <c r="K19" i="1"/>
  <c r="L19" i="1" s="1"/>
  <c r="M19" i="1" s="1"/>
  <c r="N19" i="1" s="1"/>
  <c r="O19" i="1" s="1"/>
  <c r="K195" i="1"/>
  <c r="L195" i="1" s="1"/>
  <c r="M195" i="1" s="1"/>
  <c r="N195" i="1" s="1"/>
  <c r="O195" i="1" s="1"/>
  <c r="K111" i="1"/>
  <c r="L111" i="1" s="1"/>
  <c r="M111" i="1" s="1"/>
  <c r="N111" i="1" s="1"/>
  <c r="O111" i="1" s="1"/>
  <c r="K233" i="1"/>
  <c r="L233" i="1" s="1"/>
  <c r="M233" i="1" s="1"/>
  <c r="N233" i="1" s="1"/>
  <c r="O233" i="1" s="1"/>
  <c r="K334" i="1"/>
  <c r="L334" i="1" s="1"/>
  <c r="M334" i="1" s="1"/>
  <c r="N334" i="1" s="1"/>
  <c r="O334" i="1" s="1"/>
  <c r="K268" i="1"/>
  <c r="L268" i="1" s="1"/>
  <c r="M268" i="1" s="1"/>
  <c r="N268" i="1" s="1"/>
  <c r="O268" i="1" s="1"/>
  <c r="K336" i="1"/>
  <c r="L336" i="1" s="1"/>
  <c r="M336" i="1" s="1"/>
  <c r="N336" i="1" s="1"/>
  <c r="O336" i="1" s="1"/>
  <c r="K90" i="1"/>
  <c r="L90" i="1" s="1"/>
  <c r="M90" i="1" s="1"/>
  <c r="N90" i="1" s="1"/>
  <c r="O90" i="1" s="1"/>
  <c r="K67" i="1"/>
  <c r="L67" i="1" s="1"/>
  <c r="M67" i="1" s="1"/>
  <c r="N67" i="1" s="1"/>
  <c r="O67" i="1" s="1"/>
  <c r="K240" i="1"/>
  <c r="L240" i="1" s="1"/>
  <c r="M240" i="1" s="1"/>
  <c r="N240" i="1" s="1"/>
  <c r="O240" i="1" s="1"/>
  <c r="K87" i="1"/>
  <c r="L87" i="1" s="1"/>
  <c r="M87" i="1" s="1"/>
  <c r="N87" i="1" s="1"/>
  <c r="O87" i="1" s="1"/>
  <c r="K64" i="1"/>
  <c r="L64" i="1" s="1"/>
  <c r="M64" i="1" s="1"/>
  <c r="N64" i="1" s="1"/>
  <c r="O64" i="1" s="1"/>
  <c r="K188" i="1"/>
  <c r="L188" i="1" s="1"/>
  <c r="M188" i="1" s="1"/>
  <c r="N188" i="1" s="1"/>
  <c r="O188" i="1" s="1"/>
  <c r="K59" i="1"/>
  <c r="L59" i="1" s="1"/>
  <c r="M59" i="1" s="1"/>
  <c r="N59" i="1" s="1"/>
  <c r="O59" i="1" s="1"/>
  <c r="K130" i="1"/>
  <c r="L130" i="1" s="1"/>
  <c r="M130" i="1" s="1"/>
  <c r="N130" i="1" s="1"/>
  <c r="O130" i="1" s="1"/>
  <c r="K172" i="1"/>
  <c r="L172" i="1" s="1"/>
  <c r="M172" i="1" s="1"/>
  <c r="N172" i="1" s="1"/>
  <c r="O172" i="1" s="1"/>
  <c r="K62" i="1"/>
  <c r="L62" i="1" s="1"/>
  <c r="M62" i="1" s="1"/>
  <c r="N62" i="1" s="1"/>
  <c r="O62" i="1" s="1"/>
  <c r="K69" i="1"/>
  <c r="L69" i="1" s="1"/>
  <c r="M69" i="1" s="1"/>
  <c r="N69" i="1" s="1"/>
  <c r="O69" i="1" s="1"/>
  <c r="K198" i="1"/>
  <c r="L198" i="1" s="1"/>
  <c r="M198" i="1" s="1"/>
  <c r="N198" i="1" s="1"/>
  <c r="O198" i="1" s="1"/>
  <c r="K158" i="1"/>
  <c r="L158" i="1" s="1"/>
  <c r="M158" i="1" s="1"/>
  <c r="N158" i="1" s="1"/>
  <c r="O158" i="1" s="1"/>
  <c r="K55" i="1"/>
  <c r="L55" i="1" s="1"/>
  <c r="M55" i="1" s="1"/>
  <c r="N55" i="1" s="1"/>
  <c r="O55" i="1" s="1"/>
  <c r="K140" i="1"/>
  <c r="L140" i="1" s="1"/>
  <c r="M140" i="1" s="1"/>
  <c r="N140" i="1" s="1"/>
  <c r="O140" i="1" s="1"/>
  <c r="K203" i="1"/>
  <c r="L203" i="1" s="1"/>
  <c r="M203" i="1" s="1"/>
  <c r="N203" i="1" s="1"/>
  <c r="O203" i="1" s="1"/>
  <c r="K41" i="1"/>
  <c r="L41" i="1" s="1"/>
  <c r="M41" i="1" s="1"/>
  <c r="N41" i="1" s="1"/>
  <c r="O41" i="1" s="1"/>
  <c r="K253" i="1"/>
  <c r="L253" i="1" s="1"/>
  <c r="M253" i="1" s="1"/>
  <c r="N253" i="1" s="1"/>
  <c r="O253" i="1" s="1"/>
  <c r="K61" i="1"/>
  <c r="L61" i="1" s="1"/>
  <c r="M61" i="1" s="1"/>
  <c r="N61" i="1" s="1"/>
  <c r="O61" i="1" s="1"/>
  <c r="K183" i="1"/>
  <c r="L183" i="1" s="1"/>
  <c r="M183" i="1" s="1"/>
  <c r="N183" i="1" s="1"/>
  <c r="O183" i="1" s="1"/>
  <c r="K156" i="1"/>
  <c r="L156" i="1" s="1"/>
  <c r="M156" i="1" s="1"/>
  <c r="N156" i="1" s="1"/>
  <c r="O156" i="1" s="1"/>
  <c r="K77" i="1"/>
  <c r="L77" i="1" s="1"/>
  <c r="M77" i="1" s="1"/>
  <c r="N77" i="1" s="1"/>
  <c r="O77" i="1" s="1"/>
  <c r="K276" i="1"/>
  <c r="L276" i="1" s="1"/>
  <c r="M276" i="1" s="1"/>
  <c r="N276" i="1" s="1"/>
  <c r="O276" i="1" s="1"/>
  <c r="K8" i="1"/>
  <c r="L8" i="1" s="1"/>
  <c r="M8" i="1" s="1"/>
  <c r="N8" i="1" s="1"/>
  <c r="O8" i="1" s="1"/>
  <c r="K221" i="1"/>
  <c r="L221" i="1" s="1"/>
  <c r="M221" i="1" s="1"/>
  <c r="N221" i="1" s="1"/>
  <c r="O221" i="1" s="1"/>
  <c r="K89" i="1"/>
  <c r="L89" i="1" s="1"/>
  <c r="M89" i="1" s="1"/>
  <c r="N89" i="1" s="1"/>
  <c r="O89" i="1" s="1"/>
  <c r="K166" i="1"/>
  <c r="L166" i="1" s="1"/>
  <c r="M166" i="1" s="1"/>
  <c r="N166" i="1" s="1"/>
  <c r="O166" i="1" s="1"/>
  <c r="K201" i="1"/>
  <c r="L201" i="1" s="1"/>
  <c r="M201" i="1" s="1"/>
  <c r="N201" i="1" s="1"/>
  <c r="O201" i="1" s="1"/>
  <c r="K96" i="1"/>
  <c r="L96" i="1" s="1"/>
  <c r="M96" i="1" s="1"/>
  <c r="N96" i="1" s="1"/>
  <c r="O96" i="1" s="1"/>
  <c r="K297" i="1"/>
  <c r="L297" i="1" s="1"/>
  <c r="M297" i="1" s="1"/>
  <c r="N297" i="1" s="1"/>
  <c r="O297" i="1" s="1"/>
  <c r="K322" i="1"/>
  <c r="L322" i="1" s="1"/>
  <c r="M322" i="1" s="1"/>
  <c r="N322" i="1" s="1"/>
  <c r="O322" i="1" s="1"/>
  <c r="K49" i="1"/>
  <c r="L49" i="1" s="1"/>
  <c r="M49" i="1" s="1"/>
  <c r="N49" i="1" s="1"/>
  <c r="O49" i="1" s="1"/>
  <c r="K167" i="1"/>
  <c r="L167" i="1" s="1"/>
  <c r="M167" i="1" s="1"/>
  <c r="N167" i="1" s="1"/>
  <c r="O167" i="1" s="1"/>
  <c r="K351" i="1"/>
  <c r="L351" i="1" s="1"/>
  <c r="M351" i="1" s="1"/>
  <c r="N351" i="1" s="1"/>
  <c r="O351" i="1" s="1"/>
  <c r="K298" i="1"/>
  <c r="L298" i="1" s="1"/>
  <c r="M298" i="1" s="1"/>
  <c r="N298" i="1" s="1"/>
  <c r="O298" i="1" s="1"/>
  <c r="K29" i="1"/>
  <c r="L29" i="1" s="1"/>
  <c r="M29" i="1" s="1"/>
  <c r="N29" i="1" s="1"/>
  <c r="O29" i="1" s="1"/>
  <c r="K48" i="1"/>
  <c r="L48" i="1" s="1"/>
  <c r="M48" i="1" s="1"/>
  <c r="N48" i="1" s="1"/>
  <c r="O48" i="1" s="1"/>
  <c r="K217" i="1"/>
  <c r="L217" i="1" s="1"/>
  <c r="M217" i="1" s="1"/>
  <c r="N217" i="1" s="1"/>
  <c r="O217" i="1" s="1"/>
  <c r="K208" i="1"/>
  <c r="L208" i="1" s="1"/>
  <c r="M208" i="1" s="1"/>
  <c r="N208" i="1" s="1"/>
  <c r="O208" i="1" s="1"/>
  <c r="K120" i="1"/>
  <c r="L120" i="1" s="1"/>
  <c r="M120" i="1" s="1"/>
  <c r="N120" i="1" s="1"/>
  <c r="O120" i="1" s="1"/>
  <c r="K58" i="1"/>
  <c r="L58" i="1" s="1"/>
  <c r="M58" i="1" s="1"/>
  <c r="N58" i="1" s="1"/>
  <c r="O58" i="1" s="1"/>
  <c r="K70" i="1"/>
  <c r="L70" i="1" s="1"/>
  <c r="M70" i="1" s="1"/>
  <c r="N70" i="1" s="1"/>
  <c r="O70" i="1" s="1"/>
  <c r="K44" i="1"/>
  <c r="L44" i="1" s="1"/>
  <c r="M44" i="1" s="1"/>
  <c r="N44" i="1" s="1"/>
  <c r="O44" i="1" s="1"/>
  <c r="K157" i="1"/>
  <c r="L157" i="1" s="1"/>
  <c r="M157" i="1" s="1"/>
  <c r="N157" i="1" s="1"/>
  <c r="O157" i="1" s="1"/>
  <c r="K267" i="1"/>
  <c r="L267" i="1" s="1"/>
  <c r="M267" i="1" s="1"/>
  <c r="N267" i="1" s="1"/>
  <c r="O267" i="1" s="1"/>
  <c r="K150" i="1"/>
  <c r="L150" i="1" s="1"/>
  <c r="M150" i="1" s="1"/>
  <c r="N150" i="1" s="1"/>
  <c r="O150" i="1" s="1"/>
  <c r="K117" i="1"/>
  <c r="L117" i="1" s="1"/>
  <c r="M117" i="1" s="1"/>
  <c r="N117" i="1" s="1"/>
  <c r="O117" i="1" s="1"/>
  <c r="K199" i="1"/>
  <c r="L199" i="1" s="1"/>
  <c r="M199" i="1" s="1"/>
  <c r="N199" i="1" s="1"/>
  <c r="O199" i="1" s="1"/>
  <c r="K287" i="1"/>
  <c r="L287" i="1" s="1"/>
  <c r="M287" i="1" s="1"/>
  <c r="N287" i="1" s="1"/>
  <c r="O287" i="1" s="1"/>
  <c r="K220" i="1"/>
  <c r="L220" i="1" s="1"/>
  <c r="M220" i="1" s="1"/>
  <c r="N220" i="1" s="1"/>
  <c r="O220" i="1" s="1"/>
  <c r="K153" i="1"/>
  <c r="L153" i="1" s="1"/>
  <c r="M153" i="1" s="1"/>
  <c r="N153" i="1" s="1"/>
  <c r="O153" i="1" s="1"/>
  <c r="K247" i="1"/>
  <c r="L247" i="1" s="1"/>
  <c r="M247" i="1" s="1"/>
  <c r="N247" i="1" s="1"/>
  <c r="O247" i="1" s="1"/>
  <c r="K202" i="1"/>
  <c r="L202" i="1" s="1"/>
  <c r="M202" i="1" s="1"/>
  <c r="N202" i="1" s="1"/>
  <c r="O202" i="1" s="1"/>
  <c r="K182" i="1"/>
  <c r="L182" i="1" s="1"/>
  <c r="M182" i="1" s="1"/>
  <c r="N182" i="1" s="1"/>
  <c r="O182" i="1" s="1"/>
  <c r="K218" i="1"/>
  <c r="L218" i="1" s="1"/>
  <c r="M218" i="1" s="1"/>
  <c r="N218" i="1" s="1"/>
  <c r="O218" i="1" s="1"/>
  <c r="K143" i="1"/>
  <c r="L143" i="1" s="1"/>
  <c r="M143" i="1" s="1"/>
  <c r="N143" i="1" s="1"/>
  <c r="O143" i="1" s="1"/>
  <c r="K280" i="1"/>
  <c r="L280" i="1" s="1"/>
  <c r="M280" i="1" s="1"/>
  <c r="N280" i="1" s="1"/>
  <c r="O280" i="1" s="1"/>
  <c r="K123" i="1"/>
  <c r="L123" i="1" s="1"/>
  <c r="M123" i="1" s="1"/>
  <c r="N123" i="1" s="1"/>
  <c r="O123" i="1" s="1"/>
  <c r="K63" i="1"/>
  <c r="L63" i="1" s="1"/>
  <c r="M63" i="1" s="1"/>
  <c r="N63" i="1" s="1"/>
  <c r="O63" i="1" s="1"/>
  <c r="K306" i="1"/>
  <c r="L306" i="1" s="1"/>
  <c r="M306" i="1" s="1"/>
  <c r="N306" i="1" s="1"/>
  <c r="O306" i="1" s="1"/>
  <c r="K79" i="1"/>
  <c r="L79" i="1" s="1"/>
  <c r="M79" i="1" s="1"/>
  <c r="N79" i="1" s="1"/>
  <c r="O79" i="1" s="1"/>
  <c r="K35" i="1"/>
  <c r="L35" i="1" s="1"/>
  <c r="M35" i="1" s="1"/>
  <c r="N35" i="1" s="1"/>
  <c r="O35" i="1" s="1"/>
  <c r="K152" i="1"/>
  <c r="L152" i="1" s="1"/>
  <c r="M152" i="1" s="1"/>
  <c r="N152" i="1" s="1"/>
  <c r="O152" i="1" s="1"/>
  <c r="K142" i="1"/>
  <c r="L142" i="1" s="1"/>
  <c r="M142" i="1" s="1"/>
  <c r="N142" i="1" s="1"/>
  <c r="O142" i="1" s="1"/>
  <c r="K68" i="1"/>
  <c r="L68" i="1" s="1"/>
  <c r="M68" i="1" s="1"/>
  <c r="N68" i="1" s="1"/>
  <c r="O68" i="1" s="1"/>
  <c r="K210" i="1"/>
  <c r="L210" i="1" s="1"/>
  <c r="M210" i="1" s="1"/>
  <c r="N210" i="1" s="1"/>
  <c r="O210" i="1" s="1"/>
  <c r="K11" i="1"/>
  <c r="L11" i="1" s="1"/>
  <c r="M11" i="1" s="1"/>
  <c r="N11" i="1" s="1"/>
  <c r="O11" i="1" s="1"/>
  <c r="K107" i="1"/>
  <c r="L107" i="1" s="1"/>
  <c r="M107" i="1" s="1"/>
  <c r="N107" i="1" s="1"/>
  <c r="O107" i="1" s="1"/>
  <c r="K124" i="1"/>
  <c r="L124" i="1" s="1"/>
  <c r="M124" i="1" s="1"/>
  <c r="N124" i="1" s="1"/>
  <c r="O124" i="1" s="1"/>
  <c r="K356" i="1"/>
  <c r="L356" i="1" s="1"/>
  <c r="M356" i="1" s="1"/>
  <c r="N356" i="1" s="1"/>
  <c r="O356" i="1" s="1"/>
  <c r="K37" i="1"/>
  <c r="L37" i="1" s="1"/>
  <c r="M37" i="1" s="1"/>
  <c r="N37" i="1" s="1"/>
  <c r="O37" i="1" s="1"/>
  <c r="K141" i="1"/>
  <c r="L141" i="1" s="1"/>
  <c r="M141" i="1" s="1"/>
  <c r="N141" i="1" s="1"/>
  <c r="O141" i="1" s="1"/>
  <c r="K30" i="1"/>
  <c r="L30" i="1" s="1"/>
  <c r="M30" i="1" s="1"/>
  <c r="N30" i="1" s="1"/>
  <c r="O30" i="1" s="1"/>
  <c r="K51" i="1"/>
  <c r="L51" i="1" s="1"/>
  <c r="M51" i="1" s="1"/>
  <c r="N51" i="1" s="1"/>
  <c r="O51" i="1" s="1"/>
  <c r="K330" i="1"/>
  <c r="L330" i="1" s="1"/>
  <c r="M330" i="1" s="1"/>
  <c r="N330" i="1" s="1"/>
  <c r="O330" i="1" s="1"/>
  <c r="K127" i="1"/>
  <c r="L127" i="1" s="1"/>
  <c r="M127" i="1" s="1"/>
  <c r="N127" i="1" s="1"/>
  <c r="O127" i="1" s="1"/>
  <c r="K238" i="1"/>
  <c r="L238" i="1" s="1"/>
  <c r="M238" i="1" s="1"/>
  <c r="N238" i="1" s="1"/>
  <c r="O238" i="1" s="1"/>
  <c r="K115" i="1"/>
  <c r="L115" i="1" s="1"/>
  <c r="M115" i="1" s="1"/>
  <c r="N115" i="1" s="1"/>
  <c r="O115" i="1" s="1"/>
  <c r="K109" i="1"/>
  <c r="L109" i="1" s="1"/>
  <c r="M109" i="1" s="1"/>
  <c r="N109" i="1" s="1"/>
  <c r="O109" i="1" s="1"/>
  <c r="K131" i="1"/>
  <c r="L131" i="1" s="1"/>
  <c r="M131" i="1" s="1"/>
  <c r="N131" i="1" s="1"/>
  <c r="O131" i="1" s="1"/>
  <c r="K255" i="1"/>
  <c r="L255" i="1" s="1"/>
  <c r="M255" i="1" s="1"/>
  <c r="N255" i="1" s="1"/>
  <c r="O255" i="1" s="1"/>
  <c r="K350" i="1"/>
  <c r="L350" i="1" s="1"/>
  <c r="M350" i="1" s="1"/>
  <c r="N350" i="1" s="1"/>
  <c r="O350" i="1" s="1"/>
  <c r="K184" i="1"/>
  <c r="L184" i="1" s="1"/>
  <c r="M184" i="1" s="1"/>
  <c r="N184" i="1" s="1"/>
  <c r="O184" i="1" s="1"/>
  <c r="K100" i="1"/>
  <c r="L100" i="1" s="1"/>
  <c r="M100" i="1" s="1"/>
  <c r="N100" i="1" s="1"/>
  <c r="O100" i="1" s="1"/>
  <c r="K227" i="1"/>
  <c r="L227" i="1" s="1"/>
  <c r="M227" i="1" s="1"/>
  <c r="N227" i="1" s="1"/>
  <c r="O227" i="1" s="1"/>
  <c r="K76" i="1"/>
  <c r="L76" i="1" s="1"/>
  <c r="M76" i="1" s="1"/>
  <c r="N76" i="1" s="1"/>
  <c r="O76" i="1" s="1"/>
  <c r="K258" i="1"/>
  <c r="L258" i="1" s="1"/>
  <c r="M258" i="1" s="1"/>
  <c r="N258" i="1" s="1"/>
  <c r="O258" i="1" s="1"/>
  <c r="K211" i="1"/>
  <c r="L211" i="1" s="1"/>
  <c r="M211" i="1" s="1"/>
  <c r="N211" i="1" s="1"/>
  <c r="O211" i="1" s="1"/>
  <c r="K302" i="1"/>
  <c r="L302" i="1" s="1"/>
  <c r="M302" i="1" s="1"/>
  <c r="N302" i="1" s="1"/>
  <c r="O302" i="1" s="1"/>
  <c r="K279" i="1"/>
  <c r="L279" i="1" s="1"/>
  <c r="M279" i="1" s="1"/>
  <c r="N279" i="1" s="1"/>
  <c r="O279" i="1" s="1"/>
  <c r="K339" i="1"/>
  <c r="L339" i="1" s="1"/>
  <c r="M339" i="1" s="1"/>
  <c r="N339" i="1" s="1"/>
  <c r="O339" i="1" s="1"/>
  <c r="K214" i="1"/>
  <c r="L214" i="1" s="1"/>
  <c r="M214" i="1" s="1"/>
  <c r="N214" i="1" s="1"/>
  <c r="O214" i="1" s="1"/>
  <c r="K101" i="1"/>
  <c r="L101" i="1" s="1"/>
  <c r="M101" i="1" s="1"/>
  <c r="N101" i="1" s="1"/>
  <c r="O101" i="1" s="1"/>
  <c r="K151" i="1"/>
  <c r="L151" i="1" s="1"/>
  <c r="M151" i="1" s="1"/>
  <c r="N151" i="1" s="1"/>
  <c r="O151" i="1" s="1"/>
  <c r="K180" i="1"/>
  <c r="L180" i="1" s="1"/>
  <c r="M180" i="1" s="1"/>
  <c r="N180" i="1" s="1"/>
  <c r="O180" i="1" s="1"/>
  <c r="K190" i="1"/>
  <c r="L190" i="1" s="1"/>
  <c r="M190" i="1" s="1"/>
  <c r="N190" i="1" s="1"/>
  <c r="O190" i="1" s="1"/>
  <c r="K40" i="1"/>
  <c r="L40" i="1" s="1"/>
  <c r="M40" i="1" s="1"/>
  <c r="N40" i="1" s="1"/>
  <c r="O40" i="1" s="1"/>
  <c r="K163" i="1"/>
  <c r="L163" i="1" s="1"/>
  <c r="M163" i="1" s="1"/>
  <c r="N163" i="1" s="1"/>
  <c r="O163" i="1" s="1"/>
  <c r="K305" i="1"/>
  <c r="L305" i="1" s="1"/>
  <c r="M305" i="1" s="1"/>
  <c r="N305" i="1" s="1"/>
  <c r="O305" i="1" s="1"/>
  <c r="K353" i="1"/>
  <c r="L353" i="1" s="1"/>
  <c r="M353" i="1" s="1"/>
  <c r="N353" i="1" s="1"/>
  <c r="O353" i="1" s="1"/>
  <c r="K122" i="1"/>
  <c r="L122" i="1" s="1"/>
  <c r="M122" i="1" s="1"/>
  <c r="N122" i="1" s="1"/>
  <c r="O122" i="1" s="1"/>
  <c r="K28" i="1"/>
  <c r="L28" i="1" s="1"/>
  <c r="M28" i="1" s="1"/>
  <c r="N28" i="1" s="1"/>
  <c r="O28" i="1" s="1"/>
  <c r="K315" i="1"/>
  <c r="L315" i="1" s="1"/>
  <c r="M315" i="1" s="1"/>
  <c r="N315" i="1" s="1"/>
  <c r="O315" i="1" s="1"/>
  <c r="K18" i="1"/>
  <c r="L18" i="1" s="1"/>
  <c r="M18" i="1" s="1"/>
  <c r="N18" i="1" s="1"/>
  <c r="O18" i="1" s="1"/>
  <c r="K105" i="1"/>
  <c r="L105" i="1" s="1"/>
  <c r="M105" i="1" s="1"/>
  <c r="N105" i="1" s="1"/>
  <c r="O105" i="1" s="1"/>
  <c r="K155" i="1"/>
  <c r="L155" i="1" s="1"/>
  <c r="M155" i="1" s="1"/>
  <c r="N155" i="1" s="1"/>
  <c r="O155" i="1" s="1"/>
  <c r="K288" i="1"/>
  <c r="L288" i="1" s="1"/>
  <c r="M288" i="1" s="1"/>
  <c r="N288" i="1" s="1"/>
  <c r="O288" i="1" s="1"/>
  <c r="K95" i="1"/>
  <c r="L95" i="1" s="1"/>
  <c r="M95" i="1" s="1"/>
  <c r="N95" i="1" s="1"/>
  <c r="O95" i="1" s="1"/>
  <c r="K205" i="1"/>
  <c r="L205" i="1" s="1"/>
  <c r="M205" i="1" s="1"/>
  <c r="N205" i="1" s="1"/>
  <c r="O205" i="1" s="1"/>
  <c r="K147" i="1"/>
  <c r="L147" i="1" s="1"/>
  <c r="M147" i="1" s="1"/>
  <c r="N147" i="1" s="1"/>
  <c r="O147" i="1" s="1"/>
  <c r="K53" i="1"/>
  <c r="L53" i="1" s="1"/>
  <c r="M53" i="1" s="1"/>
  <c r="N53" i="1" s="1"/>
  <c r="O53" i="1" s="1"/>
  <c r="K338" i="1"/>
  <c r="L338" i="1" s="1"/>
  <c r="M338" i="1" s="1"/>
  <c r="N338" i="1" s="1"/>
  <c r="O338" i="1" s="1"/>
  <c r="K116" i="1"/>
  <c r="L116" i="1" s="1"/>
  <c r="M116" i="1" s="1"/>
  <c r="N116" i="1" s="1"/>
  <c r="O116" i="1" s="1"/>
  <c r="K200" i="1"/>
  <c r="L200" i="1" s="1"/>
  <c r="M200" i="1" s="1"/>
  <c r="N200" i="1" s="1"/>
  <c r="O200" i="1" s="1"/>
  <c r="K256" i="1"/>
  <c r="L256" i="1" s="1"/>
  <c r="M256" i="1" s="1"/>
  <c r="N256" i="1" s="1"/>
  <c r="O256" i="1" s="1"/>
  <c r="K128" i="1"/>
  <c r="L128" i="1" s="1"/>
  <c r="M128" i="1" s="1"/>
  <c r="N128" i="1" s="1"/>
  <c r="O128" i="1" s="1"/>
  <c r="K278" i="1"/>
  <c r="L278" i="1" s="1"/>
  <c r="M278" i="1" s="1"/>
  <c r="N278" i="1" s="1"/>
  <c r="O278" i="1" s="1"/>
  <c r="K292" i="1"/>
  <c r="L292" i="1" s="1"/>
  <c r="M292" i="1" s="1"/>
  <c r="N292" i="1" s="1"/>
  <c r="O292" i="1" s="1"/>
  <c r="K265" i="1"/>
  <c r="L265" i="1" s="1"/>
  <c r="M265" i="1" s="1"/>
  <c r="N265" i="1" s="1"/>
  <c r="O265" i="1" s="1"/>
  <c r="K97" i="1"/>
  <c r="L97" i="1" s="1"/>
  <c r="M97" i="1" s="1"/>
  <c r="N97" i="1" s="1"/>
  <c r="O97" i="1" s="1"/>
  <c r="K71" i="1"/>
  <c r="L71" i="1" s="1"/>
  <c r="M71" i="1" s="1"/>
  <c r="N71" i="1" s="1"/>
  <c r="O71" i="1" s="1"/>
  <c r="K173" i="1"/>
  <c r="L173" i="1" s="1"/>
  <c r="M173" i="1" s="1"/>
  <c r="N173" i="1" s="1"/>
  <c r="O173" i="1" s="1"/>
  <c r="K27" i="1"/>
  <c r="L27" i="1" s="1"/>
  <c r="M27" i="1" s="1"/>
  <c r="N27" i="1" s="1"/>
  <c r="O27" i="1" s="1"/>
  <c r="K145" i="1"/>
  <c r="L145" i="1" s="1"/>
  <c r="M145" i="1" s="1"/>
  <c r="N145" i="1" s="1"/>
  <c r="O145" i="1" s="1"/>
  <c r="K219" i="1"/>
  <c r="L219" i="1" s="1"/>
  <c r="M219" i="1" s="1"/>
  <c r="N219" i="1" s="1"/>
  <c r="O219" i="1" s="1"/>
  <c r="K84" i="1"/>
  <c r="L84" i="1" s="1"/>
  <c r="M84" i="1" s="1"/>
  <c r="N84" i="1" s="1"/>
  <c r="O84" i="1" s="1"/>
  <c r="K78" i="1"/>
  <c r="L78" i="1" s="1"/>
  <c r="M78" i="1" s="1"/>
  <c r="N78" i="1" s="1"/>
  <c r="O78" i="1" s="1"/>
  <c r="K348" i="1"/>
  <c r="L348" i="1" s="1"/>
  <c r="M348" i="1" s="1"/>
  <c r="N348" i="1" s="1"/>
  <c r="O348" i="1" s="1"/>
  <c r="K359" i="1"/>
  <c r="L359" i="1" s="1"/>
  <c r="M359" i="1" s="1"/>
  <c r="N359" i="1" s="1"/>
  <c r="O359" i="1" s="1"/>
  <c r="K329" i="1"/>
  <c r="L329" i="1" s="1"/>
  <c r="M329" i="1" s="1"/>
  <c r="N329" i="1" s="1"/>
  <c r="O329" i="1" s="1"/>
  <c r="K250" i="1"/>
  <c r="L250" i="1" s="1"/>
  <c r="M250" i="1" s="1"/>
  <c r="N250" i="1" s="1"/>
  <c r="O250" i="1" s="1"/>
  <c r="K248" i="1"/>
  <c r="L248" i="1" s="1"/>
  <c r="M248" i="1" s="1"/>
  <c r="N248" i="1" s="1"/>
  <c r="O248" i="1" s="1"/>
  <c r="K363" i="1"/>
  <c r="L363" i="1" s="1"/>
  <c r="M363" i="1" s="1"/>
  <c r="N363" i="1" s="1"/>
  <c r="O363" i="1" s="1"/>
  <c r="K231" i="1"/>
  <c r="L231" i="1" s="1"/>
  <c r="M231" i="1" s="1"/>
  <c r="N231" i="1" s="1"/>
  <c r="O231" i="1" s="1"/>
  <c r="K357" i="1"/>
  <c r="L357" i="1" s="1"/>
  <c r="M357" i="1" s="1"/>
  <c r="N357" i="1" s="1"/>
  <c r="O357" i="1" s="1"/>
  <c r="K165" i="1"/>
  <c r="L165" i="1" s="1"/>
  <c r="M165" i="1" s="1"/>
  <c r="N165" i="1" s="1"/>
  <c r="O165" i="1" s="1"/>
  <c r="K83" i="1"/>
  <c r="L83" i="1" s="1"/>
  <c r="M83" i="1" s="1"/>
  <c r="N83" i="1" s="1"/>
  <c r="O83" i="1" s="1"/>
  <c r="L365" i="1" l="1"/>
  <c r="M7" i="1"/>
  <c r="N7" i="1" l="1"/>
  <c r="M365" i="1"/>
  <c r="N365" i="1" l="1"/>
  <c r="O365" i="1" s="1"/>
  <c r="O7" i="1"/>
  <c r="P365" i="1" l="1"/>
  <c r="P55" i="1"/>
  <c r="P113" i="1"/>
  <c r="P178" i="1"/>
  <c r="P281" i="1"/>
  <c r="P201" i="1"/>
  <c r="P167" i="1"/>
  <c r="P348" i="1"/>
  <c r="P98" i="1"/>
  <c r="P165" i="1"/>
  <c r="P117" i="1"/>
  <c r="P326" i="1"/>
  <c r="P9" i="1"/>
  <c r="P269" i="1"/>
  <c r="P301" i="1"/>
  <c r="P72" i="1"/>
  <c r="P17" i="1"/>
  <c r="P27" i="1"/>
  <c r="P139" i="1"/>
  <c r="P43" i="1"/>
  <c r="P34" i="1"/>
  <c r="P153" i="1"/>
  <c r="P110" i="1"/>
  <c r="P77" i="1"/>
  <c r="P36" i="1"/>
  <c r="P300" i="1"/>
  <c r="P331" i="1"/>
  <c r="P132" i="1"/>
  <c r="P250" i="1"/>
  <c r="P320" i="1"/>
  <c r="P296" i="1"/>
  <c r="P259" i="1"/>
  <c r="P24" i="1"/>
  <c r="P200" i="1"/>
  <c r="P189" i="1"/>
  <c r="P210" i="1"/>
  <c r="P64" i="1"/>
  <c r="P66" i="1"/>
  <c r="P313" i="1"/>
  <c r="P163" i="1"/>
  <c r="P181" i="1"/>
  <c r="P145" i="1"/>
  <c r="P209" i="1"/>
  <c r="P205" i="1"/>
  <c r="P235" i="1"/>
  <c r="P187" i="1"/>
  <c r="P108" i="1"/>
  <c r="P48" i="1"/>
  <c r="P112" i="1"/>
  <c r="P130" i="1"/>
  <c r="P25" i="1"/>
  <c r="P271" i="1"/>
  <c r="P303" i="1"/>
  <c r="P204" i="1"/>
  <c r="P302" i="1"/>
  <c r="P174" i="1"/>
  <c r="P289" i="1"/>
  <c r="P254" i="1"/>
  <c r="P15" i="1"/>
  <c r="P353" i="1"/>
  <c r="P344" i="1"/>
  <c r="P237" i="1"/>
  <c r="P239" i="1"/>
  <c r="P82" i="1"/>
  <c r="P191" i="1"/>
  <c r="P147" i="1"/>
  <c r="P180" i="1"/>
  <c r="P135" i="1"/>
  <c r="P134" i="1"/>
  <c r="P276" i="1"/>
  <c r="P19" i="1"/>
  <c r="P70" i="1"/>
  <c r="P95" i="1"/>
  <c r="P79" i="1"/>
  <c r="P359" i="1"/>
  <c r="P284" i="1"/>
  <c r="P131" i="1"/>
  <c r="P252" i="1"/>
  <c r="P76" i="1"/>
  <c r="P86" i="1"/>
  <c r="P127" i="1"/>
  <c r="P60" i="1"/>
  <c r="P342" i="1"/>
  <c r="P215" i="1"/>
  <c r="P10" i="1"/>
  <c r="P74" i="1"/>
  <c r="P190" i="1"/>
  <c r="P39" i="1"/>
  <c r="P255" i="1"/>
  <c r="P206" i="1"/>
  <c r="P125" i="1"/>
  <c r="P312" i="1"/>
  <c r="P172" i="1"/>
  <c r="P293" i="1"/>
  <c r="P260" i="1"/>
  <c r="P277" i="1"/>
  <c r="P321" i="1"/>
  <c r="P291" i="1"/>
  <c r="P169" i="1"/>
  <c r="P150" i="1"/>
  <c r="P73" i="1"/>
  <c r="P216" i="1"/>
  <c r="P37" i="1"/>
  <c r="P12" i="1"/>
  <c r="P62" i="1"/>
  <c r="P54" i="1"/>
  <c r="P103" i="1"/>
  <c r="P87" i="1"/>
  <c r="P49" i="1"/>
  <c r="P85" i="1"/>
  <c r="P198" i="1"/>
  <c r="P111" i="1"/>
  <c r="P214" i="1"/>
  <c r="P152" i="1"/>
  <c r="P84" i="1"/>
  <c r="P249" i="1"/>
  <c r="P90" i="1"/>
  <c r="P196" i="1"/>
  <c r="P294" i="1"/>
  <c r="P161" i="1"/>
  <c r="P283" i="1"/>
  <c r="P29" i="1"/>
  <c r="P179" i="1"/>
  <c r="P154" i="1"/>
  <c r="P137" i="1"/>
  <c r="P247" i="1"/>
  <c r="P61" i="1"/>
  <c r="P256" i="1"/>
  <c r="P144" i="1"/>
  <c r="P212" i="1"/>
  <c r="P317" i="1"/>
  <c r="P141" i="1"/>
  <c r="P310" i="1"/>
  <c r="P351" i="1"/>
  <c r="P170" i="1"/>
  <c r="P78" i="1"/>
  <c r="P347" i="1"/>
  <c r="P219" i="1"/>
  <c r="P138" i="1"/>
  <c r="P350" i="1"/>
  <c r="P31" i="1"/>
  <c r="P11" i="1"/>
  <c r="P23" i="1"/>
  <c r="P173" i="1"/>
  <c r="P290" i="1"/>
  <c r="P195" i="1"/>
  <c r="P226" i="1"/>
  <c r="P308" i="1"/>
  <c r="P363" i="1"/>
  <c r="P230" i="1"/>
  <c r="P266" i="1"/>
  <c r="P63" i="1"/>
  <c r="P124" i="1"/>
  <c r="P93" i="1"/>
  <c r="P155" i="1"/>
  <c r="P183" i="1"/>
  <c r="P67" i="1"/>
  <c r="P218" i="1"/>
  <c r="P233" i="1"/>
  <c r="P71" i="1"/>
  <c r="P194" i="1"/>
  <c r="P253" i="1"/>
  <c r="P282" i="1"/>
  <c r="P330" i="1"/>
  <c r="P106" i="1"/>
  <c r="P68" i="1"/>
  <c r="P207" i="1"/>
  <c r="P225" i="1"/>
  <c r="P222" i="1"/>
  <c r="P122" i="1"/>
  <c r="P42" i="1"/>
  <c r="P248" i="1"/>
  <c r="P257" i="1"/>
  <c r="P123" i="1"/>
  <c r="P273" i="1"/>
  <c r="P188" i="1"/>
  <c r="P94" i="1"/>
  <c r="P116" i="1"/>
  <c r="P176" i="1"/>
  <c r="P53" i="1"/>
  <c r="P102" i="1"/>
  <c r="P107" i="1"/>
  <c r="P65" i="1"/>
  <c r="P202" i="1"/>
  <c r="P318" i="1"/>
  <c r="P151" i="1"/>
  <c r="P261" i="1"/>
  <c r="P295" i="1"/>
  <c r="P171" i="1"/>
  <c r="P362" i="1"/>
  <c r="P265" i="1"/>
  <c r="P192" i="1"/>
  <c r="P356" i="1"/>
  <c r="P121" i="1"/>
  <c r="P89" i="1"/>
  <c r="P357" i="1"/>
  <c r="P213" i="1"/>
  <c r="P272" i="1"/>
  <c r="P168" i="1"/>
  <c r="P280" i="1"/>
  <c r="P146" i="1"/>
  <c r="P292" i="1"/>
  <c r="P148" i="1"/>
  <c r="P258" i="1"/>
  <c r="P13" i="1"/>
  <c r="P18" i="1"/>
  <c r="P128" i="1"/>
  <c r="P157" i="1"/>
  <c r="P164" i="1"/>
  <c r="P264" i="1"/>
  <c r="P232" i="1"/>
  <c r="P305" i="1"/>
  <c r="P358" i="1"/>
  <c r="P40" i="1"/>
  <c r="P75" i="1"/>
  <c r="P182" i="1"/>
  <c r="P236" i="1"/>
  <c r="P208" i="1"/>
  <c r="P57" i="1"/>
  <c r="P217" i="1"/>
  <c r="P136" i="1"/>
  <c r="P352" i="1"/>
  <c r="P231" i="1"/>
  <c r="P345" i="1"/>
  <c r="P105" i="1"/>
  <c r="P228" i="1"/>
  <c r="P229" i="1"/>
  <c r="P114" i="1"/>
  <c r="P129" i="1"/>
  <c r="P315" i="1"/>
  <c r="P279" i="1"/>
  <c r="P349" i="1"/>
  <c r="P30" i="1"/>
  <c r="P309" i="1"/>
  <c r="P35" i="1"/>
  <c r="P51" i="1"/>
  <c r="P297" i="1"/>
  <c r="P245" i="1"/>
  <c r="P20" i="1"/>
  <c r="P28" i="1"/>
  <c r="P227" i="1"/>
  <c r="P327" i="1"/>
  <c r="P184" i="1"/>
  <c r="P319" i="1"/>
  <c r="P120" i="1"/>
  <c r="P159" i="1"/>
  <c r="P221" i="1"/>
  <c r="P337" i="1"/>
  <c r="P8" i="1"/>
  <c r="P46" i="1"/>
  <c r="P50" i="1"/>
  <c r="P97" i="1"/>
  <c r="P22" i="1"/>
  <c r="P339" i="1"/>
  <c r="P323" i="1"/>
  <c r="P199" i="1"/>
  <c r="P203" i="1"/>
  <c r="P306" i="1"/>
  <c r="P88" i="1"/>
  <c r="P234" i="1"/>
  <c r="P69" i="1"/>
  <c r="P224" i="1"/>
  <c r="P238" i="1"/>
  <c r="P267" i="1"/>
  <c r="P126" i="1"/>
  <c r="P38" i="1"/>
  <c r="P243" i="1"/>
  <c r="P185" i="1"/>
  <c r="P47" i="1"/>
  <c r="P332" i="1"/>
  <c r="P118" i="1"/>
  <c r="P262" i="1"/>
  <c r="P268" i="1"/>
  <c r="P83" i="1"/>
  <c r="P336" i="1"/>
  <c r="P59" i="1"/>
  <c r="P175" i="1"/>
  <c r="P81" i="1"/>
  <c r="P246" i="1"/>
  <c r="P322" i="1"/>
  <c r="P33" i="1"/>
  <c r="P285" i="1"/>
  <c r="P346" i="1"/>
  <c r="P286" i="1"/>
  <c r="P311" i="1"/>
  <c r="P341" i="1"/>
  <c r="P223" i="1"/>
  <c r="P44" i="1"/>
  <c r="P343" i="1"/>
  <c r="P58" i="1"/>
  <c r="P307" i="1"/>
  <c r="P334" i="1"/>
  <c r="P355" i="1"/>
  <c r="P299" i="1"/>
  <c r="P241" i="1"/>
  <c r="P288" i="1"/>
  <c r="P99" i="1"/>
  <c r="P115" i="1"/>
  <c r="P56" i="1"/>
  <c r="P287" i="1"/>
  <c r="P119" i="1"/>
  <c r="P360" i="1"/>
  <c r="P240" i="1"/>
  <c r="P333" i="1"/>
  <c r="P91" i="1"/>
  <c r="P274" i="1"/>
  <c r="P314" i="1"/>
  <c r="P354" i="1"/>
  <c r="P92" i="1"/>
  <c r="P143" i="1"/>
  <c r="P109" i="1"/>
  <c r="P220" i="1"/>
  <c r="P156" i="1"/>
  <c r="P32" i="1"/>
  <c r="P104" i="1"/>
  <c r="P263" i="1"/>
  <c r="P244" i="1"/>
  <c r="P329" i="1"/>
  <c r="P41" i="1"/>
  <c r="P316" i="1"/>
  <c r="P16" i="1"/>
  <c r="P340" i="1"/>
  <c r="P328" i="1"/>
  <c r="P100" i="1"/>
  <c r="P242" i="1"/>
  <c r="P275" i="1"/>
  <c r="P96" i="1"/>
  <c r="P133" i="1"/>
  <c r="P166" i="1"/>
  <c r="P26" i="1"/>
  <c r="P335" i="1"/>
  <c r="P193" i="1"/>
  <c r="P270" i="1"/>
  <c r="P338" i="1"/>
  <c r="P21" i="1"/>
  <c r="P101" i="1"/>
  <c r="P197" i="1"/>
  <c r="P142" i="1"/>
  <c r="P304" i="1"/>
  <c r="P298" i="1"/>
  <c r="P325" i="1"/>
  <c r="P211" i="1"/>
  <c r="P162" i="1"/>
  <c r="P361" i="1"/>
  <c r="P14" i="1"/>
  <c r="P278" i="1"/>
  <c r="P140" i="1"/>
  <c r="P158" i="1"/>
  <c r="P80" i="1"/>
  <c r="P160" i="1"/>
  <c r="P251" i="1"/>
  <c r="P186" i="1"/>
  <c r="P52" i="1"/>
  <c r="P177" i="1"/>
  <c r="P149" i="1"/>
  <c r="P324" i="1"/>
  <c r="P45" i="1"/>
  <c r="P7" i="1"/>
</calcChain>
</file>

<file path=xl/sharedStrings.xml><?xml version="1.0" encoding="utf-8"?>
<sst xmlns="http://schemas.openxmlformats.org/spreadsheetml/2006/main" count="498" uniqueCount="447">
  <si>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</si>
  <si>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</si>
  <si>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</si>
  <si>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</si>
  <si>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</si>
  <si>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</si>
  <si>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</si>
  <si>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</si>
  <si>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</si>
  <si>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</si>
  <si>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</si>
  <si>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</si>
  <si>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</si>
  <si>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</si>
  <si>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</si>
  <si>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</si>
  <si>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</si>
  <si>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</si>
  <si>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</si>
  <si>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</si>
  <si>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</si>
  <si>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</si>
  <si>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</si>
  <si>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</si>
  <si>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</si>
  <si>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</si>
  <si>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</si>
  <si>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</si>
  <si>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</si>
  <si>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</si>
  <si>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</si>
  <si>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</si>
  <si>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</si>
  <si>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</si>
  <si>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</si>
  <si>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</si>
  <si>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</si>
  <si>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</si>
  <si>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</si>
  <si>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</si>
  <si>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</si>
  <si>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</si>
  <si>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</si>
  <si>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</si>
  <si>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</si>
  <si>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</si>
  <si>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</si>
  <si>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</si>
  <si>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</si>
  <si>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</si>
  <si>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</si>
  <si>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</si>
  <si>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</si>
  <si>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</si>
  <si>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</si>
  <si>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</si>
  <si>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</si>
  <si>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</si>
  <si>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</si>
  <si>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</si>
  <si>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</si>
  <si>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</si>
  <si>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</si>
  <si>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</si>
  <si>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</si>
  <si>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</si>
  <si>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</si>
  <si>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</si>
  <si>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</si>
  <si>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</si>
  <si>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</si>
  <si>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</si>
  <si>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</si>
  <si>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</si>
  <si>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</si>
  <si>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</si>
  <si>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</si>
  <si>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</si>
  <si>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</si>
  <si>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</si>
  <si>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</si>
  <si>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</si>
  <si>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</si>
  <si>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</si>
  <si>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</si>
  <si>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</si>
  <si>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</si>
  <si>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</si>
  <si>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</si>
  <si>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</si>
  <si>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</si>
  <si>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</si>
  <si>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</si>
  <si>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</si>
  <si>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</si>
  <si>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</si>
  <si>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</si>
  <si>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</si>
  <si>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</si>
  <si>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</si>
  <si>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</si>
  <si>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</si>
  <si>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</si>
  <si>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</si>
  <si>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</si>
  <si>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</si>
  <si>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</si>
  <si>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</si>
  <si>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</si>
  <si>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</si>
  <si>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</si>
  <si>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</si>
  <si>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</si>
  <si>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</si>
  <si>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</si>
  <si>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</si>
  <si>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</si>
  <si>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</si>
  <si>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</si>
  <si>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</si>
  <si>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</si>
  <si>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</si>
  <si>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</si>
  <si>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</si>
  <si>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</si>
  <si>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</si>
  <si>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</si>
  <si>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</si>
  <si>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</si>
  <si>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</si>
  <si>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</si>
  <si>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</si>
  <si>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</si>
  <si>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</si>
  <si>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</si>
  <si>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</si>
  <si>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</si>
  <si>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</si>
  <si>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</si>
  <si>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</si>
  <si>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</si>
  <si>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</si>
  <si>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</si>
  <si>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</si>
  <si>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</si>
  <si>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</si>
  <si>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</si>
  <si>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</si>
  <si>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</si>
  <si>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</si>
  <si>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</si>
  <si>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</si>
  <si>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</si>
  <si>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</si>
  <si>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</si>
  <si>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</si>
  <si>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</si>
  <si>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</si>
  <si>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</si>
  <si>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</si>
  <si>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</si>
  <si>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</si>
  <si>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</si>
  <si>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</si>
  <si>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</si>
  <si>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</si>
  <si>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</si>
  <si>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</si>
  <si>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</si>
  <si>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</si>
  <si>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</si>
  <si>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</si>
  <si>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</si>
  <si>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</si>
  <si>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</si>
  <si>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</si>
  <si>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</si>
  <si>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</si>
  <si>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</si>
  <si>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</si>
  <si>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</si>
  <si>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</si>
  <si>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</si>
  <si>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</si>
  <si>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</si>
  <si>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</si>
  <si>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</si>
  <si>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</si>
  <si>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</si>
  <si>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</si>
  <si>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</si>
  <si>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</si>
  <si>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</si>
  <si>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</si>
  <si>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</si>
  <si>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</si>
  <si>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</si>
  <si>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</si>
  <si>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</si>
  <si>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</si>
  <si>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</si>
  <si>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</si>
  <si>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</si>
  <si>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</si>
  <si>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</si>
  <si>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</si>
  <si>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</si>
  <si>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</si>
  <si>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</si>
  <si>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</si>
  <si>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</si>
  <si>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</si>
  <si>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</si>
  <si>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</si>
  <si>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</si>
  <si>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</si>
  <si>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</si>
  <si>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</si>
  <si>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</si>
  <si>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</si>
  <si>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</si>
  <si>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</si>
  <si>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</si>
  <si>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</si>
  <si>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</si>
  <si>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</si>
  <si>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</si>
  <si>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</si>
  <si>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</si>
  <si>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</si>
  <si>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</si>
  <si>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</si>
  <si>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</si>
  <si>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</si>
  <si>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</si>
  <si>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</si>
  <si>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</si>
  <si>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</si>
  <si>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</si>
  <si>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</si>
  <si>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</si>
  <si>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</si>
  <si>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</si>
  <si>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</si>
  <si>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</si>
  <si>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</si>
  <si>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</si>
  <si>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</si>
  <si>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</si>
  <si>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</si>
  <si>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</si>
  <si>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</si>
  <si>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</si>
  <si>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</si>
  <si>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</si>
  <si>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</si>
  <si>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</si>
  <si>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</si>
  <si>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</si>
  <si>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</si>
  <si>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</si>
  <si>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</si>
  <si>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</si>
  <si>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</si>
  <si>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</si>
  <si>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</si>
  <si>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</si>
  <si>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</si>
  <si>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</si>
  <si>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</si>
  <si>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</si>
  <si>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</si>
  <si>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</si>
  <si>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</si>
  <si>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</si>
  <si>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</si>
  <si>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</si>
  <si>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</si>
  <si>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</si>
  <si>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</si>
  <si>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</si>
  <si>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</si>
  <si>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</si>
  <si>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</si>
  <si>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</si>
  <si>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</si>
  <si>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</si>
  <si>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</si>
  <si>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</si>
  <si>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</si>
  <si>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</si>
  <si>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</si>
  <si>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</si>
  <si>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</si>
  <si>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</si>
  <si>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</si>
  <si>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</si>
  <si>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</si>
  <si>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</si>
  <si>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</si>
  <si>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</si>
  <si>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</si>
  <si>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</si>
  <si>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</si>
  <si>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</si>
  <si>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</si>
  <si>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</si>
  <si>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</si>
  <si>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</si>
  <si>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</si>
  <si>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</si>
  <si>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</si>
  <si>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</si>
  <si>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</si>
  <si>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</si>
  <si>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</si>
  <si>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</si>
  <si>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</si>
  <si>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</si>
  <si>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</si>
  <si>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</si>
  <si>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</si>
  <si>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</si>
  <si>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</si>
  <si>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</si>
  <si>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</si>
  <si>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</si>
  <si>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</si>
  <si>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</si>
  <si>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</si>
  <si>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</si>
  <si>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</si>
  <si>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</si>
  <si>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</si>
  <si>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</si>
  <si>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</si>
  <si>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</si>
  <si>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</si>
  <si>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</si>
  <si>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</si>
  <si>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</si>
  <si>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</si>
  <si>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</si>
  <si>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</si>
  <si>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</si>
  <si>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</si>
  <si>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</si>
  <si>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</si>
  <si>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</si>
  <si>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</si>
  <si>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</si>
  <si>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</si>
  <si>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</si>
  <si>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</si>
  <si>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</si>
  <si>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</si>
  <si>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</si>
  <si>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</si>
  <si>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</si>
  <si>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</si>
  <si>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</si>
  <si>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</si>
  <si>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</si>
  <si>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</si>
  <si>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</si>
  <si>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</si>
  <si>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</si>
  <si>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</si>
  <si>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</si>
  <si>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</si>
  <si>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</si>
  <si>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</si>
  <si>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</si>
  <si>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</si>
  <si>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</si>
  <si>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</si>
  <si>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</si>
  <si>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</si>
  <si>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</si>
  <si>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</si>
  <si>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</si>
  <si>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</si>
  <si>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</si>
  <si>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</si>
  <si>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</si>
  <si>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</si>
  <si>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</si>
  <si>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</si>
  <si>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</si>
  <si>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</si>
  <si>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</si>
  <si>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</si>
  <si>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</si>
  <si>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</si>
  <si>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</si>
  <si>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</si>
  <si>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</si>
  <si>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</si>
  <si>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</si>
  <si>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</si>
  <si>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</si>
  <si>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</si>
  <si>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</si>
  <si>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</si>
  <si>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</si>
  <si>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</si>
  <si>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</si>
  <si>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</si>
  <si>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</si>
  <si>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</si>
  <si>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</si>
  <si>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</si>
  <si>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</si>
  <si>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</si>
  <si>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</si>
  <si>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</si>
  <si>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</si>
  <si>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</si>
  <si>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</si>
  <si>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</si>
  <si>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</si>
  <si>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</si>
  <si>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</si>
  <si>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</si>
  <si>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</si>
  <si>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</si>
  <si>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</si>
  <si>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</si>
  <si>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</si>
  <si>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</si>
  <si>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</si>
  <si>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</si>
  <si>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</si>
  <si>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</si>
  <si>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</si>
  <si>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</si>
  <si>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</si>
  <si>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</si>
  <si>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</si>
  <si>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</si>
  <si>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</si>
  <si>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</si>
  <si>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</si>
  <si>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endring 25-26</t>
  </si>
  <si>
    <t>1.1.2026</t>
  </si>
  <si>
    <t>Folketall 1.1.2026</t>
  </si>
  <si>
    <t>Utbetales/trekkes ved 9. termin rammetilskudd i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</si>
</sst>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6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2" fillId="5" borderId="9" xfId="0" applyNumberFormat="1" applyFont="1" applyFill="1" applyBorder="1"/>
    <xf numFmtId="166" fontId="7" fillId="0" borderId="0" xfId="7" applyNumberFormat="1" applyFont="1" applyFill="1"/>
    <xf numFmtId="0" fontId="45" fillId="0" borderId="0" xfId="0" applyFont="1"/>
    <xf numFmtId="169" fontId="0" fillId="0" borderId="0" xfId="1" applyNumberFormat="1" applyFont="1"/>
    <xf numFmtId="169" fontId="0" fillId="0" borderId="0" xfId="0" applyNumberForma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0.89828853184648083</c:v>
                </c:pt>
                <c:pt idx="1">
                  <c:v>0.94549977322717138</c:v>
                </c:pt>
                <c:pt idx="2">
                  <c:v>0.98784706253663246</c:v>
                </c:pt>
                <c:pt idx="3">
                  <c:v>0.95917751472730362</c:v>
                </c:pt>
                <c:pt idx="4">
                  <c:v>1.0649972269134715</c:v>
                </c:pt>
                <c:pt idx="5">
                  <c:v>1.0401370330828577</c:v>
                </c:pt>
                <c:pt idx="6">
                  <c:v>1.0231860578663388</c:v>
                </c:pt>
                <c:pt idx="7">
                  <c:v>0.83317743916924203</c:v>
                </c:pt>
                <c:pt idx="8">
                  <c:v>0.83434382645750838</c:v>
                </c:pt>
                <c:pt idx="9">
                  <c:v>0.93604570900393491</c:v>
                </c:pt>
                <c:pt idx="10">
                  <c:v>0.84300897791039064</c:v>
                </c:pt>
                <c:pt idx="11">
                  <c:v>0.83834532853875343</c:v>
                </c:pt>
                <c:pt idx="12">
                  <c:v>0.95118587285226275</c:v>
                </c:pt>
                <c:pt idx="13">
                  <c:v>0.92833825776702261</c:v>
                </c:pt>
                <c:pt idx="14">
                  <c:v>0.89827852164060651</c:v>
                </c:pt>
                <c:pt idx="15">
                  <c:v>0.98957598200408414</c:v>
                </c:pt>
                <c:pt idx="16">
                  <c:v>0.94409105607544785</c:v>
                </c:pt>
                <c:pt idx="17">
                  <c:v>0.76402457692504711</c:v>
                </c:pt>
                <c:pt idx="18">
                  <c:v>0.80931203915971839</c:v>
                </c:pt>
                <c:pt idx="19">
                  <c:v>1.0336604232390356</c:v>
                </c:pt>
                <c:pt idx="20">
                  <c:v>0.83841623908586094</c:v>
                </c:pt>
                <c:pt idx="21">
                  <c:v>0.94364309196422058</c:v>
                </c:pt>
                <c:pt idx="22">
                  <c:v>0.9231469600536697</c:v>
                </c:pt>
                <c:pt idx="23">
                  <c:v>0.79626059279122252</c:v>
                </c:pt>
                <c:pt idx="24">
                  <c:v>0.90075214026699235</c:v>
                </c:pt>
                <c:pt idx="25">
                  <c:v>0.88190571520175054</c:v>
                </c:pt>
                <c:pt idx="26">
                  <c:v>0.88347034568994731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0.95546383059668882</c:v>
                </c:pt>
                <c:pt idx="1">
                  <c:v>0.97185456125355396</c:v>
                </c:pt>
                <c:pt idx="2">
                  <c:v>0.9870995854049599</c:v>
                </c:pt>
                <c:pt idx="3">
                  <c:v>0.97677854819360166</c:v>
                </c:pt>
                <c:pt idx="4">
                  <c:v>1.0084874263273269</c:v>
                </c:pt>
                <c:pt idx="5">
                  <c:v>1.0059239748016009</c:v>
                </c:pt>
                <c:pt idx="6">
                  <c:v>0.99982162372365435</c:v>
                </c:pt>
                <c:pt idx="7">
                  <c:v>0.95481271966991654</c:v>
                </c:pt>
                <c:pt idx="8">
                  <c:v>0.9548243835427993</c:v>
                </c:pt>
                <c:pt idx="9">
                  <c:v>0.96845109813318886</c:v>
                </c:pt>
                <c:pt idx="10">
                  <c:v>0.95491103505732799</c:v>
                </c:pt>
                <c:pt idx="11">
                  <c:v>0.95486439856361172</c:v>
                </c:pt>
                <c:pt idx="12">
                  <c:v>0.97390155711858672</c:v>
                </c:pt>
                <c:pt idx="13">
                  <c:v>0.96567641568790052</c:v>
                </c:pt>
                <c:pt idx="14">
                  <c:v>0.95546373049463029</c:v>
                </c:pt>
                <c:pt idx="15">
                  <c:v>0.98772199641324243</c:v>
                </c:pt>
                <c:pt idx="16">
                  <c:v>0.97134742307893363</c:v>
                </c:pt>
                <c:pt idx="17">
                  <c:v>0.9541211910474745</c:v>
                </c:pt>
                <c:pt idx="18">
                  <c:v>0.95457406566982117</c:v>
                </c:pt>
                <c:pt idx="19">
                  <c:v>1.0035923952578252</c:v>
                </c:pt>
                <c:pt idx="20">
                  <c:v>0.95486510766908272</c:v>
                </c:pt>
                <c:pt idx="21">
                  <c:v>0.97118615599889158</c:v>
                </c:pt>
                <c:pt idx="22">
                  <c:v>0.96380754851109351</c:v>
                </c:pt>
                <c:pt idx="23">
                  <c:v>0.95444355120613633</c:v>
                </c:pt>
                <c:pt idx="24">
                  <c:v>0.95574541338788954</c:v>
                </c:pt>
                <c:pt idx="25">
                  <c:v>0.9553000024302416</c:v>
                </c:pt>
                <c:pt idx="26">
                  <c:v>0.95531564873512342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1.0216830079738335</c:v>
                </c:pt>
                <c:pt idx="1">
                  <c:v>1.2500504908896792</c:v>
                </c:pt>
                <c:pt idx="2">
                  <c:v>1.0224598485067649</c:v>
                </c:pt>
                <c:pt idx="3">
                  <c:v>1.0428100355624079</c:v>
                </c:pt>
                <c:pt idx="4">
                  <c:v>0.8377117359617372</c:v>
                </c:pt>
                <c:pt idx="5">
                  <c:v>0.84212346004660499</c:v>
                </c:pt>
                <c:pt idx="6">
                  <c:v>0.91717854548668099</c:v>
                </c:pt>
                <c:pt idx="7">
                  <c:v>0.89109756185266131</c:v>
                </c:pt>
                <c:pt idx="8">
                  <c:v>0.96898781214297103</c:v>
                </c:pt>
                <c:pt idx="9">
                  <c:v>1.0166806027137449</c:v>
                </c:pt>
                <c:pt idx="10">
                  <c:v>0.86307201663125521</c:v>
                </c:pt>
                <c:pt idx="11">
                  <c:v>1.2721720065631572</c:v>
                </c:pt>
                <c:pt idx="12">
                  <c:v>1.0964863056912029</c:v>
                </c:pt>
                <c:pt idx="13">
                  <c:v>0.91677058073823525</c:v>
                </c:pt>
                <c:pt idx="14">
                  <c:v>1.2700643490276005</c:v>
                </c:pt>
                <c:pt idx="15">
                  <c:v>1.3178127214884976</c:v>
                </c:pt>
                <c:pt idx="16">
                  <c:v>1.0187720949659638</c:v>
                </c:pt>
                <c:pt idx="17">
                  <c:v>1.061252924864267</c:v>
                </c:pt>
                <c:pt idx="18">
                  <c:v>1.0665731918773829</c:v>
                </c:pt>
                <c:pt idx="19">
                  <c:v>0.96385737407329886</c:v>
                </c:pt>
                <c:pt idx="20">
                  <c:v>0.94414649745841672</c:v>
                </c:pt>
                <c:pt idx="21">
                  <c:v>0.98465207674646404</c:v>
                </c:pt>
                <c:pt idx="22">
                  <c:v>1.0365232567639637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0.99928052576235227</c:v>
                </c:pt>
                <c:pt idx="1">
                  <c:v>1.0814928196120566</c:v>
                </c:pt>
                <c:pt idx="2">
                  <c:v>0.99956018835420768</c:v>
                </c:pt>
                <c:pt idx="3">
                  <c:v>1.0068862556942393</c:v>
                </c:pt>
                <c:pt idx="4">
                  <c:v>0.95485806263784134</c:v>
                </c:pt>
                <c:pt idx="5">
                  <c:v>0.95490217987868997</c:v>
                </c:pt>
                <c:pt idx="6">
                  <c:v>0.96165891926697733</c:v>
                </c:pt>
                <c:pt idx="7">
                  <c:v>0.95539192089675073</c:v>
                </c:pt>
                <c:pt idx="8">
                  <c:v>0.98031025526324178</c:v>
                </c:pt>
                <c:pt idx="9">
                  <c:v>0.99747965986872023</c:v>
                </c:pt>
                <c:pt idx="10">
                  <c:v>0.95511166544453652</c:v>
                </c:pt>
                <c:pt idx="11">
                  <c:v>1.089456565254509</c:v>
                </c:pt>
                <c:pt idx="12">
                  <c:v>1.0262097129406051</c:v>
                </c:pt>
                <c:pt idx="13">
                  <c:v>0.96151205195753708</c:v>
                </c:pt>
                <c:pt idx="14">
                  <c:v>1.0886978085417083</c:v>
                </c:pt>
                <c:pt idx="15">
                  <c:v>1.1058872226276311</c:v>
                </c:pt>
                <c:pt idx="16">
                  <c:v>0.99823259707951917</c:v>
                </c:pt>
                <c:pt idx="17">
                  <c:v>1.0135256958429084</c:v>
                </c:pt>
                <c:pt idx="18">
                  <c:v>1.0154409919676302</c:v>
                </c:pt>
                <c:pt idx="19">
                  <c:v>0.97846329755815997</c:v>
                </c:pt>
                <c:pt idx="20">
                  <c:v>0.9713673819768025</c:v>
                </c:pt>
                <c:pt idx="21">
                  <c:v>0.98594939052049935</c:v>
                </c:pt>
                <c:pt idx="22">
                  <c:v>1.0046230153267992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0.98449788593946741</c:v>
                </c:pt>
                <c:pt idx="1">
                  <c:v>0.94194460102942867</c:v>
                </c:pt>
                <c:pt idx="2">
                  <c:v>0.87177263638831237</c:v>
                </c:pt>
                <c:pt idx="3">
                  <c:v>0.78476777660397212</c:v>
                </c:pt>
                <c:pt idx="4">
                  <c:v>0.83525571604264259</c:v>
                </c:pt>
                <c:pt idx="5">
                  <c:v>0.79495869739281555</c:v>
                </c:pt>
                <c:pt idx="6">
                  <c:v>0.91486274060440631</c:v>
                </c:pt>
                <c:pt idx="7">
                  <c:v>0.87025800478378057</c:v>
                </c:pt>
                <c:pt idx="8">
                  <c:v>0.94063947171603579</c:v>
                </c:pt>
                <c:pt idx="9">
                  <c:v>0.74830588314943169</c:v>
                </c:pt>
                <c:pt idx="10">
                  <c:v>0.87052679430288848</c:v>
                </c:pt>
                <c:pt idx="11">
                  <c:v>0.82981489231738015</c:v>
                </c:pt>
                <c:pt idx="12">
                  <c:v>0.76832155843867689</c:v>
                </c:pt>
                <c:pt idx="13">
                  <c:v>0.84263461506807891</c:v>
                </c:pt>
                <c:pt idx="14">
                  <c:v>0.86222447436749539</c:v>
                </c:pt>
                <c:pt idx="15">
                  <c:v>1.0002017020631775</c:v>
                </c:pt>
                <c:pt idx="16">
                  <c:v>0.92611249836387044</c:v>
                </c:pt>
                <c:pt idx="17">
                  <c:v>1.3004681136637188</c:v>
                </c:pt>
                <c:pt idx="18">
                  <c:v>1.0603756380403471</c:v>
                </c:pt>
                <c:pt idx="19">
                  <c:v>0.92603131862743604</c:v>
                </c:pt>
                <c:pt idx="20">
                  <c:v>1.0690852320675461</c:v>
                </c:pt>
                <c:pt idx="21">
                  <c:v>0.91468529557452827</c:v>
                </c:pt>
                <c:pt idx="22">
                  <c:v>0.88728714935436981</c:v>
                </c:pt>
                <c:pt idx="23">
                  <c:v>0.8067661732125061</c:v>
                </c:pt>
                <c:pt idx="24">
                  <c:v>0.89055743264923193</c:v>
                </c:pt>
                <c:pt idx="25">
                  <c:v>1.1390034542821783</c:v>
                </c:pt>
                <c:pt idx="26">
                  <c:v>0.8779152949869401</c:v>
                </c:pt>
                <c:pt idx="27">
                  <c:v>0.87614188427597661</c:v>
                </c:pt>
                <c:pt idx="28">
                  <c:v>0.87487564343561186</c:v>
                </c:pt>
                <c:pt idx="29">
                  <c:v>1.0328521840922662</c:v>
                </c:pt>
                <c:pt idx="30">
                  <c:v>1.0426244519125287</c:v>
                </c:pt>
                <c:pt idx="31">
                  <c:v>1.0422150361463811</c:v>
                </c:pt>
                <c:pt idx="32">
                  <c:v>0.83876798736416425</c:v>
                </c:pt>
                <c:pt idx="33">
                  <c:v>0.82959930847012164</c:v>
                </c:pt>
                <c:pt idx="34">
                  <c:v>0.91452531825706174</c:v>
                </c:pt>
                <c:pt idx="35">
                  <c:v>0.87429960146273367</c:v>
                </c:pt>
                <c:pt idx="36">
                  <c:v>0.94018510339421768</c:v>
                </c:pt>
                <c:pt idx="37">
                  <c:v>0.89711959759492044</c:v>
                </c:pt>
                <c:pt idx="38">
                  <c:v>0.97059582584708259</c:v>
                </c:pt>
                <c:pt idx="39">
                  <c:v>1.1085191840114719</c:v>
                </c:pt>
                <c:pt idx="40">
                  <c:v>0.90770689695569895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0.9858938818299805</c:v>
                </c:pt>
                <c:pt idx="1">
                  <c:v>0.97057469926236639</c:v>
                </c:pt>
                <c:pt idx="2">
                  <c:v>0.95519867164210726</c:v>
                </c:pt>
                <c:pt idx="3">
                  <c:v>0.95432862304426391</c:v>
                </c:pt>
                <c:pt idx="4">
                  <c:v>0.95483350243865062</c:v>
                </c:pt>
                <c:pt idx="5">
                  <c:v>0.95443053225215224</c:v>
                </c:pt>
                <c:pt idx="6">
                  <c:v>0.96082522950935845</c:v>
                </c:pt>
                <c:pt idx="7">
                  <c:v>0.95518352532606188</c:v>
                </c:pt>
                <c:pt idx="8">
                  <c:v>0.97010485270954516</c:v>
                </c:pt>
                <c:pt idx="9">
                  <c:v>0.95396400410971838</c:v>
                </c:pt>
                <c:pt idx="10">
                  <c:v>0.95518621322125286</c:v>
                </c:pt>
                <c:pt idx="11">
                  <c:v>0.95477909420139784</c:v>
                </c:pt>
                <c:pt idx="12">
                  <c:v>0.95416416086261091</c:v>
                </c:pt>
                <c:pt idx="13">
                  <c:v>0.95490729142890496</c:v>
                </c:pt>
                <c:pt idx="14">
                  <c:v>0.95510319002189903</c:v>
                </c:pt>
                <c:pt idx="15">
                  <c:v>0.99154725563451618</c:v>
                </c:pt>
                <c:pt idx="16">
                  <c:v>0.96487514230276561</c:v>
                </c:pt>
                <c:pt idx="17">
                  <c:v>1.0996431638107111</c:v>
                </c:pt>
                <c:pt idx="18">
                  <c:v>1.0132098725862972</c:v>
                </c:pt>
                <c:pt idx="19">
                  <c:v>0.96484591759764937</c:v>
                </c:pt>
                <c:pt idx="20">
                  <c:v>1.0163453264360889</c:v>
                </c:pt>
                <c:pt idx="21">
                  <c:v>0.96076134929860235</c:v>
                </c:pt>
                <c:pt idx="22">
                  <c:v>0.95535381677176789</c:v>
                </c:pt>
                <c:pt idx="23">
                  <c:v>0.95454860701034916</c:v>
                </c:pt>
                <c:pt idx="24">
                  <c:v>0.95538651960471621</c:v>
                </c:pt>
                <c:pt idx="25">
                  <c:v>1.0415158864333565</c:v>
                </c:pt>
                <c:pt idx="26">
                  <c:v>0.95526009822809343</c:v>
                </c:pt>
                <c:pt idx="27">
                  <c:v>0.95524236412098373</c:v>
                </c:pt>
                <c:pt idx="28">
                  <c:v>0.95522970171258026</c:v>
                </c:pt>
                <c:pt idx="29">
                  <c:v>1.003301429164988</c:v>
                </c:pt>
                <c:pt idx="30">
                  <c:v>1.0068194455802826</c:v>
                </c:pt>
                <c:pt idx="31">
                  <c:v>1.0066720559044693</c:v>
                </c:pt>
                <c:pt idx="32">
                  <c:v>0.95486862515186566</c:v>
                </c:pt>
                <c:pt idx="33">
                  <c:v>0.95477693836292532</c:v>
                </c:pt>
                <c:pt idx="34">
                  <c:v>0.96070375746431447</c:v>
                </c:pt>
                <c:pt idx="35">
                  <c:v>0.92456868895902844</c:v>
                </c:pt>
                <c:pt idx="36">
                  <c:v>0.96994128011369074</c:v>
                </c:pt>
                <c:pt idx="37">
                  <c:v>0.95545214125417333</c:v>
                </c:pt>
                <c:pt idx="38">
                  <c:v>0.98088914019672191</c:v>
                </c:pt>
                <c:pt idx="39">
                  <c:v>1.0305415491359022</c:v>
                </c:pt>
                <c:pt idx="40">
                  <c:v>0.95824912579582366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0.79923897592889981</c:v>
                </c:pt>
                <c:pt idx="1">
                  <c:v>0.88297586450565324</c:v>
                </c:pt>
                <c:pt idx="2">
                  <c:v>0.7689356435382001</c:v>
                </c:pt>
                <c:pt idx="3">
                  <c:v>0.81776387805276152</c:v>
                </c:pt>
                <c:pt idx="4">
                  <c:v>0.95657482830308038</c:v>
                </c:pt>
                <c:pt idx="5">
                  <c:v>0.88865841220518405</c:v>
                </c:pt>
                <c:pt idx="6">
                  <c:v>0.83608547275014</c:v>
                </c:pt>
                <c:pt idx="7">
                  <c:v>0.8255584419449874</c:v>
                </c:pt>
                <c:pt idx="8">
                  <c:v>0.83178895481504511</c:v>
                </c:pt>
                <c:pt idx="9">
                  <c:v>0.80397749220165604</c:v>
                </c:pt>
                <c:pt idx="10">
                  <c:v>0.78848792145754143</c:v>
                </c:pt>
                <c:pt idx="11">
                  <c:v>0.80533515636217223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0.95447333503751308</c:v>
                </c:pt>
                <c:pt idx="1">
                  <c:v>0.95531070392328055</c:v>
                </c:pt>
                <c:pt idx="2">
                  <c:v>0.95417030171360606</c:v>
                </c:pt>
                <c:pt idx="3">
                  <c:v>0.95465858405875181</c:v>
                </c:pt>
                <c:pt idx="4">
                  <c:v>0.97584158108088126</c:v>
                </c:pt>
                <c:pt idx="5">
                  <c:v>0.95536752940027592</c:v>
                </c:pt>
                <c:pt idx="6">
                  <c:v>0.95484180000572527</c:v>
                </c:pt>
                <c:pt idx="7">
                  <c:v>0.95473652969767397</c:v>
                </c:pt>
                <c:pt idx="8">
                  <c:v>0.95479883482637451</c:v>
                </c:pt>
                <c:pt idx="9">
                  <c:v>0.95452072020024059</c:v>
                </c:pt>
                <c:pt idx="10">
                  <c:v>0.9543658244927995</c:v>
                </c:pt>
                <c:pt idx="11">
                  <c:v>0.95453429684184576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0.84156338556144006</c:v>
                </c:pt>
                <c:pt idx="1">
                  <c:v>0.88777593117532327</c:v>
                </c:pt>
                <c:pt idx="2">
                  <c:v>0.92945446371364548</c:v>
                </c:pt>
                <c:pt idx="3">
                  <c:v>0.85789915485124946</c:v>
                </c:pt>
                <c:pt idx="4">
                  <c:v>0.84537012046320037</c:v>
                </c:pt>
                <c:pt idx="5">
                  <c:v>0.9971110260578705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0.95489657913383852</c:v>
                </c:pt>
                <c:pt idx="1">
                  <c:v>0.95535870458997729</c:v>
                </c:pt>
                <c:pt idx="2">
                  <c:v>0.96607824982868462</c:v>
                </c:pt>
                <c:pt idx="3">
                  <c:v>0.95505993682673651</c:v>
                </c:pt>
                <c:pt idx="4">
                  <c:v>0.9549346464828562</c:v>
                </c:pt>
                <c:pt idx="5">
                  <c:v>0.99043461227260554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0.819094053466219</c:v>
                </c:pt>
                <c:pt idx="1">
                  <c:v>0.90602809270203266</c:v>
                </c:pt>
                <c:pt idx="2">
                  <c:v>0.90692907079184182</c:v>
                </c:pt>
                <c:pt idx="3">
                  <c:v>0.83233450079107119</c:v>
                </c:pt>
                <c:pt idx="4">
                  <c:v>0.80987646969055438</c:v>
                </c:pt>
                <c:pt idx="5">
                  <c:v>0.75086216763157165</c:v>
                </c:pt>
                <c:pt idx="6">
                  <c:v>0.79720927075164072</c:v>
                </c:pt>
                <c:pt idx="7">
                  <c:v>0.75331053548472882</c:v>
                </c:pt>
                <c:pt idx="8">
                  <c:v>0.80574508318742355</c:v>
                </c:pt>
                <c:pt idx="9">
                  <c:v>0.70172941286019708</c:v>
                </c:pt>
                <c:pt idx="10">
                  <c:v>0.78034323276845763</c:v>
                </c:pt>
                <c:pt idx="11">
                  <c:v>0.75288748318869825</c:v>
                </c:pt>
                <c:pt idx="12">
                  <c:v>0.74962772184000503</c:v>
                </c:pt>
                <c:pt idx="13">
                  <c:v>0.81472945443895295</c:v>
                </c:pt>
                <c:pt idx="14">
                  <c:v>0.84406021748169668</c:v>
                </c:pt>
                <c:pt idx="15">
                  <c:v>0.86365869519764826</c:v>
                </c:pt>
                <c:pt idx="16">
                  <c:v>0.75896577616286887</c:v>
                </c:pt>
                <c:pt idx="17">
                  <c:v>0.78639735941652134</c:v>
                </c:pt>
                <c:pt idx="18">
                  <c:v>0.70836709665353959</c:v>
                </c:pt>
                <c:pt idx="19">
                  <c:v>0.78928256299342392</c:v>
                </c:pt>
                <c:pt idx="20">
                  <c:v>0.83028036991372978</c:v>
                </c:pt>
                <c:pt idx="21">
                  <c:v>0.82960772225918944</c:v>
                </c:pt>
                <c:pt idx="22">
                  <c:v>0.74573108742589922</c:v>
                </c:pt>
                <c:pt idx="23">
                  <c:v>0.80971234538538794</c:v>
                </c:pt>
                <c:pt idx="24">
                  <c:v>0.80060216372406523</c:v>
                </c:pt>
                <c:pt idx="25">
                  <c:v>0.88003949557210515</c:v>
                </c:pt>
                <c:pt idx="26">
                  <c:v>0.96313959899830226</c:v>
                </c:pt>
                <c:pt idx="27">
                  <c:v>0.82654917648489423</c:v>
                </c:pt>
                <c:pt idx="28">
                  <c:v>0.82324444553685461</c:v>
                </c:pt>
                <c:pt idx="29">
                  <c:v>0.92913971750091162</c:v>
                </c:pt>
                <c:pt idx="30">
                  <c:v>0.77935118740003229</c:v>
                </c:pt>
                <c:pt idx="31">
                  <c:v>0.88968045355310366</c:v>
                </c:pt>
                <c:pt idx="32">
                  <c:v>0.83394952875823125</c:v>
                </c:pt>
                <c:pt idx="33">
                  <c:v>0.91424074684450274</c:v>
                </c:pt>
                <c:pt idx="34">
                  <c:v>0.84396490617198694</c:v>
                </c:pt>
                <c:pt idx="35">
                  <c:v>0.80986874779854423</c:v>
                </c:pt>
                <c:pt idx="36">
                  <c:v>0.82599682303035971</c:v>
                </c:pt>
                <c:pt idx="37">
                  <c:v>0.85966055002457897</c:v>
                </c:pt>
                <c:pt idx="38">
                  <c:v>0.71985860009137059</c:v>
                </c:pt>
                <c:pt idx="39">
                  <c:v>0.78278568697488315</c:v>
                </c:pt>
                <c:pt idx="40">
                  <c:v>0.81766220575058979</c:v>
                </c:pt>
                <c:pt idx="41">
                  <c:v>0.60513793130379911</c:v>
                </c:pt>
                <c:pt idx="42">
                  <c:v>0.85735341169931445</c:v>
                </c:pt>
                <c:pt idx="43">
                  <c:v>0.86283000585597125</c:v>
                </c:pt>
                <c:pt idx="44">
                  <c:v>0.90167551305954863</c:v>
                </c:pt>
                <c:pt idx="45">
                  <c:v>0.95339163522093617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0.95467188581288642</c:v>
                </c:pt>
                <c:pt idx="1">
                  <c:v>0.95764475626450407</c:v>
                </c:pt>
                <c:pt idx="2">
                  <c:v>0.95796910837683535</c:v>
                </c:pt>
                <c:pt idx="3">
                  <c:v>0.95480429028613478</c:v>
                </c:pt>
                <c:pt idx="4">
                  <c:v>0.95457970997512953</c:v>
                </c:pt>
                <c:pt idx="5">
                  <c:v>0.95398956695453963</c:v>
                </c:pt>
                <c:pt idx="6">
                  <c:v>0.95445303798574044</c:v>
                </c:pt>
                <c:pt idx="7">
                  <c:v>0.95401405063307132</c:v>
                </c:pt>
                <c:pt idx="8">
                  <c:v>0.95453839611009828</c:v>
                </c:pt>
                <c:pt idx="9">
                  <c:v>0.9534982394068261</c:v>
                </c:pt>
                <c:pt idx="10">
                  <c:v>0.95428437760590867</c:v>
                </c:pt>
                <c:pt idx="11">
                  <c:v>0.95400982011011115</c:v>
                </c:pt>
                <c:pt idx="12">
                  <c:v>0.9539772224966242</c:v>
                </c:pt>
                <c:pt idx="13">
                  <c:v>0.95462823982261358</c:v>
                </c:pt>
                <c:pt idx="14">
                  <c:v>0.95492154745304103</c:v>
                </c:pt>
                <c:pt idx="15">
                  <c:v>0.95511753223020046</c:v>
                </c:pt>
                <c:pt idx="16">
                  <c:v>0.95407060303985269</c:v>
                </c:pt>
                <c:pt idx="17">
                  <c:v>0.95434491887238937</c:v>
                </c:pt>
                <c:pt idx="18">
                  <c:v>0.95356461624475941</c:v>
                </c:pt>
                <c:pt idx="19">
                  <c:v>0.95437377090815823</c:v>
                </c:pt>
                <c:pt idx="20">
                  <c:v>0.95478374897736129</c:v>
                </c:pt>
                <c:pt idx="21">
                  <c:v>0.95477702250081586</c:v>
                </c:pt>
                <c:pt idx="22">
                  <c:v>0.95393825615248307</c:v>
                </c:pt>
                <c:pt idx="23">
                  <c:v>0.95457806873207807</c:v>
                </c:pt>
                <c:pt idx="24">
                  <c:v>0.95448696691546475</c:v>
                </c:pt>
                <c:pt idx="25">
                  <c:v>0.95528134023394506</c:v>
                </c:pt>
                <c:pt idx="26">
                  <c:v>0.9782048985311611</c:v>
                </c:pt>
                <c:pt idx="27">
                  <c:v>0.95474643704307305</c:v>
                </c:pt>
                <c:pt idx="28">
                  <c:v>0.95471338973359265</c:v>
                </c:pt>
                <c:pt idx="29">
                  <c:v>0.96596494119210052</c:v>
                </c:pt>
                <c:pt idx="30">
                  <c:v>0.95427445715222448</c:v>
                </c:pt>
                <c:pt idx="31">
                  <c:v>0.95537774981375512</c:v>
                </c:pt>
                <c:pt idx="32">
                  <c:v>0.95482044056580628</c:v>
                </c:pt>
                <c:pt idx="33">
                  <c:v>0.96060131175579322</c:v>
                </c:pt>
                <c:pt idx="34">
                  <c:v>0.95492059433994403</c:v>
                </c:pt>
                <c:pt idx="35">
                  <c:v>0.9545796327562095</c:v>
                </c:pt>
                <c:pt idx="36">
                  <c:v>0.95474091350852774</c:v>
                </c:pt>
                <c:pt idx="37">
                  <c:v>0.9550775507784699</c:v>
                </c:pt>
                <c:pt idx="38">
                  <c:v>0.95367953127913763</c:v>
                </c:pt>
                <c:pt idx="39">
                  <c:v>0.95430880214797298</c:v>
                </c:pt>
                <c:pt idx="40">
                  <c:v>0.95465756733572993</c:v>
                </c:pt>
                <c:pt idx="41">
                  <c:v>0.95253232459126225</c:v>
                </c:pt>
                <c:pt idx="42">
                  <c:v>0.95505447939521715</c:v>
                </c:pt>
                <c:pt idx="43">
                  <c:v>0.95510924533678387</c:v>
                </c:pt>
                <c:pt idx="44">
                  <c:v>0.95607782759320981</c:v>
                </c:pt>
                <c:pt idx="45">
                  <c:v>0.97469563157130934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0.79345263325979376</c:v>
                </c:pt>
                <c:pt idx="1">
                  <c:v>0.8343332821982099</c:v>
                </c:pt>
                <c:pt idx="2">
                  <c:v>0.85921869066887802</c:v>
                </c:pt>
                <c:pt idx="3">
                  <c:v>0.83557312705212983</c:v>
                </c:pt>
                <c:pt idx="4">
                  <c:v>0.83176383103313756</c:v>
                </c:pt>
                <c:pt idx="5">
                  <c:v>0.84872020766500056</c:v>
                </c:pt>
                <c:pt idx="6">
                  <c:v>0.86126706902882844</c:v>
                </c:pt>
                <c:pt idx="7">
                  <c:v>0.75614008252136944</c:v>
                </c:pt>
                <c:pt idx="8">
                  <c:v>0.71753014958202443</c:v>
                </c:pt>
                <c:pt idx="9">
                  <c:v>0.81338130261803188</c:v>
                </c:pt>
                <c:pt idx="10">
                  <c:v>0.78022281553556738</c:v>
                </c:pt>
                <c:pt idx="11">
                  <c:v>0.86839129301500217</c:v>
                </c:pt>
                <c:pt idx="12">
                  <c:v>0.74128288378243701</c:v>
                </c:pt>
                <c:pt idx="13">
                  <c:v>0.84075352407309401</c:v>
                </c:pt>
                <c:pt idx="14">
                  <c:v>0.83221444215938334</c:v>
                </c:pt>
                <c:pt idx="15">
                  <c:v>0.76297793729946195</c:v>
                </c:pt>
                <c:pt idx="16">
                  <c:v>0.88486694077635075</c:v>
                </c:pt>
                <c:pt idx="17">
                  <c:v>1.3319427366615446</c:v>
                </c:pt>
                <c:pt idx="18">
                  <c:v>2.2728238597070489</c:v>
                </c:pt>
                <c:pt idx="19">
                  <c:v>0.74679846256045801</c:v>
                </c:pt>
                <c:pt idx="20">
                  <c:v>1.5114715633492406</c:v>
                </c:pt>
                <c:pt idx="21">
                  <c:v>0.75516251695896874</c:v>
                </c:pt>
                <c:pt idx="22">
                  <c:v>0.83773901342533441</c:v>
                </c:pt>
                <c:pt idx="23">
                  <c:v>0.954963830617923</c:v>
                </c:pt>
                <c:pt idx="24">
                  <c:v>1.7160946855941099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0.95441547161082185</c:v>
                </c:pt>
                <c:pt idx="1">
                  <c:v>0.95482427810020609</c:v>
                </c:pt>
                <c:pt idx="2">
                  <c:v>0.95507313218491274</c:v>
                </c:pt>
                <c:pt idx="3">
                  <c:v>0.95483667654874527</c:v>
                </c:pt>
                <c:pt idx="4">
                  <c:v>0.95479858358855541</c:v>
                </c:pt>
                <c:pt idx="5">
                  <c:v>0.95496814735487401</c:v>
                </c:pt>
                <c:pt idx="6">
                  <c:v>0.95509361596851239</c:v>
                </c:pt>
                <c:pt idx="7">
                  <c:v>0.95404234610343774</c:v>
                </c:pt>
                <c:pt idx="8">
                  <c:v>0.95365624677404426</c:v>
                </c:pt>
                <c:pt idx="9">
                  <c:v>0.95461475830440423</c:v>
                </c:pt>
                <c:pt idx="10">
                  <c:v>0.95428317343357982</c:v>
                </c:pt>
                <c:pt idx="11">
                  <c:v>0.95516485820837416</c:v>
                </c:pt>
                <c:pt idx="12">
                  <c:v>0.95389377411604848</c:v>
                </c:pt>
                <c:pt idx="13">
                  <c:v>0.95488848051895503</c:v>
                </c:pt>
                <c:pt idx="14">
                  <c:v>0.95480308969981775</c:v>
                </c:pt>
                <c:pt idx="15">
                  <c:v>0.95411072465121871</c:v>
                </c:pt>
                <c:pt idx="16">
                  <c:v>0.95532961468598765</c:v>
                </c:pt>
                <c:pt idx="17">
                  <c:v>1.1109740280899283</c:v>
                </c:pt>
                <c:pt idx="18">
                  <c:v>1.4496912323863098</c:v>
                </c:pt>
                <c:pt idx="19">
                  <c:v>0.95394892990382862</c:v>
                </c:pt>
                <c:pt idx="20">
                  <c:v>1.1756044056974988</c:v>
                </c:pt>
                <c:pt idx="21">
                  <c:v>0.95403257044781364</c:v>
                </c:pt>
                <c:pt idx="22">
                  <c:v>0.95485833541247733</c:v>
                </c:pt>
                <c:pt idx="23">
                  <c:v>0.9752616219142245</c:v>
                </c:pt>
                <c:pt idx="24">
                  <c:v>1.2492687297056517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1.0567438957581055</c:v>
                </c:pt>
                <c:pt idx="1">
                  <c:v>0.96935898552229116</c:v>
                </c:pt>
                <c:pt idx="2">
                  <c:v>0.93891594864083427</c:v>
                </c:pt>
                <c:pt idx="3">
                  <c:v>0.91241839523705048</c:v>
                </c:pt>
                <c:pt idx="4">
                  <c:v>0.9660059854069114</c:v>
                </c:pt>
                <c:pt idx="5">
                  <c:v>1.1763841772994854</c:v>
                </c:pt>
                <c:pt idx="6">
                  <c:v>0.97889316004786864</c:v>
                </c:pt>
                <c:pt idx="7">
                  <c:v>1.040040944199879</c:v>
                </c:pt>
                <c:pt idx="8">
                  <c:v>1.0250635568143411</c:v>
                </c:pt>
                <c:pt idx="9">
                  <c:v>1.203243333671717</c:v>
                </c:pt>
                <c:pt idx="10">
                  <c:v>1.8358626324042067</c:v>
                </c:pt>
                <c:pt idx="11">
                  <c:v>1.0908843657108522</c:v>
                </c:pt>
                <c:pt idx="12">
                  <c:v>0.90795839413417545</c:v>
                </c:pt>
                <c:pt idx="13">
                  <c:v>0.94467698621014884</c:v>
                </c:pt>
                <c:pt idx="14">
                  <c:v>0.92155996244726868</c:v>
                </c:pt>
                <c:pt idx="15">
                  <c:v>0.95848985093705019</c:v>
                </c:pt>
                <c:pt idx="16">
                  <c:v>1.3551506732742782</c:v>
                </c:pt>
                <c:pt idx="17">
                  <c:v>0.95005107703449143</c:v>
                </c:pt>
                <c:pt idx="18">
                  <c:v>0.895030719917141</c:v>
                </c:pt>
                <c:pt idx="19">
                  <c:v>0.93652908436834703</c:v>
                </c:pt>
                <c:pt idx="20">
                  <c:v>2.0854009634216468</c:v>
                </c:pt>
                <c:pt idx="21">
                  <c:v>0.83248326100293712</c:v>
                </c:pt>
                <c:pt idx="22">
                  <c:v>0.91696971913515757</c:v>
                </c:pt>
                <c:pt idx="23">
                  <c:v>1.2006407254013272</c:v>
                </c:pt>
                <c:pt idx="24">
                  <c:v>0.88909031761331814</c:v>
                </c:pt>
                <c:pt idx="25">
                  <c:v>1.2365501552073528</c:v>
                </c:pt>
                <c:pt idx="26">
                  <c:v>1.2215744994960516</c:v>
                </c:pt>
                <c:pt idx="27">
                  <c:v>1.1329100657592628</c:v>
                </c:pt>
                <c:pt idx="28">
                  <c:v>0.97477887682207243</c:v>
                </c:pt>
                <c:pt idx="29">
                  <c:v>1.0957335006560767</c:v>
                </c:pt>
                <c:pt idx="30">
                  <c:v>1.0407429685596326</c:v>
                </c:pt>
                <c:pt idx="31">
                  <c:v>0.8970760567572692</c:v>
                </c:pt>
                <c:pt idx="32">
                  <c:v>1.5334643286852869</c:v>
                </c:pt>
                <c:pt idx="33">
                  <c:v>1.1055198330197287</c:v>
                </c:pt>
                <c:pt idx="34">
                  <c:v>1.1699955858430136</c:v>
                </c:pt>
                <c:pt idx="35">
                  <c:v>1.0485607844760971</c:v>
                </c:pt>
                <c:pt idx="36">
                  <c:v>0.9014281534431462</c:v>
                </c:pt>
                <c:pt idx="37">
                  <c:v>0.8340679753261856</c:v>
                </c:pt>
                <c:pt idx="38">
                  <c:v>0.94179755320453495</c:v>
                </c:pt>
                <c:pt idx="39">
                  <c:v>1.0715354440705069</c:v>
                </c:pt>
                <c:pt idx="40">
                  <c:v>0.86628130213367738</c:v>
                </c:pt>
                <c:pt idx="41">
                  <c:v>0.8566585352033711</c:v>
                </c:pt>
                <c:pt idx="42">
                  <c:v>0.90048545884196474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1.0119024453646903</c:v>
                </c:pt>
                <c:pt idx="1">
                  <c:v>0.98044387767979702</c:v>
                </c:pt>
                <c:pt idx="2">
                  <c:v>0.96948438440247264</c:v>
                </c:pt>
                <c:pt idx="3">
                  <c:v>0.95994526517711054</c:v>
                </c:pt>
                <c:pt idx="4">
                  <c:v>0.97923679763826033</c:v>
                </c:pt>
                <c:pt idx="5">
                  <c:v>1.054972946719587</c:v>
                </c:pt>
                <c:pt idx="6">
                  <c:v>0.98387618050900505</c:v>
                </c:pt>
                <c:pt idx="7">
                  <c:v>1.0058893828037285</c:v>
                </c:pt>
                <c:pt idx="8">
                  <c:v>1.0004975233449349</c:v>
                </c:pt>
                <c:pt idx="9">
                  <c:v>1.0646422430135902</c:v>
                </c:pt>
                <c:pt idx="10">
                  <c:v>1.2923851905572867</c:v>
                </c:pt>
                <c:pt idx="11">
                  <c:v>1.024193014547679</c:v>
                </c:pt>
                <c:pt idx="12">
                  <c:v>0.95833966478007537</c:v>
                </c:pt>
                <c:pt idx="13">
                  <c:v>0.97155835792742584</c:v>
                </c:pt>
                <c:pt idx="14">
                  <c:v>0.96323622937278908</c:v>
                </c:pt>
                <c:pt idx="15">
                  <c:v>0.9765309892291103</c:v>
                </c:pt>
                <c:pt idx="16">
                  <c:v>1.1193288852705123</c:v>
                </c:pt>
                <c:pt idx="17">
                  <c:v>0.97349303062418924</c:v>
                </c:pt>
                <c:pt idx="18">
                  <c:v>0.95543125247739547</c:v>
                </c:pt>
                <c:pt idx="19">
                  <c:v>0.96862511326437728</c:v>
                </c:pt>
                <c:pt idx="20">
                  <c:v>1.3822189897235648</c:v>
                </c:pt>
                <c:pt idx="21">
                  <c:v>0.95480577788825338</c:v>
                </c:pt>
                <c:pt idx="22">
                  <c:v>0.96158374178042905</c:v>
                </c:pt>
                <c:pt idx="23">
                  <c:v>1.0637053040362501</c:v>
                </c:pt>
                <c:pt idx="24">
                  <c:v>0.95537184845435719</c:v>
                </c:pt>
                <c:pt idx="25">
                  <c:v>1.0766326987664192</c:v>
                </c:pt>
                <c:pt idx="26">
                  <c:v>1.071241462710351</c:v>
                </c:pt>
                <c:pt idx="27">
                  <c:v>1.0393222665651067</c:v>
                </c:pt>
                <c:pt idx="28">
                  <c:v>0.98239503854771826</c:v>
                </c:pt>
                <c:pt idx="29">
                  <c:v>1.0259387031279599</c:v>
                </c:pt>
                <c:pt idx="30">
                  <c:v>1.0061421115732399</c:v>
                </c:pt>
                <c:pt idx="31">
                  <c:v>0.95545170584579675</c:v>
                </c:pt>
                <c:pt idx="32">
                  <c:v>1.1835218012184754</c:v>
                </c:pt>
                <c:pt idx="33">
                  <c:v>1.0294617827788746</c:v>
                </c:pt>
                <c:pt idx="34">
                  <c:v>1.0526730537952571</c:v>
                </c:pt>
                <c:pt idx="35">
                  <c:v>1.0089565253031674</c:v>
                </c:pt>
                <c:pt idx="36">
                  <c:v>0.95598877813130501</c:v>
                </c:pt>
                <c:pt idx="37">
                  <c:v>0.95482162503148593</c:v>
                </c:pt>
                <c:pt idx="38">
                  <c:v>0.97052176204540486</c:v>
                </c:pt>
                <c:pt idx="39">
                  <c:v>1.0172274027571548</c:v>
                </c:pt>
                <c:pt idx="40">
                  <c:v>0.95514375829956089</c:v>
                </c:pt>
                <c:pt idx="41">
                  <c:v>0.95504753063025771</c:v>
                </c:pt>
                <c:pt idx="42">
                  <c:v>0.95564940807487953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0.98617917157124269</c:v>
                </c:pt>
                <c:pt idx="1">
                  <c:v>0.78341419080975105</c:v>
                </c:pt>
                <c:pt idx="2">
                  <c:v>0.83539540558654413</c:v>
                </c:pt>
                <c:pt idx="3">
                  <c:v>1.1309963967824261</c:v>
                </c:pt>
                <c:pt idx="4">
                  <c:v>0.83502207801676542</c:v>
                </c:pt>
                <c:pt idx="5">
                  <c:v>0.82553259864430717</c:v>
                </c:pt>
                <c:pt idx="6">
                  <c:v>0.79283807878994483</c:v>
                </c:pt>
                <c:pt idx="7">
                  <c:v>0.83149202327321781</c:v>
                </c:pt>
                <c:pt idx="8">
                  <c:v>0.74920662586623266</c:v>
                </c:pt>
                <c:pt idx="9">
                  <c:v>0.79216590982684376</c:v>
                </c:pt>
                <c:pt idx="10">
                  <c:v>0.83164681910455351</c:v>
                </c:pt>
                <c:pt idx="11">
                  <c:v>0.83416030552653808</c:v>
                </c:pt>
                <c:pt idx="12">
                  <c:v>0.93491573949405404</c:v>
                </c:pt>
                <c:pt idx="13">
                  <c:v>0.84276690578526559</c:v>
                </c:pt>
                <c:pt idx="14">
                  <c:v>1.4780253499661564</c:v>
                </c:pt>
                <c:pt idx="15">
                  <c:v>0.74287731998520679</c:v>
                </c:pt>
                <c:pt idx="16">
                  <c:v>0.83681527995425198</c:v>
                </c:pt>
                <c:pt idx="17">
                  <c:v>0.76802624347657666</c:v>
                </c:pt>
                <c:pt idx="18">
                  <c:v>0.83809328790755599</c:v>
                </c:pt>
                <c:pt idx="19">
                  <c:v>0.79146863950609492</c:v>
                </c:pt>
                <c:pt idx="20">
                  <c:v>0.75876792842686325</c:v>
                </c:pt>
                <c:pt idx="21">
                  <c:v>0.8395118804604097</c:v>
                </c:pt>
                <c:pt idx="22">
                  <c:v>0.9350943050331777</c:v>
                </c:pt>
                <c:pt idx="23">
                  <c:v>1.1739271462082101</c:v>
                </c:pt>
                <c:pt idx="24">
                  <c:v>0.86130284627000542</c:v>
                </c:pt>
                <c:pt idx="25">
                  <c:v>0.77467884536804499</c:v>
                </c:pt>
                <c:pt idx="26">
                  <c:v>0.80039830641225451</c:v>
                </c:pt>
                <c:pt idx="27">
                  <c:v>0.9345324655133086</c:v>
                </c:pt>
                <c:pt idx="28">
                  <c:v>0.81737048792051037</c:v>
                </c:pt>
                <c:pt idx="29">
                  <c:v>0.81245583644911068</c:v>
                </c:pt>
                <c:pt idx="30">
                  <c:v>0.76191419088246248</c:v>
                </c:pt>
                <c:pt idx="31">
                  <c:v>0.86047018952600418</c:v>
                </c:pt>
                <c:pt idx="32">
                  <c:v>0.90733307604601887</c:v>
                </c:pt>
                <c:pt idx="33">
                  <c:v>0.8550546486644145</c:v>
                </c:pt>
                <c:pt idx="34">
                  <c:v>0.85780351837205149</c:v>
                </c:pt>
                <c:pt idx="35">
                  <c:v>0.81637636785467849</c:v>
                </c:pt>
                <c:pt idx="36">
                  <c:v>0.91220411932523748</c:v>
                </c:pt>
                <c:pt idx="37">
                  <c:v>0.84638495277729631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0.98649914465741961</c:v>
                </c:pt>
                <c:pt idx="1">
                  <c:v>0.95431508718632152</c:v>
                </c:pt>
                <c:pt idx="2">
                  <c:v>0.95483489933408949</c:v>
                </c:pt>
                <c:pt idx="3">
                  <c:v>1.0386333457334458</c:v>
                </c:pt>
                <c:pt idx="4">
                  <c:v>0.95483116605839191</c:v>
                </c:pt>
                <c:pt idx="5">
                  <c:v>0.95473627126466709</c:v>
                </c:pt>
                <c:pt idx="6">
                  <c:v>0.9544093260661235</c:v>
                </c:pt>
                <c:pt idx="7">
                  <c:v>0.9547958655109563</c:v>
                </c:pt>
                <c:pt idx="8">
                  <c:v>0.95397301153688652</c:v>
                </c:pt>
                <c:pt idx="9">
                  <c:v>0.95440260437649249</c:v>
                </c:pt>
                <c:pt idx="10">
                  <c:v>0.95479741346926961</c:v>
                </c:pt>
                <c:pt idx="11">
                  <c:v>0.95482254833348956</c:v>
                </c:pt>
                <c:pt idx="12">
                  <c:v>0.96804430910963168</c:v>
                </c:pt>
                <c:pt idx="13">
                  <c:v>0.95490861433607666</c:v>
                </c:pt>
                <c:pt idx="14">
                  <c:v>1.1635637688795886</c:v>
                </c:pt>
                <c:pt idx="15">
                  <c:v>0.95390971847807604</c:v>
                </c:pt>
                <c:pt idx="16">
                  <c:v>0.95484909807776652</c:v>
                </c:pt>
                <c:pt idx="17">
                  <c:v>0.95416120771298985</c:v>
                </c:pt>
                <c:pt idx="18">
                  <c:v>0.95486187815729962</c:v>
                </c:pt>
                <c:pt idx="19">
                  <c:v>0.95439563167328501</c:v>
                </c:pt>
                <c:pt idx="20">
                  <c:v>0.95406862456249264</c:v>
                </c:pt>
                <c:pt idx="21">
                  <c:v>0.9548760640828281</c:v>
                </c:pt>
                <c:pt idx="22">
                  <c:v>0.96810859270371619</c:v>
                </c:pt>
                <c:pt idx="23">
                  <c:v>1.0540884155267278</c:v>
                </c:pt>
                <c:pt idx="24">
                  <c:v>0.9550939737409242</c:v>
                </c:pt>
                <c:pt idx="25">
                  <c:v>0.95422773373190461</c:v>
                </c:pt>
                <c:pt idx="26">
                  <c:v>0.95448492834234666</c:v>
                </c:pt>
                <c:pt idx="27">
                  <c:v>0.96790633047656327</c:v>
                </c:pt>
                <c:pt idx="28">
                  <c:v>0.95465465015742923</c:v>
                </c:pt>
                <c:pt idx="29">
                  <c:v>0.95460550364271513</c:v>
                </c:pt>
                <c:pt idx="30">
                  <c:v>0.95410008718704875</c:v>
                </c:pt>
                <c:pt idx="31">
                  <c:v>0.9550856471734841</c:v>
                </c:pt>
                <c:pt idx="32">
                  <c:v>0.95811455026833903</c:v>
                </c:pt>
                <c:pt idx="33">
                  <c:v>0.95503149176486846</c:v>
                </c:pt>
                <c:pt idx="34">
                  <c:v>0.95505898046194448</c:v>
                </c:pt>
                <c:pt idx="35">
                  <c:v>0.95464470895677089</c:v>
                </c:pt>
                <c:pt idx="36">
                  <c:v>0.95986812584885772</c:v>
                </c:pt>
                <c:pt idx="37">
                  <c:v>0.95494479480599714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1.0005530296219778</c:v>
                </c:pt>
                <c:pt idx="1">
                  <c:v>0.91899787440180702</c:v>
                </c:pt>
                <c:pt idx="2">
                  <c:v>0.78962051884088302</c:v>
                </c:pt>
                <c:pt idx="3">
                  <c:v>0.87499211189320292</c:v>
                </c:pt>
                <c:pt idx="4">
                  <c:v>0.87596889356563945</c:v>
                </c:pt>
                <c:pt idx="5">
                  <c:v>0.9013396963695689</c:v>
                </c:pt>
                <c:pt idx="6">
                  <c:v>0.67652605341847882</c:v>
                </c:pt>
                <c:pt idx="7">
                  <c:v>1.0547099665190538</c:v>
                </c:pt>
                <c:pt idx="8">
                  <c:v>0.77664557455759253</c:v>
                </c:pt>
                <c:pt idx="9">
                  <c:v>0.95279154830070467</c:v>
                </c:pt>
                <c:pt idx="10">
                  <c:v>0.89315314018191938</c:v>
                </c:pt>
                <c:pt idx="11">
                  <c:v>0.8327301420429235</c:v>
                </c:pt>
                <c:pt idx="12">
                  <c:v>0.90457382514742146</c:v>
                </c:pt>
                <c:pt idx="13">
                  <c:v>0.81550832140083862</c:v>
                </c:pt>
                <c:pt idx="14">
                  <c:v>0.83287792650163284</c:v>
                </c:pt>
                <c:pt idx="15">
                  <c:v>0.78041371239631852</c:v>
                </c:pt>
                <c:pt idx="16">
                  <c:v>0.8561530668945786</c:v>
                </c:pt>
                <c:pt idx="17">
                  <c:v>0.78445298254015672</c:v>
                </c:pt>
                <c:pt idx="18">
                  <c:v>0.84098225148058281</c:v>
                </c:pt>
                <c:pt idx="19">
                  <c:v>0.82057045009369622</c:v>
                </c:pt>
                <c:pt idx="20">
                  <c:v>0.8511810227072576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0.99167373355568433</c:v>
                </c:pt>
                <c:pt idx="1">
                  <c:v>0.96231387767642274</c:v>
                </c:pt>
                <c:pt idx="2">
                  <c:v>0.95437715046663285</c:v>
                </c:pt>
                <c:pt idx="3">
                  <c:v>0.95523086639715615</c:v>
                </c:pt>
                <c:pt idx="4">
                  <c:v>0.95524063421388039</c:v>
                </c:pt>
                <c:pt idx="5">
                  <c:v>0.95595693358481704</c:v>
                </c:pt>
                <c:pt idx="6">
                  <c:v>0.95324620581240882</c:v>
                </c:pt>
                <c:pt idx="7">
                  <c:v>1.0111702308386317</c:v>
                </c:pt>
                <c:pt idx="8">
                  <c:v>0.95424740102380001</c:v>
                </c:pt>
                <c:pt idx="9">
                  <c:v>0.97447960028002611</c:v>
                </c:pt>
                <c:pt idx="10">
                  <c:v>0.95541247668004325</c:v>
                </c:pt>
                <c:pt idx="11">
                  <c:v>0.9548082466986535</c:v>
                </c:pt>
                <c:pt idx="12">
                  <c:v>0.95712121994484389</c:v>
                </c:pt>
                <c:pt idx="13">
                  <c:v>0.95463602849223261</c:v>
                </c:pt>
                <c:pt idx="14">
                  <c:v>0.95480972454324031</c:v>
                </c:pt>
                <c:pt idx="15">
                  <c:v>0.95428508240218723</c:v>
                </c:pt>
                <c:pt idx="16">
                  <c:v>0.95504247594716984</c:v>
                </c:pt>
                <c:pt idx="17">
                  <c:v>0.95432547510362586</c:v>
                </c:pt>
                <c:pt idx="18">
                  <c:v>0.95489076779302984</c:v>
                </c:pt>
                <c:pt idx="19">
                  <c:v>0.95468664977916085</c:v>
                </c:pt>
                <c:pt idx="20">
                  <c:v>0.9549927555052965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1.5340636110786825</c:v>
                </c:pt>
                <c:pt idx="1">
                  <c:v>1.2534160490719948</c:v>
                </c:pt>
                <c:pt idx="2">
                  <c:v>0.97968410034787057</c:v>
                </c:pt>
                <c:pt idx="3">
                  <c:v>1.0726364294414961</c:v>
                </c:pt>
                <c:pt idx="4">
                  <c:v>0.87219615223341818</c:v>
                </c:pt>
                <c:pt idx="5">
                  <c:v>0.98951978362618342</c:v>
                </c:pt>
                <c:pt idx="6">
                  <c:v>1.1290724614126897</c:v>
                </c:pt>
                <c:pt idx="7">
                  <c:v>0.89803555532214496</c:v>
                </c:pt>
                <c:pt idx="8">
                  <c:v>0.92644511371763583</c:v>
                </c:pt>
                <c:pt idx="9">
                  <c:v>0.85340523387412226</c:v>
                </c:pt>
                <c:pt idx="10">
                  <c:v>0.98077297779940431</c:v>
                </c:pt>
                <c:pt idx="11">
                  <c:v>0.938569818821816</c:v>
                </c:pt>
                <c:pt idx="12">
                  <c:v>0.76626600300433989</c:v>
                </c:pt>
                <c:pt idx="13">
                  <c:v>0.84822539946913578</c:v>
                </c:pt>
                <c:pt idx="14">
                  <c:v>1.0487503658448836</c:v>
                </c:pt>
                <c:pt idx="15">
                  <c:v>1.0203400343000941</c:v>
                </c:pt>
                <c:pt idx="16">
                  <c:v>0.87629415992536053</c:v>
                </c:pt>
                <c:pt idx="17">
                  <c:v>0.81348022150484312</c:v>
                </c:pt>
                <c:pt idx="18">
                  <c:v>0.83766177740953152</c:v>
                </c:pt>
                <c:pt idx="19">
                  <c:v>0.82024291660259252</c:v>
                </c:pt>
                <c:pt idx="20">
                  <c:v>0.75521886552571416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1.1837375428800978</c:v>
                </c:pt>
                <c:pt idx="1">
                  <c:v>1.0827044205576903</c:v>
                </c:pt>
                <c:pt idx="2">
                  <c:v>0.98416091901700564</c:v>
                </c:pt>
                <c:pt idx="3">
                  <c:v>1.0176237574907108</c:v>
                </c:pt>
                <c:pt idx="4">
                  <c:v>0.9552029068005583</c:v>
                </c:pt>
                <c:pt idx="5">
                  <c:v>0.98770176499719831</c:v>
                </c:pt>
                <c:pt idx="6">
                  <c:v>1.0379407290003404</c:v>
                </c:pt>
                <c:pt idx="7">
                  <c:v>0.95546130083144565</c:v>
                </c:pt>
                <c:pt idx="8">
                  <c:v>0.96499488383012122</c:v>
                </c:pt>
                <c:pt idx="9">
                  <c:v>0.9550149976169654</c:v>
                </c:pt>
                <c:pt idx="10">
                  <c:v>0.98455291489955765</c:v>
                </c:pt>
                <c:pt idx="11">
                  <c:v>0.96935977766762593</c:v>
                </c:pt>
                <c:pt idx="12">
                  <c:v>0.95414360530826747</c:v>
                </c:pt>
                <c:pt idx="13">
                  <c:v>0.95496319927291529</c:v>
                </c:pt>
                <c:pt idx="14">
                  <c:v>1.0090247745959302</c:v>
                </c:pt>
                <c:pt idx="15">
                  <c:v>0.99879705523980622</c:v>
                </c:pt>
                <c:pt idx="16">
                  <c:v>0.95524388687747763</c:v>
                </c:pt>
                <c:pt idx="17">
                  <c:v>0.95461574749327249</c:v>
                </c:pt>
                <c:pt idx="18">
                  <c:v>0.9548575630523195</c:v>
                </c:pt>
                <c:pt idx="19">
                  <c:v>0.95468337444425011</c:v>
                </c:pt>
                <c:pt idx="20">
                  <c:v>0.95403313393348121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0.89861057824485824</c:v>
                </c:pt>
                <c:pt idx="1">
                  <c:v>1.09550187914641</c:v>
                </c:pt>
                <c:pt idx="2">
                  <c:v>0.86129546079435493</c:v>
                </c:pt>
                <c:pt idx="3">
                  <c:v>1.0337713882311284</c:v>
                </c:pt>
                <c:pt idx="4">
                  <c:v>1.049318494323993</c:v>
                </c:pt>
                <c:pt idx="5">
                  <c:v>0.89689233895591181</c:v>
                </c:pt>
                <c:pt idx="6">
                  <c:v>0.79938635735316188</c:v>
                </c:pt>
                <c:pt idx="7">
                  <c:v>0.97473969847791053</c:v>
                </c:pt>
                <c:pt idx="8">
                  <c:v>0.98976433095062444</c:v>
                </c:pt>
                <c:pt idx="9">
                  <c:v>0.90855059300055563</c:v>
                </c:pt>
                <c:pt idx="10">
                  <c:v>0.97403615089444451</c:v>
                </c:pt>
                <c:pt idx="11">
                  <c:v>1.0890012695286755</c:v>
                </c:pt>
                <c:pt idx="12">
                  <c:v>0.9367679647622712</c:v>
                </c:pt>
                <c:pt idx="13">
                  <c:v>1.2064340596488521</c:v>
                </c:pt>
                <c:pt idx="14">
                  <c:v>0.91011712303776682</c:v>
                </c:pt>
                <c:pt idx="15">
                  <c:v>0.91567361223143906</c:v>
                </c:pt>
                <c:pt idx="16">
                  <c:v>0.89374331814646313</c:v>
                </c:pt>
                <c:pt idx="17">
                  <c:v>1.214343918486809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0.95546705106067253</c:v>
                </c:pt>
                <c:pt idx="1">
                  <c:v>1.0258553193844799</c:v>
                </c:pt>
                <c:pt idx="2">
                  <c:v>0.95509389988616766</c:v>
                </c:pt>
                <c:pt idx="3">
                  <c:v>1.0036323426549787</c:v>
                </c:pt>
                <c:pt idx="4">
                  <c:v>1.0092293008484097</c:v>
                </c:pt>
                <c:pt idx="5">
                  <c:v>0.95544986866778325</c:v>
                </c:pt>
                <c:pt idx="6">
                  <c:v>0.95447480885175584</c:v>
                </c:pt>
                <c:pt idx="7">
                  <c:v>0.98238093434382001</c:v>
                </c:pt>
                <c:pt idx="8">
                  <c:v>0.98778980203399702</c:v>
                </c:pt>
                <c:pt idx="9">
                  <c:v>0.95855285637197241</c:v>
                </c:pt>
                <c:pt idx="10">
                  <c:v>0.98212765721377215</c:v>
                </c:pt>
                <c:pt idx="11">
                  <c:v>1.0235150999220954</c:v>
                </c:pt>
                <c:pt idx="12">
                  <c:v>0.96871111020618972</c:v>
                </c:pt>
                <c:pt idx="13">
                  <c:v>1.0657909043653593</c:v>
                </c:pt>
                <c:pt idx="14">
                  <c:v>0.95911680718536829</c:v>
                </c:pt>
                <c:pt idx="15">
                  <c:v>0.96111714329509013</c:v>
                </c:pt>
                <c:pt idx="16">
                  <c:v>0.95541837845968858</c:v>
                </c:pt>
                <c:pt idx="17">
                  <c:v>1.0686384535470235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0.92409626966377034</c:v>
                </c:pt>
                <c:pt idx="1">
                  <c:v>0.86152502927961305</c:v>
                </c:pt>
                <c:pt idx="2">
                  <c:v>0.85750787407349727</c:v>
                </c:pt>
                <c:pt idx="3">
                  <c:v>0.82019950121482876</c:v>
                </c:pt>
                <c:pt idx="4">
                  <c:v>0.92154555511821123</c:v>
                </c:pt>
                <c:pt idx="5">
                  <c:v>0.82877509434636942</c:v>
                </c:pt>
                <c:pt idx="6">
                  <c:v>0.7722262316543228</c:v>
                </c:pt>
                <c:pt idx="7">
                  <c:v>0.81443743888621201</c:v>
                </c:pt>
                <c:pt idx="8">
                  <c:v>0.76474352587351246</c:v>
                </c:pt>
                <c:pt idx="9">
                  <c:v>0.85073614704033129</c:v>
                </c:pt>
                <c:pt idx="10">
                  <c:v>0.93609063780925861</c:v>
                </c:pt>
                <c:pt idx="11">
                  <c:v>1.2171757702030792</c:v>
                </c:pt>
                <c:pt idx="12">
                  <c:v>0.89995886037069317</c:v>
                </c:pt>
                <c:pt idx="13">
                  <c:v>0.9456389431387382</c:v>
                </c:pt>
                <c:pt idx="14">
                  <c:v>0.94859934873517882</c:v>
                </c:pt>
                <c:pt idx="15">
                  <c:v>1.2445431922793129</c:v>
                </c:pt>
                <c:pt idx="16">
                  <c:v>1.258397228807113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0.9641492999707294</c:v>
                </c:pt>
                <c:pt idx="1">
                  <c:v>0.95509619557102032</c:v>
                </c:pt>
                <c:pt idx="2">
                  <c:v>0.95505602401895917</c:v>
                </c:pt>
                <c:pt idx="3">
                  <c:v>0.95468294029037237</c:v>
                </c:pt>
                <c:pt idx="4">
                  <c:v>0.96323104273432836</c:v>
                </c:pt>
                <c:pt idx="5">
                  <c:v>0.95476869622168781</c:v>
                </c:pt>
                <c:pt idx="6">
                  <c:v>0.95420320759476751</c:v>
                </c:pt>
                <c:pt idx="7">
                  <c:v>0.95462531966708608</c:v>
                </c:pt>
                <c:pt idx="8">
                  <c:v>0.95412838053695903</c:v>
                </c:pt>
                <c:pt idx="9">
                  <c:v>0.95498830674862734</c:v>
                </c:pt>
                <c:pt idx="10">
                  <c:v>0.96846727250310527</c:v>
                </c:pt>
                <c:pt idx="11">
                  <c:v>1.0696579201648808</c:v>
                </c:pt>
                <c:pt idx="12">
                  <c:v>0.95548053388193099</c:v>
                </c:pt>
                <c:pt idx="13">
                  <c:v>0.97190466242171791</c:v>
                </c:pt>
                <c:pt idx="14">
                  <c:v>0.97297040843643645</c:v>
                </c:pt>
                <c:pt idx="15">
                  <c:v>1.0795101921123249</c:v>
                </c:pt>
                <c:pt idx="16">
                  <c:v>1.0844976452623329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0.88349447461787545</c:v>
                </c:pt>
                <c:pt idx="1">
                  <c:v>1.061640516061644</c:v>
                </c:pt>
                <c:pt idx="2">
                  <c:v>0.9160283890443045</c:v>
                </c:pt>
                <c:pt idx="3">
                  <c:v>0.87552753249239323</c:v>
                </c:pt>
                <c:pt idx="4">
                  <c:v>0.80032342345618546</c:v>
                </c:pt>
                <c:pt idx="5">
                  <c:v>0.70054172969512352</c:v>
                </c:pt>
                <c:pt idx="6">
                  <c:v>0.8471293648395064</c:v>
                </c:pt>
                <c:pt idx="7">
                  <c:v>0.82694231747575009</c:v>
                </c:pt>
                <c:pt idx="8">
                  <c:v>0.93321271058916477</c:v>
                </c:pt>
                <c:pt idx="9">
                  <c:v>0.98086725805182262</c:v>
                </c:pt>
                <c:pt idx="10">
                  <c:v>0.9167852083948872</c:v>
                </c:pt>
                <c:pt idx="11">
                  <c:v>0.92215117178109474</c:v>
                </c:pt>
                <c:pt idx="12">
                  <c:v>0.76106300636521118</c:v>
                </c:pt>
                <c:pt idx="13">
                  <c:v>0.8411555181194601</c:v>
                </c:pt>
                <c:pt idx="14">
                  <c:v>0.8553564744332538</c:v>
                </c:pt>
                <c:pt idx="15">
                  <c:v>0.86173037907334205</c:v>
                </c:pt>
                <c:pt idx="16">
                  <c:v>0.7674728476031728</c:v>
                </c:pt>
                <c:pt idx="17">
                  <c:v>0.79814946936745312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0.95531589002440276</c:v>
                </c:pt>
                <c:pt idx="1">
                  <c:v>1.013665228673964</c:v>
                </c:pt>
                <c:pt idx="2">
                  <c:v>0.96124486294772193</c:v>
                </c:pt>
                <c:pt idx="3">
                  <c:v>0.95523622060314806</c:v>
                </c:pt>
                <c:pt idx="4">
                  <c:v>0.95448417951278597</c:v>
                </c:pt>
                <c:pt idx="5">
                  <c:v>0.95348636257517538</c:v>
                </c:pt>
                <c:pt idx="6">
                  <c:v>0.95495223892661918</c:v>
                </c:pt>
                <c:pt idx="7">
                  <c:v>0.95475036845298156</c:v>
                </c:pt>
                <c:pt idx="8">
                  <c:v>0.96743121870387172</c:v>
                </c:pt>
                <c:pt idx="9">
                  <c:v>0.98458685579042837</c:v>
                </c:pt>
                <c:pt idx="10">
                  <c:v>0.96151731791393158</c:v>
                </c:pt>
                <c:pt idx="11">
                  <c:v>0.96344906473296643</c:v>
                </c:pt>
                <c:pt idx="12">
                  <c:v>0.95409157534187616</c:v>
                </c:pt>
                <c:pt idx="13">
                  <c:v>0.95489250045941865</c:v>
                </c:pt>
                <c:pt idx="14">
                  <c:v>0.95503451002255657</c:v>
                </c:pt>
                <c:pt idx="15">
                  <c:v>0.95509824906895735</c:v>
                </c:pt>
                <c:pt idx="16">
                  <c:v>0.9541556737542557</c:v>
                </c:pt>
                <c:pt idx="17">
                  <c:v>0.95446243997189861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6">
                  <c:v>7.29771759680167E-2</c:v>
                </c:pt>
                <c:pt idx="7">
                  <c:v>0.17839512631844645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6">
                  <c:v>9.8515803376140756E-2</c:v>
                </c:pt>
                <c:pt idx="7">
                  <c:v>0.20763021003575774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6">
                  <c:v>7.29771759680167E-2</c:v>
                </c:pt>
                <c:pt idx="7">
                  <c:v>0.17839512631844645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6">
                  <c:v>9.8515803376140756E-2</c:v>
                </c:pt>
                <c:pt idx="7">
                  <c:v>0.20763021003575774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94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94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02261" cy="756933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02261" cy="756933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8" sqref="D8"/>
    </sheetView>
  </sheetViews>
  <sheetFormatPr baseColWidth="10" defaultColWidth="11.5546875" defaultRowHeight="14.4"/>
  <cols>
    <col min="1" max="1" width="4.77734375" customWidth="1"/>
    <col min="2" max="2" width="11.5546875" style="84" customWidth="1"/>
    <col min="3" max="3" width="18.44140625" style="84" customWidth="1"/>
    <col min="4" max="4" width="17.21875" style="84" bestFit="1" customWidth="1"/>
    <col min="5" max="5" width="15.21875" style="84" bestFit="1" customWidth="1"/>
    <col min="6" max="7" width="11.44140625" style="84"/>
    <col min="8" max="8" width="14.44140625" style="84" bestFit="1" customWidth="1"/>
    <col min="9" max="9" width="9.77734375" style="84" bestFit="1" customWidth="1"/>
    <col min="10" max="10" width="14" style="84" bestFit="1" customWidth="1"/>
    <col min="11" max="11" width="11.44140625" style="84"/>
    <col min="12" max="12" width="13.77734375" style="84" bestFit="1" customWidth="1"/>
    <col min="13" max="13" width="17.77734375" style="84" bestFit="1" customWidth="1"/>
    <col min="14" max="14" width="17.21875" style="84" bestFit="1" customWidth="1"/>
    <col min="15" max="15" width="13.77734375" style="84" bestFit="1" customWidth="1"/>
    <col min="16" max="16" width="11.44140625" style="84"/>
    <col min="17" max="17" width="12.5546875" style="84" customWidth="1"/>
    <col min="18" max="18" width="14.77734375" style="84" customWidth="1"/>
    <col min="19" max="19" width="13.21875" style="84" bestFit="1" customWidth="1"/>
    <col min="20" max="20" width="13" style="84" customWidth="1"/>
    <col min="21" max="21" width="16.5546875" style="84" customWidth="1"/>
    <col min="22" max="22" width="13.21875" style="84" customWidth="1"/>
    <col min="24" max="24" width="17.21875" style="84" bestFit="1" customWidth="1"/>
    <col min="25" max="25" width="13.77734375" style="84" bestFit="1" customWidth="1"/>
  </cols>
  <sheetData>
    <row r="1" spans="2:27" ht="28.8">
      <c r="B1" s="68" t="s">
        <v>0</v>
      </c>
      <c r="C1" s="68" t="s">
        <v>1</v>
      </c>
      <c r="D1" s="241" t="s">
        <v>2</v>
      </c>
      <c r="E1" s="241"/>
      <c r="F1" s="241"/>
      <c r="G1" s="242" t="s">
        <v>3</v>
      </c>
      <c r="H1" s="242"/>
      <c r="I1" s="242" t="s">
        <v>4</v>
      </c>
      <c r="J1" s="242"/>
      <c r="K1" s="242"/>
      <c r="L1" s="242"/>
      <c r="M1" s="69" t="s">
        <v>5</v>
      </c>
      <c r="N1" s="243" t="s">
        <v>6</v>
      </c>
      <c r="O1" s="243"/>
      <c r="P1" s="243"/>
      <c r="Q1" s="70" t="s">
        <v>7</v>
      </c>
      <c r="R1" s="235" t="s">
        <v>8</v>
      </c>
      <c r="S1" s="235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6" t="s">
        <v>430</v>
      </c>
      <c r="E2" s="237"/>
      <c r="F2" s="237"/>
      <c r="G2" s="238" t="s">
        <v>13</v>
      </c>
      <c r="H2" s="238"/>
      <c r="I2" s="179" t="s">
        <v>14</v>
      </c>
      <c r="J2" s="179"/>
      <c r="K2" s="179"/>
      <c r="L2" s="179"/>
      <c r="M2" s="180" t="str">
        <f>D2</f>
        <v>August</v>
      </c>
      <c r="N2" s="239" t="str">
        <f>D2</f>
        <v>August</v>
      </c>
      <c r="O2" s="240"/>
      <c r="P2" s="240"/>
      <c r="Q2" s="181" t="str">
        <f>RIGHT(N2,4)</f>
        <v>gust</v>
      </c>
      <c r="R2" s="244" t="s">
        <v>15</v>
      </c>
      <c r="S2" s="244"/>
      <c r="T2" s="73" t="s">
        <v>16</v>
      </c>
      <c r="U2" s="76" t="str">
        <f>D2</f>
        <v>August</v>
      </c>
      <c r="V2" s="74" t="str">
        <f>U2</f>
        <v>August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0" t="s">
        <v>20</v>
      </c>
      <c r="H3" s="240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-263.89892808712239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4">
        <v>301</v>
      </c>
      <c r="C7" t="s">
        <v>35</v>
      </c>
      <c r="D7" s="1">
        <v>29079905</v>
      </c>
      <c r="E7" s="86">
        <f>D7/T7*1000</f>
        <v>39905.786083429164</v>
      </c>
      <c r="F7" s="87">
        <f t="shared" ref="F7:F70" si="0">E7/E$365</f>
        <v>1.2911081794348775</v>
      </c>
      <c r="G7" s="189">
        <f>($E$365+$Y$365-E7-Y7)*0.64</f>
        <v>-5758.0810048990907</v>
      </c>
      <c r="H7" s="189">
        <f>G7*T7/1000</f>
        <v>-4195994.2414040361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-263.89892808712239</v>
      </c>
      <c r="L7" s="88">
        <f t="shared" ref="L7:L70" si="3">K7*T7/1000</f>
        <v>-192306.8434820793</v>
      </c>
      <c r="M7" s="89">
        <f>+H7+L7</f>
        <v>-4388301.084886115</v>
      </c>
      <c r="N7" s="89">
        <f>D7+M7</f>
        <v>24691603.915113885</v>
      </c>
      <c r="O7" s="89">
        <f>N7/T7*1000</f>
        <v>33883.80615044295</v>
      </c>
      <c r="P7" s="90">
        <f t="shared" ref="P7:P70" si="4">O7/O$365</f>
        <v>1.096273587488328</v>
      </c>
      <c r="Q7" s="1">
        <v>-308867.19358644821</v>
      </c>
      <c r="R7" s="90">
        <f>(D7-U7)/U7</f>
        <v>0.15387726648224578</v>
      </c>
      <c r="S7" s="90">
        <f>(E7-V7)/V7</f>
        <v>0.1468721135320934</v>
      </c>
      <c r="T7" s="92">
        <v>728714</v>
      </c>
      <c r="U7" s="1">
        <v>25201904.782000002</v>
      </c>
      <c r="V7" s="1">
        <v>34795.323395325075</v>
      </c>
      <c r="W7" s="195"/>
      <c r="X7" s="89">
        <v>0</v>
      </c>
      <c r="Y7" s="89">
        <f>X7*1000/T7</f>
        <v>0</v>
      </c>
      <c r="Z7" s="1"/>
      <c r="AA7" s="1"/>
    </row>
    <row r="8" spans="2:27" ht="25.2" customHeight="1">
      <c r="B8" s="204">
        <v>1101</v>
      </c>
      <c r="C8" t="s">
        <v>36</v>
      </c>
      <c r="D8" s="1">
        <v>490917</v>
      </c>
      <c r="E8" s="86">
        <f t="shared" ref="E8:E71" si="5">D8/T8*1000</f>
        <v>31578.348128135854</v>
      </c>
      <c r="F8" s="87">
        <f t="shared" si="0"/>
        <v>1.0216830079738335</v>
      </c>
      <c r="G8" s="189">
        <f t="shared" ref="G8:G71" si="6">($E$365+$Y$365-E8-Y8)*0.64</f>
        <v>-428.52071351137243</v>
      </c>
      <c r="H8" s="189">
        <f t="shared" ref="H8:H70" si="7">G8*T8/1000</f>
        <v>-6661.7830122477963</v>
      </c>
      <c r="I8" s="189">
        <f t="shared" si="1"/>
        <v>0</v>
      </c>
      <c r="J8" s="88">
        <f t="shared" si="2"/>
        <v>0</v>
      </c>
      <c r="K8" s="189">
        <f t="shared" ref="K8:K71" si="8">I8+J$367</f>
        <v>-263.89892808712239</v>
      </c>
      <c r="L8" s="88">
        <f t="shared" si="3"/>
        <v>-4102.5727360424044</v>
      </c>
      <c r="M8" s="89">
        <f t="shared" ref="M8:M71" si="9">+H8+L8</f>
        <v>-10764.3557482902</v>
      </c>
      <c r="N8" s="89">
        <f t="shared" ref="N8:N71" si="10">D8+M8</f>
        <v>480152.6442517098</v>
      </c>
      <c r="O8" s="89">
        <f t="shared" ref="O8:O71" si="11">N8/T8*1000</f>
        <v>30885.928486537359</v>
      </c>
      <c r="P8" s="90">
        <f t="shared" si="4"/>
        <v>0.99928052576235227</v>
      </c>
      <c r="Q8" s="1">
        <v>-213.60727612601295</v>
      </c>
      <c r="R8" s="90">
        <f t="shared" ref="R8:S71" si="12">(D8-U8)/U8</f>
        <v>0.17558357196067201</v>
      </c>
      <c r="S8" s="90">
        <f t="shared" si="12"/>
        <v>0.162652606387195</v>
      </c>
      <c r="T8" s="92">
        <v>15546</v>
      </c>
      <c r="U8" s="1">
        <v>417594.30099999998</v>
      </c>
      <c r="V8" s="1">
        <v>27160.604943089427</v>
      </c>
      <c r="W8" s="195"/>
      <c r="X8" s="89">
        <v>0</v>
      </c>
      <c r="Y8" s="89">
        <f t="shared" ref="Y8:Y71" si="13">X8*1000/T8</f>
        <v>0</v>
      </c>
      <c r="Z8" s="1"/>
    </row>
    <row r="9" spans="2:27">
      <c r="B9" s="204">
        <v>1103</v>
      </c>
      <c r="C9" t="s">
        <v>37</v>
      </c>
      <c r="D9" s="1">
        <v>5860000</v>
      </c>
      <c r="E9" s="86">
        <f t="shared" si="5"/>
        <v>38636.768225543783</v>
      </c>
      <c r="F9" s="87">
        <f t="shared" si="0"/>
        <v>1.2500504908896792</v>
      </c>
      <c r="G9" s="189">
        <f t="shared" si="6"/>
        <v>-4945.9095758524472</v>
      </c>
      <c r="H9" s="189">
        <f t="shared" si="7"/>
        <v>-750141.15945996484</v>
      </c>
      <c r="I9" s="189">
        <f t="shared" si="1"/>
        <v>0</v>
      </c>
      <c r="J9" s="88">
        <f t="shared" si="2"/>
        <v>0</v>
      </c>
      <c r="K9" s="189">
        <f t="shared" si="8"/>
        <v>-263.89892808712239</v>
      </c>
      <c r="L9" s="88">
        <f t="shared" si="3"/>
        <v>-40025.286524045769</v>
      </c>
      <c r="M9" s="89">
        <f t="shared" si="9"/>
        <v>-790166.44598401058</v>
      </c>
      <c r="N9" s="89">
        <f t="shared" si="10"/>
        <v>5069833.5540159894</v>
      </c>
      <c r="O9" s="89">
        <f t="shared" si="11"/>
        <v>33426.959721604209</v>
      </c>
      <c r="P9" s="90">
        <f t="shared" si="4"/>
        <v>1.0814928196120566</v>
      </c>
      <c r="Q9" s="1">
        <v>-76030.741369018797</v>
      </c>
      <c r="R9" s="93">
        <f t="shared" si="12"/>
        <v>0.1670111491732483</v>
      </c>
      <c r="S9" s="93">
        <f t="shared" si="12"/>
        <v>0.15511551304047341</v>
      </c>
      <c r="T9" s="92">
        <v>151669</v>
      </c>
      <c r="U9" s="1">
        <v>5021374.4780000001</v>
      </c>
      <c r="V9" s="1">
        <v>33448.402163559214</v>
      </c>
      <c r="W9" s="195"/>
      <c r="X9" s="89">
        <v>0</v>
      </c>
      <c r="Y9" s="89">
        <f t="shared" si="13"/>
        <v>0</v>
      </c>
      <c r="Z9" s="1"/>
      <c r="AA9" s="1"/>
    </row>
    <row r="10" spans="2:27">
      <c r="B10" s="204">
        <v>1106</v>
      </c>
      <c r="C10" t="s">
        <v>38</v>
      </c>
      <c r="D10" s="1">
        <v>1221842</v>
      </c>
      <c r="E10" s="86">
        <f>D10/T10*1000</f>
        <v>31602.358844373175</v>
      </c>
      <c r="F10" s="87">
        <f t="shared" si="0"/>
        <v>1.0224598485067649</v>
      </c>
      <c r="G10" s="189">
        <f t="shared" si="6"/>
        <v>-443.88757190325765</v>
      </c>
      <c r="H10" s="189">
        <f t="shared" si="7"/>
        <v>-17162.02519249565</v>
      </c>
      <c r="I10" s="189">
        <f t="shared" si="1"/>
        <v>0</v>
      </c>
      <c r="J10" s="88">
        <f t="shared" si="2"/>
        <v>0</v>
      </c>
      <c r="K10" s="189">
        <f t="shared" si="8"/>
        <v>-263.89892808712239</v>
      </c>
      <c r="L10" s="88">
        <f t="shared" si="3"/>
        <v>-10203.124256632414</v>
      </c>
      <c r="M10" s="89">
        <f t="shared" si="9"/>
        <v>-27365.149449128065</v>
      </c>
      <c r="N10" s="89">
        <f t="shared" si="10"/>
        <v>1194476.850550872</v>
      </c>
      <c r="O10" s="89">
        <f t="shared" si="11"/>
        <v>30894.572344382796</v>
      </c>
      <c r="P10" s="90">
        <f t="shared" si="4"/>
        <v>0.99956018835420768</v>
      </c>
      <c r="Q10" s="1">
        <v>-6105.8600100902659</v>
      </c>
      <c r="R10" s="93">
        <f t="shared" si="12"/>
        <v>0.16995572257610714</v>
      </c>
      <c r="S10" s="93">
        <f t="shared" si="12"/>
        <v>0.16323792596405182</v>
      </c>
      <c r="T10" s="92">
        <v>38663</v>
      </c>
      <c r="U10" s="1">
        <v>1044348.924</v>
      </c>
      <c r="V10" s="1">
        <v>27167.57951145912</v>
      </c>
      <c r="W10" s="195"/>
      <c r="X10" s="89">
        <v>0</v>
      </c>
      <c r="Y10" s="89">
        <f t="shared" si="13"/>
        <v>0</v>
      </c>
      <c r="Z10" s="1"/>
    </row>
    <row r="11" spans="2:27">
      <c r="B11" s="204">
        <v>1108</v>
      </c>
      <c r="C11" t="s">
        <v>39</v>
      </c>
      <c r="D11" s="1">
        <v>2764966</v>
      </c>
      <c r="E11" s="86">
        <f t="shared" si="5"/>
        <v>32231.345806376405</v>
      </c>
      <c r="F11" s="87">
        <f t="shared" si="0"/>
        <v>1.0428100355624079</v>
      </c>
      <c r="G11" s="189">
        <f t="shared" si="6"/>
        <v>-846.4392275853246</v>
      </c>
      <c r="H11" s="189">
        <f t="shared" si="7"/>
        <v>-72611.789138407068</v>
      </c>
      <c r="I11" s="189">
        <f t="shared" si="1"/>
        <v>0</v>
      </c>
      <c r="J11" s="88">
        <f t="shared" si="2"/>
        <v>0</v>
      </c>
      <c r="K11" s="189">
        <f t="shared" si="8"/>
        <v>-263.89892808712239</v>
      </c>
      <c r="L11" s="88">
        <f t="shared" si="3"/>
        <v>-22638.569545953796</v>
      </c>
      <c r="M11" s="89">
        <f t="shared" si="9"/>
        <v>-95250.358684360865</v>
      </c>
      <c r="N11" s="89">
        <f t="shared" si="10"/>
        <v>2669715.641315639</v>
      </c>
      <c r="O11" s="89">
        <f t="shared" si="11"/>
        <v>31121.007650703959</v>
      </c>
      <c r="P11" s="90">
        <f t="shared" si="4"/>
        <v>1.0068862556942393</v>
      </c>
      <c r="Q11" s="1">
        <v>-10043.444210888556</v>
      </c>
      <c r="R11" s="93">
        <f t="shared" si="12"/>
        <v>0.20437181752349456</v>
      </c>
      <c r="S11" s="93">
        <f t="shared" si="12"/>
        <v>0.19205924441667979</v>
      </c>
      <c r="T11" s="92">
        <v>85785</v>
      </c>
      <c r="U11" s="1">
        <v>2295774.4109999998</v>
      </c>
      <c r="V11" s="1">
        <v>27038.375783200638</v>
      </c>
      <c r="W11" s="195"/>
      <c r="X11" s="89">
        <v>0</v>
      </c>
      <c r="Y11" s="89">
        <f t="shared" si="13"/>
        <v>0</v>
      </c>
      <c r="Z11" s="1"/>
      <c r="AA11" s="1"/>
    </row>
    <row r="12" spans="2:27">
      <c r="B12" s="204">
        <v>1111</v>
      </c>
      <c r="C12" t="s">
        <v>40</v>
      </c>
      <c r="D12" s="1">
        <v>86894</v>
      </c>
      <c r="E12" s="86">
        <f t="shared" si="5"/>
        <v>25892.133492252684</v>
      </c>
      <c r="F12" s="87">
        <f t="shared" si="0"/>
        <v>0.8377117359617372</v>
      </c>
      <c r="G12" s="189">
        <f t="shared" si="6"/>
        <v>3210.656653453857</v>
      </c>
      <c r="H12" s="189">
        <f t="shared" si="7"/>
        <v>10774.963728991144</v>
      </c>
      <c r="I12" s="189">
        <f t="shared" si="1"/>
        <v>674.02039939297629</v>
      </c>
      <c r="J12" s="88">
        <f t="shared" si="2"/>
        <v>2262.0124603628283</v>
      </c>
      <c r="K12" s="189">
        <f t="shared" si="8"/>
        <v>410.1214713058539</v>
      </c>
      <c r="L12" s="88">
        <f t="shared" si="3"/>
        <v>1376.3676577024457</v>
      </c>
      <c r="M12" s="89">
        <f t="shared" si="9"/>
        <v>12151.33138669359</v>
      </c>
      <c r="N12" s="89">
        <f t="shared" si="10"/>
        <v>99045.331386693593</v>
      </c>
      <c r="O12" s="89">
        <f t="shared" si="11"/>
        <v>29512.911617012393</v>
      </c>
      <c r="P12" s="90">
        <f t="shared" si="4"/>
        <v>0.95485806263784134</v>
      </c>
      <c r="Q12" s="1">
        <v>1122.5467012710869</v>
      </c>
      <c r="R12" s="93">
        <f t="shared" si="12"/>
        <v>0.15411077885596383</v>
      </c>
      <c r="S12" s="93">
        <f t="shared" si="12"/>
        <v>0.15926920009638099</v>
      </c>
      <c r="T12" s="92">
        <v>3356</v>
      </c>
      <c r="U12" s="1">
        <v>75290.865999999995</v>
      </c>
      <c r="V12" s="1">
        <v>22334.87570453871</v>
      </c>
      <c r="W12" s="195"/>
      <c r="X12" s="89">
        <v>0</v>
      </c>
      <c r="Y12" s="89">
        <f t="shared" si="13"/>
        <v>0</v>
      </c>
      <c r="Z12" s="1"/>
      <c r="AA12" s="1"/>
    </row>
    <row r="13" spans="2:27">
      <c r="B13" s="204">
        <v>1112</v>
      </c>
      <c r="C13" t="s">
        <v>41</v>
      </c>
      <c r="D13" s="1">
        <v>84046</v>
      </c>
      <c r="E13" s="86">
        <f t="shared" si="5"/>
        <v>26028.491793124809</v>
      </c>
      <c r="F13" s="87">
        <f t="shared" si="0"/>
        <v>0.84212346004660499</v>
      </c>
      <c r="G13" s="189">
        <f t="shared" si="6"/>
        <v>3123.3873408956965</v>
      </c>
      <c r="H13" s="189">
        <f t="shared" si="7"/>
        <v>10085.417723752204</v>
      </c>
      <c r="I13" s="189">
        <f t="shared" si="1"/>
        <v>626.29499408773245</v>
      </c>
      <c r="J13" s="88">
        <f t="shared" si="2"/>
        <v>2022.3065359092882</v>
      </c>
      <c r="K13" s="189">
        <f t="shared" si="8"/>
        <v>362.39606600061006</v>
      </c>
      <c r="L13" s="88">
        <f t="shared" si="3"/>
        <v>1170.1768971159697</v>
      </c>
      <c r="M13" s="89">
        <f t="shared" si="9"/>
        <v>11255.594620868173</v>
      </c>
      <c r="N13" s="89">
        <f t="shared" si="10"/>
        <v>95301.594620868171</v>
      </c>
      <c r="O13" s="89">
        <f t="shared" si="11"/>
        <v>29514.275200021111</v>
      </c>
      <c r="P13" s="90">
        <f t="shared" si="4"/>
        <v>0.95490217987868997</v>
      </c>
      <c r="Q13" s="1">
        <v>2426.8175799774544</v>
      </c>
      <c r="R13" s="93">
        <f t="shared" si="12"/>
        <v>0.12261768488439763</v>
      </c>
      <c r="S13" s="93">
        <f t="shared" si="12"/>
        <v>0.13304770363525939</v>
      </c>
      <c r="T13" s="92">
        <v>3229</v>
      </c>
      <c r="U13" s="1">
        <v>74866.092999999993</v>
      </c>
      <c r="V13" s="1">
        <v>22972.10586069346</v>
      </c>
      <c r="W13" s="195"/>
      <c r="X13" s="89">
        <v>0</v>
      </c>
      <c r="Y13" s="89">
        <f t="shared" si="13"/>
        <v>0</v>
      </c>
      <c r="Z13" s="1"/>
      <c r="AA13" s="1"/>
    </row>
    <row r="14" spans="2:27">
      <c r="B14" s="204">
        <v>1114</v>
      </c>
      <c r="C14" t="s">
        <v>42</v>
      </c>
      <c r="D14" s="1">
        <v>82040</v>
      </c>
      <c r="E14" s="86">
        <f t="shared" si="5"/>
        <v>28348.306841741534</v>
      </c>
      <c r="F14" s="87">
        <f t="shared" si="0"/>
        <v>0.91717854548668099</v>
      </c>
      <c r="G14" s="189">
        <f t="shared" si="6"/>
        <v>1638.7057097809925</v>
      </c>
      <c r="H14" s="189">
        <f t="shared" si="7"/>
        <v>4742.414324106192</v>
      </c>
      <c r="I14" s="189">
        <f t="shared" si="1"/>
        <v>0</v>
      </c>
      <c r="J14" s="88">
        <f t="shared" si="2"/>
        <v>0</v>
      </c>
      <c r="K14" s="189">
        <f t="shared" si="8"/>
        <v>-263.89892808712239</v>
      </c>
      <c r="L14" s="88">
        <f t="shared" si="3"/>
        <v>-763.72349788413226</v>
      </c>
      <c r="M14" s="89">
        <f t="shared" si="9"/>
        <v>3978.6908262220595</v>
      </c>
      <c r="N14" s="89">
        <f t="shared" si="10"/>
        <v>86018.690826222053</v>
      </c>
      <c r="O14" s="89">
        <f t="shared" si="11"/>
        <v>29723.113623435402</v>
      </c>
      <c r="P14" s="90">
        <f t="shared" si="4"/>
        <v>0.96165891926697733</v>
      </c>
      <c r="Q14" s="1">
        <v>939.76151697485966</v>
      </c>
      <c r="R14" s="93">
        <f t="shared" si="12"/>
        <v>0.17152278856010003</v>
      </c>
      <c r="S14" s="93">
        <f t="shared" si="12"/>
        <v>0.17597570862719111</v>
      </c>
      <c r="T14" s="92">
        <v>2894</v>
      </c>
      <c r="U14" s="1">
        <v>70028.513999999996</v>
      </c>
      <c r="V14" s="1">
        <v>24106.201032702233</v>
      </c>
      <c r="W14" s="195"/>
      <c r="X14" s="89">
        <v>0</v>
      </c>
      <c r="Y14" s="89">
        <f t="shared" si="13"/>
        <v>0</v>
      </c>
      <c r="Z14" s="1"/>
      <c r="AA14" s="1"/>
    </row>
    <row r="15" spans="2:27">
      <c r="B15" s="204">
        <v>1119</v>
      </c>
      <c r="C15" t="s">
        <v>43</v>
      </c>
      <c r="D15" s="1">
        <v>553240</v>
      </c>
      <c r="E15" s="86">
        <f t="shared" si="5"/>
        <v>27542.191467118038</v>
      </c>
      <c r="F15" s="87">
        <f t="shared" si="0"/>
        <v>0.89109756185266131</v>
      </c>
      <c r="G15" s="189">
        <f t="shared" si="6"/>
        <v>2154.6195495400298</v>
      </c>
      <c r="H15" s="189">
        <f t="shared" si="7"/>
        <v>43279.842891610577</v>
      </c>
      <c r="I15" s="189">
        <f t="shared" si="1"/>
        <v>96.50010819010221</v>
      </c>
      <c r="J15" s="88">
        <f t="shared" si="2"/>
        <v>1938.3976732145832</v>
      </c>
      <c r="K15" s="189">
        <f t="shared" si="8"/>
        <v>-167.39881989702019</v>
      </c>
      <c r="L15" s="88">
        <f t="shared" si="3"/>
        <v>-3362.5400952714444</v>
      </c>
      <c r="M15" s="89">
        <f t="shared" si="9"/>
        <v>39917.302796339136</v>
      </c>
      <c r="N15" s="89">
        <f t="shared" si="10"/>
        <v>593157.30279633915</v>
      </c>
      <c r="O15" s="89">
        <f t="shared" si="11"/>
        <v>29529.412196761048</v>
      </c>
      <c r="P15" s="90">
        <f t="shared" si="4"/>
        <v>0.95539192089675073</v>
      </c>
      <c r="Q15" s="1">
        <v>6595.9148773636334</v>
      </c>
      <c r="R15" s="93">
        <f t="shared" si="12"/>
        <v>0.19156657834426738</v>
      </c>
      <c r="S15" s="93">
        <f t="shared" si="12"/>
        <v>0.19038017263077678</v>
      </c>
      <c r="T15" s="92">
        <v>20087</v>
      </c>
      <c r="U15" s="1">
        <v>464296.33899999998</v>
      </c>
      <c r="V15" s="1">
        <v>23137.30697164499</v>
      </c>
      <c r="W15" s="195"/>
      <c r="X15" s="89">
        <v>0</v>
      </c>
      <c r="Y15" s="89">
        <f t="shared" si="13"/>
        <v>0</v>
      </c>
      <c r="Z15" s="1"/>
      <c r="AA15" s="1"/>
    </row>
    <row r="16" spans="2:27">
      <c r="B16" s="204">
        <v>1120</v>
      </c>
      <c r="C16" t="s">
        <v>44</v>
      </c>
      <c r="D16" s="1">
        <v>642240</v>
      </c>
      <c r="E16" s="86">
        <f t="shared" si="5"/>
        <v>29949.636261891439</v>
      </c>
      <c r="F16" s="87">
        <f t="shared" si="0"/>
        <v>0.96898781214297103</v>
      </c>
      <c r="G16" s="189">
        <f t="shared" si="6"/>
        <v>613.85488088505349</v>
      </c>
      <c r="H16" s="189">
        <f t="shared" si="7"/>
        <v>13163.504065699088</v>
      </c>
      <c r="I16" s="189">
        <f t="shared" si="1"/>
        <v>0</v>
      </c>
      <c r="J16" s="88">
        <f t="shared" si="2"/>
        <v>0</v>
      </c>
      <c r="K16" s="189">
        <f t="shared" si="8"/>
        <v>-263.89892808712239</v>
      </c>
      <c r="L16" s="88">
        <f t="shared" si="3"/>
        <v>-5659.0486139002523</v>
      </c>
      <c r="M16" s="89">
        <f t="shared" si="9"/>
        <v>7504.4554517988354</v>
      </c>
      <c r="N16" s="89">
        <f t="shared" si="10"/>
        <v>649744.45545179886</v>
      </c>
      <c r="O16" s="89">
        <f t="shared" si="11"/>
        <v>30299.592214689368</v>
      </c>
      <c r="P16" s="90">
        <f t="shared" si="4"/>
        <v>0.98031025526324178</v>
      </c>
      <c r="Q16" s="1">
        <v>2478.8624913645081</v>
      </c>
      <c r="R16" s="93">
        <f t="shared" si="12"/>
        <v>0.20105860344820106</v>
      </c>
      <c r="S16" s="93">
        <f t="shared" si="12"/>
        <v>0.18660826210844933</v>
      </c>
      <c r="T16" s="92">
        <v>21444</v>
      </c>
      <c r="U16" s="1">
        <v>534728.27899999998</v>
      </c>
      <c r="V16" s="1">
        <v>25239.699754554895</v>
      </c>
      <c r="W16" s="195"/>
      <c r="X16" s="89">
        <v>0</v>
      </c>
      <c r="Y16" s="89">
        <f t="shared" si="13"/>
        <v>0</v>
      </c>
      <c r="Z16" s="1"/>
      <c r="AA16" s="1"/>
    </row>
    <row r="17" spans="2:27">
      <c r="B17" s="204">
        <v>1121</v>
      </c>
      <c r="C17" t="s">
        <v>45</v>
      </c>
      <c r="D17" s="1">
        <v>642961</v>
      </c>
      <c r="E17" s="86">
        <f t="shared" si="5"/>
        <v>31423.732955378528</v>
      </c>
      <c r="F17" s="87">
        <f t="shared" si="0"/>
        <v>1.0166806027137449</v>
      </c>
      <c r="G17" s="189">
        <f t="shared" si="6"/>
        <v>-329.5670029466832</v>
      </c>
      <c r="H17" s="189">
        <f t="shared" si="7"/>
        <v>-6743.270447292085</v>
      </c>
      <c r="I17" s="189">
        <f t="shared" si="1"/>
        <v>0</v>
      </c>
      <c r="J17" s="88">
        <f t="shared" si="2"/>
        <v>0</v>
      </c>
      <c r="K17" s="189">
        <f t="shared" si="8"/>
        <v>-263.89892808712239</v>
      </c>
      <c r="L17" s="88">
        <f t="shared" si="3"/>
        <v>-5399.6359675906115</v>
      </c>
      <c r="M17" s="89">
        <f t="shared" si="9"/>
        <v>-12142.906414882696</v>
      </c>
      <c r="N17" s="89">
        <f t="shared" si="10"/>
        <v>630818.09358511725</v>
      </c>
      <c r="O17" s="89">
        <f t="shared" si="11"/>
        <v>30830.267024344717</v>
      </c>
      <c r="P17" s="90">
        <f t="shared" si="4"/>
        <v>0.99747965986872023</v>
      </c>
      <c r="Q17" s="1">
        <v>-1273.0291365505964</v>
      </c>
      <c r="R17" s="93">
        <f t="shared" si="12"/>
        <v>0.22043797498084775</v>
      </c>
      <c r="S17" s="93">
        <f t="shared" si="12"/>
        <v>0.20230527646199856</v>
      </c>
      <c r="T17" s="92">
        <v>20461</v>
      </c>
      <c r="U17" s="1">
        <v>526828.08400000003</v>
      </c>
      <c r="V17" s="1">
        <v>26136.234757156322</v>
      </c>
      <c r="W17" s="195"/>
      <c r="X17" s="89">
        <v>0</v>
      </c>
      <c r="Y17" s="89">
        <f t="shared" si="13"/>
        <v>0</v>
      </c>
      <c r="Z17" s="1"/>
      <c r="AA17" s="1"/>
    </row>
    <row r="18" spans="2:27">
      <c r="B18" s="204">
        <v>1122</v>
      </c>
      <c r="C18" t="s">
        <v>46</v>
      </c>
      <c r="D18" s="1">
        <v>339185</v>
      </c>
      <c r="E18" s="86">
        <f t="shared" si="5"/>
        <v>26675.973259929218</v>
      </c>
      <c r="F18" s="87">
        <f t="shared" si="0"/>
        <v>0.86307201663125521</v>
      </c>
      <c r="G18" s="189">
        <f t="shared" si="6"/>
        <v>2708.9992021408748</v>
      </c>
      <c r="H18" s="189">
        <f t="shared" si="7"/>
        <v>34444.924855221223</v>
      </c>
      <c r="I18" s="189">
        <f t="shared" si="1"/>
        <v>399.67648070618924</v>
      </c>
      <c r="J18" s="88">
        <f t="shared" si="2"/>
        <v>5081.8864521791966</v>
      </c>
      <c r="K18" s="189">
        <f t="shared" si="8"/>
        <v>135.77755261906685</v>
      </c>
      <c r="L18" s="88">
        <f t="shared" si="3"/>
        <v>1726.4115815514349</v>
      </c>
      <c r="M18" s="89">
        <f t="shared" si="9"/>
        <v>36171.336436772661</v>
      </c>
      <c r="N18" s="89">
        <f t="shared" si="10"/>
        <v>375356.33643677266</v>
      </c>
      <c r="O18" s="89">
        <f t="shared" si="11"/>
        <v>29520.750014689158</v>
      </c>
      <c r="P18" s="90">
        <f t="shared" si="4"/>
        <v>0.95511166544453652</v>
      </c>
      <c r="Q18" s="1">
        <v>2243.8747814844974</v>
      </c>
      <c r="R18" s="93">
        <f t="shared" si="12"/>
        <v>0.18653156731054851</v>
      </c>
      <c r="S18" s="93">
        <f t="shared" si="12"/>
        <v>0.16982774107786372</v>
      </c>
      <c r="T18" s="92">
        <v>12715</v>
      </c>
      <c r="U18" s="1">
        <v>285862.60100000002</v>
      </c>
      <c r="V18" s="1">
        <v>22803.334476707085</v>
      </c>
      <c r="W18" s="195"/>
      <c r="X18" s="89">
        <v>0</v>
      </c>
      <c r="Y18" s="89">
        <f t="shared" si="13"/>
        <v>0</v>
      </c>
      <c r="Z18" s="1"/>
      <c r="AA18" s="1"/>
    </row>
    <row r="19" spans="2:27">
      <c r="B19" s="204">
        <v>1124</v>
      </c>
      <c r="C19" t="s">
        <v>47</v>
      </c>
      <c r="D19" s="1">
        <v>1161567</v>
      </c>
      <c r="E19" s="86">
        <f t="shared" si="5"/>
        <v>39320.503706712705</v>
      </c>
      <c r="F19" s="87">
        <f t="shared" si="0"/>
        <v>1.2721720065631572</v>
      </c>
      <c r="G19" s="189">
        <f t="shared" si="6"/>
        <v>-5383.5002838005566</v>
      </c>
      <c r="H19" s="189">
        <f t="shared" si="7"/>
        <v>-159033.98188375225</v>
      </c>
      <c r="I19" s="189">
        <f t="shared" si="1"/>
        <v>0</v>
      </c>
      <c r="J19" s="88">
        <f t="shared" si="2"/>
        <v>0</v>
      </c>
      <c r="K19" s="189">
        <f t="shared" si="8"/>
        <v>-263.89892808712239</v>
      </c>
      <c r="L19" s="88">
        <f t="shared" si="3"/>
        <v>-7795.8382346216822</v>
      </c>
      <c r="M19" s="89">
        <f t="shared" si="9"/>
        <v>-166829.82011837393</v>
      </c>
      <c r="N19" s="89">
        <f t="shared" si="10"/>
        <v>994737.17988162604</v>
      </c>
      <c r="O19" s="89">
        <f t="shared" si="11"/>
        <v>33673.104494825027</v>
      </c>
      <c r="P19" s="90">
        <f t="shared" si="4"/>
        <v>1.089456565254509</v>
      </c>
      <c r="Q19" s="1">
        <v>-13769.251495178149</v>
      </c>
      <c r="R19" s="93">
        <f t="shared" si="12"/>
        <v>0.20085479595317188</v>
      </c>
      <c r="S19" s="93">
        <f t="shared" si="12"/>
        <v>0.18508242329043753</v>
      </c>
      <c r="T19" s="92">
        <v>29541</v>
      </c>
      <c r="U19" s="1">
        <v>967283.47499999998</v>
      </c>
      <c r="V19" s="1">
        <v>33179.551847151241</v>
      </c>
      <c r="W19" s="195"/>
      <c r="X19" s="89">
        <v>0</v>
      </c>
      <c r="Y19" s="89">
        <f t="shared" si="13"/>
        <v>0</v>
      </c>
      <c r="Z19" s="1"/>
      <c r="AA19" s="1"/>
    </row>
    <row r="20" spans="2:27">
      <c r="B20" s="204">
        <v>1127</v>
      </c>
      <c r="C20" t="s">
        <v>48</v>
      </c>
      <c r="D20" s="1">
        <v>401296</v>
      </c>
      <c r="E20" s="86">
        <f t="shared" si="5"/>
        <v>33890.380879993245</v>
      </c>
      <c r="F20" s="87">
        <f t="shared" si="0"/>
        <v>1.0964863056912029</v>
      </c>
      <c r="G20" s="189">
        <f t="shared" si="6"/>
        <v>-1908.2216747001023</v>
      </c>
      <c r="H20" s="189">
        <f t="shared" si="7"/>
        <v>-22595.25285012391</v>
      </c>
      <c r="I20" s="189">
        <f t="shared" si="1"/>
        <v>0</v>
      </c>
      <c r="J20" s="88">
        <f t="shared" si="2"/>
        <v>0</v>
      </c>
      <c r="K20" s="189">
        <f t="shared" si="8"/>
        <v>-263.89892808712239</v>
      </c>
      <c r="L20" s="88">
        <f t="shared" si="3"/>
        <v>-3124.8272074796159</v>
      </c>
      <c r="M20" s="89">
        <f t="shared" si="9"/>
        <v>-25720.080057603525</v>
      </c>
      <c r="N20" s="89">
        <f t="shared" si="10"/>
        <v>375575.91994239646</v>
      </c>
      <c r="O20" s="89">
        <f t="shared" si="11"/>
        <v>31718.260277206016</v>
      </c>
      <c r="P20" s="90">
        <f t="shared" si="4"/>
        <v>1.0262097129406051</v>
      </c>
      <c r="Q20" s="1">
        <v>-4168.8913467521306</v>
      </c>
      <c r="R20" s="93">
        <f t="shared" si="12"/>
        <v>0.17406680528945973</v>
      </c>
      <c r="S20" s="93">
        <f t="shared" si="12"/>
        <v>0.16950578231476882</v>
      </c>
      <c r="T20" s="92">
        <v>11841</v>
      </c>
      <c r="U20" s="1">
        <v>341799.97100000002</v>
      </c>
      <c r="V20" s="1">
        <v>28978.378211106403</v>
      </c>
      <c r="W20" s="195"/>
      <c r="X20" s="89">
        <v>0</v>
      </c>
      <c r="Y20" s="89">
        <f t="shared" si="13"/>
        <v>0</v>
      </c>
      <c r="Z20" s="1"/>
      <c r="AA20" s="1"/>
    </row>
    <row r="21" spans="2:27">
      <c r="B21" s="204">
        <v>1130</v>
      </c>
      <c r="C21" t="s">
        <v>49</v>
      </c>
      <c r="D21" s="1">
        <v>395538</v>
      </c>
      <c r="E21" s="86">
        <f t="shared" si="5"/>
        <v>28335.697399527187</v>
      </c>
      <c r="F21" s="87">
        <f t="shared" si="0"/>
        <v>0.91677058073823525</v>
      </c>
      <c r="G21" s="189">
        <f t="shared" si="6"/>
        <v>1646.7757527981746</v>
      </c>
      <c r="H21" s="189">
        <f t="shared" si="7"/>
        <v>22987.342733309721</v>
      </c>
      <c r="I21" s="189">
        <f t="shared" si="1"/>
        <v>0</v>
      </c>
      <c r="J21" s="88">
        <f t="shared" si="2"/>
        <v>0</v>
      </c>
      <c r="K21" s="189">
        <f t="shared" si="8"/>
        <v>-263.89892808712239</v>
      </c>
      <c r="L21" s="88">
        <f t="shared" si="3"/>
        <v>-3683.7651371681413</v>
      </c>
      <c r="M21" s="89">
        <f t="shared" si="9"/>
        <v>19303.577596141578</v>
      </c>
      <c r="N21" s="89">
        <f t="shared" si="10"/>
        <v>414841.57759614161</v>
      </c>
      <c r="O21" s="89">
        <f t="shared" si="11"/>
        <v>29718.574224238244</v>
      </c>
      <c r="P21" s="90">
        <f t="shared" si="4"/>
        <v>0.96151205195753708</v>
      </c>
      <c r="Q21" s="1">
        <v>1610.4924863345186</v>
      </c>
      <c r="R21" s="93">
        <f t="shared" si="12"/>
        <v>0.2174504980859438</v>
      </c>
      <c r="S21" s="94">
        <f t="shared" si="12"/>
        <v>0.20471693746408345</v>
      </c>
      <c r="T21" s="92">
        <v>13959</v>
      </c>
      <c r="U21" s="1">
        <v>324890.41700000002</v>
      </c>
      <c r="V21" s="1">
        <v>23520.626728444222</v>
      </c>
      <c r="W21" s="195"/>
      <c r="X21" s="89">
        <v>0</v>
      </c>
      <c r="Y21" s="89">
        <f t="shared" si="13"/>
        <v>0</v>
      </c>
      <c r="Z21" s="1"/>
      <c r="AA21" s="1"/>
    </row>
    <row r="22" spans="2:27">
      <c r="B22" s="204">
        <v>1133</v>
      </c>
      <c r="C22" t="s">
        <v>50</v>
      </c>
      <c r="D22" s="1">
        <v>102535</v>
      </c>
      <c r="E22" s="86">
        <f t="shared" si="5"/>
        <v>39255.359877488518</v>
      </c>
      <c r="F22" s="87">
        <f t="shared" si="0"/>
        <v>1.2700643490276005</v>
      </c>
      <c r="G22" s="189">
        <f t="shared" si="6"/>
        <v>-5341.8082330970774</v>
      </c>
      <c r="H22" s="189">
        <f t="shared" si="7"/>
        <v>-13952.803104849565</v>
      </c>
      <c r="I22" s="189">
        <f t="shared" si="1"/>
        <v>0</v>
      </c>
      <c r="J22" s="88">
        <f t="shared" si="2"/>
        <v>0</v>
      </c>
      <c r="K22" s="189">
        <f t="shared" si="8"/>
        <v>-263.89892808712239</v>
      </c>
      <c r="L22" s="88">
        <f t="shared" si="3"/>
        <v>-689.30400016356361</v>
      </c>
      <c r="M22" s="89">
        <f t="shared" si="9"/>
        <v>-14642.107105013129</v>
      </c>
      <c r="N22" s="89">
        <f t="shared" si="10"/>
        <v>87892.892894986871</v>
      </c>
      <c r="O22" s="89">
        <f t="shared" si="11"/>
        <v>33649.652716304314</v>
      </c>
      <c r="P22" s="90">
        <f t="shared" si="4"/>
        <v>1.0886978085417083</v>
      </c>
      <c r="Q22" s="1">
        <v>64.365709170131595</v>
      </c>
      <c r="R22" s="93">
        <f t="shared" si="12"/>
        <v>0.1330758869107716</v>
      </c>
      <c r="S22" s="94">
        <f t="shared" si="12"/>
        <v>0.16300783032457072</v>
      </c>
      <c r="T22" s="92">
        <v>2612</v>
      </c>
      <c r="U22" s="1">
        <v>90492.615000000005</v>
      </c>
      <c r="V22" s="1">
        <v>33753.306602014178</v>
      </c>
      <c r="W22" s="195"/>
      <c r="X22" s="89">
        <v>0</v>
      </c>
      <c r="Y22" s="89">
        <f t="shared" si="13"/>
        <v>0</v>
      </c>
      <c r="Z22" s="1"/>
      <c r="AA22" s="1"/>
    </row>
    <row r="23" spans="2:27">
      <c r="B23" s="204">
        <v>1134</v>
      </c>
      <c r="C23" t="s">
        <v>51</v>
      </c>
      <c r="D23" s="1">
        <v>158485</v>
      </c>
      <c r="E23" s="86">
        <f t="shared" si="5"/>
        <v>40731.174505268573</v>
      </c>
      <c r="F23" s="87">
        <f t="shared" si="0"/>
        <v>1.3178127214884976</v>
      </c>
      <c r="G23" s="189">
        <f t="shared" si="6"/>
        <v>-6286.3295948763125</v>
      </c>
      <c r="H23" s="189">
        <f t="shared" si="7"/>
        <v>-24460.108453663732</v>
      </c>
      <c r="I23" s="189">
        <f t="shared" si="1"/>
        <v>0</v>
      </c>
      <c r="J23" s="88">
        <f t="shared" si="2"/>
        <v>0</v>
      </c>
      <c r="K23" s="189">
        <f t="shared" si="8"/>
        <v>-263.89892808712239</v>
      </c>
      <c r="L23" s="88">
        <f t="shared" si="3"/>
        <v>-1026.8307291869933</v>
      </c>
      <c r="M23" s="89">
        <f t="shared" si="9"/>
        <v>-25486.939182850725</v>
      </c>
      <c r="N23" s="89">
        <f t="shared" si="10"/>
        <v>132998.06081714926</v>
      </c>
      <c r="O23" s="89">
        <f t="shared" si="11"/>
        <v>34180.945982305129</v>
      </c>
      <c r="P23" s="90">
        <f t="shared" si="4"/>
        <v>1.1058872226276311</v>
      </c>
      <c r="Q23" s="1">
        <v>95.471092795138247</v>
      </c>
      <c r="R23" s="93">
        <f t="shared" si="12"/>
        <v>0.15543904970615172</v>
      </c>
      <c r="S23" s="93">
        <f t="shared" si="12"/>
        <v>0.1696927311211853</v>
      </c>
      <c r="T23" s="92">
        <v>3891</v>
      </c>
      <c r="U23" s="1">
        <v>137164.31</v>
      </c>
      <c r="V23" s="1">
        <v>34822.114749936532</v>
      </c>
      <c r="W23" s="195"/>
      <c r="X23" s="89">
        <v>0</v>
      </c>
      <c r="Y23" s="89">
        <f t="shared" si="13"/>
        <v>0</v>
      </c>
      <c r="Z23" s="1"/>
      <c r="AA23" s="1"/>
    </row>
    <row r="24" spans="2:27">
      <c r="B24" s="204">
        <v>1135</v>
      </c>
      <c r="C24" t="s">
        <v>52</v>
      </c>
      <c r="D24" s="1">
        <v>144941</v>
      </c>
      <c r="E24" s="86">
        <f t="shared" si="5"/>
        <v>31488.377145339997</v>
      </c>
      <c r="F24" s="87">
        <f t="shared" si="0"/>
        <v>1.0187720949659638</v>
      </c>
      <c r="G24" s="189">
        <f t="shared" si="6"/>
        <v>-370.93928452202351</v>
      </c>
      <c r="H24" s="189">
        <f t="shared" si="7"/>
        <v>-1707.4335266548742</v>
      </c>
      <c r="I24" s="189">
        <f t="shared" si="1"/>
        <v>0</v>
      </c>
      <c r="J24" s="88">
        <f t="shared" si="2"/>
        <v>0</v>
      </c>
      <c r="K24" s="189">
        <f t="shared" si="8"/>
        <v>-263.89892808712239</v>
      </c>
      <c r="L24" s="88">
        <f t="shared" si="3"/>
        <v>-1214.7267659850245</v>
      </c>
      <c r="M24" s="89">
        <f t="shared" si="9"/>
        <v>-2922.1602926398987</v>
      </c>
      <c r="N24" s="89">
        <f t="shared" si="10"/>
        <v>142018.83970736011</v>
      </c>
      <c r="O24" s="89">
        <f t="shared" si="11"/>
        <v>30853.538932730851</v>
      </c>
      <c r="P24" s="90">
        <f t="shared" si="4"/>
        <v>0.99823259707951917</v>
      </c>
      <c r="Q24" s="1">
        <v>967.30958625959738</v>
      </c>
      <c r="R24" s="93">
        <f t="shared" si="12"/>
        <v>0.17576372623902264</v>
      </c>
      <c r="S24" s="93">
        <f t="shared" si="12"/>
        <v>0.17499742357147607</v>
      </c>
      <c r="T24" s="92">
        <v>4603</v>
      </c>
      <c r="U24" s="1">
        <v>123273.917</v>
      </c>
      <c r="V24" s="1">
        <v>26798.677608695652</v>
      </c>
      <c r="W24" s="195"/>
      <c r="X24" s="89">
        <v>0</v>
      </c>
      <c r="Y24" s="89">
        <f t="shared" si="13"/>
        <v>0</v>
      </c>
      <c r="Z24" s="1"/>
      <c r="AA24" s="1"/>
    </row>
    <row r="25" spans="2:27">
      <c r="B25" s="204">
        <v>1144</v>
      </c>
      <c r="C25" t="s">
        <v>53</v>
      </c>
      <c r="D25" s="1">
        <v>18992</v>
      </c>
      <c r="E25" s="86">
        <f t="shared" si="5"/>
        <v>32801.381692573399</v>
      </c>
      <c r="F25" s="87">
        <f t="shared" si="0"/>
        <v>1.061252924864267</v>
      </c>
      <c r="G25" s="189">
        <f t="shared" si="6"/>
        <v>-1211.262194751401</v>
      </c>
      <c r="H25" s="189">
        <f t="shared" si="7"/>
        <v>-701.32081076106113</v>
      </c>
      <c r="I25" s="189">
        <f t="shared" si="1"/>
        <v>0</v>
      </c>
      <c r="J25" s="88">
        <f t="shared" si="2"/>
        <v>0</v>
      </c>
      <c r="K25" s="189">
        <f t="shared" si="8"/>
        <v>-263.89892808712239</v>
      </c>
      <c r="L25" s="88">
        <f t="shared" si="3"/>
        <v>-152.79747936244388</v>
      </c>
      <c r="M25" s="89">
        <f t="shared" si="9"/>
        <v>-854.11829012350495</v>
      </c>
      <c r="N25" s="89">
        <f t="shared" si="10"/>
        <v>18137.881709876496</v>
      </c>
      <c r="O25" s="89">
        <f t="shared" si="11"/>
        <v>31326.22056973488</v>
      </c>
      <c r="P25" s="90">
        <f t="shared" si="4"/>
        <v>1.0135256958429084</v>
      </c>
      <c r="Q25" s="1">
        <v>-63.792011634951677</v>
      </c>
      <c r="R25" s="93">
        <f t="shared" si="12"/>
        <v>0.26712126554670457</v>
      </c>
      <c r="S25" s="93">
        <f t="shared" si="12"/>
        <v>0.24742508007188521</v>
      </c>
      <c r="T25" s="92">
        <v>579</v>
      </c>
      <c r="U25" s="1">
        <v>14988.305</v>
      </c>
      <c r="V25" s="1">
        <v>26295.271929824561</v>
      </c>
      <c r="W25" s="195"/>
      <c r="X25" s="89">
        <v>0</v>
      </c>
      <c r="Y25" s="89">
        <f t="shared" si="13"/>
        <v>0</v>
      </c>
      <c r="Z25" s="1"/>
      <c r="AA25" s="1"/>
    </row>
    <row r="26" spans="2:27">
      <c r="B26" s="204">
        <v>1145</v>
      </c>
      <c r="C26" t="s">
        <v>54</v>
      </c>
      <c r="D26" s="1">
        <v>29900</v>
      </c>
      <c r="E26" s="86">
        <f t="shared" si="5"/>
        <v>32965.821389195145</v>
      </c>
      <c r="F26" s="87">
        <f t="shared" si="0"/>
        <v>1.0665731918773829</v>
      </c>
      <c r="G26" s="189">
        <f t="shared" si="6"/>
        <v>-1316.5036005893187</v>
      </c>
      <c r="H26" s="189">
        <f t="shared" si="7"/>
        <v>-1194.0687657345122</v>
      </c>
      <c r="I26" s="189">
        <f t="shared" si="1"/>
        <v>0</v>
      </c>
      <c r="J26" s="88">
        <f t="shared" si="2"/>
        <v>0</v>
      </c>
      <c r="K26" s="189">
        <f t="shared" si="8"/>
        <v>-263.89892808712239</v>
      </c>
      <c r="L26" s="88">
        <f t="shared" si="3"/>
        <v>-239.35632777502002</v>
      </c>
      <c r="M26" s="89">
        <f t="shared" si="9"/>
        <v>-1433.4250935095322</v>
      </c>
      <c r="N26" s="89">
        <f t="shared" si="10"/>
        <v>28466.574906490467</v>
      </c>
      <c r="O26" s="89">
        <f t="shared" si="11"/>
        <v>31385.418860518705</v>
      </c>
      <c r="P26" s="90">
        <f t="shared" si="4"/>
        <v>1.0154409919676302</v>
      </c>
      <c r="Q26" s="1">
        <v>-196.78866071312905</v>
      </c>
      <c r="R26" s="93">
        <f t="shared" si="12"/>
        <v>0.2686624919891813</v>
      </c>
      <c r="S26" s="93">
        <f t="shared" si="12"/>
        <v>0.24908004999596334</v>
      </c>
      <c r="T26" s="92">
        <v>907</v>
      </c>
      <c r="U26" s="1">
        <v>23568.128000000001</v>
      </c>
      <c r="V26" s="1">
        <v>26392.080627099665</v>
      </c>
      <c r="W26" s="195"/>
      <c r="X26" s="89">
        <v>0</v>
      </c>
      <c r="Y26" s="89">
        <f t="shared" si="13"/>
        <v>0</v>
      </c>
      <c r="Z26" s="1"/>
      <c r="AA26" s="1"/>
    </row>
    <row r="27" spans="2:27">
      <c r="B27" s="204">
        <v>1146</v>
      </c>
      <c r="C27" t="s">
        <v>55</v>
      </c>
      <c r="D27" s="1">
        <v>350045</v>
      </c>
      <c r="E27" s="86">
        <f t="shared" si="5"/>
        <v>29791.063829787236</v>
      </c>
      <c r="F27" s="87">
        <f t="shared" si="0"/>
        <v>0.96385737407329886</v>
      </c>
      <c r="G27" s="189">
        <f t="shared" si="6"/>
        <v>715.34123743174371</v>
      </c>
      <c r="H27" s="189">
        <f t="shared" si="7"/>
        <v>8405.2595398229878</v>
      </c>
      <c r="I27" s="189">
        <f t="shared" si="1"/>
        <v>0</v>
      </c>
      <c r="J27" s="88">
        <f t="shared" si="2"/>
        <v>0</v>
      </c>
      <c r="K27" s="189">
        <f t="shared" si="8"/>
        <v>-263.89892808712239</v>
      </c>
      <c r="L27" s="88">
        <f t="shared" si="3"/>
        <v>-3100.8124050236879</v>
      </c>
      <c r="M27" s="89">
        <f t="shared" si="9"/>
        <v>5304.4471347993003</v>
      </c>
      <c r="N27" s="89">
        <f t="shared" si="10"/>
        <v>355349.44713479932</v>
      </c>
      <c r="O27" s="89">
        <f t="shared" si="11"/>
        <v>30242.50613913186</v>
      </c>
      <c r="P27" s="90">
        <f t="shared" si="4"/>
        <v>0.97846329755815997</v>
      </c>
      <c r="Q27" s="1">
        <v>894.45199186406262</v>
      </c>
      <c r="R27" s="93">
        <f t="shared" si="12"/>
        <v>0.22218509390874733</v>
      </c>
      <c r="S27" s="93">
        <f t="shared" si="12"/>
        <v>0.21854454256518938</v>
      </c>
      <c r="T27" s="92">
        <v>11750</v>
      </c>
      <c r="U27" s="1">
        <v>286409.15500000003</v>
      </c>
      <c r="V27" s="1">
        <v>24448.071276141702</v>
      </c>
      <c r="W27" s="195"/>
      <c r="X27" s="89">
        <v>0</v>
      </c>
      <c r="Y27" s="89">
        <f t="shared" si="13"/>
        <v>0</v>
      </c>
      <c r="Z27" s="1"/>
      <c r="AA27" s="1"/>
    </row>
    <row r="28" spans="2:27">
      <c r="B28" s="204">
        <v>1149</v>
      </c>
      <c r="C28" t="s">
        <v>56</v>
      </c>
      <c r="D28" s="1">
        <v>1283709</v>
      </c>
      <c r="E28" s="86">
        <f t="shared" si="5"/>
        <v>29181.836781086608</v>
      </c>
      <c r="F28" s="87">
        <f t="shared" si="0"/>
        <v>0.94414649745841672</v>
      </c>
      <c r="G28" s="189">
        <f t="shared" si="6"/>
        <v>1105.2465486001456</v>
      </c>
      <c r="H28" s="189">
        <f t="shared" si="7"/>
        <v>48619.795672920409</v>
      </c>
      <c r="I28" s="189">
        <f t="shared" si="1"/>
        <v>0</v>
      </c>
      <c r="J28" s="88">
        <f t="shared" si="2"/>
        <v>0</v>
      </c>
      <c r="K28" s="189">
        <f t="shared" si="8"/>
        <v>-263.89892808712239</v>
      </c>
      <c r="L28" s="88">
        <f t="shared" si="3"/>
        <v>-11608.913846552514</v>
      </c>
      <c r="M28" s="89">
        <f t="shared" si="9"/>
        <v>37010.881826367899</v>
      </c>
      <c r="N28" s="89">
        <f t="shared" si="10"/>
        <v>1320719.8818263679</v>
      </c>
      <c r="O28" s="89">
        <f t="shared" si="11"/>
        <v>30023.184401599636</v>
      </c>
      <c r="P28" s="90">
        <f t="shared" si="4"/>
        <v>0.9713673819768025</v>
      </c>
      <c r="Q28" s="1">
        <v>4027.029167838431</v>
      </c>
      <c r="R28" s="93">
        <f t="shared" si="12"/>
        <v>0.22896006777248418</v>
      </c>
      <c r="S28" s="93">
        <f t="shared" si="12"/>
        <v>0.22150081935022323</v>
      </c>
      <c r="T28" s="92">
        <v>43990</v>
      </c>
      <c r="U28" s="1">
        <v>1044548.992</v>
      </c>
      <c r="V28" s="1">
        <v>23890.149166342657</v>
      </c>
      <c r="W28" s="195"/>
      <c r="X28" s="89">
        <v>0</v>
      </c>
      <c r="Y28" s="89">
        <f t="shared" si="13"/>
        <v>0</v>
      </c>
      <c r="Z28" s="1"/>
      <c r="AA28" s="1"/>
    </row>
    <row r="29" spans="2:27">
      <c r="B29" s="204">
        <v>1151</v>
      </c>
      <c r="C29" t="s">
        <v>57</v>
      </c>
      <c r="D29" s="1">
        <v>6665</v>
      </c>
      <c r="E29" s="86">
        <f t="shared" si="5"/>
        <v>30433.789954337899</v>
      </c>
      <c r="F29" s="87">
        <f t="shared" si="0"/>
        <v>0.98465207674646404</v>
      </c>
      <c r="G29" s="189">
        <f t="shared" si="6"/>
        <v>303.99651771931912</v>
      </c>
      <c r="H29" s="189">
        <f t="shared" si="7"/>
        <v>66.575237380530893</v>
      </c>
      <c r="I29" s="189">
        <f t="shared" si="1"/>
        <v>0</v>
      </c>
      <c r="J29" s="88">
        <f t="shared" si="2"/>
        <v>0</v>
      </c>
      <c r="K29" s="189">
        <f t="shared" si="8"/>
        <v>-263.89892808712239</v>
      </c>
      <c r="L29" s="88">
        <f t="shared" si="3"/>
        <v>-57.793865251079808</v>
      </c>
      <c r="M29" s="89">
        <f t="shared" si="9"/>
        <v>8.7813721294510856</v>
      </c>
      <c r="N29" s="89">
        <f t="shared" si="10"/>
        <v>6673.7813721294515</v>
      </c>
      <c r="O29" s="89">
        <f t="shared" si="11"/>
        <v>30473.887543970097</v>
      </c>
      <c r="P29" s="90">
        <f t="shared" si="4"/>
        <v>0.98594939052049935</v>
      </c>
      <c r="Q29" s="1">
        <v>-0.50495776866123521</v>
      </c>
      <c r="R29" s="93">
        <f t="shared" si="12"/>
        <v>0.19136163608183049</v>
      </c>
      <c r="S29" s="93">
        <f t="shared" si="12"/>
        <v>0.1804816211404438</v>
      </c>
      <c r="T29" s="92">
        <v>219</v>
      </c>
      <c r="U29" s="1">
        <v>5594.4390000000003</v>
      </c>
      <c r="V29" s="1">
        <v>25780.82488479263</v>
      </c>
      <c r="W29" s="195"/>
      <c r="X29" s="89">
        <v>0</v>
      </c>
      <c r="Y29" s="89">
        <f t="shared" si="13"/>
        <v>0</v>
      </c>
      <c r="Z29" s="1"/>
      <c r="AA29" s="1"/>
    </row>
    <row r="30" spans="2:27">
      <c r="B30" s="204">
        <v>1160</v>
      </c>
      <c r="C30" t="s">
        <v>58</v>
      </c>
      <c r="D30" s="1">
        <v>294132</v>
      </c>
      <c r="E30" s="86">
        <f t="shared" si="5"/>
        <v>32037.033002940858</v>
      </c>
      <c r="F30" s="87">
        <f t="shared" si="0"/>
        <v>1.0365232567639637</v>
      </c>
      <c r="G30" s="189">
        <f t="shared" si="6"/>
        <v>-722.07903338657457</v>
      </c>
      <c r="H30" s="189">
        <f t="shared" si="7"/>
        <v>-6629.4076055221412</v>
      </c>
      <c r="I30" s="189">
        <f t="shared" si="1"/>
        <v>0</v>
      </c>
      <c r="J30" s="88">
        <f t="shared" si="2"/>
        <v>0</v>
      </c>
      <c r="K30" s="189">
        <f t="shared" si="8"/>
        <v>-263.89892808712239</v>
      </c>
      <c r="L30" s="88">
        <f t="shared" si="3"/>
        <v>-2422.8560587678703</v>
      </c>
      <c r="M30" s="89">
        <f t="shared" si="9"/>
        <v>-9052.2636642900106</v>
      </c>
      <c r="N30" s="89">
        <f t="shared" si="10"/>
        <v>285079.73633570998</v>
      </c>
      <c r="O30" s="89">
        <f t="shared" si="11"/>
        <v>31051.05504146716</v>
      </c>
      <c r="P30" s="90">
        <f t="shared" si="4"/>
        <v>1.0046230153267992</v>
      </c>
      <c r="Q30" s="1">
        <v>4321.6985512599222</v>
      </c>
      <c r="R30" s="93">
        <f t="shared" si="12"/>
        <v>0.17747199342679426</v>
      </c>
      <c r="S30" s="93">
        <f t="shared" si="12"/>
        <v>0.16310788676479662</v>
      </c>
      <c r="T30" s="92">
        <v>9181</v>
      </c>
      <c r="U30" s="1">
        <v>249799.57199999999</v>
      </c>
      <c r="V30" s="1">
        <v>27544.334766787957</v>
      </c>
      <c r="W30" s="195"/>
      <c r="X30" s="89">
        <v>0</v>
      </c>
      <c r="Y30" s="89">
        <f t="shared" si="13"/>
        <v>0</v>
      </c>
      <c r="Z30" s="1"/>
      <c r="AA30" s="1"/>
    </row>
    <row r="31" spans="2:27">
      <c r="B31" s="204">
        <v>1505</v>
      </c>
      <c r="C31" t="s">
        <v>59</v>
      </c>
      <c r="D31" s="1">
        <v>679646</v>
      </c>
      <c r="E31" s="86">
        <f t="shared" si="5"/>
        <v>27764.451162220681</v>
      </c>
      <c r="F31" s="87">
        <f t="shared" si="0"/>
        <v>0.89828853184648083</v>
      </c>
      <c r="G31" s="189">
        <f t="shared" si="6"/>
        <v>2012.3733446743386</v>
      </c>
      <c r="H31" s="189">
        <f t="shared" si="7"/>
        <v>49260.887104283131</v>
      </c>
      <c r="I31" s="189">
        <f t="shared" si="1"/>
        <v>18.709214904177315</v>
      </c>
      <c r="J31" s="88">
        <f t="shared" si="2"/>
        <v>457.98287163935646</v>
      </c>
      <c r="K31" s="189">
        <f t="shared" si="8"/>
        <v>-245.18971318294507</v>
      </c>
      <c r="L31" s="88">
        <f t="shared" si="3"/>
        <v>-6001.9989890053121</v>
      </c>
      <c r="M31" s="89">
        <f t="shared" si="9"/>
        <v>43258.888115277819</v>
      </c>
      <c r="N31" s="89">
        <f t="shared" si="10"/>
        <v>722904.88811527786</v>
      </c>
      <c r="O31" s="89">
        <f t="shared" si="11"/>
        <v>29531.634793712074</v>
      </c>
      <c r="P31" s="90">
        <f t="shared" si="4"/>
        <v>0.95546383059668882</v>
      </c>
      <c r="Q31" s="1">
        <v>2699.3614184788385</v>
      </c>
      <c r="R31" s="93">
        <f t="shared" si="12"/>
        <v>0.18705660995819437</v>
      </c>
      <c r="S31" s="93">
        <f t="shared" si="12"/>
        <v>0.19185740265339704</v>
      </c>
      <c r="T31" s="92">
        <v>24479</v>
      </c>
      <c r="U31" s="1">
        <v>572547.25199999998</v>
      </c>
      <c r="V31" s="1">
        <v>23295.111563186587</v>
      </c>
      <c r="W31" s="195"/>
      <c r="X31" s="89">
        <v>0</v>
      </c>
      <c r="Y31" s="89">
        <f t="shared" si="13"/>
        <v>0</v>
      </c>
      <c r="Z31" s="1"/>
      <c r="AA31" s="1"/>
    </row>
    <row r="32" spans="2:27">
      <c r="B32" s="204">
        <v>1506</v>
      </c>
      <c r="C32" t="s">
        <v>60</v>
      </c>
      <c r="D32" s="1">
        <v>972885</v>
      </c>
      <c r="E32" s="86">
        <f t="shared" si="5"/>
        <v>29223.664053347751</v>
      </c>
      <c r="F32" s="87">
        <f t="shared" si="0"/>
        <v>0.94549977322717138</v>
      </c>
      <c r="G32" s="189">
        <f t="shared" si="6"/>
        <v>1078.4770943530136</v>
      </c>
      <c r="H32" s="189">
        <f t="shared" si="7"/>
        <v>35903.580948106181</v>
      </c>
      <c r="I32" s="189">
        <f t="shared" si="1"/>
        <v>0</v>
      </c>
      <c r="J32" s="88">
        <f t="shared" si="2"/>
        <v>0</v>
      </c>
      <c r="K32" s="189">
        <f t="shared" si="8"/>
        <v>-263.89892808712239</v>
      </c>
      <c r="L32" s="88">
        <f t="shared" si="3"/>
        <v>-8785.4592149483924</v>
      </c>
      <c r="M32" s="89">
        <f t="shared" si="9"/>
        <v>27118.121733157786</v>
      </c>
      <c r="N32" s="89">
        <f t="shared" si="10"/>
        <v>1000003.1217331578</v>
      </c>
      <c r="O32" s="89">
        <f t="shared" si="11"/>
        <v>30038.242219613643</v>
      </c>
      <c r="P32" s="90">
        <f t="shared" si="4"/>
        <v>0.97185456125355396</v>
      </c>
      <c r="Q32" s="1">
        <v>2229.6416937146241</v>
      </c>
      <c r="R32" s="93">
        <f t="shared" si="12"/>
        <v>0.16207900091801</v>
      </c>
      <c r="S32" s="93">
        <f t="shared" si="12"/>
        <v>0.15761094312108284</v>
      </c>
      <c r="T32" s="92">
        <v>33291</v>
      </c>
      <c r="U32" s="1">
        <v>837193.51199999999</v>
      </c>
      <c r="V32" s="1">
        <v>25244.806320296713</v>
      </c>
      <c r="W32" s="195"/>
      <c r="X32" s="89">
        <v>0</v>
      </c>
      <c r="Y32" s="89">
        <f t="shared" si="13"/>
        <v>0</v>
      </c>
      <c r="Z32" s="1"/>
      <c r="AA32" s="1"/>
    </row>
    <row r="33" spans="2:27">
      <c r="B33" s="204">
        <v>1508</v>
      </c>
      <c r="C33" s="225" t="s">
        <v>61</v>
      </c>
      <c r="D33" s="1">
        <v>1821663</v>
      </c>
      <c r="E33" s="86">
        <f t="shared" si="5"/>
        <v>30532.541105878016</v>
      </c>
      <c r="F33" s="87">
        <f t="shared" si="0"/>
        <v>0.98784706253663246</v>
      </c>
      <c r="G33" s="189">
        <f t="shared" si="6"/>
        <v>240.79578073364451</v>
      </c>
      <c r="H33" s="189">
        <f t="shared" si="7"/>
        <v>14366.598665911431</v>
      </c>
      <c r="I33" s="189">
        <f t="shared" si="1"/>
        <v>0</v>
      </c>
      <c r="J33" s="88">
        <f t="shared" si="2"/>
        <v>0</v>
      </c>
      <c r="K33" s="189">
        <f t="shared" si="8"/>
        <v>-263.89892808712239</v>
      </c>
      <c r="L33" s="88">
        <f t="shared" si="3"/>
        <v>-15745.001746461983</v>
      </c>
      <c r="M33" s="89">
        <f t="shared" si="9"/>
        <v>-1378.4030805505517</v>
      </c>
      <c r="N33" s="89">
        <f t="shared" si="10"/>
        <v>1820284.5969194495</v>
      </c>
      <c r="O33" s="89">
        <f t="shared" si="11"/>
        <v>30509.437958524537</v>
      </c>
      <c r="P33" s="90">
        <f t="shared" si="4"/>
        <v>0.9870995854049599</v>
      </c>
      <c r="Q33" s="1">
        <v>-2928.0581522904904</v>
      </c>
      <c r="R33" s="93">
        <f t="shared" si="12"/>
        <v>0.18124036096461055</v>
      </c>
      <c r="S33" s="93">
        <f t="shared" si="12"/>
        <v>0.17203403932727182</v>
      </c>
      <c r="T33" s="92">
        <v>59663</v>
      </c>
      <c r="U33" s="1">
        <v>1542161.1555098025</v>
      </c>
      <c r="V33" s="1">
        <v>26050.899616706687</v>
      </c>
      <c r="W33" s="195"/>
      <c r="X33" s="89">
        <v>0</v>
      </c>
      <c r="Y33" s="89">
        <f t="shared" si="13"/>
        <v>0</v>
      </c>
      <c r="Z33" s="1"/>
      <c r="AA33" s="1"/>
    </row>
    <row r="34" spans="2:27">
      <c r="B34" s="204">
        <v>1511</v>
      </c>
      <c r="C34" t="s">
        <v>62</v>
      </c>
      <c r="D34" s="1">
        <v>89799</v>
      </c>
      <c r="E34" s="86">
        <f t="shared" si="5"/>
        <v>29646.417959722679</v>
      </c>
      <c r="F34" s="87">
        <f t="shared" si="0"/>
        <v>0.95917751472730362</v>
      </c>
      <c r="G34" s="189">
        <f t="shared" si="6"/>
        <v>807.91459427305961</v>
      </c>
      <c r="H34" s="189">
        <f t="shared" si="7"/>
        <v>2447.1733060530973</v>
      </c>
      <c r="I34" s="189">
        <f t="shared" si="1"/>
        <v>0</v>
      </c>
      <c r="J34" s="88">
        <f t="shared" si="2"/>
        <v>0</v>
      </c>
      <c r="K34" s="189">
        <f t="shared" si="8"/>
        <v>-263.89892808712239</v>
      </c>
      <c r="L34" s="88">
        <f t="shared" si="3"/>
        <v>-799.34985317589371</v>
      </c>
      <c r="M34" s="89">
        <f t="shared" si="9"/>
        <v>1647.8234528772036</v>
      </c>
      <c r="N34" s="89">
        <f t="shared" si="10"/>
        <v>91446.823452877201</v>
      </c>
      <c r="O34" s="89">
        <f t="shared" si="11"/>
        <v>30190.433625908619</v>
      </c>
      <c r="P34" s="90">
        <f t="shared" si="4"/>
        <v>0.97677854819360166</v>
      </c>
      <c r="Q34" s="1">
        <v>242.42887177500756</v>
      </c>
      <c r="R34" s="93">
        <f t="shared" si="12"/>
        <v>0.21036794395648264</v>
      </c>
      <c r="S34" s="93">
        <f t="shared" si="12"/>
        <v>0.21796021564191442</v>
      </c>
      <c r="T34" s="92">
        <v>3029</v>
      </c>
      <c r="U34" s="1">
        <v>74191.489000000001</v>
      </c>
      <c r="V34" s="1">
        <v>24341.039698162731</v>
      </c>
      <c r="W34" s="195"/>
      <c r="X34" s="89">
        <v>0</v>
      </c>
      <c r="Y34" s="89">
        <f t="shared" si="13"/>
        <v>0</v>
      </c>
      <c r="Z34" s="1"/>
      <c r="AA34" s="1"/>
    </row>
    <row r="35" spans="2:27">
      <c r="B35" s="205">
        <v>1514</v>
      </c>
      <c r="C35" s="206" t="s">
        <v>63</v>
      </c>
      <c r="D35" s="1">
        <v>80219</v>
      </c>
      <c r="E35" s="217">
        <f t="shared" si="5"/>
        <v>32917.111202297907</v>
      </c>
      <c r="F35" s="218">
        <f t="shared" si="0"/>
        <v>1.0649972269134715</v>
      </c>
      <c r="G35" s="219">
        <f t="shared" si="6"/>
        <v>-1482.7153755996246</v>
      </c>
      <c r="H35" s="219">
        <f t="shared" si="7"/>
        <v>-3613.3773703362854</v>
      </c>
      <c r="I35" s="219">
        <f t="shared" si="1"/>
        <v>0</v>
      </c>
      <c r="J35" s="220">
        <f t="shared" si="2"/>
        <v>0</v>
      </c>
      <c r="K35" s="219">
        <f t="shared" si="8"/>
        <v>-263.89892808712239</v>
      </c>
      <c r="L35" s="220">
        <f t="shared" si="3"/>
        <v>-643.1216877483173</v>
      </c>
      <c r="M35" s="221">
        <f t="shared" si="9"/>
        <v>-4256.4990580846024</v>
      </c>
      <c r="N35" s="221">
        <f t="shared" si="10"/>
        <v>75962.500941915394</v>
      </c>
      <c r="O35" s="221">
        <f t="shared" si="11"/>
        <v>31170.49689861116</v>
      </c>
      <c r="P35" s="222">
        <f t="shared" si="4"/>
        <v>1.0084874263273269</v>
      </c>
      <c r="Q35" s="1">
        <v>-1063.300399644867</v>
      </c>
      <c r="R35" s="222">
        <f t="shared" si="12"/>
        <v>0.20284370671509891</v>
      </c>
      <c r="S35" s="222">
        <f t="shared" si="12"/>
        <v>0.20185655554011722</v>
      </c>
      <c r="T35" s="92">
        <v>2437</v>
      </c>
      <c r="U35" s="1">
        <v>66691.125</v>
      </c>
      <c r="V35" s="1">
        <v>27388.552361396305</v>
      </c>
      <c r="W35" s="223"/>
      <c r="X35" s="230">
        <v>751.61000000000104</v>
      </c>
      <c r="Y35" s="221">
        <f t="shared" si="13"/>
        <v>308.41608535084163</v>
      </c>
      <c r="Z35" s="1"/>
      <c r="AA35" s="1"/>
    </row>
    <row r="36" spans="2:27">
      <c r="B36" s="204">
        <v>1515</v>
      </c>
      <c r="C36" t="s">
        <v>64</v>
      </c>
      <c r="D36" s="1">
        <v>289435</v>
      </c>
      <c r="E36" s="86">
        <f t="shared" si="5"/>
        <v>32148.728201710539</v>
      </c>
      <c r="F36" s="87">
        <f t="shared" si="0"/>
        <v>1.0401370330828577</v>
      </c>
      <c r="G36" s="189">
        <f t="shared" si="6"/>
        <v>-793.56396059917051</v>
      </c>
      <c r="H36" s="189">
        <f t="shared" si="7"/>
        <v>-7144.4563372743323</v>
      </c>
      <c r="I36" s="189">
        <f t="shared" si="1"/>
        <v>0</v>
      </c>
      <c r="J36" s="88">
        <f t="shared" si="2"/>
        <v>0</v>
      </c>
      <c r="K36" s="189">
        <f t="shared" si="8"/>
        <v>-263.89892808712239</v>
      </c>
      <c r="L36" s="88">
        <f t="shared" si="3"/>
        <v>-2375.8820495683631</v>
      </c>
      <c r="M36" s="89">
        <f t="shared" si="9"/>
        <v>-9520.3383868426954</v>
      </c>
      <c r="N36" s="89">
        <f t="shared" si="10"/>
        <v>279914.66161315731</v>
      </c>
      <c r="O36" s="89">
        <f t="shared" si="11"/>
        <v>31091.265313024247</v>
      </c>
      <c r="P36" s="90">
        <f t="shared" si="4"/>
        <v>1.0059239748016009</v>
      </c>
      <c r="Q36" s="1">
        <v>539.25892789383215</v>
      </c>
      <c r="R36" s="93">
        <f t="shared" si="12"/>
        <v>0.16575811227441811</v>
      </c>
      <c r="S36" s="93">
        <f t="shared" si="12"/>
        <v>0.16938370675888809</v>
      </c>
      <c r="T36" s="92">
        <v>9003</v>
      </c>
      <c r="U36" s="1">
        <v>248280.49400000001</v>
      </c>
      <c r="V36" s="1">
        <v>27492.026796589525</v>
      </c>
      <c r="W36" s="195"/>
      <c r="X36" s="89">
        <v>0</v>
      </c>
      <c r="Y36" s="89">
        <f t="shared" si="13"/>
        <v>0</v>
      </c>
      <c r="Z36" s="1"/>
      <c r="AA36" s="1"/>
    </row>
    <row r="37" spans="2:27">
      <c r="B37" s="204">
        <v>1516</v>
      </c>
      <c r="C37" t="s">
        <v>65</v>
      </c>
      <c r="D37" s="1">
        <v>283295</v>
      </c>
      <c r="E37" s="86">
        <f t="shared" si="5"/>
        <v>31624.804643893724</v>
      </c>
      <c r="F37" s="87">
        <f t="shared" si="0"/>
        <v>1.0231860578663388</v>
      </c>
      <c r="G37" s="189">
        <f t="shared" si="6"/>
        <v>-458.25288359640865</v>
      </c>
      <c r="H37" s="189">
        <f t="shared" si="7"/>
        <v>-4105.0293312566282</v>
      </c>
      <c r="I37" s="189">
        <f t="shared" si="1"/>
        <v>0</v>
      </c>
      <c r="J37" s="88">
        <f t="shared" si="2"/>
        <v>0</v>
      </c>
      <c r="K37" s="189">
        <f t="shared" si="8"/>
        <v>-263.89892808712239</v>
      </c>
      <c r="L37" s="88">
        <f t="shared" si="3"/>
        <v>-2364.0065978044427</v>
      </c>
      <c r="M37" s="89">
        <f t="shared" si="9"/>
        <v>-6469.0359290610704</v>
      </c>
      <c r="N37" s="89">
        <f t="shared" si="10"/>
        <v>276825.96407093894</v>
      </c>
      <c r="O37" s="89">
        <f t="shared" si="11"/>
        <v>30902.652832210199</v>
      </c>
      <c r="P37" s="90">
        <f t="shared" si="4"/>
        <v>0.99982162372365435</v>
      </c>
      <c r="Q37" s="1">
        <v>-692.19019037288035</v>
      </c>
      <c r="R37" s="93">
        <f t="shared" si="12"/>
        <v>0.20840405639694398</v>
      </c>
      <c r="S37" s="93">
        <f t="shared" si="12"/>
        <v>0.19545397943622647</v>
      </c>
      <c r="T37" s="92">
        <v>8958</v>
      </c>
      <c r="U37" s="1">
        <v>234437.31299999999</v>
      </c>
      <c r="V37" s="1">
        <v>26454.221733243059</v>
      </c>
      <c r="W37" s="195"/>
      <c r="X37" s="89">
        <v>0</v>
      </c>
      <c r="Y37" s="89">
        <f t="shared" si="13"/>
        <v>0</v>
      </c>
      <c r="Z37" s="1"/>
      <c r="AA37" s="1"/>
    </row>
    <row r="38" spans="2:27">
      <c r="B38" s="204">
        <v>1517</v>
      </c>
      <c r="C38" t="s">
        <v>66</v>
      </c>
      <c r="D38" s="1">
        <v>139344</v>
      </c>
      <c r="E38" s="86">
        <f t="shared" si="5"/>
        <v>25751.986693771945</v>
      </c>
      <c r="F38" s="87">
        <f t="shared" si="0"/>
        <v>0.83317743916924203</v>
      </c>
      <c r="G38" s="189">
        <f t="shared" si="6"/>
        <v>3300.3506044815294</v>
      </c>
      <c r="H38" s="189">
        <f t="shared" si="7"/>
        <v>17858.197120849556</v>
      </c>
      <c r="I38" s="189">
        <f t="shared" si="1"/>
        <v>723.07177886123475</v>
      </c>
      <c r="J38" s="88">
        <f t="shared" si="2"/>
        <v>3912.5413954181408</v>
      </c>
      <c r="K38" s="189">
        <f t="shared" si="8"/>
        <v>459.17285077411236</v>
      </c>
      <c r="L38" s="88">
        <f t="shared" si="3"/>
        <v>2484.584295538722</v>
      </c>
      <c r="M38" s="89">
        <f t="shared" si="9"/>
        <v>20342.781416388279</v>
      </c>
      <c r="N38" s="89">
        <f t="shared" si="10"/>
        <v>159686.78141638829</v>
      </c>
      <c r="O38" s="89">
        <f t="shared" si="11"/>
        <v>29511.510149027588</v>
      </c>
      <c r="P38" s="90">
        <f t="shared" si="4"/>
        <v>0.95481271966991654</v>
      </c>
      <c r="Q38" s="1">
        <v>1815.6000418885269</v>
      </c>
      <c r="R38" s="93">
        <f t="shared" si="12"/>
        <v>0.20208450687555093</v>
      </c>
      <c r="S38" s="93">
        <f t="shared" si="12"/>
        <v>0.18186833793715226</v>
      </c>
      <c r="T38" s="92">
        <v>5411</v>
      </c>
      <c r="U38" s="1">
        <v>115918.639</v>
      </c>
      <c r="V38" s="1">
        <v>21789.217857142856</v>
      </c>
      <c r="W38" s="195"/>
      <c r="X38" s="89">
        <v>0</v>
      </c>
      <c r="Y38" s="89">
        <f t="shared" si="13"/>
        <v>0</v>
      </c>
      <c r="Z38" s="1"/>
      <c r="AA38" s="1"/>
    </row>
    <row r="39" spans="2:27">
      <c r="B39" s="204">
        <v>1520</v>
      </c>
      <c r="C39" t="s">
        <v>67</v>
      </c>
      <c r="D39" s="1">
        <v>285422</v>
      </c>
      <c r="E39" s="86">
        <f t="shared" si="5"/>
        <v>25788.03758583303</v>
      </c>
      <c r="F39" s="87">
        <f t="shared" si="0"/>
        <v>0.83434382645750838</v>
      </c>
      <c r="G39" s="189">
        <f t="shared" si="6"/>
        <v>3277.2780335624352</v>
      </c>
      <c r="H39" s="189">
        <f t="shared" si="7"/>
        <v>36272.913275469036</v>
      </c>
      <c r="I39" s="189">
        <f t="shared" si="1"/>
        <v>710.45396663985514</v>
      </c>
      <c r="J39" s="88">
        <f t="shared" si="2"/>
        <v>7863.3045027699163</v>
      </c>
      <c r="K39" s="189">
        <f t="shared" si="8"/>
        <v>446.55503855273275</v>
      </c>
      <c r="L39" s="88">
        <f t="shared" si="3"/>
        <v>4942.4711667016463</v>
      </c>
      <c r="M39" s="89">
        <f t="shared" si="9"/>
        <v>41215.384442170682</v>
      </c>
      <c r="N39" s="89">
        <f t="shared" si="10"/>
        <v>326637.38444217067</v>
      </c>
      <c r="O39" s="89">
        <f t="shared" si="11"/>
        <v>29511.870657948202</v>
      </c>
      <c r="P39" s="90">
        <f t="shared" si="4"/>
        <v>0.9548243835427993</v>
      </c>
      <c r="Q39" s="1">
        <v>4081.6535785663291</v>
      </c>
      <c r="R39" s="93">
        <f t="shared" si="12"/>
        <v>0.15509429701339156</v>
      </c>
      <c r="S39" s="94">
        <f t="shared" si="12"/>
        <v>0.15373757259514303</v>
      </c>
      <c r="T39" s="92">
        <v>11068</v>
      </c>
      <c r="U39" s="1">
        <v>247098.44099999999</v>
      </c>
      <c r="V39" s="1">
        <v>22351.735956580731</v>
      </c>
      <c r="W39" s="195"/>
      <c r="X39" s="89">
        <v>0</v>
      </c>
      <c r="Y39" s="89">
        <f t="shared" si="13"/>
        <v>0</v>
      </c>
      <c r="Z39" s="1"/>
      <c r="AA39" s="1"/>
    </row>
    <row r="40" spans="2:27">
      <c r="B40" s="204">
        <v>1525</v>
      </c>
      <c r="C40" t="s">
        <v>68</v>
      </c>
      <c r="D40" s="1">
        <v>125360</v>
      </c>
      <c r="E40" s="86">
        <f t="shared" si="5"/>
        <v>28931.456265866604</v>
      </c>
      <c r="F40" s="87">
        <f t="shared" si="0"/>
        <v>0.93604570900393491</v>
      </c>
      <c r="G40" s="189">
        <f t="shared" si="6"/>
        <v>1265.4900783409482</v>
      </c>
      <c r="H40" s="189">
        <f t="shared" si="7"/>
        <v>5483.3685094513285</v>
      </c>
      <c r="I40" s="189">
        <f t="shared" si="1"/>
        <v>0</v>
      </c>
      <c r="J40" s="88">
        <f t="shared" si="2"/>
        <v>0</v>
      </c>
      <c r="K40" s="189">
        <f t="shared" si="8"/>
        <v>-263.89892808712239</v>
      </c>
      <c r="L40" s="88">
        <f t="shared" si="3"/>
        <v>-1143.4740554015013</v>
      </c>
      <c r="M40" s="89">
        <f t="shared" si="9"/>
        <v>4339.8944540498269</v>
      </c>
      <c r="N40" s="89">
        <f t="shared" si="10"/>
        <v>129699.89445404982</v>
      </c>
      <c r="O40" s="89">
        <f t="shared" si="11"/>
        <v>29933.047416120429</v>
      </c>
      <c r="P40" s="90">
        <f t="shared" si="4"/>
        <v>0.96845109813318886</v>
      </c>
      <c r="Q40" s="1">
        <v>242.93487665932753</v>
      </c>
      <c r="R40" s="93">
        <f t="shared" si="12"/>
        <v>0.17840234041834577</v>
      </c>
      <c r="S40" s="93">
        <f t="shared" si="12"/>
        <v>0.19118445673490733</v>
      </c>
      <c r="T40" s="92">
        <v>4333</v>
      </c>
      <c r="U40" s="1">
        <v>106381.323</v>
      </c>
      <c r="V40" s="1">
        <v>24287.973287671237</v>
      </c>
      <c r="W40" s="195"/>
      <c r="X40" s="89">
        <v>0</v>
      </c>
      <c r="Y40" s="89">
        <f t="shared" si="13"/>
        <v>0</v>
      </c>
      <c r="Z40" s="1"/>
      <c r="AA40" s="1"/>
    </row>
    <row r="41" spans="2:27">
      <c r="B41" s="204">
        <v>1528</v>
      </c>
      <c r="C41" t="s">
        <v>69</v>
      </c>
      <c r="D41" s="1">
        <v>198702</v>
      </c>
      <c r="E41" s="86">
        <f t="shared" si="5"/>
        <v>26055.861526357199</v>
      </c>
      <c r="F41" s="87">
        <f t="shared" si="0"/>
        <v>0.84300897791039064</v>
      </c>
      <c r="G41" s="189">
        <f t="shared" si="6"/>
        <v>3105.870711626967</v>
      </c>
      <c r="H41" s="189">
        <f t="shared" si="7"/>
        <v>23685.37004686725</v>
      </c>
      <c r="I41" s="189">
        <f t="shared" si="1"/>
        <v>616.71558745639595</v>
      </c>
      <c r="J41" s="88">
        <f t="shared" si="2"/>
        <v>4703.0730699424757</v>
      </c>
      <c r="K41" s="189">
        <f t="shared" si="8"/>
        <v>352.81665936927357</v>
      </c>
      <c r="L41" s="88">
        <f t="shared" si="3"/>
        <v>2690.5798443500798</v>
      </c>
      <c r="M41" s="89">
        <f t="shared" si="9"/>
        <v>26375.949891217329</v>
      </c>
      <c r="N41" s="89">
        <f t="shared" si="10"/>
        <v>225077.94989121734</v>
      </c>
      <c r="O41" s="89">
        <f t="shared" si="11"/>
        <v>29514.548897353441</v>
      </c>
      <c r="P41" s="90">
        <f t="shared" si="4"/>
        <v>0.95491103505732799</v>
      </c>
      <c r="Q41" s="1">
        <v>2643.4083384664373</v>
      </c>
      <c r="R41" s="93">
        <f t="shared" si="12"/>
        <v>0.16186869524832931</v>
      </c>
      <c r="S41" s="93">
        <f t="shared" si="12"/>
        <v>0.16186869524832945</v>
      </c>
      <c r="T41" s="92">
        <v>7626</v>
      </c>
      <c r="U41" s="1">
        <v>171019.32500000001</v>
      </c>
      <c r="V41" s="1">
        <v>22425.822842905847</v>
      </c>
      <c r="W41" s="195"/>
      <c r="X41" s="89">
        <v>0</v>
      </c>
      <c r="Y41" s="89">
        <f t="shared" si="13"/>
        <v>0</v>
      </c>
      <c r="Z41" s="1"/>
      <c r="AA41" s="1"/>
    </row>
    <row r="42" spans="2:27">
      <c r="B42" s="204">
        <v>1531</v>
      </c>
      <c r="C42" t="s">
        <v>70</v>
      </c>
      <c r="D42" s="1">
        <v>253883</v>
      </c>
      <c r="E42" s="86">
        <f t="shared" si="5"/>
        <v>25911.716676872831</v>
      </c>
      <c r="F42" s="87">
        <f t="shared" si="0"/>
        <v>0.83834532853875343</v>
      </c>
      <c r="G42" s="189">
        <f t="shared" si="6"/>
        <v>3198.1234152969628</v>
      </c>
      <c r="H42" s="189">
        <f t="shared" si="7"/>
        <v>31335.213223079641</v>
      </c>
      <c r="I42" s="189">
        <f t="shared" si="1"/>
        <v>667.16628477592474</v>
      </c>
      <c r="J42" s="88">
        <f t="shared" si="2"/>
        <v>6536.89525823451</v>
      </c>
      <c r="K42" s="189">
        <f t="shared" si="8"/>
        <v>403.26735668880235</v>
      </c>
      <c r="L42" s="88">
        <f t="shared" si="3"/>
        <v>3951.2135608368858</v>
      </c>
      <c r="M42" s="89">
        <f t="shared" si="9"/>
        <v>35286.426783916526</v>
      </c>
      <c r="N42" s="89">
        <f t="shared" si="10"/>
        <v>289169.42678391654</v>
      </c>
      <c r="O42" s="89">
        <f t="shared" si="11"/>
        <v>29513.107448858598</v>
      </c>
      <c r="P42" s="90">
        <f t="shared" si="4"/>
        <v>0.95486439856361172</v>
      </c>
      <c r="Q42" s="1">
        <v>2801.0423656299718</v>
      </c>
      <c r="R42" s="93">
        <f t="shared" si="12"/>
        <v>0.18016486673042995</v>
      </c>
      <c r="S42" s="93">
        <f t="shared" si="12"/>
        <v>0.17546733358055394</v>
      </c>
      <c r="T42" s="92">
        <v>9798</v>
      </c>
      <c r="U42" s="1">
        <v>215125.02799999999</v>
      </c>
      <c r="V42" s="1">
        <v>22043.75735218772</v>
      </c>
      <c r="W42" s="195"/>
      <c r="X42" s="89">
        <v>0</v>
      </c>
      <c r="Y42" s="89">
        <f t="shared" si="13"/>
        <v>0</v>
      </c>
      <c r="Z42" s="1"/>
      <c r="AA42" s="1"/>
    </row>
    <row r="43" spans="2:27">
      <c r="B43" s="204">
        <v>1532</v>
      </c>
      <c r="C43" t="s">
        <v>71</v>
      </c>
      <c r="D43" s="1">
        <v>259538</v>
      </c>
      <c r="E43" s="86">
        <f t="shared" si="5"/>
        <v>29399.410965111008</v>
      </c>
      <c r="F43" s="87">
        <f t="shared" si="0"/>
        <v>0.95118587285226275</v>
      </c>
      <c r="G43" s="189">
        <f t="shared" si="6"/>
        <v>965.9990708245291</v>
      </c>
      <c r="H43" s="189">
        <f t="shared" si="7"/>
        <v>8527.839797238943</v>
      </c>
      <c r="I43" s="189">
        <f t="shared" si="1"/>
        <v>0</v>
      </c>
      <c r="J43" s="88">
        <f t="shared" si="2"/>
        <v>0</v>
      </c>
      <c r="K43" s="189">
        <f t="shared" si="8"/>
        <v>-263.89892808712239</v>
      </c>
      <c r="L43" s="88">
        <f t="shared" si="3"/>
        <v>-2329.6997371531165</v>
      </c>
      <c r="M43" s="89">
        <f t="shared" si="9"/>
        <v>6198.1400600858269</v>
      </c>
      <c r="N43" s="89">
        <f t="shared" si="10"/>
        <v>265736.1400600858</v>
      </c>
      <c r="O43" s="89">
        <f t="shared" si="11"/>
        <v>30101.511107848411</v>
      </c>
      <c r="P43" s="90">
        <f t="shared" si="4"/>
        <v>0.97390155711858672</v>
      </c>
      <c r="Q43" s="1">
        <v>1458.7345790788222</v>
      </c>
      <c r="R43" s="93">
        <f t="shared" si="12"/>
        <v>0.22970484534639082</v>
      </c>
      <c r="S43" s="93">
        <f t="shared" si="12"/>
        <v>0.22204356685816562</v>
      </c>
      <c r="T43" s="92">
        <v>8828</v>
      </c>
      <c r="U43" s="1">
        <v>211057.15</v>
      </c>
      <c r="V43" s="1">
        <v>24057.580075230821</v>
      </c>
      <c r="W43" s="195"/>
      <c r="X43" s="89">
        <v>0</v>
      </c>
      <c r="Y43" s="89">
        <f t="shared" si="13"/>
        <v>0</v>
      </c>
      <c r="Z43" s="1"/>
      <c r="AA43" s="1"/>
    </row>
    <row r="44" spans="2:27">
      <c r="B44" s="204">
        <v>1535</v>
      </c>
      <c r="C44" t="s">
        <v>72</v>
      </c>
      <c r="D44" s="1">
        <v>209891</v>
      </c>
      <c r="E44" s="86">
        <f t="shared" si="5"/>
        <v>28693.233082706764</v>
      </c>
      <c r="F44" s="87">
        <f t="shared" si="0"/>
        <v>0.92833825776702261</v>
      </c>
      <c r="G44" s="189">
        <f t="shared" si="6"/>
        <v>1417.9529155632458</v>
      </c>
      <c r="H44" s="189">
        <f t="shared" si="7"/>
        <v>10372.325577345144</v>
      </c>
      <c r="I44" s="189">
        <f t="shared" si="1"/>
        <v>0</v>
      </c>
      <c r="J44" s="88">
        <f t="shared" si="2"/>
        <v>0</v>
      </c>
      <c r="K44" s="189">
        <f t="shared" si="8"/>
        <v>-263.89892808712239</v>
      </c>
      <c r="L44" s="88">
        <f t="shared" si="3"/>
        <v>-1930.4206589573002</v>
      </c>
      <c r="M44" s="89">
        <f t="shared" si="9"/>
        <v>8441.9049183878433</v>
      </c>
      <c r="N44" s="89">
        <f t="shared" si="10"/>
        <v>218332.90491838785</v>
      </c>
      <c r="O44" s="89">
        <f t="shared" si="11"/>
        <v>29847.287070182891</v>
      </c>
      <c r="P44" s="90">
        <f t="shared" si="4"/>
        <v>0.96567641568790052</v>
      </c>
      <c r="Q44" s="1">
        <v>482.39778046688571</v>
      </c>
      <c r="R44" s="93">
        <f t="shared" si="12"/>
        <v>0.16889759047353173</v>
      </c>
      <c r="S44" s="93">
        <f t="shared" si="12"/>
        <v>0.15723258376067212</v>
      </c>
      <c r="T44" s="92">
        <v>7315</v>
      </c>
      <c r="U44" s="1">
        <v>179563.20699999999</v>
      </c>
      <c r="V44" s="1">
        <v>24794.698563932612</v>
      </c>
      <c r="W44" s="195"/>
      <c r="X44" s="89">
        <v>0</v>
      </c>
      <c r="Y44" s="89">
        <f t="shared" si="13"/>
        <v>0</v>
      </c>
      <c r="Z44" s="1"/>
      <c r="AA44" s="1"/>
    </row>
    <row r="45" spans="2:27">
      <c r="B45" s="204">
        <v>1539</v>
      </c>
      <c r="C45" t="s">
        <v>73</v>
      </c>
      <c r="D45" s="1">
        <v>199763</v>
      </c>
      <c r="E45" s="86">
        <f t="shared" si="5"/>
        <v>27764.141765114662</v>
      </c>
      <c r="F45" s="87">
        <f t="shared" si="0"/>
        <v>0.89827852164060651</v>
      </c>
      <c r="G45" s="189">
        <f t="shared" si="6"/>
        <v>2012.5713588221906</v>
      </c>
      <c r="H45" s="189">
        <f t="shared" si="7"/>
        <v>14480.450926725662</v>
      </c>
      <c r="I45" s="189">
        <f t="shared" si="1"/>
        <v>18.81750389128392</v>
      </c>
      <c r="J45" s="88">
        <f t="shared" si="2"/>
        <v>135.39194049778783</v>
      </c>
      <c r="K45" s="189">
        <f t="shared" si="8"/>
        <v>-245.08142419583845</v>
      </c>
      <c r="L45" s="88">
        <f t="shared" si="3"/>
        <v>-1763.3608470890576</v>
      </c>
      <c r="M45" s="89">
        <f t="shared" si="9"/>
        <v>12717.090079636604</v>
      </c>
      <c r="N45" s="89">
        <f t="shared" si="10"/>
        <v>212480.0900796366</v>
      </c>
      <c r="O45" s="89">
        <f t="shared" si="11"/>
        <v>29531.631699741018</v>
      </c>
      <c r="P45" s="90">
        <f t="shared" si="4"/>
        <v>0.95546373049463029</v>
      </c>
      <c r="Q45" s="1">
        <v>1382.5688008479101</v>
      </c>
      <c r="R45" s="93">
        <f t="shared" si="12"/>
        <v>0.16180205517812701</v>
      </c>
      <c r="S45" s="93">
        <f t="shared" si="12"/>
        <v>0.16196352870907602</v>
      </c>
      <c r="T45" s="92">
        <v>7195</v>
      </c>
      <c r="U45" s="1">
        <v>171942.37100000001</v>
      </c>
      <c r="V45" s="1">
        <v>23894.159394107839</v>
      </c>
      <c r="W45" s="195"/>
      <c r="X45" s="89">
        <v>0</v>
      </c>
      <c r="Y45" s="89">
        <f t="shared" si="13"/>
        <v>0</v>
      </c>
      <c r="Z45" s="1"/>
      <c r="AA45" s="1"/>
    </row>
    <row r="46" spans="2:27">
      <c r="B46" s="204">
        <v>1547</v>
      </c>
      <c r="C46" t="s">
        <v>74</v>
      </c>
      <c r="D46" s="1">
        <v>115615</v>
      </c>
      <c r="E46" s="86">
        <f t="shared" si="5"/>
        <v>30585.978835978836</v>
      </c>
      <c r="F46" s="87">
        <f t="shared" si="0"/>
        <v>0.98957598200408414</v>
      </c>
      <c r="G46" s="189">
        <f t="shared" si="6"/>
        <v>206.59563346911921</v>
      </c>
      <c r="H46" s="189">
        <f t="shared" si="7"/>
        <v>780.93149451327054</v>
      </c>
      <c r="I46" s="189">
        <f t="shared" si="1"/>
        <v>0</v>
      </c>
      <c r="J46" s="88">
        <f t="shared" si="2"/>
        <v>0</v>
      </c>
      <c r="K46" s="189">
        <f t="shared" si="8"/>
        <v>-263.89892808712239</v>
      </c>
      <c r="L46" s="88">
        <f t="shared" si="3"/>
        <v>-997.53794816932259</v>
      </c>
      <c r="M46" s="89">
        <f t="shared" si="9"/>
        <v>-216.60645365605205</v>
      </c>
      <c r="N46" s="89">
        <f t="shared" si="10"/>
        <v>115398.39354634394</v>
      </c>
      <c r="O46" s="89">
        <f t="shared" si="11"/>
        <v>30528.67554136083</v>
      </c>
      <c r="P46" s="90">
        <f t="shared" si="4"/>
        <v>0.98772199641324243</v>
      </c>
      <c r="Q46" s="1">
        <v>-32.834065596062715</v>
      </c>
      <c r="R46" s="93">
        <f t="shared" si="12"/>
        <v>0.23353405677476655</v>
      </c>
      <c r="S46" s="94">
        <f t="shared" si="12"/>
        <v>0.22668108979268461</v>
      </c>
      <c r="T46" s="92">
        <v>3780</v>
      </c>
      <c r="U46" s="1">
        <v>93726.638000000006</v>
      </c>
      <c r="V46" s="1">
        <v>24933.928704442671</v>
      </c>
      <c r="W46" s="195"/>
      <c r="X46" s="89">
        <v>0</v>
      </c>
      <c r="Y46" s="89">
        <f t="shared" si="13"/>
        <v>0</v>
      </c>
      <c r="Z46" s="1"/>
      <c r="AA46" s="1"/>
    </row>
    <row r="47" spans="2:27">
      <c r="B47" s="204">
        <v>1554</v>
      </c>
      <c r="C47" t="s">
        <v>75</v>
      </c>
      <c r="D47" s="1">
        <v>175285</v>
      </c>
      <c r="E47" s="86">
        <f t="shared" si="5"/>
        <v>29180.123189612117</v>
      </c>
      <c r="F47" s="87">
        <f t="shared" si="0"/>
        <v>0.94409105607544785</v>
      </c>
      <c r="G47" s="189">
        <f t="shared" si="6"/>
        <v>1106.3432471438196</v>
      </c>
      <c r="H47" s="189">
        <f t="shared" si="7"/>
        <v>6645.8038855929244</v>
      </c>
      <c r="I47" s="189">
        <f t="shared" si="1"/>
        <v>0</v>
      </c>
      <c r="J47" s="88">
        <f t="shared" si="2"/>
        <v>0</v>
      </c>
      <c r="K47" s="189">
        <f t="shared" si="8"/>
        <v>-263.89892808712239</v>
      </c>
      <c r="L47" s="88">
        <f t="shared" si="3"/>
        <v>-1585.240861019344</v>
      </c>
      <c r="M47" s="89">
        <f t="shared" si="9"/>
        <v>5060.5630245735802</v>
      </c>
      <c r="N47" s="89">
        <f t="shared" si="10"/>
        <v>180345.56302457358</v>
      </c>
      <c r="O47" s="89">
        <f t="shared" si="11"/>
        <v>30022.567508668817</v>
      </c>
      <c r="P47" s="90">
        <f t="shared" si="4"/>
        <v>0.97134742307893363</v>
      </c>
      <c r="Q47" s="1">
        <v>1205.7380761810741</v>
      </c>
      <c r="R47" s="93">
        <f t="shared" si="12"/>
        <v>0.16007296047197894</v>
      </c>
      <c r="S47" s="94">
        <f t="shared" si="12"/>
        <v>0.15717615767406315</v>
      </c>
      <c r="T47" s="92">
        <v>6007</v>
      </c>
      <c r="U47" s="1">
        <v>151098.255</v>
      </c>
      <c r="V47" s="1">
        <v>25216.664719626169</v>
      </c>
      <c r="W47" s="195"/>
      <c r="X47" s="89">
        <v>0</v>
      </c>
      <c r="Y47" s="89">
        <f t="shared" si="13"/>
        <v>0</v>
      </c>
      <c r="Z47" s="1"/>
      <c r="AA47" s="1"/>
    </row>
    <row r="48" spans="2:27">
      <c r="B48" s="204">
        <v>1557</v>
      </c>
      <c r="C48" t="s">
        <v>76</v>
      </c>
      <c r="D48" s="1">
        <v>64704</v>
      </c>
      <c r="E48" s="86">
        <f t="shared" si="5"/>
        <v>23614.598540145984</v>
      </c>
      <c r="F48" s="87">
        <f t="shared" si="0"/>
        <v>0.76402457692504711</v>
      </c>
      <c r="G48" s="189">
        <f t="shared" si="6"/>
        <v>4668.2790228021449</v>
      </c>
      <c r="H48" s="189">
        <f t="shared" si="7"/>
        <v>12791.084522477877</v>
      </c>
      <c r="I48" s="189">
        <f t="shared" si="1"/>
        <v>1471.1576326303211</v>
      </c>
      <c r="J48" s="88">
        <f t="shared" si="2"/>
        <v>4030.9719134070797</v>
      </c>
      <c r="K48" s="189">
        <f t="shared" si="8"/>
        <v>1207.2587045431987</v>
      </c>
      <c r="L48" s="88">
        <f t="shared" si="3"/>
        <v>3307.8888504483643</v>
      </c>
      <c r="M48" s="89">
        <f t="shared" si="9"/>
        <v>16098.973372926241</v>
      </c>
      <c r="N48" s="89">
        <f t="shared" si="10"/>
        <v>80802.973372926237</v>
      </c>
      <c r="O48" s="89">
        <f t="shared" si="11"/>
        <v>29490.136267491325</v>
      </c>
      <c r="P48" s="90">
        <f t="shared" si="4"/>
        <v>0.9541211910474745</v>
      </c>
      <c r="Q48" s="1">
        <v>1752.0411208232454</v>
      </c>
      <c r="R48" s="93">
        <f t="shared" si="12"/>
        <v>0.12850948896592626</v>
      </c>
      <c r="S48" s="94">
        <f t="shared" si="12"/>
        <v>0.11532981610209053</v>
      </c>
      <c r="T48" s="92">
        <v>2740</v>
      </c>
      <c r="U48" s="1">
        <v>57335.805</v>
      </c>
      <c r="V48" s="1">
        <v>21172.749261447563</v>
      </c>
      <c r="W48" s="195"/>
      <c r="X48" s="89">
        <v>0</v>
      </c>
      <c r="Y48" s="89">
        <f t="shared" si="13"/>
        <v>0</v>
      </c>
      <c r="Z48" s="1"/>
      <c r="AA48" s="1"/>
    </row>
    <row r="49" spans="2:27">
      <c r="B49" s="204">
        <v>1560</v>
      </c>
      <c r="C49" t="s">
        <v>77</v>
      </c>
      <c r="D49" s="1">
        <v>76694</v>
      </c>
      <c r="E49" s="86">
        <f t="shared" si="5"/>
        <v>25014.350945857797</v>
      </c>
      <c r="F49" s="87">
        <f t="shared" si="0"/>
        <v>0.80931203915971839</v>
      </c>
      <c r="G49" s="189">
        <f t="shared" si="6"/>
        <v>3772.4374831465843</v>
      </c>
      <c r="H49" s="189">
        <f t="shared" si="7"/>
        <v>11566.293323327427</v>
      </c>
      <c r="I49" s="189">
        <f t="shared" si="1"/>
        <v>981.24429063118657</v>
      </c>
      <c r="J49" s="88">
        <f t="shared" si="2"/>
        <v>3008.494995075218</v>
      </c>
      <c r="K49" s="189">
        <f t="shared" si="8"/>
        <v>717.34536254406419</v>
      </c>
      <c r="L49" s="88">
        <f t="shared" si="3"/>
        <v>2199.3808815601005</v>
      </c>
      <c r="M49" s="89">
        <f t="shared" si="9"/>
        <v>13765.674204887528</v>
      </c>
      <c r="N49" s="89">
        <f t="shared" si="10"/>
        <v>90459.674204887531</v>
      </c>
      <c r="O49" s="89">
        <f t="shared" si="11"/>
        <v>29504.133791548444</v>
      </c>
      <c r="P49" s="90">
        <f t="shared" si="4"/>
        <v>0.95457406566982117</v>
      </c>
      <c r="Q49" s="1">
        <v>1245.222093592718</v>
      </c>
      <c r="R49" s="93">
        <f t="shared" si="12"/>
        <v>0.18592335237000043</v>
      </c>
      <c r="S49" s="94">
        <f t="shared" si="12"/>
        <v>0.19017813282533991</v>
      </c>
      <c r="T49" s="92">
        <v>3066</v>
      </c>
      <c r="U49" s="1">
        <v>64670.284</v>
      </c>
      <c r="V49" s="1">
        <v>21017.31686707832</v>
      </c>
      <c r="W49" s="195"/>
      <c r="X49" s="89">
        <v>0</v>
      </c>
      <c r="Y49" s="89">
        <f t="shared" si="13"/>
        <v>0</v>
      </c>
      <c r="Z49" s="1"/>
      <c r="AA49" s="1"/>
    </row>
    <row r="50" spans="2:27">
      <c r="B50" s="204">
        <v>1563</v>
      </c>
      <c r="C50" t="s">
        <v>78</v>
      </c>
      <c r="D50" s="1">
        <v>226643</v>
      </c>
      <c r="E50" s="86">
        <f t="shared" si="5"/>
        <v>31948.548068790526</v>
      </c>
      <c r="F50" s="87">
        <f t="shared" si="0"/>
        <v>1.0336604232390356</v>
      </c>
      <c r="G50" s="189">
        <f t="shared" si="6"/>
        <v>-665.44867553036192</v>
      </c>
      <c r="H50" s="189">
        <f t="shared" si="7"/>
        <v>-4720.6929042123875</v>
      </c>
      <c r="I50" s="189">
        <f t="shared" si="1"/>
        <v>0</v>
      </c>
      <c r="J50" s="88">
        <f t="shared" si="2"/>
        <v>0</v>
      </c>
      <c r="K50" s="189">
        <f t="shared" si="8"/>
        <v>-263.89892808712239</v>
      </c>
      <c r="L50" s="88">
        <f t="shared" si="3"/>
        <v>-1872.0989958500461</v>
      </c>
      <c r="M50" s="89">
        <f t="shared" si="9"/>
        <v>-6592.7919000624333</v>
      </c>
      <c r="N50" s="89">
        <f t="shared" si="10"/>
        <v>220050.20809993756</v>
      </c>
      <c r="O50" s="89">
        <f t="shared" si="11"/>
        <v>31019.200465173042</v>
      </c>
      <c r="P50" s="90">
        <f t="shared" si="4"/>
        <v>1.0035923952578252</v>
      </c>
      <c r="Q50" s="1">
        <v>-636.13411146520684</v>
      </c>
      <c r="R50" s="93">
        <f t="shared" si="12"/>
        <v>0.17490035290555558</v>
      </c>
      <c r="S50" s="94">
        <f t="shared" si="12"/>
        <v>0.19129662227934319</v>
      </c>
      <c r="T50" s="92">
        <v>7094</v>
      </c>
      <c r="U50" s="1">
        <v>192904.019</v>
      </c>
      <c r="V50" s="1">
        <v>26818.298206589741</v>
      </c>
      <c r="W50" s="195"/>
      <c r="X50" s="89">
        <v>0</v>
      </c>
      <c r="Y50" s="89">
        <f t="shared" si="13"/>
        <v>0</v>
      </c>
      <c r="Z50" s="1"/>
      <c r="AA50" s="1"/>
    </row>
    <row r="51" spans="2:27">
      <c r="B51" s="204">
        <v>1566</v>
      </c>
      <c r="C51" t="s">
        <v>79</v>
      </c>
      <c r="D51" s="1">
        <v>155017</v>
      </c>
      <c r="E51" s="86">
        <f t="shared" si="5"/>
        <v>25913.908391842193</v>
      </c>
      <c r="F51" s="87">
        <f t="shared" si="0"/>
        <v>0.83841623908586094</v>
      </c>
      <c r="G51" s="189">
        <f t="shared" si="6"/>
        <v>3196.720717716571</v>
      </c>
      <c r="H51" s="189">
        <f t="shared" si="7"/>
        <v>19122.783333380528</v>
      </c>
      <c r="I51" s="189">
        <f t="shared" si="1"/>
        <v>666.39918453664814</v>
      </c>
      <c r="J51" s="88">
        <f t="shared" si="2"/>
        <v>3986.399921898229</v>
      </c>
      <c r="K51" s="189">
        <f t="shared" si="8"/>
        <v>402.50025644952575</v>
      </c>
      <c r="L51" s="88">
        <f t="shared" si="3"/>
        <v>2407.7565340810634</v>
      </c>
      <c r="M51" s="89">
        <f t="shared" si="9"/>
        <v>21530.539867461594</v>
      </c>
      <c r="N51" s="89">
        <f t="shared" si="10"/>
        <v>176547.5398674616</v>
      </c>
      <c r="O51" s="89">
        <f t="shared" si="11"/>
        <v>29513.129366008292</v>
      </c>
      <c r="P51" s="90">
        <f t="shared" si="4"/>
        <v>0.95486510766908272</v>
      </c>
      <c r="Q51" s="1">
        <v>2512.4876659724832</v>
      </c>
      <c r="R51" s="93">
        <f t="shared" si="12"/>
        <v>0.20021564658247071</v>
      </c>
      <c r="S51" s="94">
        <f t="shared" si="12"/>
        <v>0.19379523523331674</v>
      </c>
      <c r="T51" s="92">
        <v>5982</v>
      </c>
      <c r="U51" s="1">
        <v>129157.62300000001</v>
      </c>
      <c r="V51" s="1">
        <v>21707.163529411766</v>
      </c>
      <c r="W51" s="195"/>
      <c r="X51" s="89">
        <v>0</v>
      </c>
      <c r="Y51" s="89">
        <f t="shared" si="13"/>
        <v>0</v>
      </c>
      <c r="Z51" s="1"/>
      <c r="AA51" s="1"/>
    </row>
    <row r="52" spans="2:27">
      <c r="B52" s="204">
        <v>1573</v>
      </c>
      <c r="C52" t="s">
        <v>80</v>
      </c>
      <c r="D52" s="1">
        <v>62445</v>
      </c>
      <c r="E52" s="86">
        <f t="shared" si="5"/>
        <v>29166.27744044839</v>
      </c>
      <c r="F52" s="87">
        <f t="shared" si="0"/>
        <v>0.94364309196422058</v>
      </c>
      <c r="G52" s="189">
        <f t="shared" si="6"/>
        <v>1115.204526608605</v>
      </c>
      <c r="H52" s="189">
        <f t="shared" si="7"/>
        <v>2387.6528914690234</v>
      </c>
      <c r="I52" s="189">
        <f t="shared" si="1"/>
        <v>0</v>
      </c>
      <c r="J52" s="88">
        <f t="shared" si="2"/>
        <v>0</v>
      </c>
      <c r="K52" s="189">
        <f t="shared" si="8"/>
        <v>-263.89892808712239</v>
      </c>
      <c r="L52" s="88">
        <f t="shared" si="3"/>
        <v>-565.00760503452898</v>
      </c>
      <c r="M52" s="89">
        <f t="shared" si="9"/>
        <v>1822.6452864344944</v>
      </c>
      <c r="N52" s="89">
        <f t="shared" si="10"/>
        <v>64267.645286434497</v>
      </c>
      <c r="O52" s="89">
        <f t="shared" si="11"/>
        <v>30017.583038969871</v>
      </c>
      <c r="P52" s="90">
        <f t="shared" si="4"/>
        <v>0.97118615599889158</v>
      </c>
      <c r="Q52" s="1">
        <v>-55.692395354809378</v>
      </c>
      <c r="R52" s="93">
        <f t="shared" si="12"/>
        <v>0.20488327643815776</v>
      </c>
      <c r="S52" s="94">
        <f t="shared" si="12"/>
        <v>0.22007797445956387</v>
      </c>
      <c r="T52" s="92">
        <v>2141</v>
      </c>
      <c r="U52" s="1">
        <v>51826.597000000002</v>
      </c>
      <c r="V52" s="1">
        <v>23905.256918819188</v>
      </c>
      <c r="W52" s="195"/>
      <c r="X52" s="89">
        <v>0</v>
      </c>
      <c r="Y52" s="89">
        <f t="shared" si="13"/>
        <v>0</v>
      </c>
      <c r="Z52" s="1"/>
      <c r="AA52" s="1"/>
    </row>
    <row r="53" spans="2:27">
      <c r="B53" s="204">
        <v>1576</v>
      </c>
      <c r="C53" t="s">
        <v>81</v>
      </c>
      <c r="D53" s="1">
        <v>96184</v>
      </c>
      <c r="E53" s="86">
        <f t="shared" si="5"/>
        <v>28532.779590625927</v>
      </c>
      <c r="F53" s="87">
        <f t="shared" si="0"/>
        <v>0.9231469600536697</v>
      </c>
      <c r="G53" s="189">
        <f t="shared" si="6"/>
        <v>1520.6431504949812</v>
      </c>
      <c r="H53" s="189">
        <f t="shared" si="7"/>
        <v>5126.0880603185815</v>
      </c>
      <c r="I53" s="189">
        <f t="shared" si="1"/>
        <v>0</v>
      </c>
      <c r="J53" s="88">
        <f t="shared" si="2"/>
        <v>0</v>
      </c>
      <c r="K53" s="189">
        <f t="shared" si="8"/>
        <v>-263.89892808712239</v>
      </c>
      <c r="L53" s="88">
        <f t="shared" si="3"/>
        <v>-889.60328658168964</v>
      </c>
      <c r="M53" s="89">
        <f t="shared" si="9"/>
        <v>4236.4847737368918</v>
      </c>
      <c r="N53" s="89">
        <f t="shared" si="10"/>
        <v>100420.4847737369</v>
      </c>
      <c r="O53" s="89">
        <f t="shared" si="11"/>
        <v>29789.523813033789</v>
      </c>
      <c r="P53" s="90">
        <f t="shared" si="4"/>
        <v>0.96380754851109351</v>
      </c>
      <c r="Q53" s="1">
        <v>682.53017060203274</v>
      </c>
      <c r="R53" s="93">
        <f t="shared" si="12"/>
        <v>0.19692167732749183</v>
      </c>
      <c r="S53" s="94">
        <f t="shared" si="12"/>
        <v>0.20508815569549307</v>
      </c>
      <c r="T53" s="92">
        <v>3371</v>
      </c>
      <c r="U53" s="1">
        <v>80359.476999999999</v>
      </c>
      <c r="V53" s="1">
        <v>23676.923099587508</v>
      </c>
      <c r="W53" s="195"/>
      <c r="X53" s="89">
        <v>0</v>
      </c>
      <c r="Y53" s="89">
        <f t="shared" si="13"/>
        <v>0</v>
      </c>
      <c r="Z53" s="1"/>
      <c r="AA53" s="1"/>
    </row>
    <row r="54" spans="2:27">
      <c r="B54" s="204">
        <v>1577</v>
      </c>
      <c r="C54" t="s">
        <v>82</v>
      </c>
      <c r="D54" s="1">
        <v>270942</v>
      </c>
      <c r="E54" s="86">
        <f t="shared" si="5"/>
        <v>24610.954673448996</v>
      </c>
      <c r="F54" s="87">
        <f t="shared" si="0"/>
        <v>0.79626059279122252</v>
      </c>
      <c r="G54" s="189">
        <f t="shared" si="6"/>
        <v>4030.6110974882172</v>
      </c>
      <c r="H54" s="189">
        <f t="shared" si="7"/>
        <v>44372.997572247783</v>
      </c>
      <c r="I54" s="189">
        <f t="shared" si="1"/>
        <v>1122.432985974267</v>
      </c>
      <c r="J54" s="88">
        <f t="shared" si="2"/>
        <v>12356.864742590706</v>
      </c>
      <c r="K54" s="189">
        <f t="shared" si="8"/>
        <v>858.53405788714463</v>
      </c>
      <c r="L54" s="88">
        <f t="shared" si="3"/>
        <v>9451.6014432795764</v>
      </c>
      <c r="M54" s="89">
        <f t="shared" si="9"/>
        <v>53824.599015527361</v>
      </c>
      <c r="N54" s="89">
        <f t="shared" si="10"/>
        <v>324766.59901552735</v>
      </c>
      <c r="O54" s="89">
        <f t="shared" si="11"/>
        <v>29500.099828824357</v>
      </c>
      <c r="P54" s="90">
        <f t="shared" si="4"/>
        <v>0.95444355120613633</v>
      </c>
      <c r="Q54" s="1">
        <v>4396.3198135558268</v>
      </c>
      <c r="R54" s="93">
        <f t="shared" si="12"/>
        <v>0.17106580291800436</v>
      </c>
      <c r="S54" s="94">
        <f t="shared" si="12"/>
        <v>0.1840433692688079</v>
      </c>
      <c r="T54" s="92">
        <v>11009</v>
      </c>
      <c r="U54" s="1">
        <v>231363.6</v>
      </c>
      <c r="V54" s="1">
        <v>20785.517922917978</v>
      </c>
      <c r="W54" s="195"/>
      <c r="X54" s="89">
        <v>0</v>
      </c>
      <c r="Y54" s="89">
        <f t="shared" si="13"/>
        <v>0</v>
      </c>
      <c r="Z54" s="1"/>
      <c r="AA54" s="1"/>
    </row>
    <row r="55" spans="2:27">
      <c r="B55" s="204">
        <v>1578</v>
      </c>
      <c r="C55" t="s">
        <v>83</v>
      </c>
      <c r="D55" s="1">
        <v>70910</v>
      </c>
      <c r="E55" s="86">
        <f t="shared" si="5"/>
        <v>27840.59678052611</v>
      </c>
      <c r="F55" s="87">
        <f t="shared" si="0"/>
        <v>0.90075214026699235</v>
      </c>
      <c r="G55" s="189">
        <f t="shared" si="6"/>
        <v>1963.6401489588643</v>
      </c>
      <c r="H55" s="189">
        <f t="shared" si="7"/>
        <v>5001.3914593982281</v>
      </c>
      <c r="I55" s="189">
        <f t="shared" si="1"/>
        <v>0</v>
      </c>
      <c r="J55" s="88">
        <f t="shared" si="2"/>
        <v>0</v>
      </c>
      <c r="K55" s="189">
        <f t="shared" si="8"/>
        <v>-263.89892808712239</v>
      </c>
      <c r="L55" s="88">
        <f t="shared" si="3"/>
        <v>-672.15056983790066</v>
      </c>
      <c r="M55" s="89">
        <f t="shared" si="9"/>
        <v>4329.2408895603276</v>
      </c>
      <c r="N55" s="89">
        <f t="shared" si="10"/>
        <v>75239.240889560329</v>
      </c>
      <c r="O55" s="89">
        <f t="shared" si="11"/>
        <v>29540.338001397853</v>
      </c>
      <c r="P55" s="90">
        <f t="shared" si="4"/>
        <v>0.95574541338788954</v>
      </c>
      <c r="Q55" s="1">
        <v>920.62809389598351</v>
      </c>
      <c r="R55" s="93">
        <f t="shared" si="12"/>
        <v>0.14628530654928029</v>
      </c>
      <c r="S55" s="93">
        <f t="shared" si="12"/>
        <v>0.12783312846976702</v>
      </c>
      <c r="T55" s="92">
        <v>2547</v>
      </c>
      <c r="U55" s="1">
        <v>61860.69</v>
      </c>
      <c r="V55" s="1">
        <v>24685.031923383878</v>
      </c>
      <c r="W55" s="195"/>
      <c r="X55" s="89">
        <v>0</v>
      </c>
      <c r="Y55" s="89">
        <f t="shared" si="13"/>
        <v>0</v>
      </c>
      <c r="Z55" s="1"/>
      <c r="AA55" s="1"/>
    </row>
    <row r="56" spans="2:27">
      <c r="B56" s="204">
        <v>1579</v>
      </c>
      <c r="C56" t="s">
        <v>84</v>
      </c>
      <c r="D56" s="1">
        <v>369020</v>
      </c>
      <c r="E56" s="86">
        <f t="shared" si="5"/>
        <v>27258.088343920816</v>
      </c>
      <c r="F56" s="87">
        <f t="shared" si="0"/>
        <v>0.88190571520175054</v>
      </c>
      <c r="G56" s="189">
        <f t="shared" si="6"/>
        <v>2336.4455483862525</v>
      </c>
      <c r="H56" s="189">
        <f t="shared" si="7"/>
        <v>31630.799834053087</v>
      </c>
      <c r="I56" s="189">
        <f t="shared" si="1"/>
        <v>195.93620130913021</v>
      </c>
      <c r="J56" s="88">
        <f t="shared" si="2"/>
        <v>2652.5842933230047</v>
      </c>
      <c r="K56" s="189">
        <f t="shared" si="8"/>
        <v>-67.962726777992174</v>
      </c>
      <c r="L56" s="88">
        <f t="shared" si="3"/>
        <v>-920.07939512045812</v>
      </c>
      <c r="M56" s="89">
        <f t="shared" si="9"/>
        <v>30710.720438932629</v>
      </c>
      <c r="N56" s="89">
        <f t="shared" si="10"/>
        <v>399730.72043893265</v>
      </c>
      <c r="O56" s="89">
        <f t="shared" si="11"/>
        <v>29526.571165529076</v>
      </c>
      <c r="P56" s="90">
        <f t="shared" si="4"/>
        <v>0.9553000024302416</v>
      </c>
      <c r="Q56" s="1">
        <v>3311.8469612062145</v>
      </c>
      <c r="R56" s="93">
        <f t="shared" si="12"/>
        <v>0.21277538816461697</v>
      </c>
      <c r="S56" s="93">
        <f t="shared" si="12"/>
        <v>0.20578790993468357</v>
      </c>
      <c r="T56" s="92">
        <v>13538</v>
      </c>
      <c r="U56" s="1">
        <v>304277.283</v>
      </c>
      <c r="V56" s="1">
        <v>22606.038855869239</v>
      </c>
      <c r="W56" s="195"/>
      <c r="X56" s="89">
        <v>0</v>
      </c>
      <c r="Y56" s="89">
        <f t="shared" si="13"/>
        <v>0</v>
      </c>
      <c r="Z56" s="1"/>
      <c r="AA56" s="1"/>
    </row>
    <row r="57" spans="2:27">
      <c r="B57" s="204">
        <v>1580</v>
      </c>
      <c r="C57" s="225" t="s">
        <v>85</v>
      </c>
      <c r="D57" s="1">
        <v>258319</v>
      </c>
      <c r="E57" s="86">
        <f t="shared" si="5"/>
        <v>27306.448202959833</v>
      </c>
      <c r="F57" s="87">
        <f t="shared" si="0"/>
        <v>0.88347034568994731</v>
      </c>
      <c r="G57" s="189">
        <f t="shared" si="6"/>
        <v>2305.4952386012815</v>
      </c>
      <c r="H57" s="189">
        <f t="shared" si="7"/>
        <v>21809.984957168122</v>
      </c>
      <c r="I57" s="189">
        <f t="shared" si="1"/>
        <v>179.01025064547412</v>
      </c>
      <c r="J57" s="88">
        <f t="shared" si="2"/>
        <v>1693.4369711061852</v>
      </c>
      <c r="K57" s="189">
        <f t="shared" si="8"/>
        <v>-84.888677441648269</v>
      </c>
      <c r="L57" s="88">
        <f t="shared" si="3"/>
        <v>-803.04688859799262</v>
      </c>
      <c r="M57" s="89">
        <f t="shared" si="9"/>
        <v>21006.938068570129</v>
      </c>
      <c r="N57" s="89">
        <f t="shared" si="10"/>
        <v>279325.9380685701</v>
      </c>
      <c r="O57" s="89">
        <f t="shared" si="11"/>
        <v>29527.054764119461</v>
      </c>
      <c r="P57" s="90">
        <f t="shared" si="4"/>
        <v>0.95531564873512342</v>
      </c>
      <c r="Q57" s="1">
        <v>2431.0592711634454</v>
      </c>
      <c r="R57" s="93">
        <f t="shared" si="12"/>
        <v>0.18711941320079975</v>
      </c>
      <c r="S57" s="93">
        <f t="shared" si="12"/>
        <v>0.18071950938756073</v>
      </c>
      <c r="T57" s="92">
        <v>9460</v>
      </c>
      <c r="U57" s="1">
        <v>217601.52949019769</v>
      </c>
      <c r="V57" s="1">
        <v>23126.956051673686</v>
      </c>
      <c r="W57" s="195"/>
      <c r="X57" s="89">
        <v>0</v>
      </c>
      <c r="Y57" s="89">
        <f t="shared" si="13"/>
        <v>0</v>
      </c>
      <c r="Z57" s="1"/>
      <c r="AA57" s="1"/>
    </row>
    <row r="58" spans="2:27">
      <c r="B58" s="204">
        <v>1804</v>
      </c>
      <c r="C58" t="s">
        <v>86</v>
      </c>
      <c r="D58" s="1">
        <v>1632152</v>
      </c>
      <c r="E58" s="86">
        <f t="shared" si="5"/>
        <v>30429.024199261719</v>
      </c>
      <c r="F58" s="87">
        <f t="shared" si="0"/>
        <v>0.98449788593946741</v>
      </c>
      <c r="G58" s="189">
        <f t="shared" si="6"/>
        <v>307.04660096807407</v>
      </c>
      <c r="H58" s="189">
        <f t="shared" si="7"/>
        <v>16469.365582725557</v>
      </c>
      <c r="I58" s="189">
        <f t="shared" si="1"/>
        <v>0</v>
      </c>
      <c r="J58" s="88">
        <f t="shared" si="2"/>
        <v>0</v>
      </c>
      <c r="K58" s="189">
        <f t="shared" si="8"/>
        <v>-263.89892808712239</v>
      </c>
      <c r="L58" s="88">
        <f t="shared" si="3"/>
        <v>-14155.010704737071</v>
      </c>
      <c r="M58" s="89">
        <f t="shared" si="9"/>
        <v>2314.3548779884859</v>
      </c>
      <c r="N58" s="89">
        <f t="shared" si="10"/>
        <v>1634466.3548779886</v>
      </c>
      <c r="O58" s="89">
        <f t="shared" si="11"/>
        <v>30472.17187214267</v>
      </c>
      <c r="P58" s="90">
        <f t="shared" si="4"/>
        <v>0.9858938818299805</v>
      </c>
      <c r="Q58" s="1">
        <v>-3110.7278757783624</v>
      </c>
      <c r="R58" s="93">
        <f t="shared" si="12"/>
        <v>0.18721888968432995</v>
      </c>
      <c r="S58" s="93">
        <f t="shared" si="12"/>
        <v>0.18914454021944563</v>
      </c>
      <c r="T58" s="92">
        <v>53638</v>
      </c>
      <c r="U58" s="1">
        <v>1374769.2309999999</v>
      </c>
      <c r="V58" s="1">
        <v>25589.003834341554</v>
      </c>
      <c r="W58" s="195"/>
      <c r="X58" s="89">
        <v>0</v>
      </c>
      <c r="Y58" s="89">
        <f t="shared" si="13"/>
        <v>0</v>
      </c>
      <c r="Z58" s="1"/>
      <c r="AA58" s="1"/>
    </row>
    <row r="59" spans="2:27">
      <c r="B59" s="204">
        <v>1806</v>
      </c>
      <c r="C59" t="s">
        <v>87</v>
      </c>
      <c r="D59" s="1">
        <v>630226</v>
      </c>
      <c r="E59" s="86">
        <f t="shared" si="5"/>
        <v>29113.780200489677</v>
      </c>
      <c r="F59" s="87">
        <f t="shared" si="0"/>
        <v>0.94194460102942867</v>
      </c>
      <c r="G59" s="189">
        <f t="shared" si="6"/>
        <v>1148.8027601821814</v>
      </c>
      <c r="H59" s="189">
        <f t="shared" si="7"/>
        <v>24868.13334966368</v>
      </c>
      <c r="I59" s="189">
        <f t="shared" si="1"/>
        <v>0</v>
      </c>
      <c r="J59" s="88">
        <f t="shared" si="2"/>
        <v>0</v>
      </c>
      <c r="K59" s="189">
        <f t="shared" si="8"/>
        <v>-263.89892808712239</v>
      </c>
      <c r="L59" s="88">
        <f t="shared" si="3"/>
        <v>-5712.6200963019382</v>
      </c>
      <c r="M59" s="89">
        <f t="shared" si="9"/>
        <v>19155.513253361743</v>
      </c>
      <c r="N59" s="89">
        <f t="shared" si="10"/>
        <v>649381.51325336169</v>
      </c>
      <c r="O59" s="89">
        <f t="shared" si="11"/>
        <v>29998.68403258473</v>
      </c>
      <c r="P59" s="90">
        <f t="shared" si="4"/>
        <v>0.97057469926236639</v>
      </c>
      <c r="Q59" s="1">
        <v>73.902735989871871</v>
      </c>
      <c r="R59" s="93">
        <f t="shared" si="12"/>
        <v>0.20421607507527681</v>
      </c>
      <c r="S59" s="93">
        <f t="shared" si="12"/>
        <v>0.20110081198088883</v>
      </c>
      <c r="T59" s="92">
        <v>21647</v>
      </c>
      <c r="U59" s="1">
        <v>523349.59899999999</v>
      </c>
      <c r="V59" s="1">
        <v>24239.247788430366</v>
      </c>
      <c r="W59" s="195"/>
      <c r="X59" s="89">
        <v>0</v>
      </c>
      <c r="Y59" s="89">
        <f t="shared" si="13"/>
        <v>0</v>
      </c>
      <c r="Z59" s="1"/>
      <c r="AA59" s="1"/>
    </row>
    <row r="60" spans="2:27">
      <c r="B60" s="204">
        <v>1811</v>
      </c>
      <c r="C60" t="s">
        <v>88</v>
      </c>
      <c r="D60" s="1">
        <v>36672</v>
      </c>
      <c r="E60" s="86">
        <f t="shared" si="5"/>
        <v>26944.89346069067</v>
      </c>
      <c r="F60" s="87">
        <f t="shared" si="0"/>
        <v>0.87177263638831237</v>
      </c>
      <c r="G60" s="189">
        <f t="shared" si="6"/>
        <v>2536.890273653546</v>
      </c>
      <c r="H60" s="189">
        <f t="shared" si="7"/>
        <v>3452.7076624424762</v>
      </c>
      <c r="I60" s="189">
        <f t="shared" si="1"/>
        <v>305.55441043968131</v>
      </c>
      <c r="J60" s="88">
        <f t="shared" si="2"/>
        <v>415.8595526084062</v>
      </c>
      <c r="K60" s="189">
        <f t="shared" si="8"/>
        <v>41.65548235255892</v>
      </c>
      <c r="L60" s="88">
        <f t="shared" si="3"/>
        <v>56.693111481832688</v>
      </c>
      <c r="M60" s="89">
        <f t="shared" si="9"/>
        <v>3509.4007739243089</v>
      </c>
      <c r="N60" s="89">
        <f t="shared" si="10"/>
        <v>40181.40077392431</v>
      </c>
      <c r="O60" s="89">
        <f t="shared" si="11"/>
        <v>29523.439216696777</v>
      </c>
      <c r="P60" s="90">
        <f t="shared" si="4"/>
        <v>0.95519867164210726</v>
      </c>
      <c r="Q60" s="1">
        <v>949.53396913884262</v>
      </c>
      <c r="R60" s="93">
        <f t="shared" si="12"/>
        <v>9.1860668789074007E-2</v>
      </c>
      <c r="S60" s="93">
        <f t="shared" si="12"/>
        <v>0.10228990368566329</v>
      </c>
      <c r="T60" s="92">
        <v>1361</v>
      </c>
      <c r="U60" s="1">
        <v>33586.703000000001</v>
      </c>
      <c r="V60" s="1">
        <v>24444.470887918487</v>
      </c>
      <c r="W60" s="195"/>
      <c r="X60" s="89">
        <v>0</v>
      </c>
      <c r="Y60" s="89">
        <f t="shared" si="13"/>
        <v>0</v>
      </c>
      <c r="Z60" s="1"/>
      <c r="AA60" s="1"/>
    </row>
    <row r="61" spans="2:27">
      <c r="B61" s="204">
        <v>1812</v>
      </c>
      <c r="C61" t="s">
        <v>89</v>
      </c>
      <c r="D61" s="1">
        <v>48657</v>
      </c>
      <c r="E61" s="86">
        <f t="shared" si="5"/>
        <v>24255.732801595215</v>
      </c>
      <c r="F61" s="87">
        <f t="shared" si="0"/>
        <v>0.78476777660397212</v>
      </c>
      <c r="G61" s="189">
        <f t="shared" si="6"/>
        <v>4257.9530954746369</v>
      </c>
      <c r="H61" s="189">
        <f t="shared" si="7"/>
        <v>8541.4539095221226</v>
      </c>
      <c r="I61" s="189">
        <f t="shared" si="1"/>
        <v>1246.7606411230902</v>
      </c>
      <c r="J61" s="88">
        <f t="shared" si="2"/>
        <v>2501.0018460929191</v>
      </c>
      <c r="K61" s="189">
        <f t="shared" si="8"/>
        <v>982.8617130359678</v>
      </c>
      <c r="L61" s="88">
        <f t="shared" si="3"/>
        <v>1971.6205963501513</v>
      </c>
      <c r="M61" s="89">
        <f t="shared" si="9"/>
        <v>10513.074505872273</v>
      </c>
      <c r="N61" s="89">
        <f t="shared" si="10"/>
        <v>59170.074505872275</v>
      </c>
      <c r="O61" s="89">
        <f t="shared" si="11"/>
        <v>29496.547610105823</v>
      </c>
      <c r="P61" s="90">
        <f t="shared" si="4"/>
        <v>0.95432862304426391</v>
      </c>
      <c r="Q61" s="1">
        <v>1081.3580103545319</v>
      </c>
      <c r="R61" s="93">
        <f t="shared" si="12"/>
        <v>0.20244016990889593</v>
      </c>
      <c r="S61" s="93">
        <f t="shared" si="12"/>
        <v>0.18625578078250501</v>
      </c>
      <c r="T61" s="92">
        <v>2006</v>
      </c>
      <c r="U61" s="1">
        <v>40465.214999999997</v>
      </c>
      <c r="V61" s="1">
        <v>20447.304194037391</v>
      </c>
      <c r="W61" s="195"/>
      <c r="X61" s="89">
        <v>0</v>
      </c>
      <c r="Y61" s="89">
        <f t="shared" si="13"/>
        <v>0</v>
      </c>
      <c r="Z61" s="1"/>
      <c r="AA61" s="1"/>
    </row>
    <row r="62" spans="2:27">
      <c r="B62" s="204">
        <v>1813</v>
      </c>
      <c r="C62" t="s">
        <v>90</v>
      </c>
      <c r="D62" s="1">
        <v>202425</v>
      </c>
      <c r="E62" s="86">
        <f t="shared" si="5"/>
        <v>25816.222420609618</v>
      </c>
      <c r="F62" s="87">
        <f t="shared" si="0"/>
        <v>0.83525571604264259</v>
      </c>
      <c r="G62" s="189">
        <f t="shared" si="6"/>
        <v>3259.2397393054189</v>
      </c>
      <c r="H62" s="189">
        <f t="shared" si="7"/>
        <v>25555.69879589379</v>
      </c>
      <c r="I62" s="189">
        <f t="shared" si="1"/>
        <v>700.58927446804933</v>
      </c>
      <c r="J62" s="88">
        <f t="shared" si="2"/>
        <v>5493.3205011039745</v>
      </c>
      <c r="K62" s="189">
        <f t="shared" si="8"/>
        <v>436.69034638092694</v>
      </c>
      <c r="L62" s="88">
        <f t="shared" si="3"/>
        <v>3424.0890059728481</v>
      </c>
      <c r="M62" s="89">
        <f t="shared" si="9"/>
        <v>28979.787801866638</v>
      </c>
      <c r="N62" s="89">
        <f t="shared" si="10"/>
        <v>231404.78780186665</v>
      </c>
      <c r="O62" s="89">
        <f t="shared" si="11"/>
        <v>29512.152506295966</v>
      </c>
      <c r="P62" s="90">
        <f t="shared" si="4"/>
        <v>0.95483350243865062</v>
      </c>
      <c r="Q62" s="1">
        <v>4640.949685538315</v>
      </c>
      <c r="R62" s="93">
        <f t="shared" si="12"/>
        <v>0.14377173081533323</v>
      </c>
      <c r="S62" s="93">
        <f t="shared" si="12"/>
        <v>0.1433341188790439</v>
      </c>
      <c r="T62" s="92">
        <v>7841</v>
      </c>
      <c r="U62" s="1">
        <v>176980.24400000001</v>
      </c>
      <c r="V62" s="1">
        <v>22579.770859913242</v>
      </c>
      <c r="W62" s="195"/>
      <c r="X62" s="89">
        <v>0</v>
      </c>
      <c r="Y62" s="89">
        <f t="shared" si="13"/>
        <v>0</v>
      </c>
      <c r="Z62" s="1"/>
      <c r="AA62" s="1"/>
    </row>
    <row r="63" spans="2:27">
      <c r="B63" s="204">
        <v>1815</v>
      </c>
      <c r="C63" t="s">
        <v>91</v>
      </c>
      <c r="D63" s="1">
        <v>29534</v>
      </c>
      <c r="E63" s="86">
        <f t="shared" si="5"/>
        <v>24570.71547420965</v>
      </c>
      <c r="F63" s="87">
        <f t="shared" si="0"/>
        <v>0.79495869739281555</v>
      </c>
      <c r="G63" s="189">
        <f t="shared" si="6"/>
        <v>4056.3641850013987</v>
      </c>
      <c r="H63" s="189">
        <f t="shared" si="7"/>
        <v>4875.7497503716813</v>
      </c>
      <c r="I63" s="189">
        <f t="shared" si="1"/>
        <v>1136.516705708038</v>
      </c>
      <c r="J63" s="88">
        <f t="shared" si="2"/>
        <v>1366.0930802610617</v>
      </c>
      <c r="K63" s="189">
        <f t="shared" si="8"/>
        <v>872.6177776209156</v>
      </c>
      <c r="L63" s="88">
        <f t="shared" si="3"/>
        <v>1048.8865687003406</v>
      </c>
      <c r="M63" s="89">
        <f t="shared" si="9"/>
        <v>5924.6363190720222</v>
      </c>
      <c r="N63" s="89">
        <f t="shared" si="10"/>
        <v>35458.636319072022</v>
      </c>
      <c r="O63" s="89">
        <f t="shared" si="11"/>
        <v>29499.697436831964</v>
      </c>
      <c r="P63" s="90">
        <f t="shared" si="4"/>
        <v>0.95443053225215224</v>
      </c>
      <c r="Q63" s="1">
        <v>480.29585665311788</v>
      </c>
      <c r="R63" s="93">
        <f t="shared" si="12"/>
        <v>0.22205137796285593</v>
      </c>
      <c r="S63" s="93">
        <f t="shared" si="12"/>
        <v>0.2271347863570442</v>
      </c>
      <c r="T63" s="92">
        <v>1202</v>
      </c>
      <c r="U63" s="1">
        <v>24167.56</v>
      </c>
      <c r="V63" s="1">
        <v>20022.833471416736</v>
      </c>
      <c r="W63" s="195"/>
      <c r="X63" s="89">
        <v>0</v>
      </c>
      <c r="Y63" s="89">
        <f t="shared" si="13"/>
        <v>0</v>
      </c>
      <c r="Z63" s="1"/>
      <c r="AA63" s="1"/>
    </row>
    <row r="64" spans="2:27">
      <c r="B64" s="204">
        <v>1816</v>
      </c>
      <c r="C64" t="s">
        <v>92</v>
      </c>
      <c r="D64" s="1">
        <v>13488</v>
      </c>
      <c r="E64" s="86">
        <f t="shared" si="5"/>
        <v>28276.72955974843</v>
      </c>
      <c r="F64" s="87">
        <f t="shared" si="0"/>
        <v>0.91486274060440631</v>
      </c>
      <c r="G64" s="189">
        <f t="shared" si="6"/>
        <v>1684.5151702565793</v>
      </c>
      <c r="H64" s="189">
        <f t="shared" si="7"/>
        <v>803.51373621238827</v>
      </c>
      <c r="I64" s="189">
        <f t="shared" si="1"/>
        <v>0</v>
      </c>
      <c r="J64" s="88">
        <f t="shared" si="2"/>
        <v>0</v>
      </c>
      <c r="K64" s="189">
        <f t="shared" si="8"/>
        <v>-263.89892808712239</v>
      </c>
      <c r="L64" s="88">
        <f t="shared" si="3"/>
        <v>-125.87978869755737</v>
      </c>
      <c r="M64" s="89">
        <f t="shared" si="9"/>
        <v>677.63394751483088</v>
      </c>
      <c r="N64" s="89">
        <f t="shared" si="10"/>
        <v>14165.633947514831</v>
      </c>
      <c r="O64" s="89">
        <f t="shared" si="11"/>
        <v>29697.345801917883</v>
      </c>
      <c r="P64" s="90">
        <f t="shared" si="4"/>
        <v>0.96082522950935845</v>
      </c>
      <c r="Q64" s="1">
        <v>203.56865362716252</v>
      </c>
      <c r="R64" s="93">
        <f t="shared" si="12"/>
        <v>0.45063298490752318</v>
      </c>
      <c r="S64" s="93">
        <f t="shared" si="12"/>
        <v>0.42934486982502301</v>
      </c>
      <c r="T64" s="92">
        <v>477</v>
      </c>
      <c r="U64" s="1">
        <v>9298.01</v>
      </c>
      <c r="V64" s="1">
        <v>19783</v>
      </c>
      <c r="W64" s="195"/>
      <c r="X64" s="89">
        <v>0</v>
      </c>
      <c r="Y64" s="89">
        <f t="shared" si="13"/>
        <v>0</v>
      </c>
      <c r="Z64" s="1"/>
      <c r="AA64" s="1"/>
    </row>
    <row r="65" spans="2:27">
      <c r="B65" s="204">
        <v>1818</v>
      </c>
      <c r="C65" t="s">
        <v>64</v>
      </c>
      <c r="D65" s="1">
        <v>50407</v>
      </c>
      <c r="E65" s="86">
        <f t="shared" si="5"/>
        <v>26898.078975453576</v>
      </c>
      <c r="F65" s="87">
        <f t="shared" si="0"/>
        <v>0.87025800478378057</v>
      </c>
      <c r="G65" s="189">
        <f t="shared" si="6"/>
        <v>2566.8515442052858</v>
      </c>
      <c r="H65" s="189">
        <f t="shared" si="7"/>
        <v>4810.2797938407057</v>
      </c>
      <c r="I65" s="189">
        <f t="shared" si="1"/>
        <v>321.93948027266396</v>
      </c>
      <c r="J65" s="88">
        <f t="shared" si="2"/>
        <v>603.31458603097235</v>
      </c>
      <c r="K65" s="189">
        <f t="shared" si="8"/>
        <v>58.040552185541571</v>
      </c>
      <c r="L65" s="88">
        <f t="shared" si="3"/>
        <v>108.76799479570489</v>
      </c>
      <c r="M65" s="89">
        <f t="shared" si="9"/>
        <v>4919.0477886364106</v>
      </c>
      <c r="N65" s="89">
        <f t="shared" si="10"/>
        <v>55326.04778863641</v>
      </c>
      <c r="O65" s="89">
        <f t="shared" si="11"/>
        <v>29522.971071844404</v>
      </c>
      <c r="P65" s="90">
        <f t="shared" si="4"/>
        <v>0.95518352532606188</v>
      </c>
      <c r="Q65" s="1">
        <v>272.28467168713269</v>
      </c>
      <c r="R65" s="93">
        <f t="shared" si="12"/>
        <v>0.18748265550211049</v>
      </c>
      <c r="S65" s="93">
        <f t="shared" si="12"/>
        <v>0.19635392400639529</v>
      </c>
      <c r="T65" s="92">
        <v>1874</v>
      </c>
      <c r="U65" s="1">
        <v>42448.62</v>
      </c>
      <c r="V65" s="1">
        <v>22483.379237288136</v>
      </c>
      <c r="W65" s="195"/>
      <c r="X65" s="89">
        <v>0</v>
      </c>
      <c r="Y65" s="89">
        <f t="shared" si="13"/>
        <v>0</v>
      </c>
      <c r="Z65" s="1"/>
      <c r="AA65" s="1"/>
    </row>
    <row r="66" spans="2:27">
      <c r="B66" s="204">
        <v>1820</v>
      </c>
      <c r="C66" t="s">
        <v>93</v>
      </c>
      <c r="D66" s="1">
        <v>217731</v>
      </c>
      <c r="E66" s="86">
        <f t="shared" si="5"/>
        <v>29073.441046868742</v>
      </c>
      <c r="F66" s="87">
        <f t="shared" si="0"/>
        <v>0.94063947171603579</v>
      </c>
      <c r="G66" s="189">
        <f t="shared" si="6"/>
        <v>1174.6198184995797</v>
      </c>
      <c r="H66" s="189">
        <f t="shared" si="7"/>
        <v>8796.7278207433519</v>
      </c>
      <c r="I66" s="189">
        <f t="shared" si="1"/>
        <v>0</v>
      </c>
      <c r="J66" s="88">
        <f t="shared" si="2"/>
        <v>0</v>
      </c>
      <c r="K66" s="189">
        <f t="shared" si="8"/>
        <v>-263.89892808712239</v>
      </c>
      <c r="L66" s="88">
        <f t="shared" si="3"/>
        <v>-1976.3390724444596</v>
      </c>
      <c r="M66" s="89">
        <f t="shared" si="9"/>
        <v>6820.3887482988921</v>
      </c>
      <c r="N66" s="89">
        <f t="shared" si="10"/>
        <v>224551.38874829889</v>
      </c>
      <c r="O66" s="89">
        <f t="shared" si="11"/>
        <v>29984.161937281198</v>
      </c>
      <c r="P66" s="90">
        <f t="shared" si="4"/>
        <v>0.97010485270954516</v>
      </c>
      <c r="Q66" s="1">
        <v>-113.39629556851651</v>
      </c>
      <c r="R66" s="93">
        <f t="shared" si="12"/>
        <v>0.26994105384500838</v>
      </c>
      <c r="S66" s="93">
        <f t="shared" si="12"/>
        <v>0.2658712734614751</v>
      </c>
      <c r="T66" s="92">
        <v>7489</v>
      </c>
      <c r="U66" s="1">
        <v>171449.69</v>
      </c>
      <c r="V66" s="1">
        <v>22967.138647019427</v>
      </c>
      <c r="W66" s="195"/>
      <c r="X66" s="89">
        <v>0</v>
      </c>
      <c r="Y66" s="89">
        <f t="shared" si="13"/>
        <v>0</v>
      </c>
      <c r="Z66" s="1"/>
      <c r="AA66" s="1"/>
    </row>
    <row r="67" spans="2:27">
      <c r="B67" s="204">
        <v>1822</v>
      </c>
      <c r="C67" t="s">
        <v>94</v>
      </c>
      <c r="D67" s="1">
        <v>55324</v>
      </c>
      <c r="E67" s="86">
        <f t="shared" si="5"/>
        <v>23128.76254180602</v>
      </c>
      <c r="F67" s="87">
        <f t="shared" si="0"/>
        <v>0.74830588314943169</v>
      </c>
      <c r="G67" s="189">
        <f t="shared" si="6"/>
        <v>4979.2140617397217</v>
      </c>
      <c r="H67" s="189">
        <f t="shared" si="7"/>
        <v>11910.280035681413</v>
      </c>
      <c r="I67" s="189">
        <f t="shared" si="1"/>
        <v>1641.2002320493086</v>
      </c>
      <c r="J67" s="88">
        <f t="shared" si="2"/>
        <v>3925.7509550619461</v>
      </c>
      <c r="K67" s="189">
        <f t="shared" si="8"/>
        <v>1377.3013039621862</v>
      </c>
      <c r="L67" s="88">
        <f t="shared" si="3"/>
        <v>3294.5047190775495</v>
      </c>
      <c r="M67" s="89">
        <f t="shared" si="9"/>
        <v>15204.784754758963</v>
      </c>
      <c r="N67" s="89">
        <f t="shared" si="10"/>
        <v>70528.784754758963</v>
      </c>
      <c r="O67" s="89">
        <f t="shared" si="11"/>
        <v>29485.277907507927</v>
      </c>
      <c r="P67" s="90">
        <f t="shared" si="4"/>
        <v>0.95396400410971838</v>
      </c>
      <c r="Q67" s="1">
        <v>1165.8595916091908</v>
      </c>
      <c r="R67" s="93">
        <f t="shared" si="12"/>
        <v>0.24062765390076415</v>
      </c>
      <c r="S67" s="93">
        <f t="shared" si="12"/>
        <v>0.22091868615484908</v>
      </c>
      <c r="T67" s="92">
        <v>2392</v>
      </c>
      <c r="U67" s="1">
        <v>44593.557000000001</v>
      </c>
      <c r="V67" s="1">
        <v>18943.7370433305</v>
      </c>
      <c r="W67" s="195"/>
      <c r="X67" s="89">
        <v>0</v>
      </c>
      <c r="Y67" s="89">
        <f t="shared" si="13"/>
        <v>0</v>
      </c>
      <c r="Z67" s="1"/>
      <c r="AA67" s="1"/>
    </row>
    <row r="68" spans="2:27">
      <c r="B68" s="204">
        <v>1824</v>
      </c>
      <c r="C68" t="s">
        <v>95</v>
      </c>
      <c r="D68" s="1">
        <v>362725</v>
      </c>
      <c r="E68" s="86">
        <f t="shared" si="5"/>
        <v>26906.386766560347</v>
      </c>
      <c r="F68" s="87">
        <f t="shared" si="0"/>
        <v>0.87052679430288848</v>
      </c>
      <c r="G68" s="189">
        <f t="shared" si="6"/>
        <v>2561.5345578969527</v>
      </c>
      <c r="H68" s="189">
        <f t="shared" si="7"/>
        <v>34532.04737500882</v>
      </c>
      <c r="I68" s="189">
        <f t="shared" si="1"/>
        <v>319.03175338529434</v>
      </c>
      <c r="J68" s="88">
        <f t="shared" si="2"/>
        <v>4300.8670673871538</v>
      </c>
      <c r="K68" s="189">
        <f t="shared" si="8"/>
        <v>55.132825298171952</v>
      </c>
      <c r="L68" s="88">
        <f t="shared" si="3"/>
        <v>743.24561784465607</v>
      </c>
      <c r="M68" s="89">
        <f t="shared" si="9"/>
        <v>35275.29299285348</v>
      </c>
      <c r="N68" s="89">
        <f t="shared" si="10"/>
        <v>398000.2929928535</v>
      </c>
      <c r="O68" s="89">
        <f t="shared" si="11"/>
        <v>29523.05414975547</v>
      </c>
      <c r="P68" s="90">
        <f t="shared" si="4"/>
        <v>0.95518621322125286</v>
      </c>
      <c r="Q68" s="1">
        <v>1524.0268831452777</v>
      </c>
      <c r="R68" s="93">
        <f t="shared" si="12"/>
        <v>0.18251945670356717</v>
      </c>
      <c r="S68" s="93">
        <f t="shared" si="12"/>
        <v>0.18199315177513301</v>
      </c>
      <c r="T68" s="92">
        <v>13481</v>
      </c>
      <c r="U68" s="1">
        <v>306739.13900000002</v>
      </c>
      <c r="V68" s="1">
        <v>22763.572467532471</v>
      </c>
      <c r="W68" s="195"/>
      <c r="X68" s="89">
        <v>0</v>
      </c>
      <c r="Y68" s="89">
        <f t="shared" si="13"/>
        <v>0</v>
      </c>
      <c r="Z68" s="1"/>
      <c r="AA68" s="1"/>
    </row>
    <row r="69" spans="2:27">
      <c r="B69" s="204">
        <v>1825</v>
      </c>
      <c r="C69" t="s">
        <v>96</v>
      </c>
      <c r="D69" s="1">
        <v>36292</v>
      </c>
      <c r="E69" s="86">
        <f t="shared" si="5"/>
        <v>25648.056537102471</v>
      </c>
      <c r="F69" s="87">
        <f t="shared" si="0"/>
        <v>0.82981489231738015</v>
      </c>
      <c r="G69" s="189">
        <f t="shared" si="6"/>
        <v>3366.8659047499928</v>
      </c>
      <c r="H69" s="189">
        <f t="shared" si="7"/>
        <v>4764.1152552212388</v>
      </c>
      <c r="I69" s="189">
        <f t="shared" si="1"/>
        <v>759.4473336955507</v>
      </c>
      <c r="J69" s="88">
        <f t="shared" si="2"/>
        <v>1074.6179771792044</v>
      </c>
      <c r="K69" s="189">
        <f t="shared" si="8"/>
        <v>495.54840560842831</v>
      </c>
      <c r="L69" s="88">
        <f t="shared" si="3"/>
        <v>701.20099393592602</v>
      </c>
      <c r="M69" s="89">
        <f t="shared" si="9"/>
        <v>5465.3162491571647</v>
      </c>
      <c r="N69" s="89">
        <f t="shared" si="10"/>
        <v>41757.316249157164</v>
      </c>
      <c r="O69" s="89">
        <f t="shared" si="11"/>
        <v>29510.470847460892</v>
      </c>
      <c r="P69" s="90">
        <f t="shared" si="4"/>
        <v>0.95477909420139784</v>
      </c>
      <c r="Q69" s="1">
        <v>585.67351677550687</v>
      </c>
      <c r="R69" s="93">
        <f t="shared" si="12"/>
        <v>0.12313296783956465</v>
      </c>
      <c r="S69" s="93">
        <f t="shared" si="12"/>
        <v>0.13503897103221005</v>
      </c>
      <c r="T69" s="92">
        <v>1415</v>
      </c>
      <c r="U69" s="1">
        <v>32313.182000000001</v>
      </c>
      <c r="V69" s="1">
        <v>22596.630769230771</v>
      </c>
      <c r="W69" s="195"/>
      <c r="X69" s="89">
        <v>0</v>
      </c>
      <c r="Y69" s="89">
        <f t="shared" si="13"/>
        <v>0</v>
      </c>
      <c r="Z69" s="1"/>
      <c r="AA69" s="1"/>
    </row>
    <row r="70" spans="2:27">
      <c r="B70" s="204">
        <v>1826</v>
      </c>
      <c r="C70" t="s">
        <v>97</v>
      </c>
      <c r="D70" s="1">
        <v>29803</v>
      </c>
      <c r="E70" s="86">
        <f t="shared" si="5"/>
        <v>23747.410358565736</v>
      </c>
      <c r="F70" s="87">
        <f t="shared" si="0"/>
        <v>0.76832155843867689</v>
      </c>
      <c r="G70" s="189">
        <f t="shared" si="6"/>
        <v>4583.2794590135036</v>
      </c>
      <c r="H70" s="189">
        <f t="shared" si="7"/>
        <v>5752.0157210619473</v>
      </c>
      <c r="I70" s="189">
        <f t="shared" si="1"/>
        <v>1424.6734961834081</v>
      </c>
      <c r="J70" s="88">
        <f t="shared" si="2"/>
        <v>1787.9652377101772</v>
      </c>
      <c r="K70" s="189">
        <f t="shared" si="8"/>
        <v>1160.7745680962857</v>
      </c>
      <c r="L70" s="88">
        <f t="shared" si="3"/>
        <v>1456.7720829608386</v>
      </c>
      <c r="M70" s="89">
        <f t="shared" si="9"/>
        <v>7208.7878040227861</v>
      </c>
      <c r="N70" s="89">
        <f t="shared" si="10"/>
        <v>37011.787804022788</v>
      </c>
      <c r="O70" s="89">
        <f t="shared" si="11"/>
        <v>29491.464385675528</v>
      </c>
      <c r="P70" s="90">
        <f t="shared" si="4"/>
        <v>0.95416416086261091</v>
      </c>
      <c r="Q70" s="1">
        <v>553.87856081502377</v>
      </c>
      <c r="R70" s="93">
        <f t="shared" si="12"/>
        <v>0.18976421925530571</v>
      </c>
      <c r="S70" s="93">
        <f t="shared" si="12"/>
        <v>0.20777658592132223</v>
      </c>
      <c r="T70" s="92">
        <v>1255</v>
      </c>
      <c r="U70" s="1">
        <v>25049.501</v>
      </c>
      <c r="V70" s="1">
        <v>19662.088697017269</v>
      </c>
      <c r="W70" s="195"/>
      <c r="X70" s="89">
        <v>0</v>
      </c>
      <c r="Y70" s="89">
        <f t="shared" si="13"/>
        <v>0</v>
      </c>
      <c r="Z70" s="1"/>
      <c r="AA70" s="1"/>
    </row>
    <row r="71" spans="2:27">
      <c r="B71" s="204">
        <v>1827</v>
      </c>
      <c r="C71" t="s">
        <v>98</v>
      </c>
      <c r="D71" s="1">
        <v>37634</v>
      </c>
      <c r="E71" s="86">
        <f t="shared" si="5"/>
        <v>26044.290657439447</v>
      </c>
      <c r="F71" s="87">
        <f t="shared" ref="F71:F134" si="14">E71/E$365</f>
        <v>0.84263461506807891</v>
      </c>
      <c r="G71" s="189">
        <f t="shared" si="6"/>
        <v>3113.2760677343281</v>
      </c>
      <c r="H71" s="189">
        <f t="shared" ref="H71:H134" si="15">G71*T71/1000</f>
        <v>4498.6839178761038</v>
      </c>
      <c r="I71" s="189">
        <f t="shared" ref="I71:I134" si="16">IF(E71+Y71&lt;(E$365+Y$365)*0.9,((E$365+Y$365)*0.9-E71-Y71)*0.35,0)</f>
        <v>620.76539157760908</v>
      </c>
      <c r="J71" s="88">
        <f t="shared" ref="J71:J134" si="17">I71*T71/1000</f>
        <v>897.00599082964504</v>
      </c>
      <c r="K71" s="189">
        <f t="shared" si="8"/>
        <v>356.86646349048669</v>
      </c>
      <c r="L71" s="88">
        <f t="shared" ref="L71:L134" si="18">K71*T71/1000</f>
        <v>515.67203974375332</v>
      </c>
      <c r="M71" s="89">
        <f t="shared" si="9"/>
        <v>5014.3559576198568</v>
      </c>
      <c r="N71" s="89">
        <f t="shared" si="10"/>
        <v>42648.35595761986</v>
      </c>
      <c r="O71" s="89">
        <f t="shared" si="11"/>
        <v>29514.433188664265</v>
      </c>
      <c r="P71" s="90">
        <f t="shared" ref="P71:P134" si="19">O71/O$365</f>
        <v>0.95490729142890496</v>
      </c>
      <c r="Q71" s="1">
        <v>410.58882101809741</v>
      </c>
      <c r="R71" s="93">
        <f t="shared" si="12"/>
        <v>1.092567445254577E-2</v>
      </c>
      <c r="S71" s="93">
        <f t="shared" si="12"/>
        <v>1.2324879538293348E-2</v>
      </c>
      <c r="T71" s="92">
        <v>1445</v>
      </c>
      <c r="U71" s="1">
        <v>37227.267</v>
      </c>
      <c r="V71" s="1">
        <v>25727.205943331028</v>
      </c>
      <c r="W71" s="195"/>
      <c r="X71" s="89">
        <v>0</v>
      </c>
      <c r="Y71" s="89">
        <f t="shared" si="13"/>
        <v>0</v>
      </c>
      <c r="Z71" s="1"/>
      <c r="AA71" s="1"/>
    </row>
    <row r="72" spans="2:27">
      <c r="B72" s="204">
        <v>1828</v>
      </c>
      <c r="C72" t="s">
        <v>99</v>
      </c>
      <c r="D72" s="1">
        <v>47863</v>
      </c>
      <c r="E72" s="86">
        <f t="shared" ref="E72:E135" si="20">D72/T72*1000</f>
        <v>26649.777282850777</v>
      </c>
      <c r="F72" s="87">
        <f t="shared" si="14"/>
        <v>0.86222447436749539</v>
      </c>
      <c r="G72" s="189">
        <f t="shared" ref="G72:G135" si="21">($E$365+$Y$365-E72-Y72)*0.64</f>
        <v>2725.7646274710773</v>
      </c>
      <c r="H72" s="189">
        <f t="shared" si="15"/>
        <v>4895.4732709380551</v>
      </c>
      <c r="I72" s="189">
        <f t="shared" si="16"/>
        <v>408.84507268364376</v>
      </c>
      <c r="J72" s="88">
        <f t="shared" si="17"/>
        <v>734.28575053982422</v>
      </c>
      <c r="K72" s="189">
        <f t="shared" ref="K72:K135" si="22">I72+J$367</f>
        <v>144.94614459652138</v>
      </c>
      <c r="L72" s="88">
        <f t="shared" si="18"/>
        <v>260.32327569535244</v>
      </c>
      <c r="M72" s="89">
        <f t="shared" ref="M72:M135" si="23">+H72+L72</f>
        <v>5155.7965466334072</v>
      </c>
      <c r="N72" s="89">
        <f t="shared" ref="N72:N135" si="24">D72+M72</f>
        <v>53018.796546633406</v>
      </c>
      <c r="O72" s="89">
        <f t="shared" ref="O72:O135" si="25">N72/T72*1000</f>
        <v>29520.488054918376</v>
      </c>
      <c r="P72" s="90">
        <f t="shared" si="19"/>
        <v>0.95510319002189903</v>
      </c>
      <c r="Q72" s="1">
        <v>861.55088065640939</v>
      </c>
      <c r="R72" s="93">
        <f t="shared" ref="R72:S135" si="26">(D72-U72)/U72</f>
        <v>0.2999952794605526</v>
      </c>
      <c r="S72" s="93">
        <f t="shared" si="26"/>
        <v>0.28117574868885176</v>
      </c>
      <c r="T72" s="92">
        <v>1796</v>
      </c>
      <c r="U72" s="1">
        <v>36817.826000000001</v>
      </c>
      <c r="V72" s="1">
        <v>20801.031638418081</v>
      </c>
      <c r="W72" s="195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4">
        <v>1832</v>
      </c>
      <c r="C73" t="s">
        <v>100</v>
      </c>
      <c r="D73" s="1">
        <v>138682</v>
      </c>
      <c r="E73" s="86">
        <f t="shared" si="20"/>
        <v>30914.400356665181</v>
      </c>
      <c r="F73" s="87">
        <f t="shared" si="14"/>
        <v>1.0002017020631775</v>
      </c>
      <c r="G73" s="189">
        <f t="shared" si="21"/>
        <v>-3.5941397701413371</v>
      </c>
      <c r="H73" s="189">
        <f t="shared" si="15"/>
        <v>-16.123311008854039</v>
      </c>
      <c r="I73" s="189">
        <f t="shared" si="16"/>
        <v>0</v>
      </c>
      <c r="J73" s="88">
        <f t="shared" si="17"/>
        <v>0</v>
      </c>
      <c r="K73" s="189">
        <f t="shared" si="22"/>
        <v>-263.89892808712239</v>
      </c>
      <c r="L73" s="88">
        <f t="shared" si="18"/>
        <v>-1183.8505913988311</v>
      </c>
      <c r="M73" s="89">
        <f t="shared" si="23"/>
        <v>-1199.973902407685</v>
      </c>
      <c r="N73" s="89">
        <f t="shared" si="24"/>
        <v>137482.02609759232</v>
      </c>
      <c r="O73" s="89">
        <f t="shared" si="25"/>
        <v>30646.907288807917</v>
      </c>
      <c r="P73" s="90">
        <f t="shared" si="19"/>
        <v>0.99154725563451618</v>
      </c>
      <c r="Q73" s="1">
        <v>2034.85387876615</v>
      </c>
      <c r="R73" s="93">
        <f t="shared" si="26"/>
        <v>0.13811218060946276</v>
      </c>
      <c r="S73" s="93">
        <f t="shared" si="26"/>
        <v>0.1378584774929649</v>
      </c>
      <c r="T73" s="92">
        <v>4486</v>
      </c>
      <c r="U73" s="1">
        <v>121852.663</v>
      </c>
      <c r="V73" s="1">
        <v>27168.932664437012</v>
      </c>
      <c r="W73" s="195"/>
      <c r="X73" s="89">
        <v>0</v>
      </c>
      <c r="Y73" s="89">
        <f t="shared" si="27"/>
        <v>0</v>
      </c>
      <c r="Z73" s="1"/>
      <c r="AA73" s="1"/>
    </row>
    <row r="74" spans="2:27">
      <c r="B74" s="204">
        <v>1833</v>
      </c>
      <c r="C74" t="s">
        <v>101</v>
      </c>
      <c r="D74" s="1">
        <v>739770</v>
      </c>
      <c r="E74" s="86">
        <f t="shared" si="20"/>
        <v>28624.438941340351</v>
      </c>
      <c r="F74" s="87">
        <f t="shared" si="14"/>
        <v>0.92611249836387044</v>
      </c>
      <c r="G74" s="189">
        <f t="shared" si="21"/>
        <v>1461.9811660377495</v>
      </c>
      <c r="H74" s="189">
        <f>G74*T74/1000</f>
        <v>37783.441255079597</v>
      </c>
      <c r="I74" s="189">
        <f t="shared" si="16"/>
        <v>0</v>
      </c>
      <c r="J74" s="88">
        <f t="shared" si="17"/>
        <v>0</v>
      </c>
      <c r="K74" s="189">
        <f t="shared" si="22"/>
        <v>-263.89892808712239</v>
      </c>
      <c r="L74" s="88">
        <f t="shared" si="18"/>
        <v>-6820.2038974835914</v>
      </c>
      <c r="M74" s="89">
        <f t="shared" si="23"/>
        <v>30963.237357596005</v>
      </c>
      <c r="N74" s="89">
        <f t="shared" si="24"/>
        <v>770733.23735759605</v>
      </c>
      <c r="O74" s="89">
        <f t="shared" si="25"/>
        <v>29822.521179290979</v>
      </c>
      <c r="P74" s="90">
        <f t="shared" si="19"/>
        <v>0.96487514230276561</v>
      </c>
      <c r="Q74" s="1">
        <v>1715.4518329987368</v>
      </c>
      <c r="R74" s="93">
        <f t="shared" si="26"/>
        <v>0.19768904832013875</v>
      </c>
      <c r="S74" s="93">
        <f t="shared" si="26"/>
        <v>0.20153551910680384</v>
      </c>
      <c r="T74" s="92">
        <v>25844</v>
      </c>
      <c r="U74" s="1">
        <v>617664.49399999995</v>
      </c>
      <c r="V74" s="1">
        <v>23823.21494966637</v>
      </c>
      <c r="W74" s="195"/>
      <c r="X74" s="89">
        <v>0</v>
      </c>
      <c r="Y74" s="89">
        <f t="shared" si="27"/>
        <v>0</v>
      </c>
      <c r="Z74" s="1"/>
      <c r="AA74" s="1"/>
    </row>
    <row r="75" spans="2:27">
      <c r="B75" s="204">
        <v>1834</v>
      </c>
      <c r="C75" t="s">
        <v>102</v>
      </c>
      <c r="D75" s="1">
        <v>78501</v>
      </c>
      <c r="E75" s="86">
        <f t="shared" si="20"/>
        <v>40195.084485407067</v>
      </c>
      <c r="F75" s="87">
        <f t="shared" si="14"/>
        <v>1.3004681136637188</v>
      </c>
      <c r="G75" s="189">
        <f t="shared" si="21"/>
        <v>-5943.2319821649489</v>
      </c>
      <c r="H75" s="189">
        <f t="shared" si="15"/>
        <v>-11607.132061168146</v>
      </c>
      <c r="I75" s="189">
        <f t="shared" si="16"/>
        <v>0</v>
      </c>
      <c r="J75" s="88">
        <f t="shared" si="17"/>
        <v>0</v>
      </c>
      <c r="K75" s="189">
        <f t="shared" si="22"/>
        <v>-263.89892808712239</v>
      </c>
      <c r="L75" s="88">
        <f t="shared" si="18"/>
        <v>-515.39460655414996</v>
      </c>
      <c r="M75" s="89">
        <f t="shared" si="23"/>
        <v>-12122.526667722295</v>
      </c>
      <c r="N75" s="89">
        <f t="shared" si="24"/>
        <v>66378.473332277703</v>
      </c>
      <c r="O75" s="89">
        <f t="shared" si="25"/>
        <v>33987.953575154999</v>
      </c>
      <c r="P75" s="90">
        <f t="shared" si="19"/>
        <v>1.0996431638107111</v>
      </c>
      <c r="Q75" s="1">
        <v>-1221.4762672246434</v>
      </c>
      <c r="R75" s="93">
        <f t="shared" si="26"/>
        <v>-0.21620532067796955</v>
      </c>
      <c r="S75" s="93">
        <f t="shared" si="26"/>
        <v>-0.21821196348217334</v>
      </c>
      <c r="T75" s="92">
        <v>1953</v>
      </c>
      <c r="U75" s="1">
        <v>100155.056</v>
      </c>
      <c r="V75" s="1">
        <v>51414.299794661187</v>
      </c>
      <c r="W75" s="195"/>
      <c r="X75" s="89">
        <v>0</v>
      </c>
      <c r="Y75" s="89">
        <f t="shared" si="27"/>
        <v>0</v>
      </c>
      <c r="Z75" s="1"/>
      <c r="AA75" s="1"/>
    </row>
    <row r="76" spans="2:27">
      <c r="B76" s="204">
        <v>1835</v>
      </c>
      <c r="C76" t="s">
        <v>103</v>
      </c>
      <c r="D76" s="1">
        <v>14519</v>
      </c>
      <c r="E76" s="86">
        <f t="shared" si="20"/>
        <v>32774.266365688491</v>
      </c>
      <c r="F76" s="87">
        <f t="shared" si="14"/>
        <v>1.0603756380403471</v>
      </c>
      <c r="G76" s="189">
        <f t="shared" si="21"/>
        <v>-1193.9083855450597</v>
      </c>
      <c r="H76" s="189">
        <f t="shared" si="15"/>
        <v>-528.90141479646149</v>
      </c>
      <c r="I76" s="189">
        <f t="shared" si="16"/>
        <v>0</v>
      </c>
      <c r="J76" s="88">
        <f t="shared" si="17"/>
        <v>0</v>
      </c>
      <c r="K76" s="189">
        <f t="shared" si="22"/>
        <v>-263.89892808712239</v>
      </c>
      <c r="L76" s="88">
        <f t="shared" si="18"/>
        <v>-116.90722514259521</v>
      </c>
      <c r="M76" s="89">
        <f t="shared" si="23"/>
        <v>-645.80863993905666</v>
      </c>
      <c r="N76" s="89">
        <f t="shared" si="24"/>
        <v>13873.191360060944</v>
      </c>
      <c r="O76" s="89">
        <f t="shared" si="25"/>
        <v>31316.459052056307</v>
      </c>
      <c r="P76" s="90">
        <f t="shared" si="19"/>
        <v>1.0132098725862972</v>
      </c>
      <c r="Q76" s="1">
        <v>170.66220871453402</v>
      </c>
      <c r="R76" s="93">
        <f t="shared" si="26"/>
        <v>0.3870780954870332</v>
      </c>
      <c r="S76" s="93">
        <f t="shared" si="26"/>
        <v>0.44970013140066917</v>
      </c>
      <c r="T76" s="92">
        <v>443</v>
      </c>
      <c r="U76" s="1">
        <v>10467.326999999999</v>
      </c>
      <c r="V76" s="1">
        <v>22607.617710583152</v>
      </c>
      <c r="W76" s="195"/>
      <c r="X76" s="89">
        <v>0</v>
      </c>
      <c r="Y76" s="89">
        <f t="shared" si="27"/>
        <v>0</v>
      </c>
      <c r="Z76" s="1"/>
      <c r="AA76" s="1"/>
    </row>
    <row r="77" spans="2:27">
      <c r="B77" s="204">
        <v>1836</v>
      </c>
      <c r="C77" t="s">
        <v>104</v>
      </c>
      <c r="D77" s="1">
        <v>32629</v>
      </c>
      <c r="E77" s="86">
        <f t="shared" si="20"/>
        <v>28621.929824561401</v>
      </c>
      <c r="F77" s="87">
        <f t="shared" si="14"/>
        <v>0.92603131862743604</v>
      </c>
      <c r="G77" s="189">
        <f t="shared" si="21"/>
        <v>1463.5870007762778</v>
      </c>
      <c r="H77" s="189">
        <f t="shared" si="15"/>
        <v>1668.4891808849566</v>
      </c>
      <c r="I77" s="189">
        <f t="shared" si="16"/>
        <v>0</v>
      </c>
      <c r="J77" s="88">
        <f t="shared" si="17"/>
        <v>0</v>
      </c>
      <c r="K77" s="189">
        <f t="shared" si="22"/>
        <v>-263.89892808712239</v>
      </c>
      <c r="L77" s="88">
        <f t="shared" si="18"/>
        <v>-300.84477801931951</v>
      </c>
      <c r="M77" s="89">
        <f t="shared" si="23"/>
        <v>1367.6444028656369</v>
      </c>
      <c r="N77" s="89">
        <f t="shared" si="24"/>
        <v>33996.644402865641</v>
      </c>
      <c r="O77" s="89">
        <f t="shared" si="25"/>
        <v>29821.617897250562</v>
      </c>
      <c r="P77" s="90">
        <f t="shared" si="19"/>
        <v>0.96484591759764937</v>
      </c>
      <c r="Q77" s="1">
        <v>174.84432942341027</v>
      </c>
      <c r="R77" s="93">
        <f t="shared" si="26"/>
        <v>0.29029370048870129</v>
      </c>
      <c r="S77" s="93">
        <f t="shared" si="26"/>
        <v>0.31293043207622212</v>
      </c>
      <c r="T77" s="92">
        <v>1140</v>
      </c>
      <c r="U77" s="1">
        <v>25288.041000000001</v>
      </c>
      <c r="V77" s="1">
        <v>21800.035344827589</v>
      </c>
      <c r="W77" s="195"/>
      <c r="X77" s="89">
        <v>0</v>
      </c>
      <c r="Y77" s="89">
        <f t="shared" si="27"/>
        <v>0</v>
      </c>
      <c r="Z77" s="1"/>
      <c r="AA77" s="1"/>
    </row>
    <row r="78" spans="2:27">
      <c r="B78" s="204">
        <v>1837</v>
      </c>
      <c r="C78" t="s">
        <v>105</v>
      </c>
      <c r="D78" s="1">
        <v>200706</v>
      </c>
      <c r="E78" s="86">
        <f t="shared" si="20"/>
        <v>33043.463944682255</v>
      </c>
      <c r="F78" s="87">
        <f t="shared" si="14"/>
        <v>1.0690852320675461</v>
      </c>
      <c r="G78" s="189">
        <f t="shared" si="21"/>
        <v>-1366.1948361010686</v>
      </c>
      <c r="H78" s="189">
        <f t="shared" si="15"/>
        <v>-8298.2674344778916</v>
      </c>
      <c r="I78" s="189">
        <f t="shared" si="16"/>
        <v>0</v>
      </c>
      <c r="J78" s="88">
        <f t="shared" si="17"/>
        <v>0</v>
      </c>
      <c r="K78" s="189">
        <f t="shared" si="22"/>
        <v>-263.89892808712239</v>
      </c>
      <c r="L78" s="88">
        <f t="shared" si="18"/>
        <v>-1602.9220892011815</v>
      </c>
      <c r="M78" s="89">
        <f t="shared" si="23"/>
        <v>-9901.1895236790733</v>
      </c>
      <c r="N78" s="89">
        <f t="shared" si="24"/>
        <v>190804.81047632091</v>
      </c>
      <c r="O78" s="89">
        <f t="shared" si="25"/>
        <v>31413.370180494061</v>
      </c>
      <c r="P78" s="90">
        <f t="shared" si="19"/>
        <v>1.0163453264360889</v>
      </c>
      <c r="Q78" s="1">
        <v>18.27254115593496</v>
      </c>
      <c r="R78" s="93">
        <f t="shared" si="26"/>
        <v>0.20043141030887479</v>
      </c>
      <c r="S78" s="93">
        <f t="shared" si="26"/>
        <v>0.20636044262847747</v>
      </c>
      <c r="T78" s="92">
        <v>6074</v>
      </c>
      <c r="U78" s="1">
        <v>167194.89199999999</v>
      </c>
      <c r="V78" s="1">
        <v>27391.037352555701</v>
      </c>
      <c r="W78" s="195"/>
      <c r="X78" s="89">
        <v>0</v>
      </c>
      <c r="Y78" s="89">
        <f t="shared" si="27"/>
        <v>0</v>
      </c>
      <c r="Z78" s="1"/>
      <c r="AA78" s="1"/>
    </row>
    <row r="79" spans="2:27">
      <c r="B79" s="204">
        <v>1838</v>
      </c>
      <c r="C79" t="s">
        <v>106</v>
      </c>
      <c r="D79" s="1">
        <v>57221</v>
      </c>
      <c r="E79" s="86">
        <f t="shared" si="20"/>
        <v>28271.24505928854</v>
      </c>
      <c r="F79" s="87">
        <f t="shared" si="14"/>
        <v>0.91468529557452827</v>
      </c>
      <c r="G79" s="189">
        <f t="shared" si="21"/>
        <v>1688.025250550909</v>
      </c>
      <c r="H79" s="189">
        <f t="shared" si="15"/>
        <v>3416.5631071150401</v>
      </c>
      <c r="I79" s="189">
        <f t="shared" si="16"/>
        <v>0</v>
      </c>
      <c r="J79" s="88">
        <f t="shared" si="17"/>
        <v>0</v>
      </c>
      <c r="K79" s="189">
        <f t="shared" si="22"/>
        <v>-263.89892808712239</v>
      </c>
      <c r="L79" s="88">
        <f t="shared" si="18"/>
        <v>-534.13143044833566</v>
      </c>
      <c r="M79" s="89">
        <f t="shared" si="23"/>
        <v>2882.4316766667043</v>
      </c>
      <c r="N79" s="89">
        <f t="shared" si="24"/>
        <v>60103.431676666703</v>
      </c>
      <c r="O79" s="89">
        <f t="shared" si="25"/>
        <v>29695.371381752324</v>
      </c>
      <c r="P79" s="90">
        <f t="shared" si="19"/>
        <v>0.96076134929860235</v>
      </c>
      <c r="Q79" s="1">
        <v>415.37189715173008</v>
      </c>
      <c r="R79" s="93">
        <f t="shared" si="26"/>
        <v>0.19319215905036066</v>
      </c>
      <c r="S79" s="93">
        <f t="shared" si="26"/>
        <v>0.18081220087839572</v>
      </c>
      <c r="T79" s="92">
        <v>2024</v>
      </c>
      <c r="U79" s="1">
        <v>47956.232000000004</v>
      </c>
      <c r="V79" s="1">
        <v>23942.202695956064</v>
      </c>
      <c r="W79" s="195"/>
      <c r="X79" s="89">
        <v>0</v>
      </c>
      <c r="Y79" s="89">
        <f t="shared" si="27"/>
        <v>0</v>
      </c>
      <c r="Z79" s="1"/>
      <c r="AA79" s="1"/>
    </row>
    <row r="80" spans="2:27">
      <c r="B80" s="204">
        <v>1839</v>
      </c>
      <c r="C80" t="s">
        <v>107</v>
      </c>
      <c r="D80" s="1">
        <v>28302</v>
      </c>
      <c r="E80" s="86">
        <f t="shared" si="20"/>
        <v>27424.41860465116</v>
      </c>
      <c r="F80" s="87">
        <f t="shared" si="14"/>
        <v>0.88728714935436981</v>
      </c>
      <c r="G80" s="189">
        <f t="shared" si="21"/>
        <v>2229.9941815188317</v>
      </c>
      <c r="H80" s="189">
        <f t="shared" si="15"/>
        <v>2301.3539953274344</v>
      </c>
      <c r="I80" s="189">
        <f t="shared" si="16"/>
        <v>137.72061005350952</v>
      </c>
      <c r="J80" s="88">
        <f t="shared" si="17"/>
        <v>142.12766957522183</v>
      </c>
      <c r="K80" s="189">
        <f t="shared" si="22"/>
        <v>-126.17831803361287</v>
      </c>
      <c r="L80" s="88">
        <f t="shared" si="18"/>
        <v>-130.21602421068849</v>
      </c>
      <c r="M80" s="89">
        <f t="shared" si="23"/>
        <v>2171.137971116746</v>
      </c>
      <c r="N80" s="89">
        <f t="shared" si="24"/>
        <v>30473.137971116746</v>
      </c>
      <c r="O80" s="89">
        <f t="shared" si="25"/>
        <v>29528.234468136383</v>
      </c>
      <c r="P80" s="90">
        <f t="shared" si="19"/>
        <v>0.95535381677176789</v>
      </c>
      <c r="Q80" s="1">
        <v>802.31352018820235</v>
      </c>
      <c r="R80" s="93">
        <f t="shared" si="26"/>
        <v>0.12460028351434602</v>
      </c>
      <c r="S80" s="93">
        <f t="shared" si="26"/>
        <v>0.15402296535047705</v>
      </c>
      <c r="T80" s="92">
        <v>1032</v>
      </c>
      <c r="U80" s="1">
        <v>25166.275000000001</v>
      </c>
      <c r="V80" s="1">
        <v>23764.187913125592</v>
      </c>
      <c r="W80" s="195"/>
      <c r="X80" s="89">
        <v>0</v>
      </c>
      <c r="Y80" s="89">
        <f t="shared" si="27"/>
        <v>0</v>
      </c>
      <c r="Z80" s="1"/>
      <c r="AA80" s="1"/>
    </row>
    <row r="81" spans="2:29">
      <c r="B81" s="204">
        <v>1840</v>
      </c>
      <c r="C81" t="s">
        <v>108</v>
      </c>
      <c r="D81" s="1">
        <v>121312</v>
      </c>
      <c r="E81" s="86">
        <f t="shared" si="20"/>
        <v>24935.662898252827</v>
      </c>
      <c r="F81" s="87">
        <f t="shared" si="14"/>
        <v>0.8067661732125061</v>
      </c>
      <c r="G81" s="189">
        <f t="shared" si="21"/>
        <v>3822.7978336137649</v>
      </c>
      <c r="H81" s="189">
        <f t="shared" si="15"/>
        <v>18597.911460530966</v>
      </c>
      <c r="I81" s="189">
        <f t="shared" si="16"/>
        <v>1008.785107292926</v>
      </c>
      <c r="J81" s="88">
        <f t="shared" si="17"/>
        <v>4907.7395469800849</v>
      </c>
      <c r="K81" s="189">
        <f t="shared" si="22"/>
        <v>744.88617920580361</v>
      </c>
      <c r="L81" s="88">
        <f t="shared" si="18"/>
        <v>3623.8712618362347</v>
      </c>
      <c r="M81" s="89">
        <f t="shared" si="23"/>
        <v>22221.782722367199</v>
      </c>
      <c r="N81" s="89">
        <f t="shared" si="24"/>
        <v>143533.78272236721</v>
      </c>
      <c r="O81" s="89">
        <f t="shared" si="25"/>
        <v>29503.346911072396</v>
      </c>
      <c r="P81" s="90">
        <f t="shared" si="19"/>
        <v>0.95454860701034916</v>
      </c>
      <c r="Q81" s="1">
        <v>1373.5935046733939</v>
      </c>
      <c r="R81" s="90">
        <f t="shared" si="26"/>
        <v>0.22408937087475136</v>
      </c>
      <c r="S81" s="90">
        <f t="shared" si="26"/>
        <v>0.21327008147133633</v>
      </c>
      <c r="T81" s="92">
        <v>4865</v>
      </c>
      <c r="U81" s="1">
        <v>99103.875</v>
      </c>
      <c r="V81" s="1">
        <v>20552.441932807964</v>
      </c>
      <c r="W81" s="195"/>
      <c r="X81" s="89">
        <v>0</v>
      </c>
      <c r="Y81" s="89">
        <f t="shared" si="27"/>
        <v>0</v>
      </c>
      <c r="Z81" s="1"/>
      <c r="AA81" s="1"/>
    </row>
    <row r="82" spans="2:29">
      <c r="B82" s="204">
        <v>1841</v>
      </c>
      <c r="C82" t="s">
        <v>109</v>
      </c>
      <c r="D82" s="1">
        <v>267190</v>
      </c>
      <c r="E82" s="86">
        <f t="shared" si="20"/>
        <v>27525.497063974453</v>
      </c>
      <c r="F82" s="87">
        <f t="shared" si="14"/>
        <v>0.89055743264923193</v>
      </c>
      <c r="G82" s="189">
        <f t="shared" si="21"/>
        <v>2165.3039675519244</v>
      </c>
      <c r="H82" s="189">
        <f t="shared" si="15"/>
        <v>21018.605613026528</v>
      </c>
      <c r="I82" s="189">
        <f t="shared" si="16"/>
        <v>102.34314929035699</v>
      </c>
      <c r="J82" s="88">
        <f t="shared" si="17"/>
        <v>993.4449501614954</v>
      </c>
      <c r="K82" s="189">
        <f t="shared" si="22"/>
        <v>-161.5557787967654</v>
      </c>
      <c r="L82" s="88">
        <f t="shared" si="18"/>
        <v>-1568.2219447802017</v>
      </c>
      <c r="M82" s="89">
        <f t="shared" si="23"/>
        <v>19450.383668246326</v>
      </c>
      <c r="N82" s="89">
        <f t="shared" si="24"/>
        <v>286640.38366824633</v>
      </c>
      <c r="O82" s="89">
        <f t="shared" si="25"/>
        <v>29529.245252729608</v>
      </c>
      <c r="P82" s="90">
        <f t="shared" si="19"/>
        <v>0.95538651960471621</v>
      </c>
      <c r="Q82" s="1">
        <v>836.30960942741149</v>
      </c>
      <c r="R82" s="90">
        <f t="shared" si="26"/>
        <v>0.18368968208063893</v>
      </c>
      <c r="S82" s="90">
        <f t="shared" si="26"/>
        <v>0.19563998483575409</v>
      </c>
      <c r="T82" s="92">
        <v>9707</v>
      </c>
      <c r="U82" s="1">
        <v>225726.391</v>
      </c>
      <c r="V82" s="1">
        <v>23021.559510453852</v>
      </c>
      <c r="W82" s="195"/>
      <c r="X82" s="89">
        <v>0</v>
      </c>
      <c r="Y82" s="89">
        <f t="shared" si="27"/>
        <v>0</v>
      </c>
      <c r="Z82" s="1"/>
      <c r="AA82" s="1"/>
    </row>
    <row r="83" spans="2:29">
      <c r="B83" s="204">
        <v>1845</v>
      </c>
      <c r="C83" t="s">
        <v>110</v>
      </c>
      <c r="D83" s="1">
        <v>64037</v>
      </c>
      <c r="E83" s="86">
        <f t="shared" si="20"/>
        <v>35204.507971412866</v>
      </c>
      <c r="F83" s="87">
        <f t="shared" si="14"/>
        <v>1.1390034542821783</v>
      </c>
      <c r="G83" s="189">
        <f t="shared" si="21"/>
        <v>-2749.2630132086597</v>
      </c>
      <c r="H83" s="189">
        <f t="shared" si="15"/>
        <v>-5000.9094210265521</v>
      </c>
      <c r="I83" s="189">
        <f t="shared" si="16"/>
        <v>0</v>
      </c>
      <c r="J83" s="88">
        <f t="shared" si="17"/>
        <v>0</v>
      </c>
      <c r="K83" s="189">
        <f t="shared" si="22"/>
        <v>-263.89892808712239</v>
      </c>
      <c r="L83" s="88">
        <f t="shared" si="18"/>
        <v>-480.03215019047565</v>
      </c>
      <c r="M83" s="89">
        <f t="shared" si="23"/>
        <v>-5480.9415712170276</v>
      </c>
      <c r="N83" s="89">
        <f t="shared" si="24"/>
        <v>58556.05842878297</v>
      </c>
      <c r="O83" s="89">
        <f t="shared" si="25"/>
        <v>32191.346030117082</v>
      </c>
      <c r="P83" s="90">
        <f t="shared" si="19"/>
        <v>1.0415158864333565</v>
      </c>
      <c r="Q83" s="1">
        <v>310.57480282558936</v>
      </c>
      <c r="R83" s="90">
        <f t="shared" si="26"/>
        <v>0.14258530350210954</v>
      </c>
      <c r="S83" s="90">
        <f t="shared" si="26"/>
        <v>0.16268575963848547</v>
      </c>
      <c r="T83" s="92">
        <v>1819</v>
      </c>
      <c r="U83" s="1">
        <v>56045.705999999998</v>
      </c>
      <c r="V83" s="1">
        <v>30278.609400324145</v>
      </c>
      <c r="W83" s="195"/>
      <c r="X83" s="89">
        <v>0</v>
      </c>
      <c r="Y83" s="89">
        <f t="shared" si="27"/>
        <v>0</v>
      </c>
      <c r="Z83" s="1"/>
      <c r="AA83" s="1"/>
    </row>
    <row r="84" spans="2:29">
      <c r="B84" s="204">
        <v>1848</v>
      </c>
      <c r="C84" t="s">
        <v>111</v>
      </c>
      <c r="D84" s="1">
        <v>72694</v>
      </c>
      <c r="E84" s="86">
        <f t="shared" si="20"/>
        <v>27134.751773049647</v>
      </c>
      <c r="F84" s="87">
        <f t="shared" si="14"/>
        <v>0.8779152949869401</v>
      </c>
      <c r="G84" s="189">
        <f t="shared" si="21"/>
        <v>2415.3809537438001</v>
      </c>
      <c r="H84" s="189">
        <f t="shared" si="15"/>
        <v>6470.8055750796402</v>
      </c>
      <c r="I84" s="189">
        <f t="shared" si="16"/>
        <v>239.10400111403905</v>
      </c>
      <c r="J84" s="88">
        <f t="shared" si="17"/>
        <v>640.55961898451062</v>
      </c>
      <c r="K84" s="189">
        <f t="shared" si="22"/>
        <v>-24.794926973083335</v>
      </c>
      <c r="L84" s="88">
        <f t="shared" si="18"/>
        <v>-66.425609360890263</v>
      </c>
      <c r="M84" s="89">
        <f t="shared" si="23"/>
        <v>6404.3799657187501</v>
      </c>
      <c r="N84" s="89">
        <f t="shared" si="24"/>
        <v>79098.379965718748</v>
      </c>
      <c r="O84" s="89">
        <f t="shared" si="25"/>
        <v>29525.337799820361</v>
      </c>
      <c r="P84" s="90">
        <f t="shared" si="19"/>
        <v>0.95526009822809343</v>
      </c>
      <c r="Q84" s="1">
        <v>791.31366886330397</v>
      </c>
      <c r="R84" s="90">
        <f t="shared" si="26"/>
        <v>0.17901494820785882</v>
      </c>
      <c r="S84" s="90">
        <f t="shared" si="26"/>
        <v>0.17153333039541635</v>
      </c>
      <c r="T84" s="92">
        <v>2679</v>
      </c>
      <c r="U84" s="1">
        <v>61656.555</v>
      </c>
      <c r="V84" s="1">
        <v>23161.74117205109</v>
      </c>
      <c r="W84" s="195"/>
      <c r="X84" s="89">
        <v>0</v>
      </c>
      <c r="Y84" s="89">
        <f t="shared" si="27"/>
        <v>0</v>
      </c>
      <c r="Z84" s="1"/>
      <c r="AA84" s="1"/>
    </row>
    <row r="85" spans="2:29">
      <c r="B85" s="204">
        <v>1851</v>
      </c>
      <c r="C85" t="s">
        <v>112</v>
      </c>
      <c r="D85" s="1">
        <v>53185</v>
      </c>
      <c r="E85" s="86">
        <f t="shared" si="20"/>
        <v>27079.938900203666</v>
      </c>
      <c r="F85" s="87">
        <f t="shared" si="14"/>
        <v>0.87614188427597661</v>
      </c>
      <c r="G85" s="189">
        <f t="shared" si="21"/>
        <v>2450.4611923652283</v>
      </c>
      <c r="H85" s="189">
        <f t="shared" si="15"/>
        <v>4812.7057818053081</v>
      </c>
      <c r="I85" s="189">
        <f t="shared" si="16"/>
        <v>258.28850661013257</v>
      </c>
      <c r="J85" s="88">
        <f t="shared" si="17"/>
        <v>507.27862698230035</v>
      </c>
      <c r="K85" s="189">
        <f t="shared" si="22"/>
        <v>-5.6104214769898135</v>
      </c>
      <c r="L85" s="88">
        <f t="shared" si="18"/>
        <v>-11.018867780807994</v>
      </c>
      <c r="M85" s="89">
        <f t="shared" si="23"/>
        <v>4801.6869140244999</v>
      </c>
      <c r="N85" s="89">
        <f t="shared" si="24"/>
        <v>57986.686914024496</v>
      </c>
      <c r="O85" s="89">
        <f t="shared" si="25"/>
        <v>29524.789671091901</v>
      </c>
      <c r="P85" s="90">
        <f t="shared" si="19"/>
        <v>0.95524236412098373</v>
      </c>
      <c r="Q85" s="1">
        <v>590.51058441490659</v>
      </c>
      <c r="R85" s="90">
        <f t="shared" si="26"/>
        <v>0.22117332932651032</v>
      </c>
      <c r="S85" s="90">
        <f t="shared" si="26"/>
        <v>0.28521653346125081</v>
      </c>
      <c r="T85" s="92">
        <v>1964</v>
      </c>
      <c r="U85" s="1">
        <v>43552.375999999997</v>
      </c>
      <c r="V85" s="1">
        <v>21070.331881954524</v>
      </c>
      <c r="W85" s="195"/>
      <c r="X85" s="89">
        <v>0</v>
      </c>
      <c r="Y85" s="89">
        <f t="shared" si="27"/>
        <v>0</v>
      </c>
      <c r="Z85" s="1"/>
      <c r="AA85" s="1"/>
    </row>
    <row r="86" spans="2:29">
      <c r="B86" s="204">
        <v>1853</v>
      </c>
      <c r="C86" t="s">
        <v>113</v>
      </c>
      <c r="D86" s="1">
        <v>37776</v>
      </c>
      <c r="E86" s="86">
        <f t="shared" si="20"/>
        <v>27040.801717967071</v>
      </c>
      <c r="F86" s="87">
        <f t="shared" si="14"/>
        <v>0.87487564343561186</v>
      </c>
      <c r="G86" s="189">
        <f t="shared" si="21"/>
        <v>2475.5089889966489</v>
      </c>
      <c r="H86" s="189">
        <f t="shared" si="15"/>
        <v>3458.2860576283188</v>
      </c>
      <c r="I86" s="189">
        <f t="shared" si="16"/>
        <v>271.98652039294063</v>
      </c>
      <c r="J86" s="88">
        <f t="shared" si="17"/>
        <v>379.96516898893805</v>
      </c>
      <c r="K86" s="189">
        <f t="shared" si="22"/>
        <v>8.087592305818248</v>
      </c>
      <c r="L86" s="88">
        <f t="shared" si="18"/>
        <v>11.298366451228093</v>
      </c>
      <c r="M86" s="89">
        <f t="shared" si="23"/>
        <v>3469.5844240795468</v>
      </c>
      <c r="N86" s="89">
        <f t="shared" si="24"/>
        <v>41245.584424079549</v>
      </c>
      <c r="O86" s="89">
        <f t="shared" si="25"/>
        <v>29524.398299269542</v>
      </c>
      <c r="P86" s="90">
        <f t="shared" si="19"/>
        <v>0.95522970171258026</v>
      </c>
      <c r="Q86" s="1">
        <v>-28.609665770048196</v>
      </c>
      <c r="R86" s="90">
        <f t="shared" si="26"/>
        <v>0.17872697362036749</v>
      </c>
      <c r="S86" s="90">
        <f t="shared" si="26"/>
        <v>0.14919551758836117</v>
      </c>
      <c r="T86" s="92">
        <v>1397</v>
      </c>
      <c r="U86" s="1">
        <v>32048.133999999998</v>
      </c>
      <c r="V86" s="1">
        <v>23530.201174743022</v>
      </c>
      <c r="W86" s="195"/>
      <c r="X86" s="89">
        <v>0</v>
      </c>
      <c r="Y86" s="89">
        <f t="shared" si="27"/>
        <v>0</v>
      </c>
      <c r="Z86" s="1"/>
      <c r="AA86" s="1"/>
    </row>
    <row r="87" spans="2:29">
      <c r="B87" s="204">
        <v>1856</v>
      </c>
      <c r="C87" t="s">
        <v>114</v>
      </c>
      <c r="D87" s="1">
        <v>15036</v>
      </c>
      <c r="E87" s="86">
        <f t="shared" si="20"/>
        <v>31923.566878980891</v>
      </c>
      <c r="F87" s="87">
        <f t="shared" si="14"/>
        <v>1.0328521840922662</v>
      </c>
      <c r="G87" s="189">
        <f t="shared" si="21"/>
        <v>-649.46071405219618</v>
      </c>
      <c r="H87" s="189">
        <f t="shared" si="15"/>
        <v>-305.89599631858442</v>
      </c>
      <c r="I87" s="189">
        <f t="shared" si="16"/>
        <v>0</v>
      </c>
      <c r="J87" s="88">
        <f t="shared" si="17"/>
        <v>0</v>
      </c>
      <c r="K87" s="189">
        <f t="shared" si="22"/>
        <v>-263.89892808712239</v>
      </c>
      <c r="L87" s="88">
        <f t="shared" si="18"/>
        <v>-124.29639512903465</v>
      </c>
      <c r="M87" s="89">
        <f t="shared" si="23"/>
        <v>-430.19239144761906</v>
      </c>
      <c r="N87" s="89">
        <f t="shared" si="24"/>
        <v>14605.807608552381</v>
      </c>
      <c r="O87" s="89">
        <f t="shared" si="25"/>
        <v>31010.207236841572</v>
      </c>
      <c r="P87" s="90">
        <f t="shared" si="19"/>
        <v>1.003301429164988</v>
      </c>
      <c r="Q87" s="1">
        <v>219.8981045249339</v>
      </c>
      <c r="R87" s="90">
        <f t="shared" si="26"/>
        <v>0.21199204708809954</v>
      </c>
      <c r="S87" s="90">
        <f t="shared" si="26"/>
        <v>0.17854003729585902</v>
      </c>
      <c r="T87" s="92">
        <v>471</v>
      </c>
      <c r="U87" s="1">
        <v>12406.022000000001</v>
      </c>
      <c r="V87" s="1">
        <v>27087.384279475984</v>
      </c>
      <c r="W87" s="195"/>
      <c r="X87" s="89">
        <v>0</v>
      </c>
      <c r="Y87" s="89">
        <f t="shared" si="27"/>
        <v>0</v>
      </c>
      <c r="Z87" s="1"/>
      <c r="AA87" s="1"/>
    </row>
    <row r="88" spans="2:29">
      <c r="B88" s="204">
        <v>1857</v>
      </c>
      <c r="C88" t="s">
        <v>115</v>
      </c>
      <c r="D88" s="1">
        <v>21140</v>
      </c>
      <c r="E88" s="86">
        <f t="shared" si="20"/>
        <v>32225.609756097561</v>
      </c>
      <c r="F88" s="87">
        <f t="shared" si="14"/>
        <v>1.0426244519125287</v>
      </c>
      <c r="G88" s="189">
        <f t="shared" si="21"/>
        <v>-842.76815540686482</v>
      </c>
      <c r="H88" s="189">
        <f t="shared" si="15"/>
        <v>-552.85590994690335</v>
      </c>
      <c r="I88" s="189">
        <f t="shared" si="16"/>
        <v>0</v>
      </c>
      <c r="J88" s="88">
        <f t="shared" si="17"/>
        <v>0</v>
      </c>
      <c r="K88" s="189">
        <f t="shared" si="22"/>
        <v>-263.89892808712239</v>
      </c>
      <c r="L88" s="88">
        <f t="shared" si="18"/>
        <v>-173.11769682515228</v>
      </c>
      <c r="M88" s="89">
        <f t="shared" si="23"/>
        <v>-725.97360677205563</v>
      </c>
      <c r="N88" s="89">
        <f t="shared" si="24"/>
        <v>20414.026393227945</v>
      </c>
      <c r="O88" s="89">
        <f t="shared" si="25"/>
        <v>31118.942672603574</v>
      </c>
      <c r="P88" s="90">
        <f t="shared" si="19"/>
        <v>1.0068194455802826</v>
      </c>
      <c r="Q88" s="1">
        <v>400.88670184364582</v>
      </c>
      <c r="R88" s="90">
        <f t="shared" si="26"/>
        <v>0.20995854260779728</v>
      </c>
      <c r="S88" s="90">
        <f t="shared" si="26"/>
        <v>0.24869197156322975</v>
      </c>
      <c r="T88" s="92">
        <v>656</v>
      </c>
      <c r="U88" s="1">
        <v>17471.672999999999</v>
      </c>
      <c r="V88" s="1">
        <v>25807.493353028065</v>
      </c>
      <c r="W88" s="195"/>
      <c r="X88" s="89">
        <v>0</v>
      </c>
      <c r="Y88" s="89">
        <f t="shared" si="27"/>
        <v>0</v>
      </c>
      <c r="Z88" s="1"/>
      <c r="AA88" s="1"/>
    </row>
    <row r="89" spans="2:29">
      <c r="B89" s="204">
        <v>1859</v>
      </c>
      <c r="C89" t="s">
        <v>116</v>
      </c>
      <c r="D89" s="1">
        <v>39783</v>
      </c>
      <c r="E89" s="86">
        <f t="shared" si="20"/>
        <v>32212.955465587045</v>
      </c>
      <c r="F89" s="87">
        <f t="shared" si="14"/>
        <v>1.0422150361463811</v>
      </c>
      <c r="G89" s="189">
        <f t="shared" si="21"/>
        <v>-834.6694094801345</v>
      </c>
      <c r="H89" s="189">
        <f t="shared" si="15"/>
        <v>-1030.8167207079662</v>
      </c>
      <c r="I89" s="189">
        <f t="shared" si="16"/>
        <v>0</v>
      </c>
      <c r="J89" s="88">
        <f t="shared" si="17"/>
        <v>0</v>
      </c>
      <c r="K89" s="189">
        <f t="shared" si="22"/>
        <v>-263.89892808712239</v>
      </c>
      <c r="L89" s="88">
        <f t="shared" si="18"/>
        <v>-325.91517618759616</v>
      </c>
      <c r="M89" s="89">
        <f t="shared" si="23"/>
        <v>-1356.7318968955624</v>
      </c>
      <c r="N89" s="89">
        <f t="shared" si="24"/>
        <v>38426.268103104434</v>
      </c>
      <c r="O89" s="89">
        <f t="shared" si="25"/>
        <v>31114.387128019785</v>
      </c>
      <c r="P89" s="90">
        <f t="shared" si="19"/>
        <v>1.0066720559044693</v>
      </c>
      <c r="Q89" s="1">
        <v>-209.46530979130671</v>
      </c>
      <c r="R89" s="90">
        <f t="shared" si="26"/>
        <v>0.33173844741249975</v>
      </c>
      <c r="S89" s="90">
        <f t="shared" si="26"/>
        <v>0.36516669993864342</v>
      </c>
      <c r="T89" s="92">
        <v>1235</v>
      </c>
      <c r="U89" s="1">
        <v>29872.983</v>
      </c>
      <c r="V89" s="1">
        <v>23596.353080568722</v>
      </c>
      <c r="W89" s="195"/>
      <c r="X89" s="89">
        <v>0</v>
      </c>
      <c r="Y89" s="89">
        <f t="shared" si="27"/>
        <v>0</v>
      </c>
      <c r="Z89" s="1"/>
      <c r="AA89" s="1"/>
    </row>
    <row r="90" spans="2:29">
      <c r="B90" s="204">
        <v>1860</v>
      </c>
      <c r="C90" t="s">
        <v>117</v>
      </c>
      <c r="D90" s="1">
        <v>300883</v>
      </c>
      <c r="E90" s="86">
        <f t="shared" si="20"/>
        <v>25924.780286058936</v>
      </c>
      <c r="F90" s="87">
        <f t="shared" si="14"/>
        <v>0.83876798736416425</v>
      </c>
      <c r="G90" s="189">
        <f t="shared" si="21"/>
        <v>3189.7627054178552</v>
      </c>
      <c r="H90" s="189">
        <f t="shared" si="15"/>
        <v>37020.385959079627</v>
      </c>
      <c r="I90" s="189">
        <f t="shared" si="16"/>
        <v>662.59402156078795</v>
      </c>
      <c r="J90" s="88">
        <f t="shared" si="17"/>
        <v>7690.0662142345045</v>
      </c>
      <c r="K90" s="189">
        <f t="shared" si="22"/>
        <v>398.69509347366557</v>
      </c>
      <c r="L90" s="88">
        <f t="shared" si="18"/>
        <v>4627.2552548553631</v>
      </c>
      <c r="M90" s="89">
        <f t="shared" si="23"/>
        <v>41647.641213934992</v>
      </c>
      <c r="N90" s="89">
        <f t="shared" si="24"/>
        <v>342530.64121393498</v>
      </c>
      <c r="O90" s="89">
        <f t="shared" si="25"/>
        <v>29513.238084950455</v>
      </c>
      <c r="P90" s="90">
        <f t="shared" si="19"/>
        <v>0.95486862515186566</v>
      </c>
      <c r="Q90" s="1">
        <v>4754.2253679833666</v>
      </c>
      <c r="R90" s="90">
        <f t="shared" si="26"/>
        <v>0.16851337422612969</v>
      </c>
      <c r="S90" s="90">
        <f t="shared" si="26"/>
        <v>0.16609701019188644</v>
      </c>
      <c r="T90" s="92">
        <v>11606</v>
      </c>
      <c r="U90" s="1">
        <v>257492.13200000001</v>
      </c>
      <c r="V90" s="1">
        <v>22232.095665688139</v>
      </c>
      <c r="W90" s="195"/>
      <c r="X90" s="89">
        <v>0</v>
      </c>
      <c r="Y90" s="89">
        <f t="shared" si="27"/>
        <v>0</v>
      </c>
      <c r="Z90" s="1"/>
      <c r="AA90" s="1"/>
    </row>
    <row r="91" spans="2:29">
      <c r="B91" s="204">
        <v>1865</v>
      </c>
      <c r="C91" t="s">
        <v>118</v>
      </c>
      <c r="D91" s="1">
        <v>253978</v>
      </c>
      <c r="E91" s="86">
        <f t="shared" si="20"/>
        <v>25641.393235739524</v>
      </c>
      <c r="F91" s="87">
        <f t="shared" si="14"/>
        <v>0.82959930847012164</v>
      </c>
      <c r="G91" s="189">
        <f t="shared" si="21"/>
        <v>3371.1304176222789</v>
      </c>
      <c r="H91" s="189">
        <f t="shared" si="15"/>
        <v>33391.046786548672</v>
      </c>
      <c r="I91" s="189">
        <f t="shared" si="16"/>
        <v>761.77948917258209</v>
      </c>
      <c r="J91" s="88">
        <f t="shared" si="17"/>
        <v>7545.4258402544256</v>
      </c>
      <c r="K91" s="189">
        <f t="shared" si="22"/>
        <v>497.8805610854597</v>
      </c>
      <c r="L91" s="88">
        <f t="shared" si="18"/>
        <v>4931.5069575514781</v>
      </c>
      <c r="M91" s="89">
        <f t="shared" si="23"/>
        <v>38322.553744100151</v>
      </c>
      <c r="N91" s="89">
        <f t="shared" si="24"/>
        <v>292300.55374410015</v>
      </c>
      <c r="O91" s="89">
        <f t="shared" si="25"/>
        <v>29510.404214447262</v>
      </c>
      <c r="P91" s="90">
        <f t="shared" si="19"/>
        <v>0.95477693836292532</v>
      </c>
      <c r="Q91" s="1">
        <v>-33.535382571484661</v>
      </c>
      <c r="R91" s="90">
        <f t="shared" si="26"/>
        <v>0.10073403172982923</v>
      </c>
      <c r="S91" s="90">
        <f t="shared" si="26"/>
        <v>9.6955641312987714E-2</v>
      </c>
      <c r="T91" s="92">
        <v>9905</v>
      </c>
      <c r="U91" s="1">
        <v>230735.12100000001</v>
      </c>
      <c r="V91" s="1">
        <v>23375.050248201806</v>
      </c>
      <c r="W91" s="195"/>
      <c r="X91" s="89">
        <v>0</v>
      </c>
      <c r="Y91" s="89">
        <f t="shared" si="27"/>
        <v>0</v>
      </c>
      <c r="Z91" s="1"/>
      <c r="AA91" s="1"/>
    </row>
    <row r="92" spans="2:29">
      <c r="B92" s="204">
        <v>1866</v>
      </c>
      <c r="C92" t="s">
        <v>119</v>
      </c>
      <c r="D92" s="1">
        <v>236702</v>
      </c>
      <c r="E92" s="86">
        <f t="shared" si="20"/>
        <v>28266.300453785527</v>
      </c>
      <c r="F92" s="87">
        <f t="shared" si="14"/>
        <v>0.91452531825706174</v>
      </c>
      <c r="G92" s="189">
        <f t="shared" si="21"/>
        <v>1691.1897980728372</v>
      </c>
      <c r="H92" s="189">
        <f t="shared" si="15"/>
        <v>14162.023369061939</v>
      </c>
      <c r="I92" s="189">
        <f t="shared" si="16"/>
        <v>0</v>
      </c>
      <c r="J92" s="88">
        <f t="shared" si="17"/>
        <v>0</v>
      </c>
      <c r="K92" s="189">
        <f t="shared" si="22"/>
        <v>-263.89892808712239</v>
      </c>
      <c r="L92" s="88">
        <f t="shared" si="18"/>
        <v>-2209.8896238015627</v>
      </c>
      <c r="M92" s="89">
        <f t="shared" si="23"/>
        <v>11952.133745260377</v>
      </c>
      <c r="N92" s="89">
        <f t="shared" si="24"/>
        <v>248654.13374526036</v>
      </c>
      <c r="O92" s="89">
        <f t="shared" si="25"/>
        <v>29693.591323771241</v>
      </c>
      <c r="P92" s="90">
        <f t="shared" si="19"/>
        <v>0.96070375746431447</v>
      </c>
      <c r="Q92" s="1">
        <v>1366.3296970101819</v>
      </c>
      <c r="R92" s="90">
        <f t="shared" si="26"/>
        <v>0.13969524267443234</v>
      </c>
      <c r="S92" s="90">
        <f t="shared" si="26"/>
        <v>0.14323382355687028</v>
      </c>
      <c r="T92" s="92">
        <v>8374</v>
      </c>
      <c r="U92" s="1">
        <v>207688.85500000001</v>
      </c>
      <c r="V92" s="1">
        <v>24724.863690476192</v>
      </c>
      <c r="W92" s="195"/>
      <c r="X92" s="89">
        <v>0</v>
      </c>
      <c r="Y92" s="89">
        <f>X92*1000/T92</f>
        <v>0</v>
      </c>
      <c r="Z92" s="1"/>
      <c r="AA92" s="1"/>
    </row>
    <row r="93" spans="2:29">
      <c r="B93" s="205">
        <v>1867</v>
      </c>
      <c r="C93" s="206" t="s">
        <v>120</v>
      </c>
      <c r="D93" s="1">
        <v>70503</v>
      </c>
      <c r="E93" s="217">
        <f t="shared" si="20"/>
        <v>27022.997316979687</v>
      </c>
      <c r="F93" s="218">
        <f t="shared" si="14"/>
        <v>0.87429960146273367</v>
      </c>
      <c r="G93" s="219">
        <f t="shared" si="21"/>
        <v>1817.6242349118252</v>
      </c>
      <c r="H93" s="219">
        <f t="shared" si="15"/>
        <v>4742.1816288849514</v>
      </c>
      <c r="I93" s="219">
        <f t="shared" si="16"/>
        <v>0</v>
      </c>
      <c r="J93" s="220">
        <f t="shared" si="17"/>
        <v>0</v>
      </c>
      <c r="K93" s="219">
        <f t="shared" si="22"/>
        <v>-263.89892808712239</v>
      </c>
      <c r="L93" s="220">
        <f t="shared" si="18"/>
        <v>-688.51230337930224</v>
      </c>
      <c r="M93" s="221">
        <f t="shared" si="23"/>
        <v>4053.6693255056489</v>
      </c>
      <c r="N93" s="221">
        <f t="shared" si="24"/>
        <v>74556.669325505645</v>
      </c>
      <c r="O93" s="221">
        <f t="shared" si="25"/>
        <v>28576.722623804388</v>
      </c>
      <c r="P93" s="222">
        <f t="shared" si="19"/>
        <v>0.92456868895902844</v>
      </c>
      <c r="Q93" s="1">
        <v>795.91987461901408</v>
      </c>
      <c r="R93" s="222">
        <f t="shared" si="26"/>
        <v>0.13236688352952189</v>
      </c>
      <c r="S93" s="222">
        <f t="shared" si="26"/>
        <v>0.13583907021723221</v>
      </c>
      <c r="T93" s="92">
        <v>2609</v>
      </c>
      <c r="U93" s="1">
        <v>62261.623</v>
      </c>
      <c r="V93" s="1">
        <v>23791.220099350401</v>
      </c>
      <c r="W93" s="223"/>
      <c r="X93" s="221">
        <v>2728.36</v>
      </c>
      <c r="Y93" s="221">
        <f t="shared" si="27"/>
        <v>1045.7493292449215</v>
      </c>
      <c r="Z93" s="1"/>
      <c r="AA93" s="1"/>
    </row>
    <row r="94" spans="2:29">
      <c r="B94" s="204">
        <v>1868</v>
      </c>
      <c r="C94" t="s">
        <v>121</v>
      </c>
      <c r="D94" s="1">
        <v>134051</v>
      </c>
      <c r="E94" s="86">
        <f t="shared" si="20"/>
        <v>29059.397355300236</v>
      </c>
      <c r="F94" s="87">
        <f t="shared" si="14"/>
        <v>0.94018510339421768</v>
      </c>
      <c r="G94" s="189">
        <f t="shared" si="21"/>
        <v>1183.6077811034233</v>
      </c>
      <c r="H94" s="189">
        <f t="shared" si="15"/>
        <v>5459.9826942300915</v>
      </c>
      <c r="I94" s="189">
        <f t="shared" si="16"/>
        <v>0</v>
      </c>
      <c r="J94" s="88">
        <f t="shared" si="17"/>
        <v>0</v>
      </c>
      <c r="K94" s="189">
        <f t="shared" si="22"/>
        <v>-263.89892808712239</v>
      </c>
      <c r="L94" s="88">
        <f t="shared" si="18"/>
        <v>-1217.3657552658956</v>
      </c>
      <c r="M94" s="89">
        <f t="shared" si="23"/>
        <v>4242.6169389641964</v>
      </c>
      <c r="N94" s="89">
        <f t="shared" si="24"/>
        <v>138293.6169389642</v>
      </c>
      <c r="O94" s="89">
        <f t="shared" si="25"/>
        <v>29979.106208316542</v>
      </c>
      <c r="P94" s="90">
        <f t="shared" si="19"/>
        <v>0.96994128011369074</v>
      </c>
      <c r="Q94" s="1">
        <v>731.45383476331699</v>
      </c>
      <c r="R94" s="90">
        <f t="shared" si="26"/>
        <v>0.2376370170749611</v>
      </c>
      <c r="S94" s="90">
        <f t="shared" si="26"/>
        <v>0.24166141665357027</v>
      </c>
      <c r="T94" s="92">
        <v>4613</v>
      </c>
      <c r="U94" s="1">
        <v>108312.048</v>
      </c>
      <c r="V94" s="1">
        <v>23403.6404494382</v>
      </c>
      <c r="W94" s="195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4">
        <v>1870</v>
      </c>
      <c r="C95" t="s">
        <v>122</v>
      </c>
      <c r="D95" s="1">
        <v>298024</v>
      </c>
      <c r="E95" s="86">
        <f t="shared" si="20"/>
        <v>27728.321548195014</v>
      </c>
      <c r="F95" s="87">
        <f t="shared" si="14"/>
        <v>0.89711959759492044</v>
      </c>
      <c r="G95" s="189">
        <f t="shared" si="21"/>
        <v>2035.4962976507657</v>
      </c>
      <c r="H95" s="189">
        <f t="shared" si="15"/>
        <v>21877.514207150431</v>
      </c>
      <c r="I95" s="189">
        <f t="shared" si="16"/>
        <v>31.35457981316085</v>
      </c>
      <c r="J95" s="88">
        <f t="shared" si="17"/>
        <v>336.99902383185281</v>
      </c>
      <c r="K95" s="189">
        <f t="shared" si="22"/>
        <v>-232.54434827396153</v>
      </c>
      <c r="L95" s="88">
        <f t="shared" si="18"/>
        <v>-2499.3866552485388</v>
      </c>
      <c r="M95" s="89">
        <f t="shared" si="23"/>
        <v>19378.127551901893</v>
      </c>
      <c r="N95" s="89">
        <f t="shared" si="24"/>
        <v>317402.12755190191</v>
      </c>
      <c r="O95" s="89">
        <f t="shared" si="25"/>
        <v>29531.273497571819</v>
      </c>
      <c r="P95" s="90">
        <f t="shared" si="19"/>
        <v>0.95545214125417333</v>
      </c>
      <c r="Q95" s="1">
        <v>237.25366664532703</v>
      </c>
      <c r="R95" s="90">
        <f t="shared" si="26"/>
        <v>0.21663453057444773</v>
      </c>
      <c r="S95" s="90">
        <f t="shared" si="26"/>
        <v>0.22037001061807968</v>
      </c>
      <c r="T95" s="92">
        <v>10748</v>
      </c>
      <c r="U95" s="1">
        <v>244957.70300000001</v>
      </c>
      <c r="V95" s="1">
        <v>22721.241350524073</v>
      </c>
      <c r="W95" s="195"/>
      <c r="X95" s="89">
        <v>0</v>
      </c>
      <c r="Y95" s="89">
        <f t="shared" si="27"/>
        <v>0</v>
      </c>
      <c r="Z95" s="1"/>
      <c r="AA95" s="1"/>
    </row>
    <row r="96" spans="2:29">
      <c r="B96" s="204">
        <v>1871</v>
      </c>
      <c r="C96" t="s">
        <v>123</v>
      </c>
      <c r="D96" s="1">
        <v>135747</v>
      </c>
      <c r="E96" s="86">
        <f t="shared" si="20"/>
        <v>29999.337016574587</v>
      </c>
      <c r="F96" s="87">
        <f t="shared" si="14"/>
        <v>0.97059582584708259</v>
      </c>
      <c r="G96" s="189">
        <f t="shared" si="21"/>
        <v>582.04639788783857</v>
      </c>
      <c r="H96" s="189">
        <f t="shared" si="15"/>
        <v>2633.7599504424697</v>
      </c>
      <c r="I96" s="189">
        <f t="shared" si="16"/>
        <v>0</v>
      </c>
      <c r="J96" s="88">
        <f t="shared" si="17"/>
        <v>0</v>
      </c>
      <c r="K96" s="189">
        <f t="shared" si="22"/>
        <v>-263.89892808712239</v>
      </c>
      <c r="L96" s="88">
        <f t="shared" si="18"/>
        <v>-1194.1426495942287</v>
      </c>
      <c r="M96" s="89">
        <f t="shared" si="23"/>
        <v>1439.617300848241</v>
      </c>
      <c r="N96" s="89">
        <f t="shared" si="24"/>
        <v>137186.61730084824</v>
      </c>
      <c r="O96" s="89">
        <f t="shared" si="25"/>
        <v>30317.484486375302</v>
      </c>
      <c r="P96" s="90">
        <f t="shared" si="19"/>
        <v>0.98088914019672191</v>
      </c>
      <c r="Q96" s="1">
        <v>152.39244793063926</v>
      </c>
      <c r="R96" s="90">
        <f t="shared" si="26"/>
        <v>0.21897866457329959</v>
      </c>
      <c r="S96" s="90">
        <f t="shared" si="26"/>
        <v>0.22355825292639286</v>
      </c>
      <c r="T96" s="92">
        <v>4525</v>
      </c>
      <c r="U96" s="1">
        <v>111361.26</v>
      </c>
      <c r="V96" s="1">
        <v>24518.110964332889</v>
      </c>
      <c r="W96" s="195"/>
      <c r="X96" s="89">
        <v>0</v>
      </c>
      <c r="Y96" s="89">
        <f t="shared" si="27"/>
        <v>0</v>
      </c>
      <c r="Z96" s="1"/>
      <c r="AA96" s="1"/>
    </row>
    <row r="97" spans="2:27">
      <c r="B97" s="204">
        <v>1874</v>
      </c>
      <c r="C97" t="s">
        <v>124</v>
      </c>
      <c r="D97" s="1">
        <v>33440</v>
      </c>
      <c r="E97" s="86">
        <f t="shared" si="20"/>
        <v>34262.295081967211</v>
      </c>
      <c r="F97" s="87">
        <f t="shared" si="14"/>
        <v>1.1085191840114719</v>
      </c>
      <c r="G97" s="189">
        <f t="shared" si="21"/>
        <v>-2146.246763963441</v>
      </c>
      <c r="H97" s="189">
        <f t="shared" si="15"/>
        <v>-2094.7368416283184</v>
      </c>
      <c r="I97" s="189">
        <f t="shared" si="16"/>
        <v>0</v>
      </c>
      <c r="J97" s="88">
        <f t="shared" si="17"/>
        <v>0</v>
      </c>
      <c r="K97" s="189">
        <f t="shared" si="22"/>
        <v>-263.89892808712239</v>
      </c>
      <c r="L97" s="88">
        <f t="shared" si="18"/>
        <v>-257.56535381303144</v>
      </c>
      <c r="M97" s="89">
        <f t="shared" si="23"/>
        <v>-2352.3021954413498</v>
      </c>
      <c r="N97" s="89">
        <f t="shared" si="24"/>
        <v>31087.697804558651</v>
      </c>
      <c r="O97" s="89">
        <f t="shared" si="25"/>
        <v>31852.149389916653</v>
      </c>
      <c r="P97" s="90">
        <f t="shared" si="19"/>
        <v>1.0305415491359022</v>
      </c>
      <c r="Q97" s="1">
        <v>108.54265396249639</v>
      </c>
      <c r="R97" s="90">
        <f t="shared" si="26"/>
        <v>0.22940774201143238</v>
      </c>
      <c r="S97" s="90">
        <f t="shared" si="26"/>
        <v>0.220590268451924</v>
      </c>
      <c r="T97" s="92">
        <v>976</v>
      </c>
      <c r="U97" s="1">
        <v>27200.089</v>
      </c>
      <c r="V97" s="1">
        <v>28070.267285861715</v>
      </c>
      <c r="W97" s="195"/>
      <c r="X97" s="89">
        <v>0</v>
      </c>
      <c r="Y97" s="89">
        <f t="shared" si="27"/>
        <v>0</v>
      </c>
      <c r="Z97" s="1"/>
    </row>
    <row r="98" spans="2:27" ht="29.1" customHeight="1">
      <c r="B98" s="204">
        <v>1875</v>
      </c>
      <c r="C98" t="s">
        <v>125</v>
      </c>
      <c r="D98" s="1">
        <v>78780</v>
      </c>
      <c r="E98" s="86">
        <f t="shared" si="20"/>
        <v>28055.555555555558</v>
      </c>
      <c r="F98" s="87">
        <f t="shared" si="14"/>
        <v>0.90770689695569895</v>
      </c>
      <c r="G98" s="189">
        <f t="shared" si="21"/>
        <v>1826.0665329400172</v>
      </c>
      <c r="H98" s="189">
        <f t="shared" si="15"/>
        <v>5127.594824495568</v>
      </c>
      <c r="I98" s="189">
        <f t="shared" si="16"/>
        <v>0</v>
      </c>
      <c r="J98" s="88">
        <f t="shared" si="17"/>
        <v>0</v>
      </c>
      <c r="K98" s="189">
        <f t="shared" si="22"/>
        <v>-263.89892808712239</v>
      </c>
      <c r="L98" s="88">
        <f t="shared" si="18"/>
        <v>-741.02819006863967</v>
      </c>
      <c r="M98" s="89">
        <f t="shared" si="23"/>
        <v>4386.5666344269284</v>
      </c>
      <c r="N98" s="89">
        <f t="shared" si="24"/>
        <v>83166.566634426927</v>
      </c>
      <c r="O98" s="89">
        <f t="shared" si="25"/>
        <v>29617.723160408448</v>
      </c>
      <c r="P98" s="90">
        <f t="shared" si="19"/>
        <v>0.95824912579582366</v>
      </c>
      <c r="Q98" s="1">
        <v>597.17697984292136</v>
      </c>
      <c r="R98" s="90">
        <f t="shared" si="26"/>
        <v>0.13548633630721302</v>
      </c>
      <c r="S98" s="90">
        <f t="shared" si="26"/>
        <v>0.12659007583756973</v>
      </c>
      <c r="T98" s="92">
        <v>2808</v>
      </c>
      <c r="U98" s="1">
        <v>69379.963000000003</v>
      </c>
      <c r="V98" s="1">
        <v>24903.073582196699</v>
      </c>
      <c r="W98" s="195"/>
      <c r="X98" s="89">
        <v>0</v>
      </c>
      <c r="Y98" s="89">
        <f t="shared" si="27"/>
        <v>0</v>
      </c>
      <c r="Z98" s="1"/>
      <c r="AA98" s="1"/>
    </row>
    <row r="99" spans="2:27">
      <c r="B99" s="204">
        <v>3101</v>
      </c>
      <c r="C99" t="s">
        <v>126</v>
      </c>
      <c r="D99" s="1">
        <v>792522</v>
      </c>
      <c r="E99" s="86">
        <f t="shared" si="20"/>
        <v>24703.011034224797</v>
      </c>
      <c r="F99" s="87">
        <f t="shared" si="14"/>
        <v>0.79923897592889981</v>
      </c>
      <c r="G99" s="189">
        <f t="shared" si="21"/>
        <v>3971.6950265917044</v>
      </c>
      <c r="H99" s="189">
        <f t="shared" si="15"/>
        <v>127419.91984311506</v>
      </c>
      <c r="I99" s="189">
        <f t="shared" si="16"/>
        <v>1090.2132597027367</v>
      </c>
      <c r="J99" s="88">
        <f t="shared" si="17"/>
        <v>34976.221797783197</v>
      </c>
      <c r="K99" s="189">
        <f t="shared" si="22"/>
        <v>826.31433161561426</v>
      </c>
      <c r="L99" s="88">
        <f t="shared" si="18"/>
        <v>26509.816386892137</v>
      </c>
      <c r="M99" s="89">
        <f t="shared" si="23"/>
        <v>153929.7362300072</v>
      </c>
      <c r="N99" s="89">
        <f t="shared" si="24"/>
        <v>946451.73623000714</v>
      </c>
      <c r="O99" s="89">
        <f t="shared" si="25"/>
        <v>29501.020392432118</v>
      </c>
      <c r="P99" s="90">
        <f t="shared" si="19"/>
        <v>0.95447333503751308</v>
      </c>
      <c r="Q99" s="1">
        <v>13985.292357026105</v>
      </c>
      <c r="R99" s="90">
        <f t="shared" si="26"/>
        <v>0.19481519297065464</v>
      </c>
      <c r="S99" s="90">
        <f t="shared" si="26"/>
        <v>0.19317652117679154</v>
      </c>
      <c r="T99" s="92">
        <v>32082</v>
      </c>
      <c r="U99" s="1">
        <v>663300.90599999996</v>
      </c>
      <c r="V99" s="1">
        <v>20703.567825706974</v>
      </c>
      <c r="W99" s="195"/>
      <c r="X99" s="89">
        <v>0</v>
      </c>
      <c r="Y99" s="89">
        <f t="shared" si="27"/>
        <v>0</v>
      </c>
      <c r="Z99" s="1"/>
      <c r="AA99" s="1"/>
    </row>
    <row r="100" spans="2:27">
      <c r="B100" s="204">
        <v>3103</v>
      </c>
      <c r="C100" t="s">
        <v>127</v>
      </c>
      <c r="D100" s="1">
        <v>1452081</v>
      </c>
      <c r="E100" s="86">
        <f t="shared" si="20"/>
        <v>27291.164696374537</v>
      </c>
      <c r="F100" s="87">
        <f t="shared" si="14"/>
        <v>0.88297586450565324</v>
      </c>
      <c r="G100" s="189">
        <f t="shared" si="21"/>
        <v>2315.2766828158706</v>
      </c>
      <c r="H100" s="189">
        <f t="shared" si="15"/>
        <v>123188.92646258402</v>
      </c>
      <c r="I100" s="189">
        <f t="shared" si="16"/>
        <v>184.35947795032769</v>
      </c>
      <c r="J100" s="88">
        <f t="shared" si="17"/>
        <v>9809.2147433030841</v>
      </c>
      <c r="K100" s="189">
        <f t="shared" si="22"/>
        <v>-79.539450136794699</v>
      </c>
      <c r="L100" s="88">
        <f t="shared" si="18"/>
        <v>-4232.0555234284357</v>
      </c>
      <c r="M100" s="89">
        <f t="shared" si="23"/>
        <v>118956.87093915557</v>
      </c>
      <c r="N100" s="89">
        <f t="shared" si="24"/>
        <v>1571037.8709391556</v>
      </c>
      <c r="O100" s="89">
        <f t="shared" si="25"/>
        <v>29526.901929053613</v>
      </c>
      <c r="P100" s="90">
        <f t="shared" si="19"/>
        <v>0.95531070392328055</v>
      </c>
      <c r="Q100" s="1">
        <v>5031.7507611832843</v>
      </c>
      <c r="R100" s="90">
        <f t="shared" si="26"/>
        <v>0.19910840362986024</v>
      </c>
      <c r="S100" s="90">
        <f t="shared" si="26"/>
        <v>0.18646533383760827</v>
      </c>
      <c r="T100" s="92">
        <v>53207</v>
      </c>
      <c r="U100" s="1">
        <v>1210967.2450000001</v>
      </c>
      <c r="V100" s="1">
        <v>23002.075086426321</v>
      </c>
      <c r="W100" s="195"/>
      <c r="X100" s="89">
        <v>0</v>
      </c>
      <c r="Y100" s="89">
        <f t="shared" si="27"/>
        <v>0</v>
      </c>
      <c r="Z100" s="1"/>
      <c r="AA100" s="1"/>
    </row>
    <row r="101" spans="2:27">
      <c r="B101" s="204">
        <v>3105</v>
      </c>
      <c r="C101" t="s">
        <v>128</v>
      </c>
      <c r="D101" s="1">
        <v>1440576</v>
      </c>
      <c r="E101" s="86">
        <f t="shared" si="20"/>
        <v>23766.39060283103</v>
      </c>
      <c r="F101" s="87">
        <f t="shared" si="14"/>
        <v>0.7689356435382001</v>
      </c>
      <c r="G101" s="189">
        <f t="shared" si="21"/>
        <v>4571.1321026837149</v>
      </c>
      <c r="H101" s="189">
        <f t="shared" si="15"/>
        <v>277074.60127207072</v>
      </c>
      <c r="I101" s="189">
        <f t="shared" si="16"/>
        <v>1418.0304106905551</v>
      </c>
      <c r="J101" s="88">
        <f t="shared" si="17"/>
        <v>85952.495313597305</v>
      </c>
      <c r="K101" s="189">
        <f t="shared" si="22"/>
        <v>1154.1314826034327</v>
      </c>
      <c r="L101" s="88">
        <f t="shared" si="18"/>
        <v>69956.525686524459</v>
      </c>
      <c r="M101" s="89">
        <f t="shared" si="23"/>
        <v>347031.12695859518</v>
      </c>
      <c r="N101" s="89">
        <f t="shared" si="24"/>
        <v>1787607.1269585951</v>
      </c>
      <c r="O101" s="89">
        <f t="shared" si="25"/>
        <v>29491.654188118177</v>
      </c>
      <c r="P101" s="90">
        <f t="shared" si="19"/>
        <v>0.95417030171360606</v>
      </c>
      <c r="Q101" s="1">
        <v>32743.670378678537</v>
      </c>
      <c r="R101" s="90">
        <f t="shared" si="26"/>
        <v>0.17585565803694611</v>
      </c>
      <c r="S101" s="90">
        <f t="shared" si="26"/>
        <v>0.16664109642465283</v>
      </c>
      <c r="T101" s="92">
        <v>60614</v>
      </c>
      <c r="U101" s="1">
        <v>1225129.9639999999</v>
      </c>
      <c r="V101" s="1">
        <v>20371.638437619513</v>
      </c>
      <c r="W101" s="195"/>
      <c r="X101" s="89">
        <v>0</v>
      </c>
      <c r="Y101" s="89">
        <f t="shared" si="27"/>
        <v>0</v>
      </c>
      <c r="Z101" s="1"/>
      <c r="AA101" s="1"/>
    </row>
    <row r="102" spans="2:27">
      <c r="B102" s="204">
        <v>3107</v>
      </c>
      <c r="C102" t="s">
        <v>129</v>
      </c>
      <c r="D102" s="1">
        <v>2179842</v>
      </c>
      <c r="E102" s="86">
        <f t="shared" si="20"/>
        <v>25275.581786347877</v>
      </c>
      <c r="F102" s="87">
        <f t="shared" si="14"/>
        <v>0.81776387805276152</v>
      </c>
      <c r="G102" s="189">
        <f t="shared" si="21"/>
        <v>3605.2497452329335</v>
      </c>
      <c r="H102" s="189">
        <f t="shared" si="15"/>
        <v>310927.55377812387</v>
      </c>
      <c r="I102" s="189">
        <f t="shared" si="16"/>
        <v>889.81349645965872</v>
      </c>
      <c r="J102" s="88">
        <f t="shared" si="17"/>
        <v>76740.185375170346</v>
      </c>
      <c r="K102" s="189">
        <f t="shared" si="22"/>
        <v>625.91456837253634</v>
      </c>
      <c r="L102" s="88">
        <f t="shared" si="18"/>
        <v>53980.750120152654</v>
      </c>
      <c r="M102" s="89">
        <f t="shared" si="23"/>
        <v>364908.30389827653</v>
      </c>
      <c r="N102" s="89">
        <f t="shared" si="24"/>
        <v>2544750.3038982768</v>
      </c>
      <c r="O102" s="89">
        <f t="shared" si="25"/>
        <v>29506.74609995335</v>
      </c>
      <c r="P102" s="90">
        <f t="shared" si="19"/>
        <v>0.95465858405875181</v>
      </c>
      <c r="Q102" s="1">
        <v>19030.771793123859</v>
      </c>
      <c r="R102" s="90">
        <f t="shared" si="26"/>
        <v>0.17241014586837589</v>
      </c>
      <c r="S102" s="90">
        <f t="shared" si="26"/>
        <v>0.16723073112658987</v>
      </c>
      <c r="T102" s="92">
        <v>86243</v>
      </c>
      <c r="U102" s="1">
        <v>1859282.784</v>
      </c>
      <c r="V102" s="1">
        <v>21654.314877361347</v>
      </c>
      <c r="W102" s="195"/>
      <c r="X102" s="89">
        <v>0</v>
      </c>
      <c r="Y102" s="89">
        <f t="shared" si="27"/>
        <v>0</v>
      </c>
      <c r="Z102" s="1"/>
      <c r="AA102" s="1"/>
    </row>
    <row r="103" spans="2:27">
      <c r="B103" s="204">
        <v>3110</v>
      </c>
      <c r="C103" t="s">
        <v>130</v>
      </c>
      <c r="D103" s="1">
        <v>139374</v>
      </c>
      <c r="E103" s="86">
        <f t="shared" si="20"/>
        <v>29565.973695375476</v>
      </c>
      <c r="F103" s="87">
        <f t="shared" si="14"/>
        <v>0.95657482830308038</v>
      </c>
      <c r="G103" s="189">
        <f t="shared" si="21"/>
        <v>859.3989234552696</v>
      </c>
      <c r="H103" s="189">
        <f t="shared" si="15"/>
        <v>4051.2065251681411</v>
      </c>
      <c r="I103" s="189">
        <f t="shared" si="16"/>
        <v>0</v>
      </c>
      <c r="J103" s="88">
        <f t="shared" si="17"/>
        <v>0</v>
      </c>
      <c r="K103" s="189">
        <f t="shared" si="22"/>
        <v>-263.89892808712239</v>
      </c>
      <c r="L103" s="88">
        <f t="shared" si="18"/>
        <v>-1244.0195470026949</v>
      </c>
      <c r="M103" s="89">
        <f t="shared" si="23"/>
        <v>2807.1869781654459</v>
      </c>
      <c r="N103" s="89">
        <f t="shared" si="24"/>
        <v>142181.18697816544</v>
      </c>
      <c r="O103" s="89">
        <f t="shared" si="25"/>
        <v>30161.473690743624</v>
      </c>
      <c r="P103" s="90">
        <f t="shared" si="19"/>
        <v>0.97584158108088126</v>
      </c>
      <c r="Q103" s="1">
        <v>-504.38525534916744</v>
      </c>
      <c r="R103" s="90">
        <f t="shared" si="26"/>
        <v>0.10422201037381136</v>
      </c>
      <c r="S103" s="90">
        <f t="shared" si="26"/>
        <v>0.11897932616794579</v>
      </c>
      <c r="T103" s="92">
        <v>4714</v>
      </c>
      <c r="U103" s="1">
        <v>126219.183</v>
      </c>
      <c r="V103" s="1">
        <v>26422.269834624243</v>
      </c>
      <c r="W103" s="195"/>
      <c r="X103" s="89">
        <v>0</v>
      </c>
      <c r="Y103" s="89">
        <f t="shared" si="27"/>
        <v>0</v>
      </c>
      <c r="Z103" s="1"/>
      <c r="AA103" s="1"/>
    </row>
    <row r="104" spans="2:27">
      <c r="B104" s="204">
        <v>3112</v>
      </c>
      <c r="C104" t="s">
        <v>131</v>
      </c>
      <c r="D104" s="1">
        <v>216768</v>
      </c>
      <c r="E104" s="86">
        <f t="shared" si="20"/>
        <v>27466.801824632541</v>
      </c>
      <c r="F104" s="87">
        <f t="shared" si="14"/>
        <v>0.88865841220518405</v>
      </c>
      <c r="G104" s="189">
        <f t="shared" si="21"/>
        <v>2202.8689207307484</v>
      </c>
      <c r="H104" s="189">
        <f t="shared" si="15"/>
        <v>17385.041522407068</v>
      </c>
      <c r="I104" s="189">
        <f t="shared" si="16"/>
        <v>122.88648306002632</v>
      </c>
      <c r="J104" s="88">
        <f t="shared" si="17"/>
        <v>969.8201243097277</v>
      </c>
      <c r="K104" s="189">
        <f t="shared" si="22"/>
        <v>-141.01244502709608</v>
      </c>
      <c r="L104" s="88">
        <f t="shared" si="18"/>
        <v>-1112.8702161538422</v>
      </c>
      <c r="M104" s="89">
        <f t="shared" si="23"/>
        <v>16272.171306253225</v>
      </c>
      <c r="N104" s="89">
        <f t="shared" si="24"/>
        <v>233040.17130625324</v>
      </c>
      <c r="O104" s="89">
        <f t="shared" si="25"/>
        <v>29528.658300336192</v>
      </c>
      <c r="P104" s="90">
        <f t="shared" si="19"/>
        <v>0.95536752940027592</v>
      </c>
      <c r="Q104" s="1">
        <v>844.34870275071262</v>
      </c>
      <c r="R104" s="90">
        <f t="shared" si="26"/>
        <v>0.18732295465356702</v>
      </c>
      <c r="S104" s="90">
        <f t="shared" si="26"/>
        <v>0.18100420603528924</v>
      </c>
      <c r="T104" s="92">
        <v>7892</v>
      </c>
      <c r="U104" s="1">
        <v>182568.693</v>
      </c>
      <c r="V104" s="1">
        <v>23257.158343949042</v>
      </c>
      <c r="W104" s="195"/>
      <c r="X104" s="89">
        <v>0</v>
      </c>
      <c r="Y104" s="89">
        <f t="shared" si="27"/>
        <v>0</v>
      </c>
      <c r="Z104" s="1"/>
      <c r="AA104" s="1"/>
    </row>
    <row r="105" spans="2:27">
      <c r="B105" s="204">
        <v>3114</v>
      </c>
      <c r="C105" t="s">
        <v>132</v>
      </c>
      <c r="D105" s="1">
        <v>160969</v>
      </c>
      <c r="E105" s="86">
        <f t="shared" si="20"/>
        <v>25841.868678760638</v>
      </c>
      <c r="F105" s="87">
        <f t="shared" si="14"/>
        <v>0.83608547275014</v>
      </c>
      <c r="G105" s="189">
        <f t="shared" si="21"/>
        <v>3242.8261340887657</v>
      </c>
      <c r="H105" s="189">
        <f t="shared" si="15"/>
        <v>20199.563989238923</v>
      </c>
      <c r="I105" s="189">
        <f t="shared" si="16"/>
        <v>691.61308411519212</v>
      </c>
      <c r="J105" s="88">
        <f t="shared" si="17"/>
        <v>4308.0579009535322</v>
      </c>
      <c r="K105" s="189">
        <f t="shared" si="22"/>
        <v>427.71415602806974</v>
      </c>
      <c r="L105" s="88">
        <f t="shared" si="18"/>
        <v>2664.2314778988466</v>
      </c>
      <c r="M105" s="89">
        <f t="shared" si="23"/>
        <v>22863.79546713777</v>
      </c>
      <c r="N105" s="89">
        <f t="shared" si="24"/>
        <v>183832.79546713777</v>
      </c>
      <c r="O105" s="89">
        <f t="shared" si="25"/>
        <v>29512.408968877469</v>
      </c>
      <c r="P105" s="90">
        <f t="shared" si="19"/>
        <v>0.95484180000572527</v>
      </c>
      <c r="Q105" s="1">
        <v>1004.8580042364592</v>
      </c>
      <c r="R105" s="90">
        <f t="shared" si="26"/>
        <v>0.22131559716429039</v>
      </c>
      <c r="S105" s="90">
        <f t="shared" si="26"/>
        <v>0.20817895484449478</v>
      </c>
      <c r="T105" s="92">
        <v>6229</v>
      </c>
      <c r="U105" s="1">
        <v>131799.67600000001</v>
      </c>
      <c r="V105" s="1">
        <v>21389.106783511848</v>
      </c>
      <c r="W105" s="195"/>
      <c r="X105" s="89">
        <v>0</v>
      </c>
      <c r="Y105" s="89">
        <f t="shared" si="27"/>
        <v>0</v>
      </c>
      <c r="Z105" s="1"/>
      <c r="AA105" s="1"/>
    </row>
    <row r="106" spans="2:27">
      <c r="B106" s="204">
        <v>3116</v>
      </c>
      <c r="C106" t="s">
        <v>133</v>
      </c>
      <c r="D106" s="1">
        <v>100535</v>
      </c>
      <c r="E106" s="86">
        <f t="shared" si="20"/>
        <v>25516.497461928935</v>
      </c>
      <c r="F106" s="87">
        <f t="shared" si="14"/>
        <v>0.8255584419449874</v>
      </c>
      <c r="G106" s="189">
        <f t="shared" si="21"/>
        <v>3451.063712861056</v>
      </c>
      <c r="H106" s="189">
        <f t="shared" si="15"/>
        <v>13597.191028672562</v>
      </c>
      <c r="I106" s="189">
        <f t="shared" si="16"/>
        <v>805.49301000628839</v>
      </c>
      <c r="J106" s="88">
        <f t="shared" si="17"/>
        <v>3173.642459424776</v>
      </c>
      <c r="K106" s="189">
        <f t="shared" si="22"/>
        <v>541.594081919166</v>
      </c>
      <c r="L106" s="88">
        <f t="shared" si="18"/>
        <v>2133.880682761514</v>
      </c>
      <c r="M106" s="89">
        <f t="shared" si="23"/>
        <v>15731.071711434075</v>
      </c>
      <c r="N106" s="89">
        <f t="shared" si="24"/>
        <v>116266.07171143408</v>
      </c>
      <c r="O106" s="89">
        <f t="shared" si="25"/>
        <v>29509.155256709157</v>
      </c>
      <c r="P106" s="90">
        <f t="shared" si="19"/>
        <v>0.95473652969767397</v>
      </c>
      <c r="Q106" s="1">
        <v>1955.8532905268494</v>
      </c>
      <c r="R106" s="90">
        <f t="shared" si="26"/>
        <v>0.21195637183696683</v>
      </c>
      <c r="S106" s="90">
        <f t="shared" si="26"/>
        <v>0.21687802207792922</v>
      </c>
      <c r="T106" s="92">
        <v>3940</v>
      </c>
      <c r="U106" s="1">
        <v>82952.656000000003</v>
      </c>
      <c r="V106" s="1">
        <v>20968.821031344793</v>
      </c>
      <c r="W106" s="195"/>
      <c r="X106" s="89">
        <v>0</v>
      </c>
      <c r="Y106" s="89">
        <f t="shared" si="27"/>
        <v>0</v>
      </c>
      <c r="Z106" s="1"/>
      <c r="AA106" s="1"/>
    </row>
    <row r="107" spans="2:27">
      <c r="B107" s="204">
        <v>3118</v>
      </c>
      <c r="C107" t="s">
        <v>134</v>
      </c>
      <c r="D107" s="1">
        <v>1232570</v>
      </c>
      <c r="E107" s="86">
        <f t="shared" si="20"/>
        <v>25709.071188703252</v>
      </c>
      <c r="F107" s="87">
        <f t="shared" si="14"/>
        <v>0.83178895481504511</v>
      </c>
      <c r="G107" s="189">
        <f t="shared" si="21"/>
        <v>3327.816527725493</v>
      </c>
      <c r="H107" s="189">
        <f t="shared" si="15"/>
        <v>159545.50778874333</v>
      </c>
      <c r="I107" s="189">
        <f t="shared" si="16"/>
        <v>738.09220563527742</v>
      </c>
      <c r="J107" s="88">
        <f t="shared" si="17"/>
        <v>35386.354614772106</v>
      </c>
      <c r="K107" s="189">
        <f t="shared" si="22"/>
        <v>474.19327754815504</v>
      </c>
      <c r="L107" s="88">
        <f t="shared" si="18"/>
        <v>22734.248305491197</v>
      </c>
      <c r="M107" s="89">
        <f t="shared" si="23"/>
        <v>182279.75609423453</v>
      </c>
      <c r="N107" s="89">
        <f t="shared" si="24"/>
        <v>1414849.7560942345</v>
      </c>
      <c r="O107" s="89">
        <f t="shared" si="25"/>
        <v>29511.080993976899</v>
      </c>
      <c r="P107" s="90">
        <f t="shared" si="19"/>
        <v>0.95479883482637451</v>
      </c>
      <c r="Q107" s="1">
        <v>18799.066710083309</v>
      </c>
      <c r="R107" s="90">
        <f t="shared" si="26"/>
        <v>0.19544015710487217</v>
      </c>
      <c r="S107" s="90">
        <f t="shared" si="26"/>
        <v>0.18312245822057607</v>
      </c>
      <c r="T107" s="92">
        <v>47943</v>
      </c>
      <c r="U107" s="1">
        <v>1031059.558</v>
      </c>
      <c r="V107" s="1">
        <v>21729.848005226664</v>
      </c>
      <c r="W107" s="195"/>
      <c r="X107" s="89">
        <v>0</v>
      </c>
      <c r="Y107" s="89">
        <f t="shared" si="27"/>
        <v>0</v>
      </c>
      <c r="Z107" s="1"/>
      <c r="AA107" s="1"/>
    </row>
    <row r="108" spans="2:27">
      <c r="B108" s="204">
        <v>3120</v>
      </c>
      <c r="C108" t="s">
        <v>135</v>
      </c>
      <c r="D108" s="1">
        <v>213283</v>
      </c>
      <c r="E108" s="86">
        <f t="shared" si="20"/>
        <v>24849.469882325524</v>
      </c>
      <c r="F108" s="87">
        <f t="shared" si="14"/>
        <v>0.80397749220165604</v>
      </c>
      <c r="G108" s="189">
        <f t="shared" si="21"/>
        <v>3877.9613638072392</v>
      </c>
      <c r="H108" s="189">
        <f t="shared" si="15"/>
        <v>33284.542385557535</v>
      </c>
      <c r="I108" s="189">
        <f t="shared" si="16"/>
        <v>1038.9526628674823</v>
      </c>
      <c r="J108" s="88">
        <f t="shared" si="17"/>
        <v>8917.3307053916014</v>
      </c>
      <c r="K108" s="189">
        <f t="shared" si="22"/>
        <v>775.05373478035995</v>
      </c>
      <c r="L108" s="88">
        <f t="shared" si="18"/>
        <v>6652.2862056198301</v>
      </c>
      <c r="M108" s="89">
        <f t="shared" si="23"/>
        <v>39936.828591177364</v>
      </c>
      <c r="N108" s="89">
        <f t="shared" si="24"/>
        <v>253219.82859117736</v>
      </c>
      <c r="O108" s="89">
        <f t="shared" si="25"/>
        <v>29502.484980913123</v>
      </c>
      <c r="P108" s="90">
        <f t="shared" si="19"/>
        <v>0.95452072020024059</v>
      </c>
      <c r="Q108" s="1">
        <v>3249.5675438050966</v>
      </c>
      <c r="R108" s="90">
        <f t="shared" si="26"/>
        <v>0.18531954157566796</v>
      </c>
      <c r="S108" s="90">
        <f t="shared" si="26"/>
        <v>0.17758589432782468</v>
      </c>
      <c r="T108" s="92">
        <v>8583</v>
      </c>
      <c r="U108" s="1">
        <v>179937.133</v>
      </c>
      <c r="V108" s="1">
        <v>21102.044447050546</v>
      </c>
      <c r="W108" s="195"/>
      <c r="X108" s="89">
        <v>0</v>
      </c>
      <c r="Y108" s="89">
        <f t="shared" si="27"/>
        <v>0</v>
      </c>
      <c r="Z108" s="1"/>
      <c r="AA108" s="1"/>
    </row>
    <row r="109" spans="2:27">
      <c r="B109" s="204">
        <v>3122</v>
      </c>
      <c r="C109" t="s">
        <v>136</v>
      </c>
      <c r="D109" s="1">
        <v>88880</v>
      </c>
      <c r="E109" s="86">
        <f t="shared" si="20"/>
        <v>24370.715656704138</v>
      </c>
      <c r="F109" s="87">
        <f t="shared" si="14"/>
        <v>0.78848792145754143</v>
      </c>
      <c r="G109" s="189">
        <f t="shared" si="21"/>
        <v>4184.3640682049263</v>
      </c>
      <c r="H109" s="189">
        <f t="shared" si="15"/>
        <v>15260.375756743366</v>
      </c>
      <c r="I109" s="189">
        <f t="shared" si="16"/>
        <v>1206.5166418349672</v>
      </c>
      <c r="J109" s="88">
        <f t="shared" si="17"/>
        <v>4400.1661927721261</v>
      </c>
      <c r="K109" s="189">
        <f t="shared" si="22"/>
        <v>942.61771374784485</v>
      </c>
      <c r="L109" s="88">
        <f t="shared" si="18"/>
        <v>3437.7268020383904</v>
      </c>
      <c r="M109" s="89">
        <f t="shared" si="23"/>
        <v>18698.102558781757</v>
      </c>
      <c r="N109" s="89">
        <f t="shared" si="24"/>
        <v>107578.10255878176</v>
      </c>
      <c r="O109" s="89">
        <f t="shared" si="25"/>
        <v>29497.697438656909</v>
      </c>
      <c r="P109" s="90">
        <f t="shared" si="19"/>
        <v>0.9543658244927995</v>
      </c>
      <c r="Q109" s="1">
        <v>1626.6781524242288</v>
      </c>
      <c r="R109" s="90">
        <f t="shared" si="26"/>
        <v>0.11309048131933487</v>
      </c>
      <c r="S109" s="90">
        <f t="shared" si="26"/>
        <v>0.11553213853089345</v>
      </c>
      <c r="T109" s="92">
        <v>3647</v>
      </c>
      <c r="U109" s="1">
        <v>79849.752999999997</v>
      </c>
      <c r="V109" s="1">
        <v>21846.717647058824</v>
      </c>
      <c r="W109" s="195"/>
      <c r="X109" s="89">
        <v>0</v>
      </c>
      <c r="Y109" s="89">
        <f t="shared" si="27"/>
        <v>0</v>
      </c>
      <c r="Z109" s="1"/>
      <c r="AA109" s="1"/>
    </row>
    <row r="110" spans="2:27">
      <c r="B110" s="204">
        <v>3124</v>
      </c>
      <c r="C110" t="s">
        <v>137</v>
      </c>
      <c r="D110" s="1">
        <v>33703</v>
      </c>
      <c r="E110" s="86">
        <f t="shared" si="20"/>
        <v>24891.432791728213</v>
      </c>
      <c r="F110" s="87">
        <f t="shared" si="14"/>
        <v>0.80533515636217223</v>
      </c>
      <c r="G110" s="189">
        <f t="shared" si="21"/>
        <v>3851.1051017895179</v>
      </c>
      <c r="H110" s="189">
        <f t="shared" si="15"/>
        <v>5214.3963078230072</v>
      </c>
      <c r="I110" s="189">
        <f t="shared" si="16"/>
        <v>1024.2656445765408</v>
      </c>
      <c r="J110" s="88">
        <f t="shared" si="17"/>
        <v>1386.8556827566363</v>
      </c>
      <c r="K110" s="189">
        <f t="shared" si="22"/>
        <v>760.36671648941842</v>
      </c>
      <c r="L110" s="88">
        <f t="shared" si="18"/>
        <v>1029.5365341266724</v>
      </c>
      <c r="M110" s="89">
        <f t="shared" si="23"/>
        <v>6243.9328419496796</v>
      </c>
      <c r="N110" s="89">
        <f t="shared" si="24"/>
        <v>39946.932841949681</v>
      </c>
      <c r="O110" s="89">
        <f t="shared" si="25"/>
        <v>29502.90461000715</v>
      </c>
      <c r="P110" s="90">
        <f t="shared" si="19"/>
        <v>0.95453429684184576</v>
      </c>
      <c r="Q110" s="1">
        <v>644.64606481556893</v>
      </c>
      <c r="R110" s="90">
        <f t="shared" si="26"/>
        <v>0.16757425648249152</v>
      </c>
      <c r="S110" s="90">
        <f t="shared" si="26"/>
        <v>0.16067573798037937</v>
      </c>
      <c r="T110" s="92">
        <v>1354</v>
      </c>
      <c r="U110" s="1">
        <v>28865.83</v>
      </c>
      <c r="V110" s="1">
        <v>21445.638930163448</v>
      </c>
      <c r="W110" s="195"/>
      <c r="X110" s="89">
        <v>0</v>
      </c>
      <c r="Y110" s="89">
        <f t="shared" si="27"/>
        <v>0</v>
      </c>
      <c r="Z110" s="1"/>
      <c r="AA110" s="1"/>
    </row>
    <row r="111" spans="2:27">
      <c r="B111" s="204">
        <v>3201</v>
      </c>
      <c r="C111" t="s">
        <v>138</v>
      </c>
      <c r="D111" s="1">
        <v>6317018</v>
      </c>
      <c r="E111" s="86">
        <f t="shared" si="20"/>
        <v>47415.092923409495</v>
      </c>
      <c r="F111" s="87">
        <f t="shared" si="14"/>
        <v>1.5340636110786825</v>
      </c>
      <c r="G111" s="189">
        <f t="shared" si="21"/>
        <v>-10564.037382486502</v>
      </c>
      <c r="H111" s="189">
        <f t="shared" si="15"/>
        <v>-1407425.5723939117</v>
      </c>
      <c r="I111" s="189">
        <f t="shared" si="16"/>
        <v>0</v>
      </c>
      <c r="J111" s="88">
        <f t="shared" si="17"/>
        <v>0</v>
      </c>
      <c r="K111" s="189">
        <f t="shared" si="22"/>
        <v>-263.89892808712239</v>
      </c>
      <c r="L111" s="88">
        <f t="shared" si="18"/>
        <v>-35158.726391191143</v>
      </c>
      <c r="M111" s="89">
        <f t="shared" si="23"/>
        <v>-1442584.2987851028</v>
      </c>
      <c r="N111" s="89">
        <f t="shared" si="24"/>
        <v>4874433.7012148974</v>
      </c>
      <c r="O111" s="89">
        <f t="shared" si="25"/>
        <v>36587.156612835868</v>
      </c>
      <c r="P111" s="90">
        <f t="shared" si="19"/>
        <v>1.1837375428800978</v>
      </c>
      <c r="Q111" s="1">
        <v>-101448.8940347177</v>
      </c>
      <c r="R111" s="90">
        <f t="shared" si="26"/>
        <v>0.14515596827206301</v>
      </c>
      <c r="S111" s="90">
        <f t="shared" si="26"/>
        <v>0.13767791791930914</v>
      </c>
      <c r="T111" s="92">
        <v>133228</v>
      </c>
      <c r="U111" s="1">
        <v>5516294.8760000002</v>
      </c>
      <c r="V111" s="1">
        <v>41677.079405853823</v>
      </c>
      <c r="W111" s="195"/>
      <c r="X111" s="89">
        <v>0</v>
      </c>
      <c r="Y111" s="89">
        <f t="shared" si="27"/>
        <v>0</v>
      </c>
      <c r="Z111" s="1"/>
      <c r="AA111" s="1"/>
    </row>
    <row r="112" spans="2:27">
      <c r="B112" s="204">
        <v>3203</v>
      </c>
      <c r="C112" t="s">
        <v>139</v>
      </c>
      <c r="D112" s="1">
        <v>3932539</v>
      </c>
      <c r="E112" s="86">
        <f t="shared" si="20"/>
        <v>38740.791456915147</v>
      </c>
      <c r="F112" s="87">
        <f t="shared" si="14"/>
        <v>1.2534160490719948</v>
      </c>
      <c r="G112" s="189">
        <f t="shared" si="21"/>
        <v>-5012.4844439301196</v>
      </c>
      <c r="H112" s="189">
        <f t="shared" si="15"/>
        <v>-508812.28341890255</v>
      </c>
      <c r="I112" s="189">
        <f t="shared" si="16"/>
        <v>0</v>
      </c>
      <c r="J112" s="88">
        <f t="shared" si="17"/>
        <v>0</v>
      </c>
      <c r="K112" s="189">
        <f t="shared" si="22"/>
        <v>-263.89892808712239</v>
      </c>
      <c r="L112" s="88">
        <f t="shared" si="18"/>
        <v>-26788.116291195707</v>
      </c>
      <c r="M112" s="89">
        <f t="shared" si="23"/>
        <v>-535600.39971009828</v>
      </c>
      <c r="N112" s="89">
        <f t="shared" si="24"/>
        <v>3396938.6002899017</v>
      </c>
      <c r="O112" s="89">
        <f t="shared" si="25"/>
        <v>33464.408084897907</v>
      </c>
      <c r="P112" s="90">
        <f t="shared" si="19"/>
        <v>1.0827044205576903</v>
      </c>
      <c r="Q112" s="1">
        <v>-33871.091863648035</v>
      </c>
      <c r="R112" s="90">
        <f t="shared" si="26"/>
        <v>0.18456367486712333</v>
      </c>
      <c r="S112" s="90">
        <f t="shared" si="26"/>
        <v>0.17269574929067324</v>
      </c>
      <c r="T112" s="92">
        <v>101509</v>
      </c>
      <c r="U112" s="1">
        <v>3319820.693</v>
      </c>
      <c r="V112" s="1">
        <v>33035.671426581219</v>
      </c>
      <c r="W112" s="195"/>
      <c r="X112" s="89">
        <v>0</v>
      </c>
      <c r="Y112" s="89">
        <f t="shared" si="27"/>
        <v>0</v>
      </c>
      <c r="Z112" s="1"/>
      <c r="AA112" s="1"/>
    </row>
    <row r="113" spans="2:27">
      <c r="B113" s="204">
        <v>3205</v>
      </c>
      <c r="C113" t="s">
        <v>140</v>
      </c>
      <c r="D113" s="1">
        <v>2930249</v>
      </c>
      <c r="E113" s="86">
        <f t="shared" si="20"/>
        <v>30280.238914550846</v>
      </c>
      <c r="F113" s="87">
        <f t="shared" si="14"/>
        <v>0.97968410034787057</v>
      </c>
      <c r="G113" s="189">
        <f t="shared" si="21"/>
        <v>402.26918318303302</v>
      </c>
      <c r="H113" s="189">
        <f t="shared" si="15"/>
        <v>38927.991125805289</v>
      </c>
      <c r="I113" s="189">
        <f t="shared" si="16"/>
        <v>0</v>
      </c>
      <c r="J113" s="88">
        <f t="shared" si="17"/>
        <v>0</v>
      </c>
      <c r="K113" s="189">
        <f t="shared" si="22"/>
        <v>-263.89892808712239</v>
      </c>
      <c r="L113" s="88">
        <f t="shared" si="18"/>
        <v>-25537.763169918922</v>
      </c>
      <c r="M113" s="89">
        <f t="shared" si="23"/>
        <v>13390.227955886367</v>
      </c>
      <c r="N113" s="89">
        <f t="shared" si="24"/>
        <v>2943639.2279558862</v>
      </c>
      <c r="O113" s="89">
        <f t="shared" si="25"/>
        <v>30418.609169646756</v>
      </c>
      <c r="P113" s="90">
        <f t="shared" si="19"/>
        <v>0.98416091901700564</v>
      </c>
      <c r="Q113" s="1">
        <v>1588.2111952919513</v>
      </c>
      <c r="R113" s="90">
        <f t="shared" si="26"/>
        <v>0.19961705271183569</v>
      </c>
      <c r="S113" s="90">
        <f t="shared" si="26"/>
        <v>0.18710903268325027</v>
      </c>
      <c r="T113" s="92">
        <v>96771</v>
      </c>
      <c r="U113" s="1">
        <v>2442653.673</v>
      </c>
      <c r="V113" s="1">
        <v>25507.546552912427</v>
      </c>
      <c r="W113" s="195"/>
      <c r="X113" s="89">
        <v>0</v>
      </c>
      <c r="Y113" s="89">
        <f t="shared" si="27"/>
        <v>0</v>
      </c>
      <c r="Z113" s="1"/>
      <c r="AA113" s="1"/>
    </row>
    <row r="114" spans="2:27">
      <c r="B114" s="204">
        <v>3207</v>
      </c>
      <c r="C114" t="s">
        <v>141</v>
      </c>
      <c r="D114" s="1">
        <v>2167591</v>
      </c>
      <c r="E114" s="86">
        <f t="shared" si="20"/>
        <v>33153.22494302626</v>
      </c>
      <c r="F114" s="87">
        <f t="shared" si="14"/>
        <v>1.0726364294414961</v>
      </c>
      <c r="G114" s="189">
        <f t="shared" si="21"/>
        <v>-1436.4418750412319</v>
      </c>
      <c r="H114" s="189">
        <f t="shared" si="15"/>
        <v>-93916.006232070795</v>
      </c>
      <c r="I114" s="189">
        <f t="shared" si="16"/>
        <v>0</v>
      </c>
      <c r="J114" s="88">
        <f t="shared" si="17"/>
        <v>0</v>
      </c>
      <c r="K114" s="189">
        <f t="shared" si="22"/>
        <v>-263.89892808712239</v>
      </c>
      <c r="L114" s="88">
        <f t="shared" si="18"/>
        <v>-17253.975817264149</v>
      </c>
      <c r="M114" s="89">
        <f t="shared" si="23"/>
        <v>-111169.98204933494</v>
      </c>
      <c r="N114" s="89">
        <f t="shared" si="24"/>
        <v>2056421.017950665</v>
      </c>
      <c r="O114" s="89">
        <f t="shared" si="25"/>
        <v>31452.884139897906</v>
      </c>
      <c r="P114" s="90">
        <f t="shared" si="19"/>
        <v>1.0176237574907108</v>
      </c>
      <c r="Q114" s="1">
        <v>-14056.744857866623</v>
      </c>
      <c r="R114" s="93">
        <f t="shared" si="26"/>
        <v>0.18661729732822244</v>
      </c>
      <c r="S114" s="94">
        <f t="shared" si="26"/>
        <v>0.17367686917638897</v>
      </c>
      <c r="T114" s="92">
        <v>65381</v>
      </c>
      <c r="U114" s="1">
        <v>1826697.6259999999</v>
      </c>
      <c r="V114" s="1">
        <v>28247.319014040946</v>
      </c>
      <c r="W114" s="195"/>
      <c r="X114" s="89">
        <v>0</v>
      </c>
      <c r="Y114" s="89">
        <f t="shared" si="27"/>
        <v>0</v>
      </c>
      <c r="Z114" s="1"/>
      <c r="AA114" s="1"/>
    </row>
    <row r="115" spans="2:27">
      <c r="B115" s="204">
        <v>3209</v>
      </c>
      <c r="C115" t="s">
        <v>142</v>
      </c>
      <c r="D115" s="1">
        <v>1239582</v>
      </c>
      <c r="E115" s="86">
        <f t="shared" si="20"/>
        <v>26957.983558783872</v>
      </c>
      <c r="F115" s="87">
        <f t="shared" si="14"/>
        <v>0.87219615223341818</v>
      </c>
      <c r="G115" s="189">
        <f t="shared" si="21"/>
        <v>2528.5126108738968</v>
      </c>
      <c r="H115" s="189">
        <f t="shared" si="15"/>
        <v>116266.06687320353</v>
      </c>
      <c r="I115" s="189">
        <f t="shared" si="16"/>
        <v>300.97287610706059</v>
      </c>
      <c r="J115" s="88">
        <f t="shared" si="17"/>
        <v>13839.33478915486</v>
      </c>
      <c r="K115" s="189">
        <f t="shared" si="22"/>
        <v>37.0739480199382</v>
      </c>
      <c r="L115" s="88">
        <f t="shared" si="18"/>
        <v>1704.7342778527984</v>
      </c>
      <c r="M115" s="89">
        <f t="shared" si="23"/>
        <v>117970.80115105632</v>
      </c>
      <c r="N115" s="89">
        <f t="shared" si="24"/>
        <v>1357552.8011510563</v>
      </c>
      <c r="O115" s="89">
        <f t="shared" si="25"/>
        <v>29523.570117677707</v>
      </c>
      <c r="P115" s="90">
        <f t="shared" si="19"/>
        <v>0.9552029068005583</v>
      </c>
      <c r="Q115" s="1">
        <v>7517.956656092676</v>
      </c>
      <c r="R115" s="93">
        <f t="shared" si="26"/>
        <v>0.21514737190185926</v>
      </c>
      <c r="S115" s="94">
        <f t="shared" si="26"/>
        <v>0.190940617244339</v>
      </c>
      <c r="T115" s="92">
        <v>45982</v>
      </c>
      <c r="U115" s="1">
        <v>1020108.366</v>
      </c>
      <c r="V115" s="1">
        <v>22635.875515909996</v>
      </c>
      <c r="W115" s="195"/>
      <c r="X115" s="89">
        <v>0</v>
      </c>
      <c r="Y115" s="89">
        <f t="shared" si="27"/>
        <v>0</v>
      </c>
      <c r="Z115" s="1"/>
      <c r="AA115" s="1"/>
    </row>
    <row r="116" spans="2:27">
      <c r="B116" s="204">
        <v>3212</v>
      </c>
      <c r="C116" t="s">
        <v>143</v>
      </c>
      <c r="D116" s="1">
        <v>642422</v>
      </c>
      <c r="E116" s="86">
        <f t="shared" si="20"/>
        <v>30584.241847179244</v>
      </c>
      <c r="F116" s="87">
        <f t="shared" si="14"/>
        <v>0.98951978362618342</v>
      </c>
      <c r="G116" s="189">
        <f t="shared" si="21"/>
        <v>207.70730630085805</v>
      </c>
      <c r="H116" s="189">
        <f t="shared" si="15"/>
        <v>4362.8919688495234</v>
      </c>
      <c r="I116" s="189">
        <f t="shared" si="16"/>
        <v>0</v>
      </c>
      <c r="J116" s="88">
        <f t="shared" si="17"/>
        <v>0</v>
      </c>
      <c r="K116" s="189">
        <f t="shared" si="22"/>
        <v>-263.89892808712239</v>
      </c>
      <c r="L116" s="88">
        <f t="shared" si="18"/>
        <v>-5543.1969844700061</v>
      </c>
      <c r="M116" s="89">
        <f t="shared" si="23"/>
        <v>-1180.3050156204827</v>
      </c>
      <c r="N116" s="89">
        <f t="shared" si="24"/>
        <v>641241.69498437957</v>
      </c>
      <c r="O116" s="89">
        <f t="shared" si="25"/>
        <v>30528.050225392981</v>
      </c>
      <c r="P116" s="90">
        <f t="shared" si="19"/>
        <v>0.98770176499719831</v>
      </c>
      <c r="Q116" s="1">
        <v>-2960.9260179485018</v>
      </c>
      <c r="R116" s="93">
        <f t="shared" si="26"/>
        <v>0.18014715108015214</v>
      </c>
      <c r="S116" s="93">
        <f t="shared" si="26"/>
        <v>0.16289863047164901</v>
      </c>
      <c r="T116" s="92">
        <v>21005</v>
      </c>
      <c r="U116" s="1">
        <v>544357.54</v>
      </c>
      <c r="V116" s="1">
        <v>26300.006763938549</v>
      </c>
      <c r="W116" s="195"/>
      <c r="X116" s="89">
        <v>0</v>
      </c>
      <c r="Y116" s="89">
        <f t="shared" si="27"/>
        <v>0</v>
      </c>
      <c r="Z116" s="1"/>
      <c r="AA116" s="1"/>
    </row>
    <row r="117" spans="2:27">
      <c r="B117" s="204">
        <v>3214</v>
      </c>
      <c r="C117" t="s">
        <v>144</v>
      </c>
      <c r="D117" s="1">
        <v>573332</v>
      </c>
      <c r="E117" s="86">
        <f t="shared" si="20"/>
        <v>34897.559194107977</v>
      </c>
      <c r="F117" s="87">
        <f t="shared" si="14"/>
        <v>1.1290724614126897</v>
      </c>
      <c r="G117" s="189">
        <f t="shared" si="21"/>
        <v>-2552.8157957335306</v>
      </c>
      <c r="H117" s="189">
        <f t="shared" si="15"/>
        <v>-41940.210708106177</v>
      </c>
      <c r="I117" s="189">
        <f t="shared" si="16"/>
        <v>0</v>
      </c>
      <c r="J117" s="88">
        <f t="shared" si="17"/>
        <v>0</v>
      </c>
      <c r="K117" s="189">
        <f t="shared" si="22"/>
        <v>-263.89892808712239</v>
      </c>
      <c r="L117" s="88">
        <f t="shared" si="18"/>
        <v>-4335.5954895433333</v>
      </c>
      <c r="M117" s="89">
        <f t="shared" si="23"/>
        <v>-46275.806197649508</v>
      </c>
      <c r="N117" s="89">
        <f t="shared" si="24"/>
        <v>527056.19380235043</v>
      </c>
      <c r="O117" s="89">
        <f t="shared" si="25"/>
        <v>32080.844470287324</v>
      </c>
      <c r="P117" s="90">
        <f t="shared" si="19"/>
        <v>1.0379407290003404</v>
      </c>
      <c r="Q117" s="1">
        <v>-5397.23813324808</v>
      </c>
      <c r="R117" s="93">
        <f t="shared" si="26"/>
        <v>0.16785246879806001</v>
      </c>
      <c r="S117" s="93">
        <f t="shared" si="26"/>
        <v>0.1613126655763531</v>
      </c>
      <c r="T117" s="92">
        <v>16429</v>
      </c>
      <c r="U117" s="1">
        <v>490928.44799999997</v>
      </c>
      <c r="V117" s="1">
        <v>30050.097814776273</v>
      </c>
      <c r="W117" s="195"/>
      <c r="X117" s="89">
        <v>0</v>
      </c>
      <c r="Y117" s="89">
        <f t="shared" si="27"/>
        <v>0</v>
      </c>
      <c r="Z117" s="1"/>
      <c r="AA117" s="1"/>
    </row>
    <row r="118" spans="2:27">
      <c r="B118" s="204">
        <v>3216</v>
      </c>
      <c r="C118" t="s">
        <v>145</v>
      </c>
      <c r="D118" s="1">
        <v>559768</v>
      </c>
      <c r="E118" s="86">
        <f t="shared" si="20"/>
        <v>27756.63212178311</v>
      </c>
      <c r="F118" s="87">
        <f t="shared" si="14"/>
        <v>0.89803555532214496</v>
      </c>
      <c r="G118" s="189">
        <f t="shared" si="21"/>
        <v>2017.3775305543841</v>
      </c>
      <c r="H118" s="189">
        <f t="shared" si="15"/>
        <v>40684.452658690265</v>
      </c>
      <c r="I118" s="189">
        <f t="shared" si="16"/>
        <v>21.445879057327147</v>
      </c>
      <c r="J118" s="88">
        <f t="shared" si="17"/>
        <v>432.49904294911653</v>
      </c>
      <c r="K118" s="189">
        <f t="shared" si="22"/>
        <v>-242.45304902979524</v>
      </c>
      <c r="L118" s="88">
        <f t="shared" si="18"/>
        <v>-4889.5506397838808</v>
      </c>
      <c r="M118" s="89">
        <f t="shared" si="23"/>
        <v>35794.902018906381</v>
      </c>
      <c r="N118" s="89">
        <f t="shared" si="24"/>
        <v>595562.90201890643</v>
      </c>
      <c r="O118" s="89">
        <f t="shared" si="25"/>
        <v>29531.556603307701</v>
      </c>
      <c r="P118" s="90">
        <f t="shared" si="19"/>
        <v>0.95546130083144565</v>
      </c>
      <c r="Q118" s="1">
        <v>2065.7323553438619</v>
      </c>
      <c r="R118" s="93">
        <f t="shared" si="26"/>
        <v>0.15342558133458686</v>
      </c>
      <c r="S118" s="93">
        <f t="shared" si="26"/>
        <v>0.13558114332316254</v>
      </c>
      <c r="T118" s="92">
        <v>20167</v>
      </c>
      <c r="U118" s="1">
        <v>485309.16</v>
      </c>
      <c r="V118" s="1">
        <v>24442.667338201965</v>
      </c>
      <c r="W118" s="195"/>
      <c r="X118" s="89">
        <v>0</v>
      </c>
      <c r="Y118" s="89">
        <f t="shared" si="27"/>
        <v>0</v>
      </c>
      <c r="Z118" s="1"/>
      <c r="AA118" s="1"/>
    </row>
    <row r="119" spans="2:27">
      <c r="B119" s="204">
        <v>3218</v>
      </c>
      <c r="C119" t="s">
        <v>146</v>
      </c>
      <c r="D119" s="1">
        <v>650724</v>
      </c>
      <c r="E119" s="86">
        <f t="shared" si="20"/>
        <v>28634.719471947195</v>
      </c>
      <c r="F119" s="87">
        <f t="shared" si="14"/>
        <v>0.92644511371763583</v>
      </c>
      <c r="G119" s="189">
        <f t="shared" si="21"/>
        <v>1455.4016264493694</v>
      </c>
      <c r="H119" s="189">
        <f t="shared" si="15"/>
        <v>33074.00196106192</v>
      </c>
      <c r="I119" s="189">
        <f t="shared" si="16"/>
        <v>0</v>
      </c>
      <c r="J119" s="88">
        <f t="shared" si="17"/>
        <v>0</v>
      </c>
      <c r="K119" s="189">
        <f t="shared" si="22"/>
        <v>-263.89892808712239</v>
      </c>
      <c r="L119" s="88">
        <f t="shared" si="18"/>
        <v>-5997.1031407798564</v>
      </c>
      <c r="M119" s="89">
        <f t="shared" si="23"/>
        <v>27076.898820282062</v>
      </c>
      <c r="N119" s="89">
        <f t="shared" si="24"/>
        <v>677800.89882028208</v>
      </c>
      <c r="O119" s="89">
        <f t="shared" si="25"/>
        <v>29826.222170309444</v>
      </c>
      <c r="P119" s="90">
        <f t="shared" si="19"/>
        <v>0.96499488383012122</v>
      </c>
      <c r="Q119" s="1">
        <v>1449.164724690294</v>
      </c>
      <c r="R119" s="93">
        <f t="shared" si="26"/>
        <v>0.22442466295162677</v>
      </c>
      <c r="S119" s="93">
        <f t="shared" si="26"/>
        <v>0.20389635507111781</v>
      </c>
      <c r="T119" s="92">
        <v>22725</v>
      </c>
      <c r="U119" s="1">
        <v>531452.86899999995</v>
      </c>
      <c r="V119" s="1">
        <v>23785.037101682774</v>
      </c>
      <c r="W119" s="195"/>
      <c r="X119" s="89">
        <v>0</v>
      </c>
      <c r="Y119" s="89">
        <f t="shared" si="27"/>
        <v>0</v>
      </c>
      <c r="Z119" s="1"/>
      <c r="AA119" s="1"/>
    </row>
    <row r="120" spans="2:27">
      <c r="B120" s="204">
        <v>3220</v>
      </c>
      <c r="C120" t="s">
        <v>147</v>
      </c>
      <c r="D120" s="1">
        <v>308534</v>
      </c>
      <c r="E120" s="86">
        <f t="shared" si="20"/>
        <v>26377.190732666495</v>
      </c>
      <c r="F120" s="87">
        <f t="shared" si="14"/>
        <v>0.85340523387412226</v>
      </c>
      <c r="G120" s="189">
        <f t="shared" si="21"/>
        <v>2900.2200195890177</v>
      </c>
      <c r="H120" s="189">
        <f t="shared" si="15"/>
        <v>33923.873569132738</v>
      </c>
      <c r="I120" s="189">
        <f t="shared" si="16"/>
        <v>504.25036524814237</v>
      </c>
      <c r="J120" s="88">
        <f t="shared" si="17"/>
        <v>5898.2165223075217</v>
      </c>
      <c r="K120" s="189">
        <f t="shared" si="22"/>
        <v>240.35143716101999</v>
      </c>
      <c r="L120" s="88">
        <f t="shared" si="18"/>
        <v>2811.3907604724509</v>
      </c>
      <c r="M120" s="89">
        <f t="shared" si="23"/>
        <v>36735.26432960519</v>
      </c>
      <c r="N120" s="89">
        <f t="shared" si="24"/>
        <v>345269.26432960521</v>
      </c>
      <c r="O120" s="89">
        <f t="shared" si="25"/>
        <v>29517.762189416535</v>
      </c>
      <c r="P120" s="90">
        <f t="shared" si="19"/>
        <v>0.9550149976169654</v>
      </c>
      <c r="Q120" s="1">
        <v>2046.1581241859458</v>
      </c>
      <c r="R120" s="93">
        <f t="shared" si="26"/>
        <v>0.22186728919878482</v>
      </c>
      <c r="S120" s="93">
        <f t="shared" si="26"/>
        <v>0.20640722603716899</v>
      </c>
      <c r="T120" s="92">
        <v>11697</v>
      </c>
      <c r="U120" s="1">
        <v>252510.23800000001</v>
      </c>
      <c r="V120" s="1">
        <v>21864.251277166855</v>
      </c>
      <c r="W120" s="195"/>
      <c r="X120" s="89">
        <v>0</v>
      </c>
      <c r="Y120" s="89">
        <f t="shared" si="27"/>
        <v>0</v>
      </c>
      <c r="Z120" s="1"/>
      <c r="AA120" s="1"/>
    </row>
    <row r="121" spans="2:27">
      <c r="B121" s="204">
        <v>3222</v>
      </c>
      <c r="C121" t="s">
        <v>148</v>
      </c>
      <c r="D121" s="1">
        <v>1561499</v>
      </c>
      <c r="E121" s="86">
        <f t="shared" si="20"/>
        <v>30313.894119702589</v>
      </c>
      <c r="F121" s="87">
        <f t="shared" si="14"/>
        <v>0.98077297779940431</v>
      </c>
      <c r="G121" s="189">
        <f t="shared" si="21"/>
        <v>380.72985188591758</v>
      </c>
      <c r="H121" s="189">
        <f t="shared" si="15"/>
        <v>19611.775400495499</v>
      </c>
      <c r="I121" s="189">
        <f t="shared" si="16"/>
        <v>0</v>
      </c>
      <c r="J121" s="88">
        <f t="shared" si="17"/>
        <v>0</v>
      </c>
      <c r="K121" s="189">
        <f t="shared" si="22"/>
        <v>-263.89892808712239</v>
      </c>
      <c r="L121" s="88">
        <f t="shared" si="18"/>
        <v>-13593.697684695762</v>
      </c>
      <c r="M121" s="89">
        <f t="shared" si="23"/>
        <v>6018.0777157997363</v>
      </c>
      <c r="N121" s="89">
        <f t="shared" si="24"/>
        <v>1567517.0777157997</v>
      </c>
      <c r="O121" s="89">
        <f t="shared" si="25"/>
        <v>30430.725043501381</v>
      </c>
      <c r="P121" s="90">
        <f t="shared" si="19"/>
        <v>0.98455291489955765</v>
      </c>
      <c r="Q121" s="1">
        <v>2003.1824674817381</v>
      </c>
      <c r="R121" s="93">
        <f t="shared" si="26"/>
        <v>0.22370321334787521</v>
      </c>
      <c r="S121" s="93">
        <f t="shared" si="26"/>
        <v>0.18811649568378186</v>
      </c>
      <c r="T121" s="92">
        <v>51511</v>
      </c>
      <c r="U121" s="1">
        <v>1276043.8829999999</v>
      </c>
      <c r="V121" s="1">
        <v>25514.243956571288</v>
      </c>
      <c r="W121" s="195"/>
      <c r="X121" s="89">
        <v>0</v>
      </c>
      <c r="Y121" s="89">
        <f t="shared" si="27"/>
        <v>0</v>
      </c>
      <c r="Z121" s="1"/>
      <c r="AA121" s="1"/>
    </row>
    <row r="122" spans="2:27">
      <c r="B122" s="204">
        <v>3224</v>
      </c>
      <c r="C122" t="s">
        <v>149</v>
      </c>
      <c r="D122" s="1">
        <v>606414</v>
      </c>
      <c r="E122" s="86">
        <f t="shared" si="20"/>
        <v>29009.47187141217</v>
      </c>
      <c r="F122" s="87">
        <f t="shared" si="14"/>
        <v>0.938569818821816</v>
      </c>
      <c r="G122" s="189">
        <f t="shared" si="21"/>
        <v>1215.5600907917856</v>
      </c>
      <c r="H122" s="189">
        <f t="shared" si="15"/>
        <v>25410.068137911487</v>
      </c>
      <c r="I122" s="189">
        <f t="shared" si="16"/>
        <v>0</v>
      </c>
      <c r="J122" s="88">
        <f t="shared" si="17"/>
        <v>0</v>
      </c>
      <c r="K122" s="189">
        <f t="shared" si="22"/>
        <v>-263.89892808712239</v>
      </c>
      <c r="L122" s="88">
        <f t="shared" si="18"/>
        <v>-5516.5431927332065</v>
      </c>
      <c r="M122" s="89">
        <f t="shared" si="23"/>
        <v>19893.52494517828</v>
      </c>
      <c r="N122" s="89">
        <f t="shared" si="24"/>
        <v>626307.5249451783</v>
      </c>
      <c r="O122" s="89">
        <f t="shared" si="25"/>
        <v>29961.133034116832</v>
      </c>
      <c r="P122" s="90">
        <f t="shared" si="19"/>
        <v>0.96935977766762593</v>
      </c>
      <c r="Q122" s="1">
        <v>-1926.0469278360397</v>
      </c>
      <c r="R122" s="93">
        <f t="shared" si="26"/>
        <v>0.18903343389923982</v>
      </c>
      <c r="S122" s="93">
        <f t="shared" si="26"/>
        <v>0.16656557098352034</v>
      </c>
      <c r="T122" s="92">
        <v>20904</v>
      </c>
      <c r="U122" s="1">
        <v>510005.84399999998</v>
      </c>
      <c r="V122" s="1">
        <v>24867.416451314057</v>
      </c>
      <c r="W122" s="195"/>
      <c r="X122" s="89">
        <v>0</v>
      </c>
      <c r="Y122" s="89">
        <f t="shared" si="27"/>
        <v>0</v>
      </c>
      <c r="Z122" s="1"/>
      <c r="AA122" s="1"/>
    </row>
    <row r="123" spans="2:27">
      <c r="B123" s="204">
        <v>3226</v>
      </c>
      <c r="C123" t="s">
        <v>150</v>
      </c>
      <c r="D123" s="1">
        <v>437157</v>
      </c>
      <c r="E123" s="86">
        <f t="shared" si="20"/>
        <v>23683.876909741033</v>
      </c>
      <c r="F123" s="87">
        <f t="shared" si="14"/>
        <v>0.76626600300433989</v>
      </c>
      <c r="G123" s="189">
        <f t="shared" si="21"/>
        <v>4623.9408662613132</v>
      </c>
      <c r="H123" s="189">
        <f t="shared" si="15"/>
        <v>85348.700509451315</v>
      </c>
      <c r="I123" s="189">
        <f t="shared" si="16"/>
        <v>1446.9102032720539</v>
      </c>
      <c r="J123" s="88">
        <f t="shared" si="17"/>
        <v>26707.068531995574</v>
      </c>
      <c r="K123" s="189">
        <f t="shared" si="22"/>
        <v>1183.0112751849315</v>
      </c>
      <c r="L123" s="88">
        <f t="shared" si="18"/>
        <v>21836.022117363464</v>
      </c>
      <c r="M123" s="89">
        <f t="shared" si="23"/>
        <v>107184.72262681478</v>
      </c>
      <c r="N123" s="89">
        <f t="shared" si="24"/>
        <v>544341.72262681474</v>
      </c>
      <c r="O123" s="89">
        <f t="shared" si="25"/>
        <v>29490.829051187276</v>
      </c>
      <c r="P123" s="90">
        <f t="shared" si="19"/>
        <v>0.95414360530826747</v>
      </c>
      <c r="Q123" s="1">
        <v>9241.0268569910404</v>
      </c>
      <c r="R123" s="93">
        <f t="shared" si="26"/>
        <v>0.15290019115314449</v>
      </c>
      <c r="S123" s="93">
        <f t="shared" si="26"/>
        <v>0.14390584574594695</v>
      </c>
      <c r="T123" s="92">
        <v>18458</v>
      </c>
      <c r="U123" s="1">
        <v>379180.26500000001</v>
      </c>
      <c r="V123" s="1">
        <v>20704.39363328601</v>
      </c>
      <c r="W123" s="195"/>
      <c r="X123" s="89">
        <v>0</v>
      </c>
      <c r="Y123" s="89">
        <f t="shared" si="27"/>
        <v>0</v>
      </c>
      <c r="Z123" s="1"/>
      <c r="AA123" s="1"/>
    </row>
    <row r="124" spans="2:27">
      <c r="B124" s="207">
        <v>3228</v>
      </c>
      <c r="C124" s="208" t="s">
        <v>151</v>
      </c>
      <c r="D124" s="1">
        <v>654064</v>
      </c>
      <c r="E124" s="86">
        <f t="shared" si="20"/>
        <v>26217.091550424884</v>
      </c>
      <c r="F124" s="87">
        <f t="shared" si="14"/>
        <v>0.84822539946913578</v>
      </c>
      <c r="G124" s="189">
        <f t="shared" si="21"/>
        <v>3002.6834962236485</v>
      </c>
      <c r="H124" s="189">
        <f t="shared" si="15"/>
        <v>74910.947863787573</v>
      </c>
      <c r="I124" s="189">
        <f t="shared" si="16"/>
        <v>560.28507903270611</v>
      </c>
      <c r="J124" s="88">
        <f t="shared" si="17"/>
        <v>13977.992151707953</v>
      </c>
      <c r="K124" s="189">
        <f t="shared" si="22"/>
        <v>296.38615094558372</v>
      </c>
      <c r="L124" s="88">
        <f t="shared" si="18"/>
        <v>7394.2416937904227</v>
      </c>
      <c r="M124" s="89">
        <f t="shared" si="23"/>
        <v>82305.189557577993</v>
      </c>
      <c r="N124" s="89">
        <f t="shared" si="24"/>
        <v>736369.18955757795</v>
      </c>
      <c r="O124" s="89">
        <f t="shared" si="25"/>
        <v>29516.161197594112</v>
      </c>
      <c r="P124" s="90">
        <f t="shared" si="19"/>
        <v>0.95496319927291529</v>
      </c>
      <c r="Q124" s="1">
        <v>7051.2310081379692</v>
      </c>
      <c r="R124" s="93">
        <f t="shared" si="26"/>
        <v>0.20136270425483982</v>
      </c>
      <c r="S124" s="93">
        <f t="shared" si="26"/>
        <v>0.1989068160907787</v>
      </c>
      <c r="T124" s="92">
        <v>24948</v>
      </c>
      <c r="U124" s="1">
        <v>544435.07999999996</v>
      </c>
      <c r="V124" s="1">
        <v>21867.497288829978</v>
      </c>
      <c r="W124" s="195"/>
      <c r="X124" s="89">
        <v>0</v>
      </c>
      <c r="Y124" s="89">
        <f t="shared" si="27"/>
        <v>0</v>
      </c>
      <c r="Z124" s="1"/>
      <c r="AA124" s="1"/>
    </row>
    <row r="125" spans="2:27">
      <c r="B125" s="204">
        <v>3230</v>
      </c>
      <c r="C125" t="s">
        <v>152</v>
      </c>
      <c r="D125" s="1">
        <v>242399</v>
      </c>
      <c r="E125" s="86">
        <f t="shared" si="20"/>
        <v>32414.95052152982</v>
      </c>
      <c r="F125" s="87">
        <f t="shared" si="14"/>
        <v>1.0487503658448836</v>
      </c>
      <c r="G125" s="189">
        <f t="shared" si="21"/>
        <v>-963.94624528351005</v>
      </c>
      <c r="H125" s="189">
        <f t="shared" si="15"/>
        <v>-7208.3900222300881</v>
      </c>
      <c r="I125" s="189">
        <f t="shared" si="16"/>
        <v>0</v>
      </c>
      <c r="J125" s="88">
        <f t="shared" si="17"/>
        <v>0</v>
      </c>
      <c r="K125" s="189">
        <f t="shared" si="22"/>
        <v>-263.89892808712239</v>
      </c>
      <c r="L125" s="88">
        <f t="shared" si="18"/>
        <v>-1973.4361842355011</v>
      </c>
      <c r="M125" s="89">
        <f t="shared" si="23"/>
        <v>-9181.8262064655901</v>
      </c>
      <c r="N125" s="89">
        <f t="shared" si="24"/>
        <v>233217.1737935344</v>
      </c>
      <c r="O125" s="89">
        <f t="shared" si="25"/>
        <v>31187.105348159184</v>
      </c>
      <c r="P125" s="90">
        <f t="shared" si="19"/>
        <v>1.0090247745959302</v>
      </c>
      <c r="Q125" s="1">
        <v>-778.17896892259341</v>
      </c>
      <c r="R125" s="93">
        <f t="shared" si="26"/>
        <v>0.18690265535603831</v>
      </c>
      <c r="S125" s="93">
        <f t="shared" si="26"/>
        <v>0.18293467375883288</v>
      </c>
      <c r="T125" s="92">
        <v>7478</v>
      </c>
      <c r="U125" s="1">
        <v>204228.20600000001</v>
      </c>
      <c r="V125" s="1">
        <v>27402.147591573867</v>
      </c>
      <c r="W125" s="195"/>
      <c r="X125" s="89">
        <v>0</v>
      </c>
      <c r="Y125" s="89">
        <f t="shared" si="27"/>
        <v>0</v>
      </c>
      <c r="Z125" s="1"/>
    </row>
    <row r="126" spans="2:27">
      <c r="B126" s="204">
        <v>3232</v>
      </c>
      <c r="C126" t="s">
        <v>153</v>
      </c>
      <c r="D126" s="1">
        <v>820967</v>
      </c>
      <c r="E126" s="86">
        <f t="shared" si="20"/>
        <v>31536.839274738781</v>
      </c>
      <c r="F126" s="87">
        <f t="shared" si="14"/>
        <v>1.0203400343000941</v>
      </c>
      <c r="G126" s="189">
        <f t="shared" si="21"/>
        <v>-401.95504733724522</v>
      </c>
      <c r="H126" s="189">
        <f t="shared" si="15"/>
        <v>-10463.693792283168</v>
      </c>
      <c r="I126" s="189">
        <f t="shared" si="16"/>
        <v>0</v>
      </c>
      <c r="J126" s="88">
        <f t="shared" si="17"/>
        <v>0</v>
      </c>
      <c r="K126" s="189">
        <f t="shared" si="22"/>
        <v>-263.89892808712239</v>
      </c>
      <c r="L126" s="88">
        <f t="shared" si="18"/>
        <v>-6869.8168959639697</v>
      </c>
      <c r="M126" s="89">
        <f t="shared" si="23"/>
        <v>-17333.510688247137</v>
      </c>
      <c r="N126" s="89">
        <f t="shared" si="24"/>
        <v>803633.48931175284</v>
      </c>
      <c r="O126" s="89">
        <f t="shared" si="25"/>
        <v>30870.985299314416</v>
      </c>
      <c r="P126" s="90">
        <f t="shared" si="19"/>
        <v>0.99879705523980622</v>
      </c>
      <c r="Q126" s="1">
        <v>-4487.0842951314226</v>
      </c>
      <c r="R126" s="93">
        <f t="shared" si="26"/>
        <v>0.16647281813504103</v>
      </c>
      <c r="S126" s="93">
        <f t="shared" si="26"/>
        <v>0.16606953543055358</v>
      </c>
      <c r="T126" s="92">
        <v>26032</v>
      </c>
      <c r="U126" s="1">
        <v>703802.94099999999</v>
      </c>
      <c r="V126" s="1">
        <v>27045.419090804287</v>
      </c>
      <c r="W126" s="195"/>
      <c r="X126" s="89">
        <v>0</v>
      </c>
      <c r="Y126" s="89">
        <f t="shared" si="27"/>
        <v>0</v>
      </c>
      <c r="Z126" s="1"/>
    </row>
    <row r="127" spans="2:27">
      <c r="B127" s="204">
        <v>3234</v>
      </c>
      <c r="C127" t="s">
        <v>154</v>
      </c>
      <c r="D127" s="1">
        <v>256302</v>
      </c>
      <c r="E127" s="86">
        <f t="shared" si="20"/>
        <v>27084.645461270211</v>
      </c>
      <c r="F127" s="87">
        <f t="shared" si="14"/>
        <v>0.87629415992536053</v>
      </c>
      <c r="G127" s="189">
        <f t="shared" si="21"/>
        <v>2447.4489932826395</v>
      </c>
      <c r="H127" s="189">
        <f t="shared" si="15"/>
        <v>23160.209823433619</v>
      </c>
      <c r="I127" s="189">
        <f t="shared" si="16"/>
        <v>256.6412102368418</v>
      </c>
      <c r="J127" s="88">
        <f t="shared" si="17"/>
        <v>2428.5957724712339</v>
      </c>
      <c r="K127" s="189">
        <f t="shared" si="22"/>
        <v>-7.257717850280585</v>
      </c>
      <c r="L127" s="88">
        <f t="shared" si="18"/>
        <v>-68.679784017205179</v>
      </c>
      <c r="M127" s="89">
        <f t="shared" si="23"/>
        <v>23091.530039416415</v>
      </c>
      <c r="N127" s="89">
        <f t="shared" si="24"/>
        <v>279393.53003941639</v>
      </c>
      <c r="O127" s="89">
        <f t="shared" si="25"/>
        <v>29524.836736702568</v>
      </c>
      <c r="P127" s="90">
        <f t="shared" si="19"/>
        <v>0.95524388687747763</v>
      </c>
      <c r="Q127" s="1">
        <v>-979.08019841228088</v>
      </c>
      <c r="R127" s="93">
        <f t="shared" si="26"/>
        <v>0.21556884250937891</v>
      </c>
      <c r="S127" s="93">
        <f t="shared" si="26"/>
        <v>0.21004528124678754</v>
      </c>
      <c r="T127" s="92">
        <v>9463</v>
      </c>
      <c r="U127" s="1">
        <v>210849.432</v>
      </c>
      <c r="V127" s="1">
        <v>22383.16687898089</v>
      </c>
      <c r="W127" s="195"/>
      <c r="X127" s="89">
        <v>0</v>
      </c>
      <c r="Y127" s="89">
        <f t="shared" si="27"/>
        <v>0</v>
      </c>
      <c r="Z127" s="1"/>
    </row>
    <row r="128" spans="2:27">
      <c r="B128" s="207">
        <v>3236</v>
      </c>
      <c r="C128" s="208" t="s">
        <v>155</v>
      </c>
      <c r="D128" s="1">
        <v>177008</v>
      </c>
      <c r="E128" s="86">
        <f t="shared" si="20"/>
        <v>25143.18181818182</v>
      </c>
      <c r="F128" s="87">
        <f t="shared" si="14"/>
        <v>0.81348022150484312</v>
      </c>
      <c r="G128" s="189">
        <f t="shared" si="21"/>
        <v>3689.9857248592098</v>
      </c>
      <c r="H128" s="189">
        <f t="shared" si="15"/>
        <v>25977.499503008836</v>
      </c>
      <c r="I128" s="189">
        <f t="shared" si="16"/>
        <v>936.15348531777863</v>
      </c>
      <c r="J128" s="88">
        <f t="shared" si="17"/>
        <v>6590.520536637162</v>
      </c>
      <c r="K128" s="189">
        <f t="shared" si="22"/>
        <v>672.25455723065625</v>
      </c>
      <c r="L128" s="88">
        <f t="shared" si="18"/>
        <v>4732.6720829038204</v>
      </c>
      <c r="M128" s="89">
        <f t="shared" si="23"/>
        <v>30710.171585912656</v>
      </c>
      <c r="N128" s="89">
        <f t="shared" si="24"/>
        <v>207718.17158591264</v>
      </c>
      <c r="O128" s="89">
        <f t="shared" si="25"/>
        <v>29505.422100271684</v>
      </c>
      <c r="P128" s="90">
        <f t="shared" si="19"/>
        <v>0.95461574749327249</v>
      </c>
      <c r="Q128" s="1">
        <v>1784.0880622611621</v>
      </c>
      <c r="R128" s="93">
        <f t="shared" si="26"/>
        <v>0.18930889192294528</v>
      </c>
      <c r="S128" s="94">
        <f t="shared" si="26"/>
        <v>0.18981569968938977</v>
      </c>
      <c r="T128" s="92">
        <v>7040</v>
      </c>
      <c r="U128" s="1">
        <v>148832.655</v>
      </c>
      <c r="V128" s="1">
        <v>21131.997018316059</v>
      </c>
      <c r="W128" s="195"/>
      <c r="X128" s="89">
        <v>0</v>
      </c>
      <c r="Y128" s="89">
        <f t="shared" si="27"/>
        <v>0</v>
      </c>
      <c r="Z128" s="1"/>
    </row>
    <row r="129" spans="2:26">
      <c r="B129" s="204">
        <v>3238</v>
      </c>
      <c r="C129" t="s">
        <v>156</v>
      </c>
      <c r="D129" s="1">
        <v>431389</v>
      </c>
      <c r="E129" s="86">
        <f t="shared" si="20"/>
        <v>25890.589365022206</v>
      </c>
      <c r="F129" s="87">
        <f t="shared" si="14"/>
        <v>0.83766177740953152</v>
      </c>
      <c r="G129" s="189">
        <f t="shared" si="21"/>
        <v>3211.6448948813627</v>
      </c>
      <c r="H129" s="189">
        <f t="shared" si="15"/>
        <v>53512.427238513272</v>
      </c>
      <c r="I129" s="189">
        <f t="shared" si="16"/>
        <v>674.56084392364346</v>
      </c>
      <c r="J129" s="88">
        <f t="shared" si="17"/>
        <v>11239.532781455748</v>
      </c>
      <c r="K129" s="189">
        <f t="shared" si="22"/>
        <v>410.66191583652108</v>
      </c>
      <c r="L129" s="88">
        <f t="shared" si="18"/>
        <v>6842.4488416681143</v>
      </c>
      <c r="M129" s="89">
        <f t="shared" si="23"/>
        <v>60354.876080181384</v>
      </c>
      <c r="N129" s="89">
        <f t="shared" si="24"/>
        <v>491743.87608018139</v>
      </c>
      <c r="O129" s="89">
        <f t="shared" si="25"/>
        <v>29512.896175740094</v>
      </c>
      <c r="P129" s="90">
        <f t="shared" si="19"/>
        <v>0.9548575630523195</v>
      </c>
      <c r="Q129" s="1">
        <v>3003.7759763346039</v>
      </c>
      <c r="R129" s="90">
        <f t="shared" si="26"/>
        <v>0.23952036958578263</v>
      </c>
      <c r="S129" s="90">
        <f t="shared" si="26"/>
        <v>0.2278408174296809</v>
      </c>
      <c r="T129" s="92">
        <v>16662</v>
      </c>
      <c r="U129" s="1">
        <v>348028.97200000001</v>
      </c>
      <c r="V129" s="1">
        <v>21086.275189336564</v>
      </c>
      <c r="W129" s="195"/>
      <c r="X129" s="89">
        <v>0</v>
      </c>
      <c r="Y129" s="89">
        <f t="shared" si="27"/>
        <v>0</v>
      </c>
      <c r="Z129" s="1"/>
    </row>
    <row r="130" spans="2:26">
      <c r="B130" s="204">
        <v>3240</v>
      </c>
      <c r="C130" t="s">
        <v>157</v>
      </c>
      <c r="D130" s="1">
        <v>728597</v>
      </c>
      <c r="E130" s="86">
        <f t="shared" si="20"/>
        <v>25352.204321653502</v>
      </c>
      <c r="F130" s="87">
        <f t="shared" si="14"/>
        <v>0.82024291660259252</v>
      </c>
      <c r="G130" s="189">
        <f t="shared" si="21"/>
        <v>3556.2113226373331</v>
      </c>
      <c r="H130" s="189">
        <f t="shared" si="15"/>
        <v>102201.95720127432</v>
      </c>
      <c r="I130" s="189">
        <f t="shared" si="16"/>
        <v>862.99560910268985</v>
      </c>
      <c r="J130" s="88">
        <f t="shared" si="17"/>
        <v>24801.630810002203</v>
      </c>
      <c r="K130" s="189">
        <f t="shared" si="22"/>
        <v>599.09668101556747</v>
      </c>
      <c r="L130" s="88">
        <f t="shared" si="18"/>
        <v>17217.439515706395</v>
      </c>
      <c r="M130" s="89">
        <f t="shared" si="23"/>
        <v>119419.39671698071</v>
      </c>
      <c r="N130" s="89">
        <f t="shared" si="24"/>
        <v>848016.39671698073</v>
      </c>
      <c r="O130" s="89">
        <f t="shared" si="25"/>
        <v>29507.512325306405</v>
      </c>
      <c r="P130" s="90">
        <f t="shared" si="19"/>
        <v>0.95468337444425011</v>
      </c>
      <c r="Q130" s="1">
        <v>9489.6146209266444</v>
      </c>
      <c r="R130" s="90">
        <f t="shared" si="26"/>
        <v>0.23892216273162695</v>
      </c>
      <c r="S130" s="90">
        <f t="shared" si="26"/>
        <v>0.2222388099017743</v>
      </c>
      <c r="T130" s="92">
        <v>28739</v>
      </c>
      <c r="U130" s="1">
        <v>588089.40700000001</v>
      </c>
      <c r="V130" s="1">
        <v>20742.431115970652</v>
      </c>
      <c r="W130" s="195"/>
      <c r="X130" s="89">
        <v>0</v>
      </c>
      <c r="Y130" s="89">
        <f t="shared" si="27"/>
        <v>0</v>
      </c>
      <c r="Z130" s="1"/>
    </row>
    <row r="131" spans="2:26">
      <c r="B131" s="204">
        <v>3242</v>
      </c>
      <c r="C131" t="s">
        <v>158</v>
      </c>
      <c r="D131" s="1">
        <v>71848</v>
      </c>
      <c r="E131" s="86">
        <f t="shared" si="20"/>
        <v>23342.430149447693</v>
      </c>
      <c r="F131" s="87">
        <f t="shared" si="14"/>
        <v>0.75521886552571416</v>
      </c>
      <c r="G131" s="189">
        <f t="shared" si="21"/>
        <v>4842.4667928490508</v>
      </c>
      <c r="H131" s="189">
        <f t="shared" si="15"/>
        <v>14905.112788389379</v>
      </c>
      <c r="I131" s="189">
        <f t="shared" si="16"/>
        <v>1566.4165693747229</v>
      </c>
      <c r="J131" s="88">
        <f t="shared" si="17"/>
        <v>4821.4302005353975</v>
      </c>
      <c r="K131" s="189">
        <f t="shared" si="22"/>
        <v>1302.5176412876006</v>
      </c>
      <c r="L131" s="88">
        <f t="shared" si="18"/>
        <v>4009.1492998832341</v>
      </c>
      <c r="M131" s="89">
        <f t="shared" si="23"/>
        <v>18914.262088272611</v>
      </c>
      <c r="N131" s="89">
        <f t="shared" si="24"/>
        <v>90762.262088272604</v>
      </c>
      <c r="O131" s="89">
        <f t="shared" si="25"/>
        <v>29487.414583584345</v>
      </c>
      <c r="P131" s="90">
        <f t="shared" si="19"/>
        <v>0.95403313393348121</v>
      </c>
      <c r="Q131" s="1">
        <v>1740.8742152897612</v>
      </c>
      <c r="R131" s="90">
        <f t="shared" si="26"/>
        <v>0.2227845429059894</v>
      </c>
      <c r="S131" s="90">
        <f t="shared" si="26"/>
        <v>0.20053765063739443</v>
      </c>
      <c r="T131" s="92">
        <v>3078</v>
      </c>
      <c r="U131" s="1">
        <v>58757.694000000003</v>
      </c>
      <c r="V131" s="1">
        <v>19443.313699536731</v>
      </c>
      <c r="W131" s="195"/>
      <c r="X131" s="89">
        <v>0</v>
      </c>
      <c r="Y131" s="89">
        <f t="shared" si="27"/>
        <v>0</v>
      </c>
      <c r="Z131" s="1"/>
    </row>
    <row r="132" spans="2:26">
      <c r="B132" s="204">
        <v>3301</v>
      </c>
      <c r="C132" t="s">
        <v>159</v>
      </c>
      <c r="D132" s="1">
        <v>2944448</v>
      </c>
      <c r="E132" s="86">
        <f t="shared" si="20"/>
        <v>27774.405025798722</v>
      </c>
      <c r="F132" s="87">
        <f t="shared" si="14"/>
        <v>0.89861057824485824</v>
      </c>
      <c r="G132" s="189">
        <f t="shared" si="21"/>
        <v>2006.0028719843924</v>
      </c>
      <c r="H132" s="189">
        <f t="shared" si="15"/>
        <v>212662.38246768137</v>
      </c>
      <c r="I132" s="189">
        <f t="shared" si="16"/>
        <v>15.225362651862996</v>
      </c>
      <c r="J132" s="88">
        <f t="shared" si="17"/>
        <v>1614.0863708119518</v>
      </c>
      <c r="K132" s="189">
        <f t="shared" si="22"/>
        <v>-248.67356543525938</v>
      </c>
      <c r="L132" s="88">
        <f t="shared" si="18"/>
        <v>-26362.630692488154</v>
      </c>
      <c r="M132" s="89">
        <f t="shared" si="23"/>
        <v>186299.7517751932</v>
      </c>
      <c r="N132" s="89">
        <f t="shared" si="24"/>
        <v>3130747.751775193</v>
      </c>
      <c r="O132" s="89">
        <f t="shared" si="25"/>
        <v>29531.734332347853</v>
      </c>
      <c r="P132" s="90">
        <f t="shared" si="19"/>
        <v>0.95546705106067253</v>
      </c>
      <c r="Q132" s="1">
        <v>5673.4172889904585</v>
      </c>
      <c r="R132" s="90">
        <f t="shared" si="26"/>
        <v>0.1755911394559439</v>
      </c>
      <c r="S132" s="90">
        <f t="shared" si="26"/>
        <v>0.16937014175533377</v>
      </c>
      <c r="T132" s="92">
        <v>106013</v>
      </c>
      <c r="U132" s="1">
        <v>2504653.1069999998</v>
      </c>
      <c r="V132" s="1">
        <v>23751.594156583087</v>
      </c>
      <c r="W132" s="195"/>
      <c r="X132" s="89">
        <v>0</v>
      </c>
      <c r="Y132" s="89">
        <f t="shared" si="27"/>
        <v>0</v>
      </c>
      <c r="Z132" s="1"/>
    </row>
    <row r="133" spans="2:26">
      <c r="B133" s="204">
        <v>3303</v>
      </c>
      <c r="C133" t="s">
        <v>160</v>
      </c>
      <c r="D133" s="1">
        <v>987661</v>
      </c>
      <c r="E133" s="86">
        <f t="shared" si="20"/>
        <v>33859.954060817989</v>
      </c>
      <c r="F133" s="87">
        <f t="shared" si="14"/>
        <v>1.09550187914641</v>
      </c>
      <c r="G133" s="189">
        <f t="shared" si="21"/>
        <v>-1888.7485104279383</v>
      </c>
      <c r="H133" s="189">
        <f t="shared" si="15"/>
        <v>-55092.90530067253</v>
      </c>
      <c r="I133" s="189">
        <f t="shared" si="16"/>
        <v>0</v>
      </c>
      <c r="J133" s="88">
        <f t="shared" si="17"/>
        <v>0</v>
      </c>
      <c r="K133" s="189">
        <f t="shared" si="22"/>
        <v>-263.89892808712239</v>
      </c>
      <c r="L133" s="88">
        <f t="shared" si="18"/>
        <v>-7697.6678333732725</v>
      </c>
      <c r="M133" s="89">
        <f t="shared" si="23"/>
        <v>-62790.573134045801</v>
      </c>
      <c r="N133" s="89">
        <f t="shared" si="24"/>
        <v>924870.42686595418</v>
      </c>
      <c r="O133" s="89">
        <f t="shared" si="25"/>
        <v>31707.306622302931</v>
      </c>
      <c r="P133" s="90">
        <f t="shared" si="19"/>
        <v>1.0258553193844799</v>
      </c>
      <c r="Q133" s="1">
        <v>-6671.0655395162685</v>
      </c>
      <c r="R133" s="90">
        <f t="shared" si="26"/>
        <v>0.1916675876805799</v>
      </c>
      <c r="S133" s="90">
        <f t="shared" si="26"/>
        <v>0.18521267051326068</v>
      </c>
      <c r="T133" s="92">
        <v>29169</v>
      </c>
      <c r="U133" s="1">
        <v>828805.79299999995</v>
      </c>
      <c r="V133" s="1">
        <v>28568.673709972078</v>
      </c>
      <c r="W133" s="195"/>
      <c r="X133" s="89">
        <v>0</v>
      </c>
      <c r="Y133" s="89">
        <f t="shared" si="27"/>
        <v>0</v>
      </c>
      <c r="Z133" s="1"/>
    </row>
    <row r="134" spans="2:26">
      <c r="B134" s="204">
        <v>3305</v>
      </c>
      <c r="C134" t="s">
        <v>161</v>
      </c>
      <c r="D134" s="1">
        <v>850330</v>
      </c>
      <c r="E134" s="86">
        <f t="shared" si="20"/>
        <v>26621.063177008327</v>
      </c>
      <c r="F134" s="87">
        <f t="shared" si="14"/>
        <v>0.86129546079435493</v>
      </c>
      <c r="G134" s="189">
        <f t="shared" si="21"/>
        <v>2744.1416552102451</v>
      </c>
      <c r="H134" s="189">
        <f t="shared" si="15"/>
        <v>87653.372750725641</v>
      </c>
      <c r="I134" s="189">
        <f t="shared" si="16"/>
        <v>418.89500972850107</v>
      </c>
      <c r="J134" s="88">
        <f t="shared" si="17"/>
        <v>13380.344400747781</v>
      </c>
      <c r="K134" s="189">
        <f t="shared" si="22"/>
        <v>154.99608164137868</v>
      </c>
      <c r="L134" s="88">
        <f t="shared" si="18"/>
        <v>4950.8848397889178</v>
      </c>
      <c r="M134" s="89">
        <f t="shared" si="23"/>
        <v>92604.257590514564</v>
      </c>
      <c r="N134" s="89">
        <f t="shared" si="24"/>
        <v>942934.25759051461</v>
      </c>
      <c r="O134" s="89">
        <f t="shared" si="25"/>
        <v>29520.200913859953</v>
      </c>
      <c r="P134" s="90">
        <f t="shared" si="19"/>
        <v>0.95509389988616766</v>
      </c>
      <c r="Q134" s="1">
        <v>6997.5242705605633</v>
      </c>
      <c r="R134" s="90">
        <f t="shared" si="26"/>
        <v>0.19494628879935427</v>
      </c>
      <c r="S134" s="90">
        <f t="shared" si="26"/>
        <v>0.18937221713724475</v>
      </c>
      <c r="T134" s="92">
        <v>31942</v>
      </c>
      <c r="U134" s="1">
        <v>711605.20600000001</v>
      </c>
      <c r="V134" s="1">
        <v>22382.449155474475</v>
      </c>
      <c r="W134" s="195"/>
      <c r="X134" s="89">
        <v>0</v>
      </c>
      <c r="Y134" s="89">
        <f t="shared" si="27"/>
        <v>0</v>
      </c>
      <c r="Z134" s="1"/>
    </row>
    <row r="135" spans="2:26">
      <c r="B135" s="204">
        <v>3310</v>
      </c>
      <c r="C135" t="s">
        <v>162</v>
      </c>
      <c r="D135" s="1">
        <v>230214</v>
      </c>
      <c r="E135" s="86">
        <f t="shared" si="20"/>
        <v>31951.977793199167</v>
      </c>
      <c r="F135" s="87">
        <f t="shared" ref="F135:F198" si="28">E135/E$365</f>
        <v>1.0337713882311284</v>
      </c>
      <c r="G135" s="189">
        <f t="shared" si="21"/>
        <v>-667.64369915189218</v>
      </c>
      <c r="H135" s="189">
        <f t="shared" ref="H135:H198" si="29">G135*T135/1000</f>
        <v>-4810.3728523893833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-263.89892808712239</v>
      </c>
      <c r="L135" s="88">
        <f t="shared" ref="L135:L198" si="32">K135*T135/1000</f>
        <v>-1901.3917768677168</v>
      </c>
      <c r="M135" s="89">
        <f t="shared" si="23"/>
        <v>-6711.7646292570998</v>
      </c>
      <c r="N135" s="89">
        <f t="shared" si="24"/>
        <v>223502.23537074291</v>
      </c>
      <c r="O135" s="89">
        <f t="shared" si="25"/>
        <v>31020.435165960156</v>
      </c>
      <c r="P135" s="90">
        <f t="shared" ref="P135:P198" si="33">O135/O$365</f>
        <v>1.0036323426549787</v>
      </c>
      <c r="Q135" s="1">
        <v>-1009.5889530739887</v>
      </c>
      <c r="R135" s="90">
        <f t="shared" si="26"/>
        <v>0.19083894172554677</v>
      </c>
      <c r="S135" s="90">
        <f t="shared" si="26"/>
        <v>0.16769980892310729</v>
      </c>
      <c r="T135" s="92">
        <v>7205</v>
      </c>
      <c r="U135" s="1">
        <v>193320.853</v>
      </c>
      <c r="V135" s="1">
        <v>27363.178060863411</v>
      </c>
      <c r="W135" s="195"/>
      <c r="X135" s="89">
        <v>0</v>
      </c>
      <c r="Y135" s="89">
        <f t="shared" si="27"/>
        <v>0</v>
      </c>
      <c r="Z135" s="1"/>
    </row>
    <row r="136" spans="2:26">
      <c r="B136" s="204">
        <v>3312</v>
      </c>
      <c r="C136" t="s">
        <v>163</v>
      </c>
      <c r="D136" s="1">
        <v>933959</v>
      </c>
      <c r="E136" s="86">
        <f t="shared" ref="E136:E199" si="34">D136/T136*1000</f>
        <v>32432.51033093725</v>
      </c>
      <c r="F136" s="87">
        <f t="shared" si="28"/>
        <v>1.049318494323993</v>
      </c>
      <c r="G136" s="189">
        <f t="shared" ref="G136:G199" si="35">($E$365+$Y$365-E136-Y136)*0.64</f>
        <v>-975.18452330426544</v>
      </c>
      <c r="H136" s="189">
        <f t="shared" si="29"/>
        <v>-28082.388717592934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-263.89892808712239</v>
      </c>
      <c r="L136" s="88">
        <f t="shared" si="32"/>
        <v>-7599.4974321248637</v>
      </c>
      <c r="M136" s="89">
        <f t="shared" ref="M136:M199" si="37">+H136+L136</f>
        <v>-35681.8861497178</v>
      </c>
      <c r="N136" s="89">
        <f t="shared" ref="N136:N199" si="38">D136+M136</f>
        <v>898277.11385028216</v>
      </c>
      <c r="O136" s="89">
        <f t="shared" ref="O136:O199" si="39">N136/T136*1000</f>
        <v>31193.426879545859</v>
      </c>
      <c r="P136" s="90">
        <f t="shared" si="33"/>
        <v>1.0092293008484097</v>
      </c>
      <c r="Q136" s="1">
        <v>-4460.5595838544432</v>
      </c>
      <c r="R136" s="90">
        <f t="shared" ref="R136:S199" si="40">(D136-U136)/U136</f>
        <v>0.16261371567725574</v>
      </c>
      <c r="S136" s="90">
        <f t="shared" si="40"/>
        <v>0.15635594139764419</v>
      </c>
      <c r="T136" s="92">
        <v>28797</v>
      </c>
      <c r="U136" s="1">
        <v>803327.01</v>
      </c>
      <c r="V136" s="1">
        <v>28047.168842957894</v>
      </c>
      <c r="W136" s="195"/>
      <c r="X136" s="89">
        <v>0</v>
      </c>
      <c r="Y136" s="89">
        <f t="shared" ref="Y136:Y199" si="41">X136*1000/T136</f>
        <v>0</v>
      </c>
      <c r="Z136" s="1"/>
    </row>
    <row r="137" spans="2:26">
      <c r="B137" s="204">
        <v>3314</v>
      </c>
      <c r="C137" t="s">
        <v>164</v>
      </c>
      <c r="D137" s="1">
        <v>581177</v>
      </c>
      <c r="E137" s="86">
        <f t="shared" si="34"/>
        <v>27721.297400429285</v>
      </c>
      <c r="F137" s="87">
        <f t="shared" si="28"/>
        <v>0.89689233895591181</v>
      </c>
      <c r="G137" s="189">
        <f t="shared" si="35"/>
        <v>2039.9917522208323</v>
      </c>
      <c r="H137" s="189">
        <f t="shared" si="29"/>
        <v>42768.427085309748</v>
      </c>
      <c r="I137" s="189">
        <f t="shared" si="30"/>
        <v>33.813031531166047</v>
      </c>
      <c r="J137" s="88">
        <f t="shared" si="31"/>
        <v>708.89020605089615</v>
      </c>
      <c r="K137" s="189">
        <f t="shared" si="36"/>
        <v>-230.08589655595634</v>
      </c>
      <c r="L137" s="88">
        <f t="shared" si="32"/>
        <v>-4823.7508212956245</v>
      </c>
      <c r="M137" s="89">
        <f t="shared" si="37"/>
        <v>37944.676264014124</v>
      </c>
      <c r="N137" s="89">
        <f t="shared" si="38"/>
        <v>619121.6762640141</v>
      </c>
      <c r="O137" s="89">
        <f t="shared" si="39"/>
        <v>29531.203256094162</v>
      </c>
      <c r="P137" s="90">
        <f t="shared" si="33"/>
        <v>0.95544986866778325</v>
      </c>
      <c r="Q137" s="1">
        <v>647.3634481968038</v>
      </c>
      <c r="R137" s="90">
        <f t="shared" si="40"/>
        <v>0.16804127472954733</v>
      </c>
      <c r="S137" s="90">
        <f t="shared" si="40"/>
        <v>0.16224703229826304</v>
      </c>
      <c r="T137" s="92">
        <v>20965</v>
      </c>
      <c r="U137" s="1">
        <v>497565.46500000003</v>
      </c>
      <c r="V137" s="1">
        <v>23851.467571065627</v>
      </c>
      <c r="W137" s="195"/>
      <c r="X137" s="89">
        <v>0</v>
      </c>
      <c r="Y137" s="89">
        <f t="shared" si="41"/>
        <v>0</v>
      </c>
      <c r="Z137" s="1"/>
    </row>
    <row r="138" spans="2:26">
      <c r="B138" s="204">
        <v>3316</v>
      </c>
      <c r="C138" t="s">
        <v>165</v>
      </c>
      <c r="D138" s="1">
        <v>365079</v>
      </c>
      <c r="E138" s="86">
        <f t="shared" si="34"/>
        <v>24707.566323768271</v>
      </c>
      <c r="F138" s="87">
        <f t="shared" si="28"/>
        <v>0.79938635735316188</v>
      </c>
      <c r="G138" s="189">
        <f t="shared" si="35"/>
        <v>3968.7796412838811</v>
      </c>
      <c r="H138" s="189">
        <f t="shared" si="29"/>
        <v>58642.68797961063</v>
      </c>
      <c r="I138" s="189">
        <f t="shared" si="30"/>
        <v>1088.6189083625206</v>
      </c>
      <c r="J138" s="88">
        <f t="shared" si="31"/>
        <v>16085.432989964604</v>
      </c>
      <c r="K138" s="189">
        <f t="shared" si="36"/>
        <v>824.71998027539826</v>
      </c>
      <c r="L138" s="88">
        <f t="shared" si="32"/>
        <v>12186.062428549285</v>
      </c>
      <c r="M138" s="89">
        <f t="shared" si="37"/>
        <v>70828.750408159918</v>
      </c>
      <c r="N138" s="89">
        <f t="shared" si="38"/>
        <v>435907.75040815992</v>
      </c>
      <c r="O138" s="89">
        <f t="shared" si="39"/>
        <v>29501.065945327555</v>
      </c>
      <c r="P138" s="90">
        <f t="shared" si="33"/>
        <v>0.95447480885175584</v>
      </c>
      <c r="Q138" s="1">
        <v>6038.4291829504291</v>
      </c>
      <c r="R138" s="90">
        <f t="shared" si="40"/>
        <v>0.15210274537735019</v>
      </c>
      <c r="S138" s="90">
        <f t="shared" si="40"/>
        <v>0.14336996874752719</v>
      </c>
      <c r="T138" s="92">
        <v>14776</v>
      </c>
      <c r="U138" s="1">
        <v>316880.592</v>
      </c>
      <c r="V138" s="1">
        <v>21609.423895253683</v>
      </c>
      <c r="W138" s="195"/>
      <c r="X138" s="89">
        <v>0</v>
      </c>
      <c r="Y138" s="89">
        <f t="shared" si="41"/>
        <v>0</v>
      </c>
      <c r="Z138" s="1"/>
    </row>
    <row r="139" spans="2:26">
      <c r="B139" s="204">
        <v>3318</v>
      </c>
      <c r="C139" t="s">
        <v>166</v>
      </c>
      <c r="D139" s="1">
        <v>68570</v>
      </c>
      <c r="E139" s="86">
        <f t="shared" si="34"/>
        <v>30127.416520210896</v>
      </c>
      <c r="F139" s="87">
        <f t="shared" si="28"/>
        <v>0.97473969847791053</v>
      </c>
      <c r="G139" s="189">
        <f t="shared" si="35"/>
        <v>500.07551556060093</v>
      </c>
      <c r="H139" s="189">
        <f t="shared" si="29"/>
        <v>1138.1718734159276</v>
      </c>
      <c r="I139" s="189">
        <f t="shared" si="30"/>
        <v>0</v>
      </c>
      <c r="J139" s="88">
        <f t="shared" si="31"/>
        <v>0</v>
      </c>
      <c r="K139" s="189">
        <f t="shared" si="36"/>
        <v>-263.89892808712239</v>
      </c>
      <c r="L139" s="88">
        <f t="shared" si="32"/>
        <v>-600.63396032629055</v>
      </c>
      <c r="M139" s="89">
        <f t="shared" si="37"/>
        <v>537.53791308963707</v>
      </c>
      <c r="N139" s="89">
        <f t="shared" si="38"/>
        <v>69107.537913089633</v>
      </c>
      <c r="O139" s="89">
        <f t="shared" si="39"/>
        <v>30363.593107684374</v>
      </c>
      <c r="P139" s="90">
        <f t="shared" si="33"/>
        <v>0.98238093434382001</v>
      </c>
      <c r="Q139" s="1">
        <v>-1366.145040554667</v>
      </c>
      <c r="R139" s="90">
        <f t="shared" si="40"/>
        <v>0.13724755243827408</v>
      </c>
      <c r="S139" s="90">
        <f t="shared" si="40"/>
        <v>0.11676110707361267</v>
      </c>
      <c r="T139" s="92">
        <v>2276</v>
      </c>
      <c r="U139" s="1">
        <v>60294.7</v>
      </c>
      <c r="V139" s="1">
        <v>26977.494407158836</v>
      </c>
      <c r="W139" s="195"/>
      <c r="X139" s="89">
        <v>0</v>
      </c>
      <c r="Y139" s="89">
        <f t="shared" si="41"/>
        <v>0</v>
      </c>
      <c r="Z139" s="1"/>
    </row>
    <row r="140" spans="2:26">
      <c r="B140" s="204">
        <v>3320</v>
      </c>
      <c r="C140" t="s">
        <v>167</v>
      </c>
      <c r="D140" s="1">
        <v>34324</v>
      </c>
      <c r="E140" s="86">
        <f t="shared" si="34"/>
        <v>30591.800356506239</v>
      </c>
      <c r="F140" s="87">
        <f t="shared" si="28"/>
        <v>0.98976433095062444</v>
      </c>
      <c r="G140" s="189">
        <f t="shared" si="35"/>
        <v>202.86986033158144</v>
      </c>
      <c r="H140" s="189">
        <f t="shared" si="29"/>
        <v>227.61998329203436</v>
      </c>
      <c r="I140" s="189">
        <f t="shared" si="30"/>
        <v>0</v>
      </c>
      <c r="J140" s="88">
        <f t="shared" si="31"/>
        <v>0</v>
      </c>
      <c r="K140" s="189">
        <f t="shared" si="36"/>
        <v>-263.89892808712239</v>
      </c>
      <c r="L140" s="88">
        <f t="shared" si="32"/>
        <v>-296.09459731375131</v>
      </c>
      <c r="M140" s="89">
        <f t="shared" si="37"/>
        <v>-68.474614021716945</v>
      </c>
      <c r="N140" s="89">
        <f t="shared" si="38"/>
        <v>34255.525385978282</v>
      </c>
      <c r="O140" s="89">
        <f t="shared" si="39"/>
        <v>30530.771288750697</v>
      </c>
      <c r="P140" s="90">
        <f t="shared" si="33"/>
        <v>0.98778980203399702</v>
      </c>
      <c r="Q140" s="1">
        <v>-85.287317883275392</v>
      </c>
      <c r="R140" s="90">
        <f t="shared" si="40"/>
        <v>0.16476374526585677</v>
      </c>
      <c r="S140" s="90">
        <f t="shared" si="40"/>
        <v>0.15957317599105333</v>
      </c>
      <c r="T140" s="92">
        <v>1122</v>
      </c>
      <c r="U140" s="1">
        <v>29468.636999999999</v>
      </c>
      <c r="V140" s="1">
        <v>26381.948970456582</v>
      </c>
      <c r="W140" s="195"/>
      <c r="X140" s="89">
        <v>0</v>
      </c>
      <c r="Y140" s="89">
        <f t="shared" si="41"/>
        <v>0</v>
      </c>
      <c r="Z140" s="1"/>
    </row>
    <row r="141" spans="2:26">
      <c r="B141" s="204">
        <v>3322</v>
      </c>
      <c r="C141" t="s">
        <v>168</v>
      </c>
      <c r="D141" s="1">
        <v>90816</v>
      </c>
      <c r="E141" s="86">
        <f t="shared" si="34"/>
        <v>28081.632653061224</v>
      </c>
      <c r="F141" s="87">
        <f t="shared" si="28"/>
        <v>0.90855059300055563</v>
      </c>
      <c r="G141" s="189">
        <f t="shared" si="35"/>
        <v>1809.377190536391</v>
      </c>
      <c r="H141" s="189">
        <f t="shared" si="29"/>
        <v>5851.5258341946883</v>
      </c>
      <c r="I141" s="189">
        <f t="shared" si="30"/>
        <v>0</v>
      </c>
      <c r="J141" s="88">
        <f t="shared" si="31"/>
        <v>0</v>
      </c>
      <c r="K141" s="189">
        <f t="shared" si="36"/>
        <v>-263.89892808712239</v>
      </c>
      <c r="L141" s="88">
        <f t="shared" si="32"/>
        <v>-853.44913343375379</v>
      </c>
      <c r="M141" s="89">
        <f t="shared" si="37"/>
        <v>4998.0767007609347</v>
      </c>
      <c r="N141" s="89">
        <f t="shared" si="38"/>
        <v>95814.076700760939</v>
      </c>
      <c r="O141" s="89">
        <f t="shared" si="39"/>
        <v>29627.110915510497</v>
      </c>
      <c r="P141" s="90">
        <f t="shared" si="33"/>
        <v>0.95855285637197241</v>
      </c>
      <c r="Q141" s="1">
        <v>651.86596610114157</v>
      </c>
      <c r="R141" s="90">
        <f t="shared" si="40"/>
        <v>6.8680955794940088E-2</v>
      </c>
      <c r="S141" s="90">
        <f t="shared" si="40"/>
        <v>7.9255411758278979E-2</v>
      </c>
      <c r="T141" s="92">
        <v>3234</v>
      </c>
      <c r="U141" s="1">
        <v>84979.524999999994</v>
      </c>
      <c r="V141" s="1">
        <v>26019.450398040415</v>
      </c>
      <c r="W141" s="195"/>
      <c r="X141" s="89">
        <v>0</v>
      </c>
      <c r="Y141" s="89">
        <f t="shared" si="41"/>
        <v>0</v>
      </c>
      <c r="Z141" s="1"/>
    </row>
    <row r="142" spans="2:26">
      <c r="B142" s="204">
        <v>3324</v>
      </c>
      <c r="C142" t="s">
        <v>169</v>
      </c>
      <c r="D142" s="1">
        <v>147578</v>
      </c>
      <c r="E142" s="86">
        <f t="shared" si="34"/>
        <v>30105.671154630763</v>
      </c>
      <c r="F142" s="87">
        <f t="shared" si="28"/>
        <v>0.97403615089444451</v>
      </c>
      <c r="G142" s="189">
        <f t="shared" si="35"/>
        <v>513.99254953188586</v>
      </c>
      <c r="H142" s="189">
        <f t="shared" si="29"/>
        <v>2519.5914778053043</v>
      </c>
      <c r="I142" s="189">
        <f t="shared" si="30"/>
        <v>0</v>
      </c>
      <c r="J142" s="88">
        <f t="shared" si="31"/>
        <v>0</v>
      </c>
      <c r="K142" s="189">
        <f t="shared" si="36"/>
        <v>-263.89892808712239</v>
      </c>
      <c r="L142" s="88">
        <f t="shared" si="32"/>
        <v>-1293.632545483074</v>
      </c>
      <c r="M142" s="89">
        <f t="shared" si="37"/>
        <v>1225.9589323222303</v>
      </c>
      <c r="N142" s="89">
        <f t="shared" si="38"/>
        <v>148803.95893232222</v>
      </c>
      <c r="O142" s="89">
        <f t="shared" si="39"/>
        <v>30355.764776075524</v>
      </c>
      <c r="P142" s="90">
        <f t="shared" si="33"/>
        <v>0.98212765721377215</v>
      </c>
      <c r="Q142" s="1">
        <v>1265.5586165206525</v>
      </c>
      <c r="R142" s="90">
        <f t="shared" si="40"/>
        <v>0.13936277906746813</v>
      </c>
      <c r="S142" s="90">
        <f t="shared" si="40"/>
        <v>0.13610878500240384</v>
      </c>
      <c r="T142" s="92">
        <v>4902</v>
      </c>
      <c r="U142" s="1">
        <v>129526.787</v>
      </c>
      <c r="V142" s="1">
        <v>26498.933510638301</v>
      </c>
      <c r="W142" s="195"/>
      <c r="X142" s="89">
        <v>0</v>
      </c>
      <c r="Y142" s="89">
        <f t="shared" si="41"/>
        <v>0</v>
      </c>
      <c r="Z142" s="1"/>
    </row>
    <row r="143" spans="2:26">
      <c r="B143" s="204">
        <v>3326</v>
      </c>
      <c r="C143" t="s">
        <v>170</v>
      </c>
      <c r="D143" s="1">
        <v>91115</v>
      </c>
      <c r="E143" s="86">
        <f t="shared" si="34"/>
        <v>33659.032138899151</v>
      </c>
      <c r="F143" s="87">
        <f t="shared" si="28"/>
        <v>1.0890012695286755</v>
      </c>
      <c r="G143" s="189">
        <f t="shared" si="35"/>
        <v>-1760.1584803998819</v>
      </c>
      <c r="H143" s="189">
        <f t="shared" si="29"/>
        <v>-4764.749006442481</v>
      </c>
      <c r="I143" s="189">
        <f t="shared" si="30"/>
        <v>0</v>
      </c>
      <c r="J143" s="88">
        <f t="shared" si="31"/>
        <v>0</v>
      </c>
      <c r="K143" s="189">
        <f t="shared" si="36"/>
        <v>-263.89892808712239</v>
      </c>
      <c r="L143" s="88">
        <f t="shared" si="32"/>
        <v>-714.37439833184033</v>
      </c>
      <c r="M143" s="89">
        <f t="shared" si="37"/>
        <v>-5479.123404774321</v>
      </c>
      <c r="N143" s="89">
        <f t="shared" si="38"/>
        <v>85635.87659522568</v>
      </c>
      <c r="O143" s="89">
        <f t="shared" si="39"/>
        <v>31634.974730412145</v>
      </c>
      <c r="P143" s="90">
        <f t="shared" si="33"/>
        <v>1.0235150999220954</v>
      </c>
      <c r="Q143" s="1">
        <v>-270.02393004459464</v>
      </c>
      <c r="R143" s="90">
        <f t="shared" si="40"/>
        <v>0.12130557257303437</v>
      </c>
      <c r="S143" s="90">
        <f t="shared" si="40"/>
        <v>0.11219263478337546</v>
      </c>
      <c r="T143" s="92">
        <v>2707</v>
      </c>
      <c r="U143" s="1">
        <v>81257.956999999995</v>
      </c>
      <c r="V143" s="1">
        <v>30263.671135940407</v>
      </c>
      <c r="W143" s="195"/>
      <c r="X143" s="89">
        <v>0</v>
      </c>
      <c r="Y143" s="89">
        <f t="shared" si="41"/>
        <v>0</v>
      </c>
      <c r="Z143" s="1"/>
    </row>
    <row r="144" spans="2:26">
      <c r="B144" s="204">
        <v>3328</v>
      </c>
      <c r="C144" t="s">
        <v>171</v>
      </c>
      <c r="D144" s="1">
        <v>147838</v>
      </c>
      <c r="E144" s="86">
        <f t="shared" si="34"/>
        <v>28953.779866823348</v>
      </c>
      <c r="F144" s="87">
        <f t="shared" si="28"/>
        <v>0.9367679647622712</v>
      </c>
      <c r="G144" s="189">
        <f t="shared" si="35"/>
        <v>1251.2029737286316</v>
      </c>
      <c r="H144" s="189">
        <f t="shared" si="29"/>
        <v>6388.6423838583933</v>
      </c>
      <c r="I144" s="189">
        <f t="shared" si="30"/>
        <v>0</v>
      </c>
      <c r="J144" s="88">
        <f t="shared" si="31"/>
        <v>0</v>
      </c>
      <c r="K144" s="189">
        <f t="shared" si="36"/>
        <v>-263.89892808712239</v>
      </c>
      <c r="L144" s="88">
        <f t="shared" si="32"/>
        <v>-1347.4679268128468</v>
      </c>
      <c r="M144" s="89">
        <f t="shared" si="37"/>
        <v>5041.1744570455467</v>
      </c>
      <c r="N144" s="89">
        <f t="shared" si="38"/>
        <v>152879.17445704553</v>
      </c>
      <c r="O144" s="89">
        <f t="shared" si="39"/>
        <v>29941.083912464852</v>
      </c>
      <c r="P144" s="90">
        <f t="shared" si="33"/>
        <v>0.96871111020618972</v>
      </c>
      <c r="Q144" s="1">
        <v>1524.4372859964205</v>
      </c>
      <c r="R144" s="90">
        <f t="shared" si="40"/>
        <v>0.12806093583153275</v>
      </c>
      <c r="S144" s="90">
        <f t="shared" si="40"/>
        <v>6.8189311544352066E-2</v>
      </c>
      <c r="T144" s="92">
        <v>5106</v>
      </c>
      <c r="U144" s="1">
        <v>131054.977</v>
      </c>
      <c r="V144" s="1">
        <v>27105.476111685624</v>
      </c>
      <c r="W144" s="195"/>
      <c r="X144" s="89">
        <v>0</v>
      </c>
      <c r="Y144" s="89">
        <f t="shared" si="41"/>
        <v>0</v>
      </c>
      <c r="Z144" s="1"/>
    </row>
    <row r="145" spans="2:26">
      <c r="B145" s="204">
        <v>3330</v>
      </c>
      <c r="C145" t="s">
        <v>172</v>
      </c>
      <c r="D145" s="1">
        <v>169738</v>
      </c>
      <c r="E145" s="86">
        <f t="shared" si="34"/>
        <v>37288.664323374338</v>
      </c>
      <c r="F145" s="87">
        <f t="shared" si="28"/>
        <v>1.2064340596488521</v>
      </c>
      <c r="G145" s="189">
        <f t="shared" si="35"/>
        <v>-4083.123078464002</v>
      </c>
      <c r="H145" s="189">
        <f t="shared" si="29"/>
        <v>-18586.376253168135</v>
      </c>
      <c r="I145" s="189">
        <f t="shared" si="30"/>
        <v>0</v>
      </c>
      <c r="J145" s="88">
        <f t="shared" si="31"/>
        <v>0</v>
      </c>
      <c r="K145" s="189">
        <f t="shared" si="36"/>
        <v>-263.89892808712239</v>
      </c>
      <c r="L145" s="88">
        <f t="shared" si="32"/>
        <v>-1201.2679206525811</v>
      </c>
      <c r="M145" s="89">
        <f t="shared" si="37"/>
        <v>-19787.644173820718</v>
      </c>
      <c r="N145" s="89">
        <f t="shared" si="38"/>
        <v>149950.35582617929</v>
      </c>
      <c r="O145" s="89">
        <f t="shared" si="39"/>
        <v>32941.642316823221</v>
      </c>
      <c r="P145" s="90">
        <f t="shared" si="33"/>
        <v>1.0657909043653593</v>
      </c>
      <c r="Q145" s="1">
        <v>-1018.3700811093258</v>
      </c>
      <c r="R145" s="90">
        <f t="shared" si="40"/>
        <v>6.3697273177341432E-2</v>
      </c>
      <c r="S145" s="90">
        <f t="shared" si="40"/>
        <v>5.7855350543458674E-2</v>
      </c>
      <c r="T145" s="92">
        <v>4552</v>
      </c>
      <c r="U145" s="1">
        <v>159573.59700000001</v>
      </c>
      <c r="V145" s="1">
        <v>35249.303512259779</v>
      </c>
      <c r="W145" s="195"/>
      <c r="X145" s="89">
        <v>0</v>
      </c>
      <c r="Y145" s="89">
        <f t="shared" si="41"/>
        <v>0</v>
      </c>
      <c r="Z145" s="1"/>
    </row>
    <row r="146" spans="2:26">
      <c r="B146" s="204">
        <v>3332</v>
      </c>
      <c r="C146" t="s">
        <v>173</v>
      </c>
      <c r="D146" s="1">
        <v>98849</v>
      </c>
      <c r="E146" s="86">
        <f t="shared" si="34"/>
        <v>28130.051223676724</v>
      </c>
      <c r="F146" s="87">
        <f t="shared" si="28"/>
        <v>0.91011712303776682</v>
      </c>
      <c r="G146" s="189">
        <f t="shared" si="35"/>
        <v>1778.3893053424708</v>
      </c>
      <c r="H146" s="189">
        <f t="shared" si="29"/>
        <v>6249.260018973443</v>
      </c>
      <c r="I146" s="189">
        <f t="shared" si="30"/>
        <v>0</v>
      </c>
      <c r="J146" s="88">
        <f t="shared" si="31"/>
        <v>0</v>
      </c>
      <c r="K146" s="189">
        <f t="shared" si="36"/>
        <v>-263.89892808712239</v>
      </c>
      <c r="L146" s="88">
        <f t="shared" si="32"/>
        <v>-927.34083329814803</v>
      </c>
      <c r="M146" s="89">
        <f t="shared" si="37"/>
        <v>5321.919185675295</v>
      </c>
      <c r="N146" s="89">
        <f t="shared" si="38"/>
        <v>104170.9191856753</v>
      </c>
      <c r="O146" s="89">
        <f t="shared" si="39"/>
        <v>29644.541600932072</v>
      </c>
      <c r="P146" s="90">
        <f t="shared" si="33"/>
        <v>0.95911680718536829</v>
      </c>
      <c r="Q146" s="1">
        <v>949.66492420513077</v>
      </c>
      <c r="R146" s="90">
        <f t="shared" si="40"/>
        <v>0.1255819664936878</v>
      </c>
      <c r="S146" s="90">
        <f t="shared" si="40"/>
        <v>0.13070698398483732</v>
      </c>
      <c r="T146" s="92">
        <v>3514</v>
      </c>
      <c r="U146" s="1">
        <v>87820.347999999998</v>
      </c>
      <c r="V146" s="1">
        <v>24878.285552407931</v>
      </c>
      <c r="W146" s="195"/>
      <c r="X146" s="89">
        <v>0</v>
      </c>
      <c r="Y146" s="89">
        <f t="shared" si="41"/>
        <v>0</v>
      </c>
      <c r="Z146" s="1"/>
    </row>
    <row r="147" spans="2:26">
      <c r="B147" s="204">
        <v>3334</v>
      </c>
      <c r="C147" t="s">
        <v>174</v>
      </c>
      <c r="D147" s="1">
        <v>78962</v>
      </c>
      <c r="E147" s="86">
        <f t="shared" si="34"/>
        <v>28301.792114695341</v>
      </c>
      <c r="F147" s="87">
        <f t="shared" si="28"/>
        <v>0.91567361223143906</v>
      </c>
      <c r="G147" s="189">
        <f t="shared" si="35"/>
        <v>1668.475135090556</v>
      </c>
      <c r="H147" s="189">
        <f t="shared" si="29"/>
        <v>4655.0456269026508</v>
      </c>
      <c r="I147" s="189">
        <f t="shared" si="30"/>
        <v>0</v>
      </c>
      <c r="J147" s="88">
        <f t="shared" si="31"/>
        <v>0</v>
      </c>
      <c r="K147" s="189">
        <f t="shared" si="36"/>
        <v>-263.89892808712239</v>
      </c>
      <c r="L147" s="88">
        <f t="shared" si="32"/>
        <v>-736.27800936307142</v>
      </c>
      <c r="M147" s="89">
        <f t="shared" si="37"/>
        <v>3918.7676175395795</v>
      </c>
      <c r="N147" s="89">
        <f t="shared" si="38"/>
        <v>82880.767617539575</v>
      </c>
      <c r="O147" s="89">
        <f t="shared" si="39"/>
        <v>29706.36832169877</v>
      </c>
      <c r="P147" s="90">
        <f t="shared" si="33"/>
        <v>0.96111714329509013</v>
      </c>
      <c r="Q147" s="1">
        <v>328.72533253623487</v>
      </c>
      <c r="R147" s="90">
        <f t="shared" si="40"/>
        <v>0.1680170535637486</v>
      </c>
      <c r="S147" s="90">
        <f t="shared" si="40"/>
        <v>0.17094756230028835</v>
      </c>
      <c r="T147" s="92">
        <v>2790</v>
      </c>
      <c r="U147" s="1">
        <v>67603.464999999997</v>
      </c>
      <c r="V147" s="1">
        <v>24169.991061851986</v>
      </c>
      <c r="W147" s="195"/>
      <c r="X147" s="89">
        <v>0</v>
      </c>
      <c r="Y147" s="89">
        <f t="shared" si="41"/>
        <v>0</v>
      </c>
      <c r="Z147" s="1"/>
    </row>
    <row r="148" spans="2:26">
      <c r="B148" s="204">
        <v>3336</v>
      </c>
      <c r="C148" t="s">
        <v>175</v>
      </c>
      <c r="D148" s="1">
        <v>40110</v>
      </c>
      <c r="E148" s="86">
        <f t="shared" si="34"/>
        <v>27623.966942148763</v>
      </c>
      <c r="F148" s="87">
        <f t="shared" si="28"/>
        <v>0.89374331814646313</v>
      </c>
      <c r="G148" s="189">
        <f t="shared" si="35"/>
        <v>2102.2832455203661</v>
      </c>
      <c r="H148" s="189">
        <f t="shared" si="29"/>
        <v>3052.5152724955715</v>
      </c>
      <c r="I148" s="189">
        <f t="shared" si="30"/>
        <v>67.878691929348491</v>
      </c>
      <c r="J148" s="88">
        <f t="shared" si="31"/>
        <v>98.559860681414008</v>
      </c>
      <c r="K148" s="189">
        <f t="shared" si="36"/>
        <v>-196.02023615777389</v>
      </c>
      <c r="L148" s="88">
        <f t="shared" si="32"/>
        <v>-284.62138290108771</v>
      </c>
      <c r="M148" s="89">
        <f t="shared" si="37"/>
        <v>2767.8938895944839</v>
      </c>
      <c r="N148" s="89">
        <f t="shared" si="38"/>
        <v>42877.893889594481</v>
      </c>
      <c r="O148" s="89">
        <f t="shared" si="39"/>
        <v>29530.229951511352</v>
      </c>
      <c r="P148" s="90">
        <f t="shared" si="33"/>
        <v>0.95541837845968858</v>
      </c>
      <c r="Q148" s="1">
        <v>437.28672534136376</v>
      </c>
      <c r="R148" s="90">
        <f t="shared" si="40"/>
        <v>9.7734045396270119E-2</v>
      </c>
      <c r="S148" s="90">
        <f t="shared" si="40"/>
        <v>6.9005468450637736E-2</v>
      </c>
      <c r="T148" s="92">
        <v>1452</v>
      </c>
      <c r="U148" s="1">
        <v>36538.904999999999</v>
      </c>
      <c r="V148" s="1">
        <v>25840.809759547385</v>
      </c>
      <c r="W148" s="195"/>
      <c r="X148" s="89">
        <v>0</v>
      </c>
      <c r="Y148" s="89">
        <f t="shared" si="41"/>
        <v>0</v>
      </c>
      <c r="Z148" s="1"/>
    </row>
    <row r="149" spans="2:26" ht="30" customHeight="1">
      <c r="B149" s="204">
        <v>3338</v>
      </c>
      <c r="C149" t="s">
        <v>176</v>
      </c>
      <c r="D149" s="1">
        <v>92294</v>
      </c>
      <c r="E149" s="86">
        <f t="shared" si="34"/>
        <v>37533.143554290364</v>
      </c>
      <c r="F149" s="87">
        <f t="shared" si="28"/>
        <v>1.214343918486809</v>
      </c>
      <c r="G149" s="189">
        <f t="shared" si="35"/>
        <v>-4239.5897862502588</v>
      </c>
      <c r="H149" s="189">
        <f t="shared" si="29"/>
        <v>-10425.151284389385</v>
      </c>
      <c r="I149" s="189">
        <f t="shared" si="30"/>
        <v>0</v>
      </c>
      <c r="J149" s="88">
        <f t="shared" si="31"/>
        <v>0</v>
      </c>
      <c r="K149" s="189">
        <f t="shared" si="36"/>
        <v>-263.89892808712239</v>
      </c>
      <c r="L149" s="88">
        <f t="shared" si="32"/>
        <v>-648.9274641662339</v>
      </c>
      <c r="M149" s="89">
        <f t="shared" si="37"/>
        <v>-11074.078748555619</v>
      </c>
      <c r="N149" s="89">
        <f t="shared" si="38"/>
        <v>81219.921251444379</v>
      </c>
      <c r="O149" s="89">
        <f t="shared" si="39"/>
        <v>33029.654839952986</v>
      </c>
      <c r="P149" s="90">
        <f t="shared" si="33"/>
        <v>1.0686384535470235</v>
      </c>
      <c r="Q149" s="1">
        <v>230.20670706329474</v>
      </c>
      <c r="R149" s="90">
        <f t="shared" si="40"/>
        <v>0.15111988796268652</v>
      </c>
      <c r="S149" s="90">
        <f t="shared" si="40"/>
        <v>0.15439676442293004</v>
      </c>
      <c r="T149" s="92">
        <v>2459</v>
      </c>
      <c r="U149" s="1">
        <v>80177.573999999993</v>
      </c>
      <c r="V149" s="1">
        <v>32513.209245742091</v>
      </c>
      <c r="W149" s="195"/>
      <c r="X149" s="89">
        <v>0</v>
      </c>
      <c r="Y149" s="89">
        <f t="shared" si="41"/>
        <v>0</v>
      </c>
      <c r="Z149" s="1"/>
    </row>
    <row r="150" spans="2:26">
      <c r="B150" s="204">
        <v>3401</v>
      </c>
      <c r="C150" t="s">
        <v>177</v>
      </c>
      <c r="D150" s="1">
        <v>460536</v>
      </c>
      <c r="E150" s="86">
        <f t="shared" si="34"/>
        <v>25316.695068990161</v>
      </c>
      <c r="F150" s="87">
        <f t="shared" si="28"/>
        <v>0.819094053466219</v>
      </c>
      <c r="G150" s="189">
        <f t="shared" si="35"/>
        <v>3578.937244341872</v>
      </c>
      <c r="H150" s="189">
        <f t="shared" si="29"/>
        <v>65104.447411822992</v>
      </c>
      <c r="I150" s="189">
        <f t="shared" si="30"/>
        <v>875.42384753485942</v>
      </c>
      <c r="J150" s="88">
        <f t="shared" si="31"/>
        <v>15924.835210506628</v>
      </c>
      <c r="K150" s="189">
        <f t="shared" si="36"/>
        <v>611.52491944773703</v>
      </c>
      <c r="L150" s="88">
        <f t="shared" si="32"/>
        <v>11124.249809673784</v>
      </c>
      <c r="M150" s="89">
        <f t="shared" si="37"/>
        <v>76228.697221496783</v>
      </c>
      <c r="N150" s="89">
        <f t="shared" si="38"/>
        <v>536764.69722149684</v>
      </c>
      <c r="O150" s="89">
        <f t="shared" si="39"/>
        <v>29507.157232779773</v>
      </c>
      <c r="P150" s="90">
        <f t="shared" si="33"/>
        <v>0.95467188581288642</v>
      </c>
      <c r="Q150" s="1">
        <v>6367.1496492319711</v>
      </c>
      <c r="R150" s="90">
        <f t="shared" si="40"/>
        <v>0.18607395638917498</v>
      </c>
      <c r="S150" s="90">
        <f t="shared" si="40"/>
        <v>0.18072746282510968</v>
      </c>
      <c r="T150" s="92">
        <v>18191</v>
      </c>
      <c r="U150" s="1">
        <v>388286.07400000002</v>
      </c>
      <c r="V150" s="1">
        <v>21441.607708874042</v>
      </c>
      <c r="W150" s="195"/>
      <c r="X150" s="89">
        <v>0</v>
      </c>
      <c r="Y150" s="89">
        <f t="shared" si="41"/>
        <v>0</v>
      </c>
      <c r="Z150" s="1"/>
    </row>
    <row r="151" spans="2:26">
      <c r="B151" s="204">
        <v>3403</v>
      </c>
      <c r="C151" t="s">
        <v>178</v>
      </c>
      <c r="D151" s="1">
        <v>947000</v>
      </c>
      <c r="E151" s="86">
        <f t="shared" si="34"/>
        <v>28003.666794807345</v>
      </c>
      <c r="F151" s="87">
        <f t="shared" si="28"/>
        <v>0.90602809270203266</v>
      </c>
      <c r="G151" s="189">
        <f t="shared" si="35"/>
        <v>1859.275339818874</v>
      </c>
      <c r="H151" s="189">
        <f t="shared" si="29"/>
        <v>62875.114166654865</v>
      </c>
      <c r="I151" s="189">
        <f t="shared" si="30"/>
        <v>0</v>
      </c>
      <c r="J151" s="88">
        <f t="shared" si="31"/>
        <v>0</v>
      </c>
      <c r="K151" s="189">
        <f t="shared" si="36"/>
        <v>-263.89892808712239</v>
      </c>
      <c r="L151" s="88">
        <f t="shared" si="32"/>
        <v>-8924.2700511222192</v>
      </c>
      <c r="M151" s="89">
        <f t="shared" si="37"/>
        <v>53950.844115532644</v>
      </c>
      <c r="N151" s="89">
        <f t="shared" si="38"/>
        <v>1000950.8441155327</v>
      </c>
      <c r="O151" s="89">
        <f t="shared" si="39"/>
        <v>29599.0432065391</v>
      </c>
      <c r="P151" s="90">
        <f t="shared" si="33"/>
        <v>0.95764475626450407</v>
      </c>
      <c r="Q151" s="1">
        <v>309.41607068953454</v>
      </c>
      <c r="R151" s="90">
        <f t="shared" si="40"/>
        <v>0.18904184559685192</v>
      </c>
      <c r="S151" s="90">
        <f t="shared" si="40"/>
        <v>0.17582128392832971</v>
      </c>
      <c r="T151" s="92">
        <v>33817</v>
      </c>
      <c r="U151" s="1">
        <v>796439.59</v>
      </c>
      <c r="V151" s="1">
        <v>23816.261176400225</v>
      </c>
      <c r="W151" s="195"/>
      <c r="X151" s="89">
        <v>0</v>
      </c>
      <c r="Y151" s="89">
        <f t="shared" si="41"/>
        <v>0</v>
      </c>
      <c r="Z151" s="1"/>
    </row>
    <row r="152" spans="2:26">
      <c r="B152" s="204">
        <v>3405</v>
      </c>
      <c r="C152" t="s">
        <v>179</v>
      </c>
      <c r="D152" s="1">
        <v>831667</v>
      </c>
      <c r="E152" s="86">
        <f t="shared" si="34"/>
        <v>28031.514375273855</v>
      </c>
      <c r="F152" s="87">
        <f t="shared" si="28"/>
        <v>0.90692907079184182</v>
      </c>
      <c r="G152" s="189">
        <f t="shared" si="35"/>
        <v>1841.4528883203072</v>
      </c>
      <c r="H152" s="189">
        <f t="shared" si="29"/>
        <v>54634.065743575193</v>
      </c>
      <c r="I152" s="189">
        <f t="shared" si="30"/>
        <v>0</v>
      </c>
      <c r="J152" s="88">
        <f t="shared" si="31"/>
        <v>0</v>
      </c>
      <c r="K152" s="189">
        <f t="shared" si="36"/>
        <v>-263.89892808712239</v>
      </c>
      <c r="L152" s="88">
        <f t="shared" si="32"/>
        <v>-7829.6172974168339</v>
      </c>
      <c r="M152" s="89">
        <f t="shared" si="37"/>
        <v>46804.448446158356</v>
      </c>
      <c r="N152" s="89">
        <f t="shared" si="38"/>
        <v>878471.44844615832</v>
      </c>
      <c r="O152" s="89">
        <f t="shared" si="39"/>
        <v>29609.06833550704</v>
      </c>
      <c r="P152" s="90">
        <f t="shared" si="33"/>
        <v>0.95796910837683535</v>
      </c>
      <c r="Q152" s="1">
        <v>1981.5868856693851</v>
      </c>
      <c r="R152" s="90">
        <f t="shared" si="40"/>
        <v>0.16669801599345666</v>
      </c>
      <c r="S152" s="90">
        <f t="shared" si="40"/>
        <v>0.14082295129549938</v>
      </c>
      <c r="T152" s="92">
        <v>29669</v>
      </c>
      <c r="U152" s="1">
        <v>712838.27399999998</v>
      </c>
      <c r="V152" s="1">
        <v>24571.309985867429</v>
      </c>
      <c r="W152" s="195"/>
      <c r="X152" s="89">
        <v>0</v>
      </c>
      <c r="Y152" s="89">
        <f t="shared" si="41"/>
        <v>0</v>
      </c>
      <c r="Z152" s="1"/>
    </row>
    <row r="153" spans="2:26">
      <c r="B153" s="204">
        <v>3407</v>
      </c>
      <c r="C153" t="s">
        <v>180</v>
      </c>
      <c r="D153" s="1">
        <v>806508</v>
      </c>
      <c r="E153" s="86">
        <f t="shared" si="34"/>
        <v>25725.933014354065</v>
      </c>
      <c r="F153" s="87">
        <f t="shared" si="28"/>
        <v>0.83233450079107119</v>
      </c>
      <c r="G153" s="189">
        <f t="shared" si="35"/>
        <v>3317.0249593089729</v>
      </c>
      <c r="H153" s="189">
        <f t="shared" si="29"/>
        <v>103988.7324743363</v>
      </c>
      <c r="I153" s="189">
        <f t="shared" si="30"/>
        <v>732.19056665749304</v>
      </c>
      <c r="J153" s="88">
        <f t="shared" si="31"/>
        <v>22954.174264712408</v>
      </c>
      <c r="K153" s="189">
        <f t="shared" si="36"/>
        <v>468.29163857037065</v>
      </c>
      <c r="L153" s="88">
        <f t="shared" si="32"/>
        <v>14680.942869181121</v>
      </c>
      <c r="M153" s="89">
        <f t="shared" si="37"/>
        <v>118669.67534351742</v>
      </c>
      <c r="N153" s="89">
        <f t="shared" si="38"/>
        <v>925177.67534351745</v>
      </c>
      <c r="O153" s="89">
        <f t="shared" si="39"/>
        <v>29511.249612233409</v>
      </c>
      <c r="P153" s="90">
        <f t="shared" si="33"/>
        <v>0.95480429028613478</v>
      </c>
      <c r="Q153" s="1">
        <v>6232.422933506823</v>
      </c>
      <c r="R153" s="90">
        <f t="shared" si="40"/>
        <v>0.18611321889436294</v>
      </c>
      <c r="S153" s="90">
        <f t="shared" si="40"/>
        <v>0.17949217221791891</v>
      </c>
      <c r="T153" s="92">
        <v>31350</v>
      </c>
      <c r="U153" s="1">
        <v>679958.69799999997</v>
      </c>
      <c r="V153" s="1">
        <v>21811.024795509224</v>
      </c>
      <c r="W153" s="195"/>
      <c r="X153" s="89">
        <v>0</v>
      </c>
      <c r="Y153" s="89">
        <f t="shared" si="41"/>
        <v>0</v>
      </c>
      <c r="Z153" s="1"/>
    </row>
    <row r="154" spans="2:26">
      <c r="B154" s="204">
        <v>3411</v>
      </c>
      <c r="C154" t="s">
        <v>181</v>
      </c>
      <c r="D154" s="1">
        <v>906126</v>
      </c>
      <c r="E154" s="86">
        <f t="shared" si="34"/>
        <v>25031.796458465702</v>
      </c>
      <c r="F154" s="87">
        <f t="shared" si="28"/>
        <v>0.80987646969055438</v>
      </c>
      <c r="G154" s="189">
        <f t="shared" si="35"/>
        <v>3761.2723550775254</v>
      </c>
      <c r="H154" s="189">
        <f t="shared" si="29"/>
        <v>136154.29798145132</v>
      </c>
      <c r="I154" s="189">
        <f t="shared" si="30"/>
        <v>975.13836121841985</v>
      </c>
      <c r="J154" s="88">
        <f t="shared" si="31"/>
        <v>35299.033537745578</v>
      </c>
      <c r="K154" s="189">
        <f t="shared" si="36"/>
        <v>711.23943313129746</v>
      </c>
      <c r="L154" s="88">
        <f t="shared" si="32"/>
        <v>25746.156239919837</v>
      </c>
      <c r="M154" s="89">
        <f t="shared" si="37"/>
        <v>161900.45422137115</v>
      </c>
      <c r="N154" s="89">
        <f t="shared" si="38"/>
        <v>1068026.4542213711</v>
      </c>
      <c r="O154" s="89">
        <f t="shared" si="39"/>
        <v>29504.308246674522</v>
      </c>
      <c r="P154" s="90">
        <f t="shared" si="33"/>
        <v>0.95457970997512953</v>
      </c>
      <c r="Q154" s="1">
        <v>12878.546942584246</v>
      </c>
      <c r="R154" s="90">
        <f t="shared" si="40"/>
        <v>0.18110380166148682</v>
      </c>
      <c r="S154" s="90">
        <f t="shared" si="40"/>
        <v>0.17170691514864084</v>
      </c>
      <c r="T154" s="92">
        <v>36199</v>
      </c>
      <c r="U154" s="1">
        <v>767185.745</v>
      </c>
      <c r="V154" s="1">
        <v>21363.530533819721</v>
      </c>
      <c r="W154" s="195"/>
      <c r="X154" s="89">
        <v>0</v>
      </c>
      <c r="Y154" s="89">
        <f t="shared" si="41"/>
        <v>0</v>
      </c>
      <c r="Z154" s="1"/>
    </row>
    <row r="155" spans="2:26">
      <c r="B155" s="204">
        <v>3412</v>
      </c>
      <c r="C155" t="s">
        <v>182</v>
      </c>
      <c r="D155" s="1">
        <v>184525</v>
      </c>
      <c r="E155" s="86">
        <f t="shared" si="34"/>
        <v>23207.77260721922</v>
      </c>
      <c r="F155" s="87">
        <f t="shared" si="28"/>
        <v>0.75086216763157165</v>
      </c>
      <c r="G155" s="189">
        <f t="shared" si="35"/>
        <v>4928.6476198752734</v>
      </c>
      <c r="H155" s="189">
        <f t="shared" si="29"/>
        <v>39187.6772256283</v>
      </c>
      <c r="I155" s="189">
        <f t="shared" si="30"/>
        <v>1613.5467091546886</v>
      </c>
      <c r="J155" s="88">
        <f t="shared" si="31"/>
        <v>12829.309884488928</v>
      </c>
      <c r="K155" s="189">
        <f t="shared" si="36"/>
        <v>1349.6477810675663</v>
      </c>
      <c r="L155" s="88">
        <f t="shared" si="32"/>
        <v>10731.049507268221</v>
      </c>
      <c r="M155" s="89">
        <f t="shared" si="37"/>
        <v>49918.726732896524</v>
      </c>
      <c r="N155" s="89">
        <f t="shared" si="38"/>
        <v>234443.72673289652</v>
      </c>
      <c r="O155" s="89">
        <f t="shared" si="39"/>
        <v>29486.068008162056</v>
      </c>
      <c r="P155" s="90">
        <f t="shared" si="33"/>
        <v>0.95398956695453963</v>
      </c>
      <c r="Q155" s="1">
        <v>4660.9524677611334</v>
      </c>
      <c r="R155" s="90">
        <f t="shared" si="40"/>
        <v>0.21377693156573391</v>
      </c>
      <c r="S155" s="90">
        <f t="shared" si="40"/>
        <v>0.21072378873699346</v>
      </c>
      <c r="T155" s="92">
        <v>7951</v>
      </c>
      <c r="U155" s="1">
        <v>152025.46299999999</v>
      </c>
      <c r="V155" s="1">
        <v>19168.511284831675</v>
      </c>
      <c r="W155" s="195"/>
      <c r="X155" s="89">
        <v>0</v>
      </c>
      <c r="Y155" s="89">
        <f t="shared" si="41"/>
        <v>0</v>
      </c>
      <c r="Z155" s="1"/>
    </row>
    <row r="156" spans="2:26">
      <c r="B156" s="204">
        <v>3413</v>
      </c>
      <c r="C156" t="s">
        <v>183</v>
      </c>
      <c r="D156" s="1">
        <v>538119</v>
      </c>
      <c r="E156" s="86">
        <f t="shared" si="34"/>
        <v>24640.276569439993</v>
      </c>
      <c r="F156" s="87">
        <f t="shared" si="28"/>
        <v>0.79720927075164072</v>
      </c>
      <c r="G156" s="189">
        <f t="shared" si="35"/>
        <v>4011.845084053979</v>
      </c>
      <c r="H156" s="189">
        <f t="shared" si="29"/>
        <v>87614.68479065485</v>
      </c>
      <c r="I156" s="189">
        <f t="shared" si="30"/>
        <v>1112.170322377418</v>
      </c>
      <c r="J156" s="88">
        <f t="shared" si="31"/>
        <v>24288.687670400428</v>
      </c>
      <c r="K156" s="189">
        <f t="shared" si="36"/>
        <v>848.27139429029558</v>
      </c>
      <c r="L156" s="88">
        <f t="shared" si="32"/>
        <v>18525.398979905767</v>
      </c>
      <c r="M156" s="89">
        <f t="shared" si="37"/>
        <v>106140.08377056062</v>
      </c>
      <c r="N156" s="89">
        <f t="shared" si="38"/>
        <v>644259.08377056057</v>
      </c>
      <c r="O156" s="89">
        <f t="shared" si="39"/>
        <v>29500.393047784266</v>
      </c>
      <c r="P156" s="90">
        <f t="shared" si="33"/>
        <v>0.95445303798574044</v>
      </c>
      <c r="Q156" s="1">
        <v>9311.6546451309405</v>
      </c>
      <c r="R156" s="90">
        <f t="shared" si="40"/>
        <v>0.17802638012098812</v>
      </c>
      <c r="S156" s="90">
        <f t="shared" si="40"/>
        <v>0.17004305193481176</v>
      </c>
      <c r="T156" s="92">
        <v>21839</v>
      </c>
      <c r="U156" s="1">
        <v>456797.071</v>
      </c>
      <c r="V156" s="1">
        <v>21059.290535245033</v>
      </c>
      <c r="W156" s="195"/>
      <c r="X156" s="89">
        <v>0</v>
      </c>
      <c r="Y156" s="89">
        <f t="shared" si="41"/>
        <v>0</v>
      </c>
      <c r="Z156" s="1"/>
    </row>
    <row r="157" spans="2:26">
      <c r="B157" s="204">
        <v>3414</v>
      </c>
      <c r="C157" t="s">
        <v>184</v>
      </c>
      <c r="D157" s="1">
        <v>115905</v>
      </c>
      <c r="E157" s="86">
        <f t="shared" si="34"/>
        <v>23283.447167537164</v>
      </c>
      <c r="F157" s="87">
        <f t="shared" si="28"/>
        <v>0.75331053548472882</v>
      </c>
      <c r="G157" s="189">
        <f t="shared" si="35"/>
        <v>4880.2159012717893</v>
      </c>
      <c r="H157" s="189">
        <f t="shared" si="29"/>
        <v>24293.714756530968</v>
      </c>
      <c r="I157" s="189">
        <f t="shared" si="30"/>
        <v>1587.060613043408</v>
      </c>
      <c r="J157" s="88">
        <f t="shared" si="31"/>
        <v>7900.3877317300849</v>
      </c>
      <c r="K157" s="189">
        <f t="shared" si="36"/>
        <v>1323.1616849562856</v>
      </c>
      <c r="L157" s="88">
        <f t="shared" si="32"/>
        <v>6586.69886771239</v>
      </c>
      <c r="M157" s="89">
        <f t="shared" si="37"/>
        <v>30880.41362424336</v>
      </c>
      <c r="N157" s="89">
        <f t="shared" si="38"/>
        <v>146785.41362424335</v>
      </c>
      <c r="O157" s="89">
        <f t="shared" si="39"/>
        <v>29486.824753765239</v>
      </c>
      <c r="P157" s="90">
        <f t="shared" si="33"/>
        <v>0.95401405063307132</v>
      </c>
      <c r="Q157" s="1">
        <v>2619.6268173204808</v>
      </c>
      <c r="R157" s="90">
        <f t="shared" si="40"/>
        <v>0.1656889482670654</v>
      </c>
      <c r="S157" s="90">
        <f t="shared" si="40"/>
        <v>0.1722456558909059</v>
      </c>
      <c r="T157" s="92">
        <v>4978</v>
      </c>
      <c r="U157" s="1">
        <v>99430.47</v>
      </c>
      <c r="V157" s="1">
        <v>19862.259288853376</v>
      </c>
      <c r="W157" s="195"/>
      <c r="X157" s="89">
        <v>0</v>
      </c>
      <c r="Y157" s="89">
        <f t="shared" si="41"/>
        <v>0</v>
      </c>
      <c r="Z157" s="1"/>
    </row>
    <row r="158" spans="2:26">
      <c r="B158" s="204">
        <v>3415</v>
      </c>
      <c r="C158" t="s">
        <v>185</v>
      </c>
      <c r="D158" s="1">
        <v>203342</v>
      </c>
      <c r="E158" s="86">
        <f t="shared" si="34"/>
        <v>24904.102878138398</v>
      </c>
      <c r="F158" s="87">
        <f t="shared" si="28"/>
        <v>0.80574508318742355</v>
      </c>
      <c r="G158" s="189">
        <f t="shared" si="35"/>
        <v>3842.996246487</v>
      </c>
      <c r="H158" s="189">
        <f t="shared" si="29"/>
        <v>31378.064352566355</v>
      </c>
      <c r="I158" s="189">
        <f t="shared" si="30"/>
        <v>1019.8311143329764</v>
      </c>
      <c r="J158" s="88">
        <f t="shared" si="31"/>
        <v>8326.9210485287531</v>
      </c>
      <c r="K158" s="189">
        <f t="shared" si="36"/>
        <v>755.93218624585404</v>
      </c>
      <c r="L158" s="88">
        <f t="shared" si="32"/>
        <v>6172.1863006973981</v>
      </c>
      <c r="M158" s="89">
        <f t="shared" si="37"/>
        <v>37550.250653263749</v>
      </c>
      <c r="N158" s="89">
        <f t="shared" si="38"/>
        <v>240892.25065326376</v>
      </c>
      <c r="O158" s="89">
        <f t="shared" si="39"/>
        <v>29503.031310871251</v>
      </c>
      <c r="P158" s="90">
        <f t="shared" si="33"/>
        <v>0.95453839611009828</v>
      </c>
      <c r="Q158" s="1">
        <v>3078.5169713582727</v>
      </c>
      <c r="R158" s="90">
        <f t="shared" si="40"/>
        <v>0.17407642351685321</v>
      </c>
      <c r="S158" s="90">
        <f t="shared" si="40"/>
        <v>0.17191951643139664</v>
      </c>
      <c r="T158" s="92">
        <v>8165</v>
      </c>
      <c r="U158" s="1">
        <v>173193.155</v>
      </c>
      <c r="V158" s="1">
        <v>21250.693865030677</v>
      </c>
      <c r="W158" s="195"/>
      <c r="X158" s="89">
        <v>0</v>
      </c>
      <c r="Y158" s="89">
        <f t="shared" si="41"/>
        <v>0</v>
      </c>
      <c r="Z158" s="1"/>
    </row>
    <row r="159" spans="2:26">
      <c r="B159" s="204">
        <v>3416</v>
      </c>
      <c r="C159" t="s">
        <v>186</v>
      </c>
      <c r="D159" s="1">
        <v>132369</v>
      </c>
      <c r="E159" s="86">
        <f t="shared" si="34"/>
        <v>21689.169261019171</v>
      </c>
      <c r="F159" s="87">
        <f t="shared" si="28"/>
        <v>0.70172941286019708</v>
      </c>
      <c r="G159" s="189">
        <f t="shared" si="35"/>
        <v>5900.5537614433051</v>
      </c>
      <c r="H159" s="189">
        <f t="shared" si="29"/>
        <v>36011.07960608849</v>
      </c>
      <c r="I159" s="189">
        <f t="shared" si="30"/>
        <v>2145.0578803247058</v>
      </c>
      <c r="J159" s="88">
        <f t="shared" si="31"/>
        <v>13091.288243621679</v>
      </c>
      <c r="K159" s="189">
        <f t="shared" si="36"/>
        <v>1881.1589522375834</v>
      </c>
      <c r="L159" s="88">
        <f t="shared" si="32"/>
        <v>11480.713085505971</v>
      </c>
      <c r="M159" s="89">
        <f t="shared" si="37"/>
        <v>47491.792691594463</v>
      </c>
      <c r="N159" s="89">
        <f t="shared" si="38"/>
        <v>179860.79269159446</v>
      </c>
      <c r="O159" s="89">
        <f t="shared" si="39"/>
        <v>29470.88197470006</v>
      </c>
      <c r="P159" s="90">
        <f t="shared" si="33"/>
        <v>0.9534982394068261</v>
      </c>
      <c r="Q159" s="1">
        <v>3650.715726417613</v>
      </c>
      <c r="R159" s="90">
        <f t="shared" si="40"/>
        <v>0.18166486133419196</v>
      </c>
      <c r="S159" s="90">
        <f t="shared" si="40"/>
        <v>0.17314556690543492</v>
      </c>
      <c r="T159" s="92">
        <v>6103</v>
      </c>
      <c r="U159" s="1">
        <v>112019.071</v>
      </c>
      <c r="V159" s="1">
        <v>18488.046047202508</v>
      </c>
      <c r="W159" s="195"/>
      <c r="X159" s="89">
        <v>0</v>
      </c>
      <c r="Y159" s="89">
        <f t="shared" si="41"/>
        <v>0</v>
      </c>
      <c r="Z159" s="1"/>
    </row>
    <row r="160" spans="2:26">
      <c r="B160" s="204">
        <v>3417</v>
      </c>
      <c r="C160" t="s">
        <v>187</v>
      </c>
      <c r="D160" s="1">
        <v>107643</v>
      </c>
      <c r="E160" s="86">
        <f t="shared" si="34"/>
        <v>24118.978265740534</v>
      </c>
      <c r="F160" s="87">
        <f t="shared" si="28"/>
        <v>0.78034323276845763</v>
      </c>
      <c r="G160" s="189">
        <f t="shared" si="35"/>
        <v>4345.4759984216325</v>
      </c>
      <c r="H160" s="189">
        <f t="shared" si="29"/>
        <v>19393.859380955746</v>
      </c>
      <c r="I160" s="189">
        <f t="shared" si="30"/>
        <v>1294.6247286722287</v>
      </c>
      <c r="J160" s="88">
        <f t="shared" si="31"/>
        <v>5777.9101640641566</v>
      </c>
      <c r="K160" s="189">
        <f t="shared" si="36"/>
        <v>1030.7258005851063</v>
      </c>
      <c r="L160" s="88">
        <f t="shared" si="32"/>
        <v>4600.1292480113289</v>
      </c>
      <c r="M160" s="89">
        <f t="shared" si="37"/>
        <v>23993.988628967076</v>
      </c>
      <c r="N160" s="89">
        <f t="shared" si="38"/>
        <v>131636.98862896708</v>
      </c>
      <c r="O160" s="89">
        <f t="shared" si="39"/>
        <v>29495.180064747274</v>
      </c>
      <c r="P160" s="90">
        <f t="shared" si="33"/>
        <v>0.95428437760590867</v>
      </c>
      <c r="Q160" s="1">
        <v>2415.5024278226701</v>
      </c>
      <c r="R160" s="90">
        <f t="shared" si="40"/>
        <v>0.16799169555441371</v>
      </c>
      <c r="S160" s="90">
        <f t="shared" si="40"/>
        <v>0.18107697110398155</v>
      </c>
      <c r="T160" s="92">
        <v>4463</v>
      </c>
      <c r="U160" s="1">
        <v>92160.758000000002</v>
      </c>
      <c r="V160" s="1">
        <v>20421.17394194549</v>
      </c>
      <c r="W160" s="195"/>
      <c r="X160" s="89">
        <v>0</v>
      </c>
      <c r="Y160" s="89">
        <f t="shared" si="41"/>
        <v>0</v>
      </c>
      <c r="Z160" s="1"/>
    </row>
    <row r="161" spans="2:26">
      <c r="B161" s="204">
        <v>3418</v>
      </c>
      <c r="C161" t="s">
        <v>188</v>
      </c>
      <c r="D161" s="1">
        <v>167919</v>
      </c>
      <c r="E161" s="86">
        <f t="shared" si="34"/>
        <v>23270.371396895785</v>
      </c>
      <c r="F161" s="87">
        <f t="shared" si="28"/>
        <v>0.75288748318869825</v>
      </c>
      <c r="G161" s="189">
        <f t="shared" si="35"/>
        <v>4888.5843944822718</v>
      </c>
      <c r="H161" s="189">
        <f t="shared" si="29"/>
        <v>35276.024990584076</v>
      </c>
      <c r="I161" s="189">
        <f t="shared" si="30"/>
        <v>1591.6371327678908</v>
      </c>
      <c r="J161" s="88">
        <f t="shared" si="31"/>
        <v>11485.253550053099</v>
      </c>
      <c r="K161" s="189">
        <f t="shared" si="36"/>
        <v>1327.7382046807684</v>
      </c>
      <c r="L161" s="88">
        <f t="shared" si="32"/>
        <v>9580.9588849764241</v>
      </c>
      <c r="M161" s="89">
        <f t="shared" si="37"/>
        <v>44856.983875560501</v>
      </c>
      <c r="N161" s="89">
        <f t="shared" si="38"/>
        <v>212775.98387556052</v>
      </c>
      <c r="O161" s="89">
        <f t="shared" si="39"/>
        <v>29486.693996058828</v>
      </c>
      <c r="P161" s="90">
        <f t="shared" si="33"/>
        <v>0.95400982011011115</v>
      </c>
      <c r="Q161" s="1">
        <v>3589.1825138177082</v>
      </c>
      <c r="R161" s="90">
        <f t="shared" si="40"/>
        <v>0.17689435914090018</v>
      </c>
      <c r="S161" s="90">
        <f t="shared" si="40"/>
        <v>0.18195030774585702</v>
      </c>
      <c r="T161" s="92">
        <v>7216</v>
      </c>
      <c r="U161" s="1">
        <v>142679.75599999999</v>
      </c>
      <c r="V161" s="1">
        <v>19688.113150269073</v>
      </c>
      <c r="W161" s="195"/>
      <c r="X161" s="89">
        <v>0</v>
      </c>
      <c r="Y161" s="89">
        <f t="shared" si="41"/>
        <v>0</v>
      </c>
      <c r="Z161" s="1"/>
    </row>
    <row r="162" spans="2:26">
      <c r="B162" s="204">
        <v>3419</v>
      </c>
      <c r="C162" t="s">
        <v>189</v>
      </c>
      <c r="D162" s="1">
        <v>83735</v>
      </c>
      <c r="E162" s="86">
        <f t="shared" si="34"/>
        <v>23169.618151632541</v>
      </c>
      <c r="F162" s="87">
        <f t="shared" si="28"/>
        <v>0.74962772184000503</v>
      </c>
      <c r="G162" s="189">
        <f t="shared" si="35"/>
        <v>4953.0664714507484</v>
      </c>
      <c r="H162" s="189">
        <f t="shared" si="29"/>
        <v>17900.382227823004</v>
      </c>
      <c r="I162" s="189">
        <f t="shared" si="30"/>
        <v>1626.900768610026</v>
      </c>
      <c r="J162" s="88">
        <f t="shared" si="31"/>
        <v>5879.6193777566341</v>
      </c>
      <c r="K162" s="189">
        <f t="shared" si="36"/>
        <v>1363.0018405229036</v>
      </c>
      <c r="L162" s="88">
        <f t="shared" si="32"/>
        <v>4925.8886516497741</v>
      </c>
      <c r="M162" s="89">
        <f t="shared" si="37"/>
        <v>22826.270879472777</v>
      </c>
      <c r="N162" s="89">
        <f t="shared" si="38"/>
        <v>106561.27087947278</v>
      </c>
      <c r="O162" s="89">
        <f t="shared" si="39"/>
        <v>29485.686463606195</v>
      </c>
      <c r="P162" s="90">
        <f t="shared" si="33"/>
        <v>0.9539772224966242</v>
      </c>
      <c r="Q162" s="1">
        <v>1420.2023177573683</v>
      </c>
      <c r="R162" s="90">
        <f t="shared" si="40"/>
        <v>0.21970869799202741</v>
      </c>
      <c r="S162" s="90">
        <f t="shared" si="40"/>
        <v>0.20114644608567386</v>
      </c>
      <c r="T162" s="92">
        <v>3614</v>
      </c>
      <c r="U162" s="1">
        <v>68651.638000000006</v>
      </c>
      <c r="V162" s="1">
        <v>19289.58640067435</v>
      </c>
      <c r="W162" s="195"/>
      <c r="X162" s="89">
        <v>0</v>
      </c>
      <c r="Y162" s="89">
        <f t="shared" si="41"/>
        <v>0</v>
      </c>
      <c r="Z162" s="1"/>
    </row>
    <row r="163" spans="2:26">
      <c r="B163" s="204">
        <v>3420</v>
      </c>
      <c r="C163" t="s">
        <v>190</v>
      </c>
      <c r="D163" s="1">
        <v>552413</v>
      </c>
      <c r="E163" s="86">
        <f t="shared" si="34"/>
        <v>25181.793317226602</v>
      </c>
      <c r="F163" s="87">
        <f t="shared" si="28"/>
        <v>0.81472945443895295</v>
      </c>
      <c r="G163" s="189">
        <f t="shared" si="35"/>
        <v>3665.2743654705491</v>
      </c>
      <c r="H163" s="189">
        <f t="shared" si="29"/>
        <v>80405.12375532744</v>
      </c>
      <c r="I163" s="189">
        <f t="shared" si="30"/>
        <v>922.63946065210484</v>
      </c>
      <c r="J163" s="88">
        <f t="shared" si="31"/>
        <v>20239.941848325223</v>
      </c>
      <c r="K163" s="189">
        <f t="shared" si="36"/>
        <v>658.74053256498246</v>
      </c>
      <c r="L163" s="88">
        <f t="shared" si="32"/>
        <v>14450.791062878021</v>
      </c>
      <c r="M163" s="89">
        <f t="shared" si="37"/>
        <v>94855.914818205463</v>
      </c>
      <c r="N163" s="89">
        <f t="shared" si="38"/>
        <v>647268.91481820541</v>
      </c>
      <c r="O163" s="89">
        <f t="shared" si="39"/>
        <v>29505.808215262132</v>
      </c>
      <c r="P163" s="90">
        <f t="shared" si="33"/>
        <v>0.95462823982261358</v>
      </c>
      <c r="Q163" s="1">
        <v>8103.4053056566918</v>
      </c>
      <c r="R163" s="90">
        <f t="shared" si="40"/>
        <v>0.19915814219843106</v>
      </c>
      <c r="S163" s="90">
        <f t="shared" si="40"/>
        <v>0.19708092063652469</v>
      </c>
      <c r="T163" s="92">
        <v>21937</v>
      </c>
      <c r="U163" s="1">
        <v>460667.34700000001</v>
      </c>
      <c r="V163" s="1">
        <v>21035.999223708845</v>
      </c>
      <c r="W163" s="195"/>
      <c r="X163" s="89">
        <v>0</v>
      </c>
      <c r="Y163" s="89">
        <f t="shared" si="41"/>
        <v>0</v>
      </c>
      <c r="Z163" s="1"/>
    </row>
    <row r="164" spans="2:26">
      <c r="B164" s="204">
        <v>3421</v>
      </c>
      <c r="C164" t="s">
        <v>191</v>
      </c>
      <c r="D164" s="1">
        <v>168896</v>
      </c>
      <c r="E164" s="86">
        <f t="shared" si="34"/>
        <v>26088.353413654619</v>
      </c>
      <c r="F164" s="87">
        <f t="shared" si="28"/>
        <v>0.84406021748169668</v>
      </c>
      <c r="G164" s="189">
        <f t="shared" si="35"/>
        <v>3085.0759037566186</v>
      </c>
      <c r="H164" s="189">
        <f t="shared" si="29"/>
        <v>19972.78140092035</v>
      </c>
      <c r="I164" s="189">
        <f t="shared" si="30"/>
        <v>605.34342690229914</v>
      </c>
      <c r="J164" s="88">
        <f t="shared" si="31"/>
        <v>3918.9933457654847</v>
      </c>
      <c r="K164" s="189">
        <f t="shared" si="36"/>
        <v>341.44449881517676</v>
      </c>
      <c r="L164" s="88">
        <f t="shared" si="32"/>
        <v>2210.5116853294544</v>
      </c>
      <c r="M164" s="89">
        <f t="shared" si="37"/>
        <v>22183.293086249803</v>
      </c>
      <c r="N164" s="89">
        <f t="shared" si="38"/>
        <v>191079.29308624979</v>
      </c>
      <c r="O164" s="89">
        <f t="shared" si="39"/>
        <v>29514.873816226413</v>
      </c>
      <c r="P164" s="90">
        <f t="shared" si="33"/>
        <v>0.95492154745304103</v>
      </c>
      <c r="Q164" s="1">
        <v>1984.8246555509722</v>
      </c>
      <c r="R164" s="90">
        <f t="shared" si="40"/>
        <v>0.1584837866045648</v>
      </c>
      <c r="S164" s="90">
        <f t="shared" si="40"/>
        <v>0.17065198207708726</v>
      </c>
      <c r="T164" s="92">
        <v>6474</v>
      </c>
      <c r="U164" s="1">
        <v>145790.56</v>
      </c>
      <c r="V164" s="1">
        <v>22285.319474166921</v>
      </c>
      <c r="W164" s="195"/>
      <c r="X164" s="89">
        <v>0</v>
      </c>
      <c r="Y164" s="89">
        <f t="shared" si="41"/>
        <v>0</v>
      </c>
      <c r="Z164" s="1"/>
    </row>
    <row r="165" spans="2:26">
      <c r="B165" s="204">
        <v>3422</v>
      </c>
      <c r="C165" t="s">
        <v>192</v>
      </c>
      <c r="D165" s="1">
        <v>111875</v>
      </c>
      <c r="E165" s="86">
        <f t="shared" si="34"/>
        <v>26694.106418515868</v>
      </c>
      <c r="F165" s="87">
        <f t="shared" si="28"/>
        <v>0.86365869519764826</v>
      </c>
      <c r="G165" s="189">
        <f t="shared" si="35"/>
        <v>2697.3939806454187</v>
      </c>
      <c r="H165" s="189">
        <f t="shared" si="29"/>
        <v>11304.77817288495</v>
      </c>
      <c r="I165" s="189">
        <f t="shared" si="30"/>
        <v>393.32987520086169</v>
      </c>
      <c r="J165" s="88">
        <f t="shared" si="31"/>
        <v>1648.4455069668113</v>
      </c>
      <c r="K165" s="189">
        <f t="shared" si="36"/>
        <v>129.43094711373931</v>
      </c>
      <c r="L165" s="88">
        <f t="shared" si="32"/>
        <v>542.44509935368148</v>
      </c>
      <c r="M165" s="89">
        <f t="shared" si="37"/>
        <v>11847.223272238631</v>
      </c>
      <c r="N165" s="89">
        <f t="shared" si="38"/>
        <v>123722.22327223863</v>
      </c>
      <c r="O165" s="89">
        <f t="shared" si="39"/>
        <v>29520.931346275025</v>
      </c>
      <c r="P165" s="90">
        <f t="shared" si="33"/>
        <v>0.95511753223020046</v>
      </c>
      <c r="Q165" s="1">
        <v>6230.6928130898668</v>
      </c>
      <c r="R165" s="90">
        <f t="shared" si="40"/>
        <v>0.18265903761819829</v>
      </c>
      <c r="S165" s="90">
        <f t="shared" si="40"/>
        <v>0.18660970011561057</v>
      </c>
      <c r="T165" s="92">
        <v>4191</v>
      </c>
      <c r="U165" s="1">
        <v>94596.157000000007</v>
      </c>
      <c r="V165" s="1">
        <v>22496.113436385258</v>
      </c>
      <c r="W165" s="195"/>
      <c r="X165" s="89">
        <v>0</v>
      </c>
      <c r="Y165" s="89">
        <f t="shared" si="41"/>
        <v>0</v>
      </c>
      <c r="Z165" s="1"/>
    </row>
    <row r="166" spans="2:26">
      <c r="B166" s="204">
        <v>3423</v>
      </c>
      <c r="C166" t="s">
        <v>193</v>
      </c>
      <c r="D166" s="1">
        <v>52523</v>
      </c>
      <c r="E166" s="86">
        <f t="shared" si="34"/>
        <v>23458.240285841894</v>
      </c>
      <c r="F166" s="87">
        <f t="shared" si="28"/>
        <v>0.75896577616286887</v>
      </c>
      <c r="G166" s="189">
        <f t="shared" si="35"/>
        <v>4768.3483055567622</v>
      </c>
      <c r="H166" s="189">
        <f t="shared" si="29"/>
        <v>10676.331856141589</v>
      </c>
      <c r="I166" s="189">
        <f t="shared" si="30"/>
        <v>1525.8830216367528</v>
      </c>
      <c r="J166" s="88">
        <f t="shared" si="31"/>
        <v>3416.4520854446896</v>
      </c>
      <c r="K166" s="189">
        <f t="shared" si="36"/>
        <v>1261.9840935496304</v>
      </c>
      <c r="L166" s="88">
        <f t="shared" si="32"/>
        <v>2825.5823854576224</v>
      </c>
      <c r="M166" s="89">
        <f t="shared" si="37"/>
        <v>13501.914241599212</v>
      </c>
      <c r="N166" s="89">
        <f t="shared" si="38"/>
        <v>66024.91424159921</v>
      </c>
      <c r="O166" s="89">
        <f t="shared" si="39"/>
        <v>29488.572684948285</v>
      </c>
      <c r="P166" s="90">
        <f t="shared" si="33"/>
        <v>0.95407060303985269</v>
      </c>
      <c r="Q166" s="1">
        <v>1263.7225399719828</v>
      </c>
      <c r="R166" s="90">
        <f t="shared" si="40"/>
        <v>0.18261625481645991</v>
      </c>
      <c r="S166" s="90">
        <f t="shared" si="40"/>
        <v>0.18842633914114987</v>
      </c>
      <c r="T166" s="92">
        <v>2239</v>
      </c>
      <c r="U166" s="1">
        <v>44412.546999999999</v>
      </c>
      <c r="V166" s="1">
        <v>19738.909777777779</v>
      </c>
      <c r="W166" s="195"/>
      <c r="X166" s="89">
        <v>0</v>
      </c>
      <c r="Y166" s="89">
        <f t="shared" si="41"/>
        <v>0</v>
      </c>
      <c r="Z166" s="1"/>
    </row>
    <row r="167" spans="2:26">
      <c r="B167" s="204">
        <v>3424</v>
      </c>
      <c r="C167" t="s">
        <v>194</v>
      </c>
      <c r="D167" s="1">
        <v>44626</v>
      </c>
      <c r="E167" s="86">
        <f t="shared" si="34"/>
        <v>24306.100217864921</v>
      </c>
      <c r="F167" s="87">
        <f t="shared" si="28"/>
        <v>0.78639735941652134</v>
      </c>
      <c r="G167" s="189">
        <f t="shared" si="35"/>
        <v>4225.7179490620247</v>
      </c>
      <c r="H167" s="189">
        <f t="shared" si="29"/>
        <v>7758.4181544778776</v>
      </c>
      <c r="I167" s="189">
        <f t="shared" si="30"/>
        <v>1229.1320454286931</v>
      </c>
      <c r="J167" s="88">
        <f t="shared" si="31"/>
        <v>2256.6864354070808</v>
      </c>
      <c r="K167" s="189">
        <f t="shared" si="36"/>
        <v>965.23311734157073</v>
      </c>
      <c r="L167" s="88">
        <f t="shared" si="32"/>
        <v>1772.168003439124</v>
      </c>
      <c r="M167" s="89">
        <f t="shared" si="37"/>
        <v>9530.5861579170014</v>
      </c>
      <c r="N167" s="89">
        <f t="shared" si="38"/>
        <v>54156.586157917001</v>
      </c>
      <c r="O167" s="89">
        <f t="shared" si="39"/>
        <v>29497.05128426852</v>
      </c>
      <c r="P167" s="90">
        <f t="shared" si="33"/>
        <v>0.95434491887238937</v>
      </c>
      <c r="Q167" s="1">
        <v>1614.4746196465221</v>
      </c>
      <c r="R167" s="90">
        <f t="shared" si="40"/>
        <v>0.13876048934395424</v>
      </c>
      <c r="S167" s="90">
        <f t="shared" si="40"/>
        <v>0.14496288852338748</v>
      </c>
      <c r="T167" s="92">
        <v>1836</v>
      </c>
      <c r="U167" s="1">
        <v>39188.222999999998</v>
      </c>
      <c r="V167" s="1">
        <v>21228.723185265437</v>
      </c>
      <c r="W167" s="195"/>
      <c r="X167" s="89">
        <v>0</v>
      </c>
      <c r="Y167" s="89">
        <f t="shared" si="41"/>
        <v>0</v>
      </c>
      <c r="Z167" s="1"/>
    </row>
    <row r="168" spans="2:26">
      <c r="B168" s="204">
        <v>3425</v>
      </c>
      <c r="C168" t="s">
        <v>195</v>
      </c>
      <c r="D168" s="1">
        <v>28178</v>
      </c>
      <c r="E168" s="86">
        <f t="shared" si="34"/>
        <v>21894.327894327893</v>
      </c>
      <c r="F168" s="87">
        <f t="shared" si="28"/>
        <v>0.70836709665353959</v>
      </c>
      <c r="G168" s="189">
        <f t="shared" si="35"/>
        <v>5769.2522361257234</v>
      </c>
      <c r="H168" s="189">
        <f t="shared" si="29"/>
        <v>7425.0276278938054</v>
      </c>
      <c r="I168" s="189">
        <f t="shared" si="30"/>
        <v>2073.252358666653</v>
      </c>
      <c r="J168" s="88">
        <f t="shared" si="31"/>
        <v>2668.2757856039825</v>
      </c>
      <c r="K168" s="189">
        <f t="shared" si="36"/>
        <v>1809.3534305795306</v>
      </c>
      <c r="L168" s="88">
        <f t="shared" si="32"/>
        <v>2328.6378651558557</v>
      </c>
      <c r="M168" s="89">
        <f t="shared" si="37"/>
        <v>9753.6654930496607</v>
      </c>
      <c r="N168" s="89">
        <f t="shared" si="38"/>
        <v>37931.665493049659</v>
      </c>
      <c r="O168" s="89">
        <f t="shared" si="39"/>
        <v>29472.933561033144</v>
      </c>
      <c r="P168" s="90">
        <f t="shared" si="33"/>
        <v>0.95356461624475941</v>
      </c>
      <c r="Q168" s="1">
        <v>881.98755200712185</v>
      </c>
      <c r="R168" s="90">
        <f t="shared" si="40"/>
        <v>0.10555712538197988</v>
      </c>
      <c r="S168" s="90">
        <f t="shared" si="40"/>
        <v>0.13905885645416094</v>
      </c>
      <c r="T168" s="92">
        <v>1287</v>
      </c>
      <c r="U168" s="1">
        <v>25487.601999999999</v>
      </c>
      <c r="V168" s="1">
        <v>19221.419306184012</v>
      </c>
      <c r="W168" s="195"/>
      <c r="X168" s="89">
        <v>0</v>
      </c>
      <c r="Y168" s="89">
        <f t="shared" si="41"/>
        <v>0</v>
      </c>
      <c r="Z168" s="1"/>
    </row>
    <row r="169" spans="2:26">
      <c r="B169" s="204">
        <v>3426</v>
      </c>
      <c r="C169" t="s">
        <v>196</v>
      </c>
      <c r="D169" s="1">
        <v>39252</v>
      </c>
      <c r="E169" s="86">
        <f t="shared" si="34"/>
        <v>24395.276569297701</v>
      </c>
      <c r="F169" s="87">
        <f t="shared" si="28"/>
        <v>0.78928256299342392</v>
      </c>
      <c r="G169" s="189">
        <f t="shared" si="35"/>
        <v>4168.645084145046</v>
      </c>
      <c r="H169" s="189">
        <f t="shared" si="29"/>
        <v>6707.3499403893793</v>
      </c>
      <c r="I169" s="189">
        <f t="shared" si="30"/>
        <v>1197.9203224272203</v>
      </c>
      <c r="J169" s="88">
        <f t="shared" si="31"/>
        <v>1927.4537987853976</v>
      </c>
      <c r="K169" s="189">
        <f t="shared" si="36"/>
        <v>934.02139434009791</v>
      </c>
      <c r="L169" s="88">
        <f t="shared" si="32"/>
        <v>1502.8404234932175</v>
      </c>
      <c r="M169" s="89">
        <f t="shared" si="37"/>
        <v>8210.190363882597</v>
      </c>
      <c r="N169" s="89">
        <f t="shared" si="38"/>
        <v>47462.190363882597</v>
      </c>
      <c r="O169" s="89">
        <f t="shared" si="39"/>
        <v>29497.943047782843</v>
      </c>
      <c r="P169" s="90">
        <f t="shared" si="33"/>
        <v>0.95437377090815823</v>
      </c>
      <c r="Q169" s="1">
        <v>459.76115087758808</v>
      </c>
      <c r="R169" s="90">
        <f t="shared" si="40"/>
        <v>0.26535335376020003</v>
      </c>
      <c r="S169" s="90">
        <f t="shared" si="40"/>
        <v>0.26299408709688094</v>
      </c>
      <c r="T169" s="92">
        <v>1609</v>
      </c>
      <c r="U169" s="1">
        <v>31020.583999999999</v>
      </c>
      <c r="V169" s="1">
        <v>19315.43212951432</v>
      </c>
      <c r="W169" s="195"/>
      <c r="X169" s="89">
        <v>0</v>
      </c>
      <c r="Y169" s="89">
        <f t="shared" si="41"/>
        <v>0</v>
      </c>
      <c r="Z169" s="1"/>
    </row>
    <row r="170" spans="2:26">
      <c r="B170" s="204">
        <v>3427</v>
      </c>
      <c r="C170" t="s">
        <v>197</v>
      </c>
      <c r="D170" s="1">
        <v>147867</v>
      </c>
      <c r="E170" s="86">
        <f t="shared" si="34"/>
        <v>25662.443595973622</v>
      </c>
      <c r="F170" s="87">
        <f t="shared" si="28"/>
        <v>0.83028036991372978</v>
      </c>
      <c r="G170" s="189">
        <f t="shared" si="35"/>
        <v>3357.6581870724563</v>
      </c>
      <c r="H170" s="189">
        <f t="shared" si="29"/>
        <v>19346.826473911493</v>
      </c>
      <c r="I170" s="189">
        <f t="shared" si="30"/>
        <v>754.4118630906479</v>
      </c>
      <c r="J170" s="88">
        <f t="shared" si="31"/>
        <v>4346.9211551283133</v>
      </c>
      <c r="K170" s="189">
        <f t="shared" si="36"/>
        <v>490.51293500352551</v>
      </c>
      <c r="L170" s="88">
        <f t="shared" si="32"/>
        <v>2826.3355314903138</v>
      </c>
      <c r="M170" s="89">
        <f t="shared" si="37"/>
        <v>22173.162005401806</v>
      </c>
      <c r="N170" s="89">
        <f t="shared" si="38"/>
        <v>170040.1620054018</v>
      </c>
      <c r="O170" s="89">
        <f t="shared" si="39"/>
        <v>29510.614718049601</v>
      </c>
      <c r="P170" s="90">
        <f t="shared" si="33"/>
        <v>0.95478374897736129</v>
      </c>
      <c r="Q170" s="1">
        <v>1276.5621015268152</v>
      </c>
      <c r="R170" s="90">
        <f t="shared" si="40"/>
        <v>0.22069525862584574</v>
      </c>
      <c r="S170" s="90">
        <f t="shared" si="40"/>
        <v>0.21222115061733587</v>
      </c>
      <c r="T170" s="92">
        <v>5762</v>
      </c>
      <c r="U170" s="1">
        <v>121133.427</v>
      </c>
      <c r="V170" s="1">
        <v>21169.77053477805</v>
      </c>
      <c r="W170" s="195"/>
      <c r="X170" s="89">
        <v>0</v>
      </c>
      <c r="Y170" s="89">
        <f t="shared" si="41"/>
        <v>0</v>
      </c>
      <c r="Z170" s="1"/>
    </row>
    <row r="171" spans="2:26">
      <c r="B171" s="204">
        <v>3428</v>
      </c>
      <c r="C171" t="s">
        <v>198</v>
      </c>
      <c r="D171" s="1">
        <v>63899</v>
      </c>
      <c r="E171" s="86">
        <f t="shared" si="34"/>
        <v>25641.653290529695</v>
      </c>
      <c r="F171" s="87">
        <f t="shared" si="28"/>
        <v>0.82960772225918944</v>
      </c>
      <c r="G171" s="189">
        <f t="shared" si="35"/>
        <v>3370.9639825565696</v>
      </c>
      <c r="H171" s="189">
        <f t="shared" si="29"/>
        <v>8400.4422445309719</v>
      </c>
      <c r="I171" s="189">
        <f t="shared" si="30"/>
        <v>761.68846999602226</v>
      </c>
      <c r="J171" s="88">
        <f t="shared" si="31"/>
        <v>1898.1276672300876</v>
      </c>
      <c r="K171" s="189">
        <f t="shared" si="36"/>
        <v>497.78954190889988</v>
      </c>
      <c r="L171" s="88">
        <f t="shared" si="32"/>
        <v>1240.4915384369785</v>
      </c>
      <c r="M171" s="89">
        <f t="shared" si="37"/>
        <v>9640.9337829679498</v>
      </c>
      <c r="N171" s="89">
        <f t="shared" si="38"/>
        <v>73539.933782967943</v>
      </c>
      <c r="O171" s="89">
        <f t="shared" si="39"/>
        <v>29510.40681499516</v>
      </c>
      <c r="P171" s="90">
        <f t="shared" si="33"/>
        <v>0.95477702250081586</v>
      </c>
      <c r="Q171" s="1">
        <v>1560.6939390845018</v>
      </c>
      <c r="R171" s="90">
        <f t="shared" si="40"/>
        <v>0.10907526755557806</v>
      </c>
      <c r="S171" s="90">
        <f t="shared" si="40"/>
        <v>0.11664119032782735</v>
      </c>
      <c r="T171" s="92">
        <v>2492</v>
      </c>
      <c r="U171" s="1">
        <v>57614.665000000001</v>
      </c>
      <c r="V171" s="1">
        <v>22963.198485452369</v>
      </c>
      <c r="W171" s="195"/>
      <c r="X171" s="89">
        <v>0</v>
      </c>
      <c r="Y171" s="89">
        <f t="shared" si="41"/>
        <v>0</v>
      </c>
      <c r="Z171" s="1"/>
    </row>
    <row r="172" spans="2:26">
      <c r="B172" s="204">
        <v>3429</v>
      </c>
      <c r="C172" t="s">
        <v>199</v>
      </c>
      <c r="D172" s="1">
        <v>35150</v>
      </c>
      <c r="E172" s="86">
        <f t="shared" si="34"/>
        <v>23049.180327868853</v>
      </c>
      <c r="F172" s="87">
        <f t="shared" si="28"/>
        <v>0.74573108742589922</v>
      </c>
      <c r="G172" s="189">
        <f t="shared" si="35"/>
        <v>5030.1466786595083</v>
      </c>
      <c r="H172" s="189">
        <f t="shared" si="29"/>
        <v>7670.9736849557503</v>
      </c>
      <c r="I172" s="189">
        <f t="shared" si="30"/>
        <v>1669.054006927317</v>
      </c>
      <c r="J172" s="88">
        <f t="shared" si="31"/>
        <v>2545.3073605641584</v>
      </c>
      <c r="K172" s="189">
        <f t="shared" si="36"/>
        <v>1405.1550788401946</v>
      </c>
      <c r="L172" s="88">
        <f t="shared" si="32"/>
        <v>2142.8614952312969</v>
      </c>
      <c r="M172" s="89">
        <f t="shared" si="37"/>
        <v>9813.8351801870467</v>
      </c>
      <c r="N172" s="89">
        <f t="shared" si="38"/>
        <v>44963.835180187045</v>
      </c>
      <c r="O172" s="89">
        <f t="shared" si="39"/>
        <v>29484.482085368556</v>
      </c>
      <c r="P172" s="90">
        <f t="shared" si="33"/>
        <v>0.95393825615248307</v>
      </c>
      <c r="Q172" s="1">
        <v>1055.1362989983354</v>
      </c>
      <c r="R172" s="90">
        <f t="shared" si="40"/>
        <v>9.508984456671718E-2</v>
      </c>
      <c r="S172" s="90">
        <f t="shared" si="40"/>
        <v>0.1058612200870455</v>
      </c>
      <c r="T172" s="92">
        <v>1525</v>
      </c>
      <c r="U172" s="1">
        <v>32097.823</v>
      </c>
      <c r="V172" s="1">
        <v>20842.742207792209</v>
      </c>
      <c r="W172" s="195"/>
      <c r="X172" s="89">
        <v>0</v>
      </c>
      <c r="Y172" s="89">
        <f t="shared" si="41"/>
        <v>0</v>
      </c>
      <c r="Z172" s="1"/>
    </row>
    <row r="173" spans="2:26">
      <c r="B173" s="204">
        <v>3430</v>
      </c>
      <c r="C173" t="s">
        <v>200</v>
      </c>
      <c r="D173" s="1">
        <v>46825</v>
      </c>
      <c r="E173" s="86">
        <f t="shared" si="34"/>
        <v>25026.723677177979</v>
      </c>
      <c r="F173" s="87">
        <f t="shared" si="28"/>
        <v>0.80971234538538794</v>
      </c>
      <c r="G173" s="189">
        <f t="shared" si="35"/>
        <v>3764.5189351016679</v>
      </c>
      <c r="H173" s="189">
        <f t="shared" si="29"/>
        <v>7043.4149275752206</v>
      </c>
      <c r="I173" s="189">
        <f t="shared" si="30"/>
        <v>976.91383466912293</v>
      </c>
      <c r="J173" s="88">
        <f t="shared" si="31"/>
        <v>1827.805784665929</v>
      </c>
      <c r="K173" s="189">
        <f t="shared" si="36"/>
        <v>713.01490658200055</v>
      </c>
      <c r="L173" s="88">
        <f t="shared" si="32"/>
        <v>1334.0508902149231</v>
      </c>
      <c r="M173" s="89">
        <f t="shared" si="37"/>
        <v>8377.4658177901438</v>
      </c>
      <c r="N173" s="89">
        <f t="shared" si="38"/>
        <v>55202.465817790144</v>
      </c>
      <c r="O173" s="89">
        <f t="shared" si="39"/>
        <v>29504.25751886165</v>
      </c>
      <c r="P173" s="90">
        <f t="shared" si="33"/>
        <v>0.95457806873207807</v>
      </c>
      <c r="Q173" s="1">
        <v>490.664141262876</v>
      </c>
      <c r="R173" s="90">
        <f t="shared" si="40"/>
        <v>0.15991647709597837</v>
      </c>
      <c r="S173" s="90">
        <f t="shared" si="40"/>
        <v>0.17479514916989788</v>
      </c>
      <c r="T173" s="92">
        <v>1871</v>
      </c>
      <c r="U173" s="1">
        <v>40369.286</v>
      </c>
      <c r="V173" s="1">
        <v>21303.053298153034</v>
      </c>
      <c r="W173" s="195"/>
      <c r="X173" s="89">
        <v>0</v>
      </c>
      <c r="Y173" s="89">
        <f t="shared" si="41"/>
        <v>0</v>
      </c>
      <c r="Z173" s="1"/>
    </row>
    <row r="174" spans="2:26">
      <c r="B174" s="204">
        <v>3431</v>
      </c>
      <c r="C174" t="s">
        <v>201</v>
      </c>
      <c r="D174" s="1">
        <v>62432</v>
      </c>
      <c r="E174" s="86">
        <f t="shared" si="34"/>
        <v>24745.144669044788</v>
      </c>
      <c r="F174" s="87">
        <f t="shared" si="28"/>
        <v>0.80060216372406523</v>
      </c>
      <c r="G174" s="189">
        <f t="shared" si="35"/>
        <v>3944.7295003069098</v>
      </c>
      <c r="H174" s="189">
        <f t="shared" si="29"/>
        <v>9952.5525292743332</v>
      </c>
      <c r="I174" s="189">
        <f t="shared" si="30"/>
        <v>1075.4664875157396</v>
      </c>
      <c r="J174" s="88">
        <f t="shared" si="31"/>
        <v>2713.4019480022107</v>
      </c>
      <c r="K174" s="189">
        <f t="shared" si="36"/>
        <v>811.56755942861719</v>
      </c>
      <c r="L174" s="88">
        <f t="shared" si="32"/>
        <v>2047.5849524384012</v>
      </c>
      <c r="M174" s="89">
        <f t="shared" si="37"/>
        <v>12000.137481712734</v>
      </c>
      <c r="N174" s="89">
        <f t="shared" si="38"/>
        <v>74432.137481712736</v>
      </c>
      <c r="O174" s="89">
        <f t="shared" si="39"/>
        <v>29501.441728780315</v>
      </c>
      <c r="P174" s="90">
        <f t="shared" si="33"/>
        <v>0.95448696691546475</v>
      </c>
      <c r="Q174" s="1">
        <v>874.90608680183686</v>
      </c>
      <c r="R174" s="90">
        <f t="shared" si="40"/>
        <v>0.16840659411611314</v>
      </c>
      <c r="S174" s="90">
        <f t="shared" si="40"/>
        <v>0.16516487942772112</v>
      </c>
      <c r="T174" s="92">
        <v>2523</v>
      </c>
      <c r="U174" s="1">
        <v>53433.453999999998</v>
      </c>
      <c r="V174" s="1">
        <v>21237.46184419714</v>
      </c>
      <c r="W174" s="195"/>
      <c r="X174" s="89">
        <v>0</v>
      </c>
      <c r="Y174" s="89">
        <f t="shared" si="41"/>
        <v>0</v>
      </c>
      <c r="Z174" s="1"/>
    </row>
    <row r="175" spans="2:26">
      <c r="B175" s="204">
        <v>3432</v>
      </c>
      <c r="C175" t="s">
        <v>202</v>
      </c>
      <c r="D175" s="1">
        <v>53476</v>
      </c>
      <c r="E175" s="86">
        <f t="shared" si="34"/>
        <v>27200.406917599186</v>
      </c>
      <c r="F175" s="87">
        <f t="shared" si="28"/>
        <v>0.88003949557210515</v>
      </c>
      <c r="G175" s="189">
        <f t="shared" si="35"/>
        <v>2373.3616612320952</v>
      </c>
      <c r="H175" s="189">
        <f t="shared" si="29"/>
        <v>4666.0290259822987</v>
      </c>
      <c r="I175" s="189">
        <f t="shared" si="30"/>
        <v>216.12470052170045</v>
      </c>
      <c r="J175" s="88">
        <f t="shared" si="31"/>
        <v>424.90116122566309</v>
      </c>
      <c r="K175" s="189">
        <f t="shared" si="36"/>
        <v>-47.774227565421938</v>
      </c>
      <c r="L175" s="88">
        <f t="shared" si="32"/>
        <v>-93.924131393619533</v>
      </c>
      <c r="M175" s="89">
        <f t="shared" si="37"/>
        <v>4572.1048945886787</v>
      </c>
      <c r="N175" s="89">
        <f t="shared" si="38"/>
        <v>58048.10489458868</v>
      </c>
      <c r="O175" s="89">
        <f t="shared" si="39"/>
        <v>29525.994351265857</v>
      </c>
      <c r="P175" s="90">
        <f t="shared" si="33"/>
        <v>0.95528134023394506</v>
      </c>
      <c r="Q175" s="1">
        <v>1026.3842713644162</v>
      </c>
      <c r="R175" s="90">
        <f t="shared" si="40"/>
        <v>0.20878624578650656</v>
      </c>
      <c r="S175" s="90">
        <f t="shared" si="40"/>
        <v>0.23338006563974176</v>
      </c>
      <c r="T175" s="92">
        <v>1966</v>
      </c>
      <c r="U175" s="1">
        <v>44239.417999999998</v>
      </c>
      <c r="V175" s="1">
        <v>22053.548354935192</v>
      </c>
      <c r="W175" s="195"/>
      <c r="X175" s="89">
        <v>0</v>
      </c>
      <c r="Y175" s="89">
        <f t="shared" si="41"/>
        <v>0</v>
      </c>
      <c r="Z175" s="1"/>
    </row>
    <row r="176" spans="2:26">
      <c r="B176" s="204">
        <v>3433</v>
      </c>
      <c r="C176" t="s">
        <v>203</v>
      </c>
      <c r="D176" s="1">
        <v>65045</v>
      </c>
      <c r="E176" s="86">
        <f t="shared" si="34"/>
        <v>29768.878718535467</v>
      </c>
      <c r="F176" s="87">
        <f t="shared" si="28"/>
        <v>0.96313959899830226</v>
      </c>
      <c r="G176" s="189">
        <f t="shared" si="35"/>
        <v>729.53970863287566</v>
      </c>
      <c r="H176" s="189">
        <f t="shared" si="29"/>
        <v>1594.0442633628334</v>
      </c>
      <c r="I176" s="189">
        <f t="shared" si="30"/>
        <v>0</v>
      </c>
      <c r="J176" s="88">
        <f t="shared" si="31"/>
        <v>0</v>
      </c>
      <c r="K176" s="189">
        <f t="shared" si="36"/>
        <v>-263.89892808712239</v>
      </c>
      <c r="L176" s="88">
        <f t="shared" si="32"/>
        <v>-576.61915787036241</v>
      </c>
      <c r="M176" s="89">
        <f t="shared" si="37"/>
        <v>1017.4251054924709</v>
      </c>
      <c r="N176" s="89">
        <f t="shared" si="38"/>
        <v>66062.425105492468</v>
      </c>
      <c r="O176" s="89">
        <f t="shared" si="39"/>
        <v>30234.51949908122</v>
      </c>
      <c r="P176" s="90">
        <f t="shared" si="33"/>
        <v>0.9782048985311611</v>
      </c>
      <c r="Q176" s="1">
        <v>957.35829806153879</v>
      </c>
      <c r="R176" s="90">
        <f t="shared" si="40"/>
        <v>0.12958399320523403</v>
      </c>
      <c r="S176" s="90">
        <f t="shared" si="40"/>
        <v>0.12648216072961324</v>
      </c>
      <c r="T176" s="92">
        <v>2185</v>
      </c>
      <c r="U176" s="1">
        <v>57583.146000000001</v>
      </c>
      <c r="V176" s="1">
        <v>26426.409362092701</v>
      </c>
      <c r="W176" s="195"/>
      <c r="X176" s="89">
        <v>0</v>
      </c>
      <c r="Y176" s="89">
        <f t="shared" si="41"/>
        <v>0</v>
      </c>
      <c r="Z176" s="1"/>
    </row>
    <row r="177" spans="2:26">
      <c r="B177" s="204">
        <v>3434</v>
      </c>
      <c r="C177" t="s">
        <v>204</v>
      </c>
      <c r="D177" s="1">
        <v>57200</v>
      </c>
      <c r="E177" s="86">
        <f t="shared" si="34"/>
        <v>25547.119249665029</v>
      </c>
      <c r="F177" s="87">
        <f t="shared" si="28"/>
        <v>0.82654917648489423</v>
      </c>
      <c r="G177" s="189">
        <f t="shared" si="35"/>
        <v>3431.4657687099557</v>
      </c>
      <c r="H177" s="189">
        <f t="shared" si="29"/>
        <v>7683.0518561415902</v>
      </c>
      <c r="I177" s="189">
        <f t="shared" si="30"/>
        <v>794.77538429865535</v>
      </c>
      <c r="J177" s="88">
        <f t="shared" si="31"/>
        <v>1779.5020854446893</v>
      </c>
      <c r="K177" s="189">
        <f t="shared" si="36"/>
        <v>530.87645621153297</v>
      </c>
      <c r="L177" s="88">
        <f t="shared" si="32"/>
        <v>1188.6323854576224</v>
      </c>
      <c r="M177" s="89">
        <f t="shared" si="37"/>
        <v>8871.6842415992123</v>
      </c>
      <c r="N177" s="89">
        <f t="shared" si="38"/>
        <v>66071.684241599214</v>
      </c>
      <c r="O177" s="89">
        <f t="shared" si="39"/>
        <v>29509.461474586518</v>
      </c>
      <c r="P177" s="90">
        <f t="shared" si="33"/>
        <v>0.95474643704307305</v>
      </c>
      <c r="Q177" s="1">
        <v>403.41253997198692</v>
      </c>
      <c r="R177" s="90">
        <f t="shared" si="40"/>
        <v>0.16673954369346786</v>
      </c>
      <c r="S177" s="90">
        <f t="shared" si="40"/>
        <v>0.15423317966995598</v>
      </c>
      <c r="T177" s="92">
        <v>2239</v>
      </c>
      <c r="U177" s="1">
        <v>49025.508999999998</v>
      </c>
      <c r="V177" s="1">
        <v>22133.41264108352</v>
      </c>
      <c r="W177" s="195"/>
      <c r="X177" s="89">
        <v>0</v>
      </c>
      <c r="Y177" s="89">
        <f t="shared" si="41"/>
        <v>0</v>
      </c>
      <c r="Z177" s="1"/>
    </row>
    <row r="178" spans="2:26">
      <c r="B178" s="204">
        <v>3435</v>
      </c>
      <c r="C178" t="s">
        <v>205</v>
      </c>
      <c r="D178" s="1">
        <v>90406</v>
      </c>
      <c r="E178" s="86">
        <f t="shared" si="34"/>
        <v>25444.976076555024</v>
      </c>
      <c r="F178" s="87">
        <f t="shared" si="28"/>
        <v>0.82324444553685461</v>
      </c>
      <c r="G178" s="189">
        <f t="shared" si="35"/>
        <v>3496.8373995003594</v>
      </c>
      <c r="H178" s="189">
        <f t="shared" si="29"/>
        <v>12424.263280424777</v>
      </c>
      <c r="I178" s="189">
        <f t="shared" si="30"/>
        <v>830.52549488715738</v>
      </c>
      <c r="J178" s="88">
        <f t="shared" si="31"/>
        <v>2950.85708333407</v>
      </c>
      <c r="K178" s="189">
        <f t="shared" si="36"/>
        <v>566.62656680003499</v>
      </c>
      <c r="L178" s="88">
        <f t="shared" si="32"/>
        <v>2013.2241918405243</v>
      </c>
      <c r="M178" s="89">
        <f t="shared" si="37"/>
        <v>14437.4874722653</v>
      </c>
      <c r="N178" s="89">
        <f t="shared" si="38"/>
        <v>104843.4874722653</v>
      </c>
      <c r="O178" s="89">
        <f t="shared" si="39"/>
        <v>29508.440042855418</v>
      </c>
      <c r="P178" s="90">
        <f t="shared" si="33"/>
        <v>0.95471338973359265</v>
      </c>
      <c r="Q178" s="1">
        <v>1757.3648657974409</v>
      </c>
      <c r="R178" s="90">
        <f t="shared" si="40"/>
        <v>0.23045780908171665</v>
      </c>
      <c r="S178" s="90">
        <f t="shared" si="40"/>
        <v>0.22214624493368365</v>
      </c>
      <c r="T178" s="92">
        <v>3553</v>
      </c>
      <c r="U178" s="1">
        <v>73473.466</v>
      </c>
      <c r="V178" s="1">
        <v>20819.911022952678</v>
      </c>
      <c r="W178" s="195"/>
      <c r="X178" s="89">
        <v>0</v>
      </c>
      <c r="Y178" s="89">
        <f t="shared" si="41"/>
        <v>0</v>
      </c>
      <c r="Z178" s="1"/>
    </row>
    <row r="179" spans="2:26">
      <c r="B179" s="204">
        <v>3436</v>
      </c>
      <c r="C179" t="s">
        <v>206</v>
      </c>
      <c r="D179" s="1">
        <v>157748</v>
      </c>
      <c r="E179" s="86">
        <f t="shared" si="34"/>
        <v>28718.004733296922</v>
      </c>
      <c r="F179" s="87">
        <f t="shared" si="28"/>
        <v>0.92913971750091162</v>
      </c>
      <c r="G179" s="189">
        <f t="shared" si="35"/>
        <v>1402.0990591855441</v>
      </c>
      <c r="H179" s="189">
        <f t="shared" si="29"/>
        <v>7701.7301321061932</v>
      </c>
      <c r="I179" s="189">
        <f t="shared" si="30"/>
        <v>0</v>
      </c>
      <c r="J179" s="88">
        <f t="shared" si="31"/>
        <v>0</v>
      </c>
      <c r="K179" s="189">
        <f t="shared" si="36"/>
        <v>-263.89892808712239</v>
      </c>
      <c r="L179" s="88">
        <f t="shared" si="32"/>
        <v>-1449.5968119825632</v>
      </c>
      <c r="M179" s="89">
        <f t="shared" si="37"/>
        <v>6252.1333201236303</v>
      </c>
      <c r="N179" s="89">
        <f t="shared" si="38"/>
        <v>164000.13332012363</v>
      </c>
      <c r="O179" s="89">
        <f t="shared" si="39"/>
        <v>29856.204864395346</v>
      </c>
      <c r="P179" s="90">
        <f t="shared" si="33"/>
        <v>0.96596494119210052</v>
      </c>
      <c r="Q179" s="1">
        <v>1404.6277030901638</v>
      </c>
      <c r="R179" s="90">
        <f t="shared" si="40"/>
        <v>0.13903151633660868</v>
      </c>
      <c r="S179" s="90">
        <f t="shared" si="40"/>
        <v>0.15147314950249191</v>
      </c>
      <c r="T179" s="92">
        <v>5493</v>
      </c>
      <c r="U179" s="1">
        <v>138493.095</v>
      </c>
      <c r="V179" s="1">
        <v>24940.229605618584</v>
      </c>
      <c r="W179" s="195"/>
      <c r="X179" s="89">
        <v>0</v>
      </c>
      <c r="Y179" s="89">
        <f t="shared" si="41"/>
        <v>0</v>
      </c>
      <c r="Z179" s="1"/>
    </row>
    <row r="180" spans="2:26">
      <c r="B180" s="204">
        <v>3437</v>
      </c>
      <c r="C180" t="s">
        <v>207</v>
      </c>
      <c r="D180" s="1">
        <v>131739</v>
      </c>
      <c r="E180" s="86">
        <f t="shared" si="34"/>
        <v>24088.315962698845</v>
      </c>
      <c r="F180" s="87">
        <f t="shared" si="28"/>
        <v>0.77935118740003229</v>
      </c>
      <c r="G180" s="189">
        <f t="shared" si="35"/>
        <v>4365.0998723683133</v>
      </c>
      <c r="H180" s="189">
        <f t="shared" si="29"/>
        <v>23872.731201982304</v>
      </c>
      <c r="I180" s="189">
        <f t="shared" si="30"/>
        <v>1305.3565347368196</v>
      </c>
      <c r="J180" s="88">
        <f t="shared" si="31"/>
        <v>7138.9948884756668</v>
      </c>
      <c r="K180" s="189">
        <f t="shared" si="36"/>
        <v>1041.4576066496973</v>
      </c>
      <c r="L180" s="88">
        <f t="shared" si="32"/>
        <v>5695.731650767194</v>
      </c>
      <c r="M180" s="89">
        <f t="shared" si="37"/>
        <v>29568.462852749497</v>
      </c>
      <c r="N180" s="89">
        <f t="shared" si="38"/>
        <v>161307.46285274951</v>
      </c>
      <c r="O180" s="89">
        <f t="shared" si="39"/>
        <v>29494.87344171686</v>
      </c>
      <c r="P180" s="90">
        <f t="shared" si="33"/>
        <v>0.95427445715222448</v>
      </c>
      <c r="Q180" s="1">
        <v>2903.6269634242053</v>
      </c>
      <c r="R180" s="90">
        <f t="shared" si="40"/>
        <v>0.21157102334935993</v>
      </c>
      <c r="S180" s="90">
        <f t="shared" si="40"/>
        <v>0.24568730376548722</v>
      </c>
      <c r="T180" s="92">
        <v>5469</v>
      </c>
      <c r="U180" s="1">
        <v>108734.03</v>
      </c>
      <c r="V180" s="1">
        <v>19337.369731460076</v>
      </c>
      <c r="W180" s="195"/>
      <c r="X180" s="89">
        <v>0</v>
      </c>
      <c r="Y180" s="89">
        <f t="shared" si="41"/>
        <v>0</v>
      </c>
      <c r="Z180" s="1"/>
    </row>
    <row r="181" spans="2:26">
      <c r="B181" s="204">
        <v>3438</v>
      </c>
      <c r="C181" t="s">
        <v>208</v>
      </c>
      <c r="D181" s="1">
        <v>85465</v>
      </c>
      <c r="E181" s="86">
        <f t="shared" si="34"/>
        <v>27498.391248391246</v>
      </c>
      <c r="F181" s="87">
        <f t="shared" si="28"/>
        <v>0.88968045355310366</v>
      </c>
      <c r="G181" s="189">
        <f t="shared" si="35"/>
        <v>2182.6516895251766</v>
      </c>
      <c r="H181" s="189">
        <f t="shared" si="29"/>
        <v>6783.6814510442491</v>
      </c>
      <c r="I181" s="189">
        <f t="shared" si="30"/>
        <v>111.83018474447944</v>
      </c>
      <c r="J181" s="88">
        <f t="shared" si="31"/>
        <v>347.56821418584207</v>
      </c>
      <c r="K181" s="189">
        <f t="shared" si="36"/>
        <v>-152.06874334264296</v>
      </c>
      <c r="L181" s="88">
        <f t="shared" si="32"/>
        <v>-472.62965430893433</v>
      </c>
      <c r="M181" s="89">
        <f t="shared" si="37"/>
        <v>6311.0517967353144</v>
      </c>
      <c r="N181" s="89">
        <f t="shared" si="38"/>
        <v>91776.051796735308</v>
      </c>
      <c r="O181" s="89">
        <f t="shared" si="39"/>
        <v>29528.974194573781</v>
      </c>
      <c r="P181" s="90">
        <f t="shared" si="33"/>
        <v>0.95537774981375512</v>
      </c>
      <c r="Q181" s="1">
        <v>1190.5795195323499</v>
      </c>
      <c r="R181" s="90">
        <f t="shared" si="40"/>
        <v>0.1779442417581254</v>
      </c>
      <c r="S181" s="90">
        <f t="shared" si="40"/>
        <v>0.18552432053391771</v>
      </c>
      <c r="T181" s="92">
        <v>3108</v>
      </c>
      <c r="U181" s="1">
        <v>72554.368000000002</v>
      </c>
      <c r="V181" s="1">
        <v>23195.130434782608</v>
      </c>
      <c r="W181" s="195"/>
      <c r="X181" s="89">
        <v>0</v>
      </c>
      <c r="Y181" s="89">
        <f t="shared" si="41"/>
        <v>0</v>
      </c>
      <c r="Z181" s="1"/>
    </row>
    <row r="182" spans="2:26">
      <c r="B182" s="204">
        <v>3439</v>
      </c>
      <c r="C182" t="s">
        <v>209</v>
      </c>
      <c r="D182" s="1">
        <v>115914</v>
      </c>
      <c r="E182" s="86">
        <f t="shared" si="34"/>
        <v>25775.850567044698</v>
      </c>
      <c r="F182" s="87">
        <f t="shared" si="28"/>
        <v>0.83394952875823125</v>
      </c>
      <c r="G182" s="189">
        <f t="shared" si="35"/>
        <v>3285.077725586968</v>
      </c>
      <c r="H182" s="189">
        <f t="shared" si="29"/>
        <v>14772.994531964594</v>
      </c>
      <c r="I182" s="189">
        <f t="shared" si="30"/>
        <v>714.71942321577149</v>
      </c>
      <c r="J182" s="88">
        <f t="shared" si="31"/>
        <v>3214.0932462013243</v>
      </c>
      <c r="K182" s="189">
        <f t="shared" si="36"/>
        <v>450.8204951286491</v>
      </c>
      <c r="L182" s="88">
        <f t="shared" si="32"/>
        <v>2027.3397665935349</v>
      </c>
      <c r="M182" s="89">
        <f t="shared" si="37"/>
        <v>16800.334298558129</v>
      </c>
      <c r="N182" s="89">
        <f t="shared" si="38"/>
        <v>132714.33429855813</v>
      </c>
      <c r="O182" s="89">
        <f t="shared" si="39"/>
        <v>29511.748787760313</v>
      </c>
      <c r="P182" s="90">
        <f t="shared" si="33"/>
        <v>0.95482044056580628</v>
      </c>
      <c r="Q182" s="1">
        <v>1709.3351059642609</v>
      </c>
      <c r="R182" s="90">
        <f t="shared" si="40"/>
        <v>0.19534220576431024</v>
      </c>
      <c r="S182" s="90">
        <f t="shared" si="40"/>
        <v>0.18205176540669066</v>
      </c>
      <c r="T182" s="92">
        <v>4497</v>
      </c>
      <c r="U182" s="1">
        <v>96971.394</v>
      </c>
      <c r="V182" s="1">
        <v>21806.025185518327</v>
      </c>
      <c r="W182" s="195"/>
      <c r="X182" s="89">
        <v>0</v>
      </c>
      <c r="Y182" s="89">
        <f t="shared" si="41"/>
        <v>0</v>
      </c>
      <c r="Z182" s="1"/>
    </row>
    <row r="183" spans="2:26">
      <c r="B183" s="204">
        <v>3440</v>
      </c>
      <c r="C183" t="s">
        <v>210</v>
      </c>
      <c r="D183" s="1">
        <v>144961</v>
      </c>
      <c r="E183" s="86">
        <f t="shared" si="34"/>
        <v>28257.504873294347</v>
      </c>
      <c r="F183" s="87">
        <f t="shared" si="28"/>
        <v>0.91424074684450274</v>
      </c>
      <c r="G183" s="189">
        <f t="shared" si="35"/>
        <v>1696.8189695871924</v>
      </c>
      <c r="H183" s="189">
        <f t="shared" si="29"/>
        <v>8704.6813139822971</v>
      </c>
      <c r="I183" s="189">
        <f t="shared" si="30"/>
        <v>0</v>
      </c>
      <c r="J183" s="88">
        <f t="shared" si="31"/>
        <v>0</v>
      </c>
      <c r="K183" s="189">
        <f t="shared" si="36"/>
        <v>-263.89892808712239</v>
      </c>
      <c r="L183" s="88">
        <f t="shared" si="32"/>
        <v>-1353.8015010869378</v>
      </c>
      <c r="M183" s="89">
        <f t="shared" si="37"/>
        <v>7350.8798128953595</v>
      </c>
      <c r="N183" s="89">
        <f t="shared" si="38"/>
        <v>152311.87981289535</v>
      </c>
      <c r="O183" s="89">
        <f t="shared" si="39"/>
        <v>29690.424914794417</v>
      </c>
      <c r="P183" s="90">
        <f t="shared" si="33"/>
        <v>0.96060131175579322</v>
      </c>
      <c r="Q183" s="1">
        <v>516.39948240533795</v>
      </c>
      <c r="R183" s="90">
        <f t="shared" si="40"/>
        <v>0.19358368550986313</v>
      </c>
      <c r="S183" s="90">
        <f t="shared" si="40"/>
        <v>0.19451435505022169</v>
      </c>
      <c r="T183" s="92">
        <v>5130</v>
      </c>
      <c r="U183" s="1">
        <v>121450.219</v>
      </c>
      <c r="V183" s="1">
        <v>23656.061355668095</v>
      </c>
      <c r="W183" s="195"/>
      <c r="X183" s="89">
        <v>0</v>
      </c>
      <c r="Y183" s="89">
        <f t="shared" si="41"/>
        <v>0</v>
      </c>
      <c r="Z183" s="1"/>
    </row>
    <row r="184" spans="2:26">
      <c r="B184" s="204">
        <v>3441</v>
      </c>
      <c r="C184" t="s">
        <v>211</v>
      </c>
      <c r="D184" s="1">
        <v>160347</v>
      </c>
      <c r="E184" s="86">
        <f t="shared" si="34"/>
        <v>26085.407515861396</v>
      </c>
      <c r="F184" s="87">
        <f t="shared" si="28"/>
        <v>0.84396490617198694</v>
      </c>
      <c r="G184" s="189">
        <f t="shared" si="35"/>
        <v>3086.9612783442813</v>
      </c>
      <c r="H184" s="189">
        <f t="shared" si="29"/>
        <v>18975.550977982297</v>
      </c>
      <c r="I184" s="189">
        <f t="shared" si="30"/>
        <v>606.37449112992704</v>
      </c>
      <c r="J184" s="88">
        <f t="shared" si="31"/>
        <v>3727.3839969756618</v>
      </c>
      <c r="K184" s="189">
        <f t="shared" si="36"/>
        <v>342.47556304280465</v>
      </c>
      <c r="L184" s="88">
        <f t="shared" si="32"/>
        <v>2105.1972860241203</v>
      </c>
      <c r="M184" s="89">
        <f t="shared" si="37"/>
        <v>21080.748264006419</v>
      </c>
      <c r="N184" s="89">
        <f t="shared" si="38"/>
        <v>181427.74826400643</v>
      </c>
      <c r="O184" s="89">
        <f t="shared" si="39"/>
        <v>29514.844357248483</v>
      </c>
      <c r="P184" s="90">
        <f t="shared" si="33"/>
        <v>0.95492059433994403</v>
      </c>
      <c r="Q184" s="1">
        <v>2510.3168393067353</v>
      </c>
      <c r="R184" s="90">
        <f t="shared" si="40"/>
        <v>0.16115715229812874</v>
      </c>
      <c r="S184" s="90">
        <f t="shared" si="40"/>
        <v>0.16625740333311323</v>
      </c>
      <c r="T184" s="92">
        <v>6147</v>
      </c>
      <c r="U184" s="1">
        <v>138092.41899999999</v>
      </c>
      <c r="V184" s="1">
        <v>22366.766925817945</v>
      </c>
      <c r="W184" s="195"/>
      <c r="X184" s="89">
        <v>0</v>
      </c>
      <c r="Y184" s="89">
        <f t="shared" si="41"/>
        <v>0</v>
      </c>
      <c r="Z184" s="1"/>
    </row>
    <row r="185" spans="2:26">
      <c r="B185" s="204">
        <v>3442</v>
      </c>
      <c r="C185" t="s">
        <v>212</v>
      </c>
      <c r="D185" s="1">
        <v>373596</v>
      </c>
      <c r="E185" s="86">
        <f t="shared" si="34"/>
        <v>25031.557788944723</v>
      </c>
      <c r="F185" s="87">
        <f t="shared" si="28"/>
        <v>0.80986874779854423</v>
      </c>
      <c r="G185" s="189">
        <f t="shared" si="35"/>
        <v>3761.4251035709517</v>
      </c>
      <c r="H185" s="189">
        <f t="shared" si="29"/>
        <v>56139.269670796457</v>
      </c>
      <c r="I185" s="189">
        <f t="shared" si="30"/>
        <v>975.2218955507625</v>
      </c>
      <c r="J185" s="88">
        <f t="shared" si="31"/>
        <v>14555.18679109513</v>
      </c>
      <c r="K185" s="189">
        <f t="shared" si="36"/>
        <v>711.32296746364011</v>
      </c>
      <c r="L185" s="88">
        <f t="shared" si="32"/>
        <v>10616.49528939483</v>
      </c>
      <c r="M185" s="89">
        <f t="shared" si="37"/>
        <v>66755.764960191285</v>
      </c>
      <c r="N185" s="89">
        <f t="shared" si="38"/>
        <v>440351.76496019127</v>
      </c>
      <c r="O185" s="89">
        <f t="shared" si="39"/>
        <v>29504.305859979315</v>
      </c>
      <c r="P185" s="90">
        <f t="shared" si="33"/>
        <v>0.9545796327562095</v>
      </c>
      <c r="Q185" s="1">
        <v>3379.8788606886519</v>
      </c>
      <c r="R185" s="90">
        <f t="shared" si="40"/>
        <v>0.17642495108282308</v>
      </c>
      <c r="S185" s="90">
        <f t="shared" si="40"/>
        <v>0.16870035173902961</v>
      </c>
      <c r="T185" s="92">
        <v>14925</v>
      </c>
      <c r="U185" s="1">
        <v>317568.91899999999</v>
      </c>
      <c r="V185" s="1">
        <v>21418.285492682269</v>
      </c>
      <c r="W185" s="195"/>
      <c r="X185" s="89">
        <v>0</v>
      </c>
      <c r="Y185" s="89">
        <f t="shared" si="41"/>
        <v>0</v>
      </c>
      <c r="Z185" s="1"/>
    </row>
    <row r="186" spans="2:26">
      <c r="B186" s="204">
        <v>3443</v>
      </c>
      <c r="C186" t="s">
        <v>213</v>
      </c>
      <c r="D186" s="1">
        <v>347515</v>
      </c>
      <c r="E186" s="86">
        <f t="shared" si="34"/>
        <v>25530.047017337645</v>
      </c>
      <c r="F186" s="87">
        <f t="shared" si="28"/>
        <v>0.82599682303035971</v>
      </c>
      <c r="G186" s="189">
        <f t="shared" si="35"/>
        <v>3442.3919973994816</v>
      </c>
      <c r="H186" s="189">
        <f t="shared" si="29"/>
        <v>46857.839868601746</v>
      </c>
      <c r="I186" s="189">
        <f t="shared" si="30"/>
        <v>800.75066561323979</v>
      </c>
      <c r="J186" s="88">
        <f t="shared" si="31"/>
        <v>10899.81806032742</v>
      </c>
      <c r="K186" s="189">
        <f t="shared" si="36"/>
        <v>536.8517375261174</v>
      </c>
      <c r="L186" s="88">
        <f t="shared" si="32"/>
        <v>7307.6258512055101</v>
      </c>
      <c r="M186" s="89">
        <f t="shared" si="37"/>
        <v>54165.465719807253</v>
      </c>
      <c r="N186" s="89">
        <f t="shared" si="38"/>
        <v>401680.46571980725</v>
      </c>
      <c r="O186" s="89">
        <f t="shared" si="39"/>
        <v>29509.290752263245</v>
      </c>
      <c r="P186" s="90">
        <f t="shared" si="33"/>
        <v>0.95474091350852774</v>
      </c>
      <c r="Q186" s="1">
        <v>2912.1133783379337</v>
      </c>
      <c r="R186" s="90">
        <f t="shared" si="40"/>
        <v>0.22638853577579668</v>
      </c>
      <c r="S186" s="90">
        <f t="shared" si="40"/>
        <v>0.22972209262443802</v>
      </c>
      <c r="T186" s="92">
        <v>13612</v>
      </c>
      <c r="U186" s="1">
        <v>283364.52100000001</v>
      </c>
      <c r="V186" s="1">
        <v>20760.826507436443</v>
      </c>
      <c r="W186" s="195"/>
      <c r="X186" s="89">
        <v>0</v>
      </c>
      <c r="Y186" s="89">
        <f t="shared" si="41"/>
        <v>0</v>
      </c>
      <c r="Z186" s="1"/>
    </row>
    <row r="187" spans="2:26">
      <c r="B187" s="204">
        <v>3446</v>
      </c>
      <c r="C187" t="s">
        <v>214</v>
      </c>
      <c r="D187" s="1">
        <v>363724</v>
      </c>
      <c r="E187" s="86">
        <f t="shared" si="34"/>
        <v>26570.531083351598</v>
      </c>
      <c r="F187" s="87">
        <f t="shared" si="28"/>
        <v>0.85966055002457897</v>
      </c>
      <c r="G187" s="189">
        <f t="shared" si="35"/>
        <v>2776.4821951505519</v>
      </c>
      <c r="H187" s="189">
        <f t="shared" si="29"/>
        <v>38007.26476941591</v>
      </c>
      <c r="I187" s="189">
        <f t="shared" si="30"/>
        <v>436.58124250835641</v>
      </c>
      <c r="J187" s="88">
        <f t="shared" si="31"/>
        <v>5976.3606286968907</v>
      </c>
      <c r="K187" s="189">
        <f t="shared" si="36"/>
        <v>172.68231442123403</v>
      </c>
      <c r="L187" s="88">
        <f t="shared" si="32"/>
        <v>2363.8482021122722</v>
      </c>
      <c r="M187" s="89">
        <f t="shared" si="37"/>
        <v>40371.112971528179</v>
      </c>
      <c r="N187" s="89">
        <f t="shared" si="38"/>
        <v>404095.1129715282</v>
      </c>
      <c r="O187" s="89">
        <f t="shared" si="39"/>
        <v>29519.695592923385</v>
      </c>
      <c r="P187" s="90">
        <f t="shared" si="33"/>
        <v>0.9550775507784699</v>
      </c>
      <c r="Q187" s="1">
        <v>2083.1303258939297</v>
      </c>
      <c r="R187" s="90">
        <f t="shared" si="40"/>
        <v>0.17244574815333194</v>
      </c>
      <c r="S187" s="90">
        <f t="shared" si="40"/>
        <v>0.16996193438341117</v>
      </c>
      <c r="T187" s="92">
        <v>13689</v>
      </c>
      <c r="U187" s="1">
        <v>310226.72100000002</v>
      </c>
      <c r="V187" s="1">
        <v>22710.594509516839</v>
      </c>
      <c r="W187" s="195"/>
      <c r="X187" s="89">
        <v>0</v>
      </c>
      <c r="Y187" s="89">
        <f t="shared" si="41"/>
        <v>0</v>
      </c>
      <c r="Z187" s="1"/>
    </row>
    <row r="188" spans="2:26">
      <c r="B188" s="204">
        <v>3447</v>
      </c>
      <c r="C188" t="s">
        <v>215</v>
      </c>
      <c r="D188" s="1">
        <v>124664</v>
      </c>
      <c r="E188" s="86">
        <f t="shared" si="34"/>
        <v>22249.509191504552</v>
      </c>
      <c r="F188" s="87">
        <f t="shared" si="28"/>
        <v>0.71985860009137059</v>
      </c>
      <c r="G188" s="189">
        <f t="shared" si="35"/>
        <v>5541.9362059326613</v>
      </c>
      <c r="H188" s="189">
        <f t="shared" si="29"/>
        <v>31051.468561840702</v>
      </c>
      <c r="I188" s="189">
        <f t="shared" si="30"/>
        <v>1948.9389046548222</v>
      </c>
      <c r="J188" s="88">
        <f t="shared" si="31"/>
        <v>10919.904682780969</v>
      </c>
      <c r="K188" s="189">
        <f t="shared" si="36"/>
        <v>1685.0399765676998</v>
      </c>
      <c r="L188" s="88">
        <f t="shared" si="32"/>
        <v>9441.278988708822</v>
      </c>
      <c r="M188" s="89">
        <f t="shared" si="37"/>
        <v>40492.747550549524</v>
      </c>
      <c r="N188" s="89">
        <f t="shared" si="38"/>
        <v>165156.74755054951</v>
      </c>
      <c r="O188" s="89">
        <f t="shared" si="39"/>
        <v>29476.485374004907</v>
      </c>
      <c r="P188" s="90">
        <f t="shared" si="33"/>
        <v>0.95367953127913763</v>
      </c>
      <c r="Q188" s="1">
        <v>3161.5439890410853</v>
      </c>
      <c r="R188" s="90">
        <f t="shared" si="40"/>
        <v>0.19924631336422369</v>
      </c>
      <c r="S188" s="90">
        <f t="shared" si="40"/>
        <v>0.19796209457425684</v>
      </c>
      <c r="T188" s="92">
        <v>5603</v>
      </c>
      <c r="U188" s="1">
        <v>103951.95600000001</v>
      </c>
      <c r="V188" s="1">
        <v>18572.798999463997</v>
      </c>
      <c r="W188" s="195"/>
      <c r="X188" s="89">
        <v>0</v>
      </c>
      <c r="Y188" s="89">
        <f t="shared" si="41"/>
        <v>0</v>
      </c>
      <c r="Z188" s="1"/>
    </row>
    <row r="189" spans="2:26">
      <c r="B189" s="204">
        <v>3448</v>
      </c>
      <c r="C189" t="s">
        <v>216</v>
      </c>
      <c r="D189" s="1">
        <v>157506</v>
      </c>
      <c r="E189" s="86">
        <f t="shared" si="34"/>
        <v>24194.470046082948</v>
      </c>
      <c r="F189" s="87">
        <f t="shared" si="28"/>
        <v>0.78278568697488315</v>
      </c>
      <c r="G189" s="189">
        <f t="shared" si="35"/>
        <v>4297.1612590024879</v>
      </c>
      <c r="H189" s="189">
        <f t="shared" si="29"/>
        <v>27974.519796106197</v>
      </c>
      <c r="I189" s="189">
        <f t="shared" si="30"/>
        <v>1268.2026055523838</v>
      </c>
      <c r="J189" s="88">
        <f t="shared" si="31"/>
        <v>8255.998962146019</v>
      </c>
      <c r="K189" s="189">
        <f t="shared" si="36"/>
        <v>1004.3036774652614</v>
      </c>
      <c r="L189" s="88">
        <f t="shared" si="32"/>
        <v>6538.0169402988513</v>
      </c>
      <c r="M189" s="89">
        <f t="shared" si="37"/>
        <v>34512.536736405047</v>
      </c>
      <c r="N189" s="89">
        <f t="shared" si="38"/>
        <v>192018.53673640505</v>
      </c>
      <c r="O189" s="89">
        <f t="shared" si="39"/>
        <v>29495.934982550698</v>
      </c>
      <c r="P189" s="90">
        <f t="shared" si="33"/>
        <v>0.95430880214797298</v>
      </c>
      <c r="Q189" s="1">
        <v>3685.6210206420765</v>
      </c>
      <c r="R189" s="90">
        <f t="shared" si="40"/>
        <v>0.18765743826137676</v>
      </c>
      <c r="S189" s="90">
        <f t="shared" si="40"/>
        <v>0.19386025744738092</v>
      </c>
      <c r="T189" s="92">
        <v>6510</v>
      </c>
      <c r="U189" s="1">
        <v>132619.049</v>
      </c>
      <c r="V189" s="1">
        <v>20265.747096577015</v>
      </c>
      <c r="W189" s="195"/>
      <c r="X189" s="89">
        <v>0</v>
      </c>
      <c r="Y189" s="89">
        <f t="shared" si="41"/>
        <v>0</v>
      </c>
      <c r="Z189" s="1"/>
    </row>
    <row r="190" spans="2:26">
      <c r="B190" s="204">
        <v>3449</v>
      </c>
      <c r="C190" t="s">
        <v>217</v>
      </c>
      <c r="D190" s="1">
        <v>71799</v>
      </c>
      <c r="E190" s="86">
        <f t="shared" si="34"/>
        <v>25272.439281942978</v>
      </c>
      <c r="F190" s="87">
        <f t="shared" si="28"/>
        <v>0.81766220575058979</v>
      </c>
      <c r="G190" s="189">
        <f t="shared" si="35"/>
        <v>3607.2609480520687</v>
      </c>
      <c r="H190" s="189">
        <f t="shared" si="29"/>
        <v>10248.228353415927</v>
      </c>
      <c r="I190" s="189">
        <f t="shared" si="30"/>
        <v>890.91337300137343</v>
      </c>
      <c r="J190" s="88">
        <f t="shared" si="31"/>
        <v>2531.0848926969015</v>
      </c>
      <c r="K190" s="189">
        <f t="shared" si="36"/>
        <v>627.01444491425104</v>
      </c>
      <c r="L190" s="88">
        <f t="shared" si="32"/>
        <v>1781.3480380013871</v>
      </c>
      <c r="M190" s="89">
        <f t="shared" si="37"/>
        <v>12029.576391417315</v>
      </c>
      <c r="N190" s="89">
        <f t="shared" si="38"/>
        <v>83828.576391417315</v>
      </c>
      <c r="O190" s="89">
        <f t="shared" si="39"/>
        <v>29506.714674909297</v>
      </c>
      <c r="P190" s="90">
        <f t="shared" si="33"/>
        <v>0.95465756733572993</v>
      </c>
      <c r="Q190" s="1">
        <v>1795.5623117732885</v>
      </c>
      <c r="R190" s="90">
        <f t="shared" si="40"/>
        <v>0.13266237244927942</v>
      </c>
      <c r="S190" s="90">
        <f t="shared" si="40"/>
        <v>0.12508736890245223</v>
      </c>
      <c r="T190" s="92">
        <v>2841</v>
      </c>
      <c r="U190" s="1">
        <v>63389.587</v>
      </c>
      <c r="V190" s="1">
        <v>22462.645995747695</v>
      </c>
      <c r="W190" s="195"/>
      <c r="X190" s="89">
        <v>0</v>
      </c>
      <c r="Y190" s="89">
        <f t="shared" si="41"/>
        <v>0</v>
      </c>
      <c r="Z190" s="1"/>
    </row>
    <row r="191" spans="2:26">
      <c r="B191" s="204">
        <v>3450</v>
      </c>
      <c r="C191" t="s">
        <v>218</v>
      </c>
      <c r="D191" s="1">
        <v>29795</v>
      </c>
      <c r="E191" s="86">
        <f t="shared" si="34"/>
        <v>18703.703703703701</v>
      </c>
      <c r="F191" s="87">
        <f t="shared" si="28"/>
        <v>0.60513793130379911</v>
      </c>
      <c r="G191" s="189">
        <f t="shared" si="35"/>
        <v>7811.251718125206</v>
      </c>
      <c r="H191" s="189">
        <f t="shared" si="29"/>
        <v>12443.323986973453</v>
      </c>
      <c r="I191" s="189">
        <f t="shared" si="30"/>
        <v>3189.9708253851204</v>
      </c>
      <c r="J191" s="88">
        <f t="shared" si="31"/>
        <v>5081.6235248384974</v>
      </c>
      <c r="K191" s="189">
        <f t="shared" si="36"/>
        <v>2926.071897297998</v>
      </c>
      <c r="L191" s="88">
        <f t="shared" si="32"/>
        <v>4661.2325323957111</v>
      </c>
      <c r="M191" s="89">
        <f t="shared" si="37"/>
        <v>17104.556519369165</v>
      </c>
      <c r="N191" s="89">
        <f t="shared" si="38"/>
        <v>46899.556519369165</v>
      </c>
      <c r="O191" s="89">
        <f t="shared" si="39"/>
        <v>29441.027319126912</v>
      </c>
      <c r="P191" s="90">
        <f t="shared" si="33"/>
        <v>0.95253232459126225</v>
      </c>
      <c r="Q191" s="1">
        <v>1612.901655281541</v>
      </c>
      <c r="R191" s="90">
        <f t="shared" si="40"/>
        <v>0.20656883692878958</v>
      </c>
      <c r="S191" s="90">
        <f t="shared" si="40"/>
        <v>-5.0196282794286437E-2</v>
      </c>
      <c r="T191" s="92">
        <v>1593</v>
      </c>
      <c r="U191" s="1">
        <v>24693.991000000002</v>
      </c>
      <c r="V191" s="1">
        <v>19692.177830940993</v>
      </c>
      <c r="W191" s="195"/>
      <c r="X191" s="89">
        <v>0</v>
      </c>
      <c r="Y191" s="89">
        <f t="shared" si="41"/>
        <v>0</v>
      </c>
      <c r="Z191" s="1"/>
    </row>
    <row r="192" spans="2:26">
      <c r="B192" s="204">
        <v>3451</v>
      </c>
      <c r="C192" t="s">
        <v>219</v>
      </c>
      <c r="D192" s="1">
        <v>170231</v>
      </c>
      <c r="E192" s="86">
        <f t="shared" si="34"/>
        <v>26499.221668742215</v>
      </c>
      <c r="F192" s="87">
        <f t="shared" si="28"/>
        <v>0.85735341169931445</v>
      </c>
      <c r="G192" s="189">
        <f t="shared" si="35"/>
        <v>2822.120220500557</v>
      </c>
      <c r="H192" s="189">
        <f t="shared" si="29"/>
        <v>18129.300296495578</v>
      </c>
      <c r="I192" s="189">
        <f t="shared" si="30"/>
        <v>461.53953762164036</v>
      </c>
      <c r="J192" s="88">
        <f t="shared" si="31"/>
        <v>2964.9299896814177</v>
      </c>
      <c r="K192" s="189">
        <f t="shared" si="36"/>
        <v>197.64060953451798</v>
      </c>
      <c r="L192" s="88">
        <f t="shared" si="32"/>
        <v>1269.6432756497434</v>
      </c>
      <c r="M192" s="89">
        <f t="shared" si="37"/>
        <v>19398.943572145319</v>
      </c>
      <c r="N192" s="89">
        <f t="shared" si="38"/>
        <v>189629.9435721453</v>
      </c>
      <c r="O192" s="89">
        <f t="shared" si="39"/>
        <v>29518.982498777288</v>
      </c>
      <c r="P192" s="90">
        <f t="shared" si="33"/>
        <v>0.95505447939521715</v>
      </c>
      <c r="Q192" s="1">
        <v>1452.2924818133433</v>
      </c>
      <c r="R192" s="90">
        <f t="shared" si="40"/>
        <v>0.16075991217716057</v>
      </c>
      <c r="S192" s="90">
        <f t="shared" si="40"/>
        <v>0.16636133765622205</v>
      </c>
      <c r="T192" s="92">
        <v>6424</v>
      </c>
      <c r="U192" s="1">
        <v>146654.78899999999</v>
      </c>
      <c r="V192" s="1">
        <v>22719.564523625097</v>
      </c>
      <c r="W192" s="195"/>
      <c r="X192" s="89">
        <v>0</v>
      </c>
      <c r="Y192" s="89">
        <f t="shared" si="41"/>
        <v>0</v>
      </c>
      <c r="Z192" s="1"/>
    </row>
    <row r="193" spans="2:28">
      <c r="B193" s="204">
        <v>3452</v>
      </c>
      <c r="C193" t="s">
        <v>220</v>
      </c>
      <c r="D193" s="1">
        <v>58404</v>
      </c>
      <c r="E193" s="86">
        <f t="shared" si="34"/>
        <v>26668.493150684932</v>
      </c>
      <c r="F193" s="87">
        <f t="shared" si="28"/>
        <v>0.86283000585597125</v>
      </c>
      <c r="G193" s="189">
        <f t="shared" si="35"/>
        <v>2713.7864720572184</v>
      </c>
      <c r="H193" s="189">
        <f t="shared" si="29"/>
        <v>5943.1923738053074</v>
      </c>
      <c r="I193" s="189">
        <f t="shared" si="30"/>
        <v>402.2945189416896</v>
      </c>
      <c r="J193" s="88">
        <f t="shared" si="31"/>
        <v>881.02499648230025</v>
      </c>
      <c r="K193" s="189">
        <f t="shared" si="36"/>
        <v>138.39559085456722</v>
      </c>
      <c r="L193" s="88">
        <f t="shared" si="32"/>
        <v>303.08634397150223</v>
      </c>
      <c r="M193" s="89">
        <f t="shared" si="37"/>
        <v>6246.2787177768096</v>
      </c>
      <c r="N193" s="89">
        <f t="shared" si="38"/>
        <v>64650.278717776811</v>
      </c>
      <c r="O193" s="89">
        <f t="shared" si="39"/>
        <v>29520.675213596718</v>
      </c>
      <c r="P193" s="90">
        <f t="shared" si="33"/>
        <v>0.95510924533678387</v>
      </c>
      <c r="Q193" s="1">
        <v>-152.74279029091667</v>
      </c>
      <c r="R193" s="90">
        <f t="shared" si="40"/>
        <v>0.12562448366236165</v>
      </c>
      <c r="S193" s="90">
        <f t="shared" si="40"/>
        <v>0.10095326210263864</v>
      </c>
      <c r="T193" s="92">
        <v>2190</v>
      </c>
      <c r="U193" s="1">
        <v>51885.864999999998</v>
      </c>
      <c r="V193" s="1">
        <v>24223.092903828197</v>
      </c>
      <c r="W193" s="195"/>
      <c r="X193" s="89">
        <v>0</v>
      </c>
      <c r="Y193" s="89">
        <f t="shared" si="41"/>
        <v>0</v>
      </c>
      <c r="Z193" s="1"/>
    </row>
    <row r="194" spans="2:28">
      <c r="B194" s="204">
        <v>3453</v>
      </c>
      <c r="C194" t="s">
        <v>221</v>
      </c>
      <c r="D194" s="1">
        <v>93278</v>
      </c>
      <c r="E194" s="86">
        <f t="shared" si="34"/>
        <v>27869.136540185242</v>
      </c>
      <c r="F194" s="87">
        <f t="shared" si="28"/>
        <v>0.90167551305954863</v>
      </c>
      <c r="G194" s="189">
        <f t="shared" si="35"/>
        <v>1945.3747027770198</v>
      </c>
      <c r="H194" s="189">
        <f t="shared" si="29"/>
        <v>6511.1691301946857</v>
      </c>
      <c r="I194" s="189">
        <f t="shared" si="30"/>
        <v>0</v>
      </c>
      <c r="J194" s="88">
        <f t="shared" si="31"/>
        <v>0</v>
      </c>
      <c r="K194" s="189">
        <f t="shared" si="36"/>
        <v>-263.89892808712239</v>
      </c>
      <c r="L194" s="88">
        <f t="shared" si="32"/>
        <v>-883.26971230759864</v>
      </c>
      <c r="M194" s="89">
        <f t="shared" si="37"/>
        <v>5627.8994178870871</v>
      </c>
      <c r="N194" s="89">
        <f t="shared" si="38"/>
        <v>98905.899417887093</v>
      </c>
      <c r="O194" s="89">
        <f t="shared" si="39"/>
        <v>29550.612314875139</v>
      </c>
      <c r="P194" s="90">
        <f t="shared" si="33"/>
        <v>0.95607782759320981</v>
      </c>
      <c r="Q194" s="1">
        <v>-148.40766393832473</v>
      </c>
      <c r="R194" s="90">
        <f t="shared" si="40"/>
        <v>0.13623681359038536</v>
      </c>
      <c r="S194" s="90">
        <f t="shared" si="40"/>
        <v>0.12401556313049472</v>
      </c>
      <c r="T194" s="92">
        <v>3347</v>
      </c>
      <c r="U194" s="1">
        <v>82093.801999999996</v>
      </c>
      <c r="V194" s="1">
        <v>24794.262156448203</v>
      </c>
      <c r="W194" s="195"/>
      <c r="X194" s="89">
        <v>0</v>
      </c>
      <c r="Y194" s="89">
        <f t="shared" si="41"/>
        <v>0</v>
      </c>
      <c r="Z194" s="1"/>
    </row>
    <row r="195" spans="2:28" ht="32.1" customHeight="1">
      <c r="B195" s="204">
        <v>3454</v>
      </c>
      <c r="C195" t="s">
        <v>222</v>
      </c>
      <c r="D195" s="1">
        <v>49093</v>
      </c>
      <c r="E195" s="86">
        <f t="shared" si="34"/>
        <v>29467.587034813925</v>
      </c>
      <c r="F195" s="87">
        <f t="shared" si="28"/>
        <v>0.95339163522093617</v>
      </c>
      <c r="G195" s="189">
        <f t="shared" si="35"/>
        <v>922.36638621466238</v>
      </c>
      <c r="H195" s="189">
        <f t="shared" si="29"/>
        <v>1536.6623994336276</v>
      </c>
      <c r="I195" s="189">
        <f t="shared" si="30"/>
        <v>0</v>
      </c>
      <c r="J195" s="88">
        <f t="shared" si="31"/>
        <v>0</v>
      </c>
      <c r="K195" s="189">
        <f t="shared" si="36"/>
        <v>-263.89892808712239</v>
      </c>
      <c r="L195" s="88">
        <f t="shared" si="32"/>
        <v>-439.65561419314588</v>
      </c>
      <c r="M195" s="89">
        <f t="shared" si="37"/>
        <v>1097.0067852404818</v>
      </c>
      <c r="N195" s="89">
        <f t="shared" si="38"/>
        <v>50190.006785240483</v>
      </c>
      <c r="O195" s="89">
        <f t="shared" si="39"/>
        <v>30126.054492941468</v>
      </c>
      <c r="P195" s="90">
        <f t="shared" si="33"/>
        <v>0.97469563157130934</v>
      </c>
      <c r="Q195" s="1">
        <v>374.01580071876788</v>
      </c>
      <c r="R195" s="93">
        <f t="shared" si="40"/>
        <v>0.15186145884416352</v>
      </c>
      <c r="S195" s="93">
        <f t="shared" si="40"/>
        <v>0.13941637705593127</v>
      </c>
      <c r="T195" s="92">
        <v>1666</v>
      </c>
      <c r="U195" s="1">
        <v>42620.576999999997</v>
      </c>
      <c r="V195" s="1">
        <v>25862.000606796115</v>
      </c>
      <c r="W195" s="195"/>
      <c r="X195" s="89">
        <v>0</v>
      </c>
      <c r="Y195" s="89">
        <f t="shared" si="41"/>
        <v>0</v>
      </c>
      <c r="Z195" s="1"/>
      <c r="AB195" s="46"/>
    </row>
    <row r="196" spans="2:28">
      <c r="B196" s="204">
        <v>3901</v>
      </c>
      <c r="C196" t="s">
        <v>223</v>
      </c>
      <c r="D196" s="1">
        <v>732813</v>
      </c>
      <c r="E196" s="86">
        <f t="shared" si="34"/>
        <v>26011.180917900117</v>
      </c>
      <c r="F196" s="87">
        <f t="shared" si="28"/>
        <v>0.84156338556144006</v>
      </c>
      <c r="G196" s="189">
        <f t="shared" si="35"/>
        <v>3134.4663010394993</v>
      </c>
      <c r="H196" s="189">
        <f t="shared" si="29"/>
        <v>88307.319099185814</v>
      </c>
      <c r="I196" s="189">
        <f t="shared" si="30"/>
        <v>632.3538004163745</v>
      </c>
      <c r="J196" s="88">
        <f t="shared" si="31"/>
        <v>17815.303619130518</v>
      </c>
      <c r="K196" s="189">
        <f t="shared" si="36"/>
        <v>368.45487232925211</v>
      </c>
      <c r="L196" s="88">
        <f t="shared" si="32"/>
        <v>10380.47911813202</v>
      </c>
      <c r="M196" s="89">
        <f t="shared" si="37"/>
        <v>98687.798217317832</v>
      </c>
      <c r="N196" s="89">
        <f t="shared" si="38"/>
        <v>831500.79821731779</v>
      </c>
      <c r="O196" s="89">
        <f t="shared" si="39"/>
        <v>29514.102091268869</v>
      </c>
      <c r="P196" s="90">
        <f t="shared" si="33"/>
        <v>0.95489657913383852</v>
      </c>
      <c r="Q196" s="1">
        <v>6793.6112142164784</v>
      </c>
      <c r="R196" s="93">
        <f t="shared" si="40"/>
        <v>0.18032971738888259</v>
      </c>
      <c r="S196" s="94">
        <f t="shared" si="40"/>
        <v>0.1747156833090861</v>
      </c>
      <c r="T196" s="92">
        <v>28173</v>
      </c>
      <c r="U196" s="1">
        <v>620854.48600000003</v>
      </c>
      <c r="V196" s="1">
        <v>22142.533114590391</v>
      </c>
      <c r="W196" s="195"/>
      <c r="X196" s="89">
        <v>0</v>
      </c>
      <c r="Y196" s="89">
        <f t="shared" si="41"/>
        <v>0</v>
      </c>
      <c r="Z196" s="1"/>
      <c r="AA196" s="1"/>
    </row>
    <row r="197" spans="2:28">
      <c r="B197" s="204">
        <v>3903</v>
      </c>
      <c r="C197" t="s">
        <v>224</v>
      </c>
      <c r="D197" s="1">
        <v>743227</v>
      </c>
      <c r="E197" s="86">
        <f t="shared" si="34"/>
        <v>27439.525954367571</v>
      </c>
      <c r="F197" s="87">
        <f t="shared" si="28"/>
        <v>0.88777593117532327</v>
      </c>
      <c r="G197" s="189">
        <f t="shared" si="35"/>
        <v>2220.325477700329</v>
      </c>
      <c r="H197" s="189">
        <f t="shared" si="29"/>
        <v>60139.735888991112</v>
      </c>
      <c r="I197" s="189">
        <f t="shared" si="30"/>
        <v>132.43303765276576</v>
      </c>
      <c r="J197" s="88">
        <f t="shared" si="31"/>
        <v>3587.0812578628133</v>
      </c>
      <c r="K197" s="189">
        <f t="shared" si="36"/>
        <v>-131.46589043435662</v>
      </c>
      <c r="L197" s="88">
        <f t="shared" si="32"/>
        <v>-3560.8851083049835</v>
      </c>
      <c r="M197" s="89">
        <f t="shared" si="37"/>
        <v>56578.850780686131</v>
      </c>
      <c r="N197" s="89">
        <f t="shared" si="38"/>
        <v>799805.85078068613</v>
      </c>
      <c r="O197" s="89">
        <f t="shared" si="39"/>
        <v>29528.385541633543</v>
      </c>
      <c r="P197" s="90">
        <f t="shared" si="33"/>
        <v>0.95535870458997729</v>
      </c>
      <c r="Q197" s="1">
        <v>-1666.1876428400792</v>
      </c>
      <c r="R197" s="93">
        <f t="shared" si="40"/>
        <v>0.18967603412390019</v>
      </c>
      <c r="S197" s="93">
        <f t="shared" si="40"/>
        <v>0.18611833794269833</v>
      </c>
      <c r="T197" s="92">
        <v>27086</v>
      </c>
      <c r="U197" s="1">
        <v>624730.58100000001</v>
      </c>
      <c r="V197" s="1">
        <v>23133.885613775226</v>
      </c>
      <c r="W197" s="195"/>
      <c r="X197" s="89">
        <v>0</v>
      </c>
      <c r="Y197" s="89">
        <f t="shared" si="41"/>
        <v>0</v>
      </c>
      <c r="Z197" s="1"/>
      <c r="AA197" s="1"/>
    </row>
    <row r="198" spans="2:28">
      <c r="B198" s="204">
        <v>3905</v>
      </c>
      <c r="C198" t="s">
        <v>225</v>
      </c>
      <c r="D198" s="1">
        <v>1730731</v>
      </c>
      <c r="E198" s="86">
        <f t="shared" si="34"/>
        <v>28727.732961524416</v>
      </c>
      <c r="F198" s="87">
        <f t="shared" si="28"/>
        <v>0.92945446371364548</v>
      </c>
      <c r="G198" s="189">
        <f t="shared" si="35"/>
        <v>1395.8729931199482</v>
      </c>
      <c r="H198" s="189">
        <f t="shared" si="29"/>
        <v>84095.764343504401</v>
      </c>
      <c r="I198" s="189">
        <f t="shared" si="30"/>
        <v>0</v>
      </c>
      <c r="J198" s="88">
        <f t="shared" si="31"/>
        <v>0</v>
      </c>
      <c r="K198" s="189">
        <f t="shared" si="36"/>
        <v>-263.89892808712239</v>
      </c>
      <c r="L198" s="88">
        <f t="shared" si="32"/>
        <v>-15898.854821536775</v>
      </c>
      <c r="M198" s="89">
        <f t="shared" si="37"/>
        <v>68196.909521967624</v>
      </c>
      <c r="N198" s="89">
        <f t="shared" si="38"/>
        <v>1798927.9095219676</v>
      </c>
      <c r="O198" s="89">
        <f t="shared" si="39"/>
        <v>29859.70702655724</v>
      </c>
      <c r="P198" s="90">
        <f t="shared" si="33"/>
        <v>0.96607824982868462</v>
      </c>
      <c r="Q198" s="1">
        <v>551.18353547590959</v>
      </c>
      <c r="R198" s="93">
        <f t="shared" si="40"/>
        <v>0.18017355585885092</v>
      </c>
      <c r="S198" s="93">
        <f t="shared" si="40"/>
        <v>0.17202443061838207</v>
      </c>
      <c r="T198" s="92">
        <v>60246</v>
      </c>
      <c r="U198" s="1">
        <v>1466505.4909999999</v>
      </c>
      <c r="V198" s="1">
        <v>24511.20660203911</v>
      </c>
      <c r="W198" s="195"/>
      <c r="X198" s="89">
        <v>0</v>
      </c>
      <c r="Y198" s="89">
        <f t="shared" si="41"/>
        <v>0</v>
      </c>
      <c r="Z198" s="1"/>
    </row>
    <row r="199" spans="2:28">
      <c r="B199" s="204">
        <v>3907</v>
      </c>
      <c r="C199" t="s">
        <v>226</v>
      </c>
      <c r="D199" s="1">
        <v>1778222</v>
      </c>
      <c r="E199" s="86">
        <f t="shared" si="34"/>
        <v>26516.089588738778</v>
      </c>
      <c r="F199" s="87">
        <f t="shared" ref="F199:F262" si="42">E199/E$365</f>
        <v>0.85789915485124946</v>
      </c>
      <c r="G199" s="189">
        <f t="shared" si="35"/>
        <v>2811.3247517027567</v>
      </c>
      <c r="H199" s="189">
        <f t="shared" ref="H199:H262" si="43">G199*T199/1000</f>
        <v>188533.06049869029</v>
      </c>
      <c r="I199" s="189">
        <f t="shared" ref="I199:I262" si="44">IF(E199+Y199&lt;(E$365+Y$365)*0.9,((E$365+Y$365)*0.9-E199-Y199)*0.35,0)</f>
        <v>455.63576562284339</v>
      </c>
      <c r="J199" s="88">
        <f t="shared" ref="J199:J262" si="45">I199*T199/1000</f>
        <v>30555.84571419912</v>
      </c>
      <c r="K199" s="189">
        <f t="shared" si="36"/>
        <v>191.73683753572101</v>
      </c>
      <c r="L199" s="88">
        <f t="shared" ref="L199:L262" si="46">K199*T199/1000</f>
        <v>12858.255798820521</v>
      </c>
      <c r="M199" s="89">
        <f t="shared" si="37"/>
        <v>201391.31629751081</v>
      </c>
      <c r="N199" s="89">
        <f t="shared" si="38"/>
        <v>1979613.3162975109</v>
      </c>
      <c r="O199" s="89">
        <f t="shared" si="39"/>
        <v>29519.151177977255</v>
      </c>
      <c r="P199" s="90">
        <f t="shared" ref="P199:P262" si="47">O199/O$365</f>
        <v>0.95505993682673651</v>
      </c>
      <c r="Q199" s="1">
        <v>16361.427103886293</v>
      </c>
      <c r="R199" s="93">
        <f t="shared" si="40"/>
        <v>0.15788889273841417</v>
      </c>
      <c r="S199" s="93">
        <f t="shared" si="40"/>
        <v>0.15264004505429379</v>
      </c>
      <c r="T199" s="92">
        <v>67062</v>
      </c>
      <c r="U199" s="1">
        <v>1535744.933</v>
      </c>
      <c r="V199" s="1">
        <v>23004.657614068725</v>
      </c>
      <c r="W199" s="195"/>
      <c r="X199" s="89">
        <v>0</v>
      </c>
      <c r="Y199" s="89">
        <f t="shared" si="41"/>
        <v>0</v>
      </c>
      <c r="Z199" s="1"/>
    </row>
    <row r="200" spans="2:28">
      <c r="B200" s="204">
        <v>3909</v>
      </c>
      <c r="C200" t="s">
        <v>227</v>
      </c>
      <c r="D200" s="1">
        <v>1280888</v>
      </c>
      <c r="E200" s="86">
        <f t="shared" ref="E200:E263" si="48">D200/T200*1000</f>
        <v>26128.840112602502</v>
      </c>
      <c r="F200" s="87">
        <f t="shared" si="42"/>
        <v>0.84537012046320037</v>
      </c>
      <c r="G200" s="189">
        <f t="shared" ref="G200:G263" si="49">($E$365+$Y$365-E200-Y200)*0.64</f>
        <v>3059.1644164299732</v>
      </c>
      <c r="H200" s="189">
        <f t="shared" si="43"/>
        <v>149966.35802223015</v>
      </c>
      <c r="I200" s="189">
        <f t="shared" si="44"/>
        <v>591.17308227053991</v>
      </c>
      <c r="J200" s="88">
        <f t="shared" si="45"/>
        <v>28980.486839066409</v>
      </c>
      <c r="K200" s="189">
        <f t="shared" ref="K200:K263" si="50">I200+J$367</f>
        <v>327.27415418341752</v>
      </c>
      <c r="L200" s="88">
        <f t="shared" si="46"/>
        <v>16043.633586379494</v>
      </c>
      <c r="M200" s="89">
        <f t="shared" ref="M200:M263" si="51">+H200+L200</f>
        <v>166009.99160860965</v>
      </c>
      <c r="N200" s="89">
        <f t="shared" ref="N200:N263" si="52">D200+M200</f>
        <v>1446897.9916086097</v>
      </c>
      <c r="O200" s="89">
        <f t="shared" ref="O200:O263" si="53">N200/T200*1000</f>
        <v>29515.278683215896</v>
      </c>
      <c r="P200" s="90">
        <f t="shared" si="47"/>
        <v>0.9549346464828562</v>
      </c>
      <c r="Q200" s="1">
        <v>10864.360819342081</v>
      </c>
      <c r="R200" s="93">
        <f t="shared" ref="R200:S263" si="54">(D200-U200)/U200</f>
        <v>0.1654966424487832</v>
      </c>
      <c r="S200" s="93">
        <f t="shared" si="54"/>
        <v>0.16188284681310483</v>
      </c>
      <c r="T200" s="92">
        <v>49022</v>
      </c>
      <c r="U200" s="1">
        <v>1099006.169</v>
      </c>
      <c r="V200" s="1">
        <v>22488.360323306733</v>
      </c>
      <c r="W200" s="195"/>
      <c r="X200" s="89">
        <v>0</v>
      </c>
      <c r="Y200" s="89">
        <f t="shared" ref="Y200:Y263" si="55">X200*1000/T200</f>
        <v>0</v>
      </c>
      <c r="Z200" s="1"/>
    </row>
    <row r="201" spans="2:28">
      <c r="B201" s="204">
        <v>3911</v>
      </c>
      <c r="C201" t="s">
        <v>228</v>
      </c>
      <c r="D201" s="1">
        <v>855008</v>
      </c>
      <c r="E201" s="86">
        <f t="shared" si="48"/>
        <v>30818.873229283065</v>
      </c>
      <c r="F201" s="87">
        <f t="shared" si="42"/>
        <v>0.9971110260578705</v>
      </c>
      <c r="G201" s="189">
        <f t="shared" si="49"/>
        <v>57.543221754413096</v>
      </c>
      <c r="H201" s="189">
        <f t="shared" si="43"/>
        <v>1596.4216011326826</v>
      </c>
      <c r="I201" s="189">
        <f t="shared" si="44"/>
        <v>0</v>
      </c>
      <c r="J201" s="88">
        <f t="shared" si="45"/>
        <v>0</v>
      </c>
      <c r="K201" s="189">
        <f t="shared" si="50"/>
        <v>-263.89892808712239</v>
      </c>
      <c r="L201" s="88">
        <f t="shared" si="46"/>
        <v>-7321.3479619210366</v>
      </c>
      <c r="M201" s="89">
        <f t="shared" si="51"/>
        <v>-5724.926360788354</v>
      </c>
      <c r="N201" s="89">
        <f t="shared" si="52"/>
        <v>849283.07363921159</v>
      </c>
      <c r="O201" s="89">
        <f t="shared" si="53"/>
        <v>30612.517522950351</v>
      </c>
      <c r="P201" s="90">
        <f t="shared" si="47"/>
        <v>0.99043461227260554</v>
      </c>
      <c r="Q201" s="1">
        <v>93.740623854030673</v>
      </c>
      <c r="R201" s="93">
        <f t="shared" si="54"/>
        <v>0.2149127286335305</v>
      </c>
      <c r="S201" s="93">
        <f t="shared" si="54"/>
        <v>0.20729297537028457</v>
      </c>
      <c r="T201" s="92">
        <v>27743</v>
      </c>
      <c r="U201" s="1">
        <v>703760.83799999999</v>
      </c>
      <c r="V201" s="1">
        <v>25527.253001559722</v>
      </c>
      <c r="W201" s="195"/>
      <c r="X201" s="89">
        <v>0</v>
      </c>
      <c r="Y201" s="89">
        <f t="shared" si="55"/>
        <v>0</v>
      </c>
      <c r="Z201" s="1"/>
    </row>
    <row r="202" spans="2:28">
      <c r="B202" s="204">
        <v>4001</v>
      </c>
      <c r="C202" t="s">
        <v>229</v>
      </c>
      <c r="D202" s="1">
        <v>1069223</v>
      </c>
      <c r="E202" s="86">
        <f t="shared" si="48"/>
        <v>28562.121009750233</v>
      </c>
      <c r="F202" s="87">
        <f t="shared" si="42"/>
        <v>0.92409626966377034</v>
      </c>
      <c r="G202" s="189">
        <f t="shared" si="49"/>
        <v>1501.864642255425</v>
      </c>
      <c r="H202" s="189">
        <f t="shared" si="43"/>
        <v>56222.302882831835</v>
      </c>
      <c r="I202" s="189">
        <f t="shared" si="44"/>
        <v>0</v>
      </c>
      <c r="J202" s="88">
        <f t="shared" si="45"/>
        <v>0</v>
      </c>
      <c r="K202" s="189">
        <f t="shared" si="50"/>
        <v>-263.89892808712239</v>
      </c>
      <c r="L202" s="88">
        <f t="shared" si="46"/>
        <v>-9879.0563729414262</v>
      </c>
      <c r="M202" s="89">
        <f t="shared" si="51"/>
        <v>46343.246509890407</v>
      </c>
      <c r="N202" s="89">
        <f t="shared" si="52"/>
        <v>1115566.2465098903</v>
      </c>
      <c r="O202" s="89">
        <f t="shared" si="53"/>
        <v>29800.086723918532</v>
      </c>
      <c r="P202" s="90">
        <f t="shared" si="47"/>
        <v>0.9641492999707294</v>
      </c>
      <c r="Q202" s="1">
        <v>1782.7942736537807</v>
      </c>
      <c r="R202" s="93">
        <f t="shared" si="54"/>
        <v>0.20063119997170925</v>
      </c>
      <c r="S202" s="94">
        <f t="shared" si="54"/>
        <v>0.19594862603833479</v>
      </c>
      <c r="T202" s="92">
        <v>37435</v>
      </c>
      <c r="U202" s="1">
        <v>890550.73699999996</v>
      </c>
      <c r="V202" s="1">
        <v>23882.397945774894</v>
      </c>
      <c r="W202" s="195"/>
      <c r="X202" s="89">
        <v>0</v>
      </c>
      <c r="Y202" s="89">
        <f t="shared" si="55"/>
        <v>0</v>
      </c>
      <c r="Z202" s="1"/>
    </row>
    <row r="203" spans="2:28">
      <c r="B203" s="204">
        <v>4003</v>
      </c>
      <c r="C203" t="s">
        <v>230</v>
      </c>
      <c r="D203" s="1">
        <v>1515302</v>
      </c>
      <c r="E203" s="86">
        <f t="shared" si="48"/>
        <v>26628.158717885635</v>
      </c>
      <c r="F203" s="87">
        <f t="shared" si="42"/>
        <v>0.86152502927961305</v>
      </c>
      <c r="G203" s="189">
        <f t="shared" si="49"/>
        <v>2739.6005090487679</v>
      </c>
      <c r="H203" s="189">
        <f t="shared" si="43"/>
        <v>155899.70656792918</v>
      </c>
      <c r="I203" s="189">
        <f t="shared" si="44"/>
        <v>416.41157042144329</v>
      </c>
      <c r="J203" s="88">
        <f t="shared" si="45"/>
        <v>23696.316826402654</v>
      </c>
      <c r="K203" s="189">
        <f t="shared" si="50"/>
        <v>152.5126423343209</v>
      </c>
      <c r="L203" s="88">
        <f t="shared" si="46"/>
        <v>8678.8844246768658</v>
      </c>
      <c r="M203" s="89">
        <f t="shared" si="51"/>
        <v>164578.59099260604</v>
      </c>
      <c r="N203" s="89">
        <f t="shared" si="52"/>
        <v>1679880.590992606</v>
      </c>
      <c r="O203" s="89">
        <f t="shared" si="53"/>
        <v>29520.271869268727</v>
      </c>
      <c r="P203" s="90">
        <f t="shared" si="47"/>
        <v>0.95509619557102032</v>
      </c>
      <c r="Q203" s="1">
        <v>11746.224774294649</v>
      </c>
      <c r="R203" s="93">
        <f t="shared" si="54"/>
        <v>0.21660572337513287</v>
      </c>
      <c r="S203" s="93">
        <f t="shared" si="54"/>
        <v>0.21575055469458934</v>
      </c>
      <c r="T203" s="92">
        <v>56906</v>
      </c>
      <c r="U203" s="1">
        <v>1245516.0870000001</v>
      </c>
      <c r="V203" s="1">
        <v>21902.649861076919</v>
      </c>
      <c r="W203" s="195"/>
      <c r="X203" s="89">
        <v>0</v>
      </c>
      <c r="Y203" s="89">
        <f t="shared" si="55"/>
        <v>0</v>
      </c>
      <c r="Z203" s="1"/>
    </row>
    <row r="204" spans="2:28">
      <c r="B204" s="204">
        <v>4005</v>
      </c>
      <c r="C204" t="s">
        <v>231</v>
      </c>
      <c r="D204" s="1">
        <v>354862</v>
      </c>
      <c r="E204" s="86">
        <f t="shared" si="48"/>
        <v>26503.995817462095</v>
      </c>
      <c r="F204" s="87">
        <f t="shared" si="42"/>
        <v>0.85750787407349727</v>
      </c>
      <c r="G204" s="189">
        <f t="shared" si="49"/>
        <v>2819.0647653198334</v>
      </c>
      <c r="H204" s="189">
        <f t="shared" si="43"/>
        <v>37744.458142867254</v>
      </c>
      <c r="I204" s="189">
        <f t="shared" si="44"/>
        <v>459.86858556968235</v>
      </c>
      <c r="J204" s="88">
        <f t="shared" si="45"/>
        <v>6157.1804921924768</v>
      </c>
      <c r="K204" s="189">
        <f t="shared" si="50"/>
        <v>195.96965748255997</v>
      </c>
      <c r="L204" s="88">
        <f t="shared" si="46"/>
        <v>2623.8377440339955</v>
      </c>
      <c r="M204" s="89">
        <f t="shared" si="51"/>
        <v>40368.295886901251</v>
      </c>
      <c r="N204" s="89">
        <f t="shared" si="52"/>
        <v>395230.29588690127</v>
      </c>
      <c r="O204" s="89">
        <f t="shared" si="53"/>
        <v>29519.030240264492</v>
      </c>
      <c r="P204" s="90">
        <f t="shared" si="47"/>
        <v>0.95505602401895917</v>
      </c>
      <c r="Q204" s="1">
        <v>2919.217283467995</v>
      </c>
      <c r="R204" s="93">
        <f t="shared" si="54"/>
        <v>0.1998635937997123</v>
      </c>
      <c r="S204" s="93">
        <f t="shared" si="54"/>
        <v>0.19484511883871561</v>
      </c>
      <c r="T204" s="92">
        <v>13389</v>
      </c>
      <c r="U204" s="1">
        <v>295751.95199999999</v>
      </c>
      <c r="V204" s="1">
        <v>22181.95094877372</v>
      </c>
      <c r="W204" s="195"/>
      <c r="X204" s="89">
        <v>0</v>
      </c>
      <c r="Y204" s="89">
        <f t="shared" si="55"/>
        <v>0</v>
      </c>
      <c r="Z204" s="1"/>
    </row>
    <row r="205" spans="2:28">
      <c r="B205" s="204">
        <v>4010</v>
      </c>
      <c r="C205" t="s">
        <v>232</v>
      </c>
      <c r="D205" s="1">
        <v>60259</v>
      </c>
      <c r="E205" s="86">
        <f t="shared" si="48"/>
        <v>25350.862431636517</v>
      </c>
      <c r="F205" s="87">
        <f t="shared" si="42"/>
        <v>0.82019950121482876</v>
      </c>
      <c r="G205" s="189">
        <f t="shared" si="49"/>
        <v>3557.0701322482037</v>
      </c>
      <c r="H205" s="189">
        <f t="shared" si="43"/>
        <v>8455.1557043539815</v>
      </c>
      <c r="I205" s="189">
        <f t="shared" si="44"/>
        <v>863.4652706086348</v>
      </c>
      <c r="J205" s="88">
        <f t="shared" si="45"/>
        <v>2052.4569482367247</v>
      </c>
      <c r="K205" s="189">
        <f t="shared" si="50"/>
        <v>599.56634252151241</v>
      </c>
      <c r="L205" s="88">
        <f t="shared" si="46"/>
        <v>1425.1691961736351</v>
      </c>
      <c r="M205" s="89">
        <f t="shared" si="51"/>
        <v>9880.3249005276157</v>
      </c>
      <c r="N205" s="89">
        <f t="shared" si="52"/>
        <v>70139.324900527616</v>
      </c>
      <c r="O205" s="89">
        <f t="shared" si="53"/>
        <v>29507.498906406232</v>
      </c>
      <c r="P205" s="90">
        <f t="shared" si="47"/>
        <v>0.95468294029037237</v>
      </c>
      <c r="Q205" s="1">
        <v>595.54693948789645</v>
      </c>
      <c r="R205" s="93">
        <f t="shared" si="54"/>
        <v>0.15729419818970913</v>
      </c>
      <c r="S205" s="93">
        <f t="shared" si="54"/>
        <v>0.16313665943425112</v>
      </c>
      <c r="T205" s="92">
        <v>2377</v>
      </c>
      <c r="U205" s="1">
        <v>52068.868999999999</v>
      </c>
      <c r="V205" s="1">
        <v>21795.257011301801</v>
      </c>
      <c r="W205" s="195"/>
      <c r="X205" s="89">
        <v>0</v>
      </c>
      <c r="Y205" s="89">
        <f t="shared" si="55"/>
        <v>0</v>
      </c>
      <c r="Z205" s="1"/>
    </row>
    <row r="206" spans="2:28">
      <c r="B206" s="204">
        <v>4012</v>
      </c>
      <c r="C206" t="s">
        <v>233</v>
      </c>
      <c r="D206" s="1">
        <v>406371</v>
      </c>
      <c r="E206" s="86">
        <f t="shared" si="48"/>
        <v>28483.283100862129</v>
      </c>
      <c r="F206" s="87">
        <f t="shared" si="42"/>
        <v>0.92154555511821123</v>
      </c>
      <c r="G206" s="189">
        <f t="shared" si="49"/>
        <v>1552.320903943812</v>
      </c>
      <c r="H206" s="189">
        <f t="shared" si="43"/>
        <v>22146.962336566365</v>
      </c>
      <c r="I206" s="189">
        <f t="shared" si="44"/>
        <v>0</v>
      </c>
      <c r="J206" s="88">
        <f t="shared" si="45"/>
        <v>0</v>
      </c>
      <c r="K206" s="189">
        <f t="shared" si="50"/>
        <v>-263.89892808712239</v>
      </c>
      <c r="L206" s="88">
        <f t="shared" si="46"/>
        <v>-3765.0460070189752</v>
      </c>
      <c r="M206" s="89">
        <f t="shared" si="51"/>
        <v>18381.916329547388</v>
      </c>
      <c r="N206" s="89">
        <f t="shared" si="52"/>
        <v>424752.91632954741</v>
      </c>
      <c r="O206" s="89">
        <f t="shared" si="53"/>
        <v>29771.705076718819</v>
      </c>
      <c r="P206" s="90">
        <f t="shared" si="47"/>
        <v>0.96323104273432836</v>
      </c>
      <c r="Q206" s="1">
        <v>1298.9673402489534</v>
      </c>
      <c r="R206" s="93">
        <f t="shared" si="54"/>
        <v>0.20191764146486582</v>
      </c>
      <c r="S206" s="93">
        <f t="shared" si="54"/>
        <v>0.20554015906372949</v>
      </c>
      <c r="T206" s="92">
        <v>14267</v>
      </c>
      <c r="U206" s="1">
        <v>338102.201</v>
      </c>
      <c r="V206" s="1">
        <v>23626.988190076871</v>
      </c>
      <c r="W206" s="195"/>
      <c r="X206" s="89">
        <v>0</v>
      </c>
      <c r="Y206" s="89">
        <f t="shared" si="55"/>
        <v>0</v>
      </c>
      <c r="Z206" s="1"/>
    </row>
    <row r="207" spans="2:28">
      <c r="B207" s="204">
        <v>4014</v>
      </c>
      <c r="C207" t="s">
        <v>234</v>
      </c>
      <c r="D207" s="1">
        <v>265842</v>
      </c>
      <c r="E207" s="86">
        <f t="shared" si="48"/>
        <v>25615.918288687608</v>
      </c>
      <c r="F207" s="87">
        <f t="shared" si="42"/>
        <v>0.82877509434636942</v>
      </c>
      <c r="G207" s="189">
        <f t="shared" si="49"/>
        <v>3387.4343837355054</v>
      </c>
      <c r="H207" s="189">
        <f t="shared" si="43"/>
        <v>35154.794034407074</v>
      </c>
      <c r="I207" s="189">
        <f t="shared" si="44"/>
        <v>770.69572064075282</v>
      </c>
      <c r="J207" s="88">
        <f t="shared" si="45"/>
        <v>7998.2801888097329</v>
      </c>
      <c r="K207" s="189">
        <f t="shared" si="50"/>
        <v>506.79679255363044</v>
      </c>
      <c r="L207" s="88">
        <f t="shared" si="46"/>
        <v>5259.537113121577</v>
      </c>
      <c r="M207" s="89">
        <f t="shared" si="51"/>
        <v>40414.331147528654</v>
      </c>
      <c r="N207" s="89">
        <f t="shared" si="52"/>
        <v>306256.33114752866</v>
      </c>
      <c r="O207" s="89">
        <f t="shared" si="53"/>
        <v>29510.149464976745</v>
      </c>
      <c r="P207" s="90">
        <f t="shared" si="47"/>
        <v>0.95476869622168781</v>
      </c>
      <c r="Q207" s="1">
        <v>1330.0715809867106</v>
      </c>
      <c r="R207" s="93">
        <f t="shared" si="54"/>
        <v>0.16275812252104135</v>
      </c>
      <c r="S207" s="93">
        <f t="shared" si="54"/>
        <v>0.17037688840381557</v>
      </c>
      <c r="T207" s="92">
        <v>10378</v>
      </c>
      <c r="U207" s="1">
        <v>228630.52499999999</v>
      </c>
      <c r="V207" s="1">
        <v>21886.896898334289</v>
      </c>
      <c r="W207" s="195"/>
      <c r="X207" s="89">
        <v>0</v>
      </c>
      <c r="Y207" s="89">
        <f t="shared" si="55"/>
        <v>0</v>
      </c>
      <c r="Z207" s="1"/>
    </row>
    <row r="208" spans="2:28">
      <c r="B208" s="204">
        <v>4016</v>
      </c>
      <c r="C208" t="s">
        <v>235</v>
      </c>
      <c r="D208" s="1">
        <v>96809</v>
      </c>
      <c r="E208" s="86">
        <f t="shared" si="48"/>
        <v>23868.096646942799</v>
      </c>
      <c r="F208" s="87">
        <f t="shared" si="42"/>
        <v>0.7722262316543228</v>
      </c>
      <c r="G208" s="189">
        <f t="shared" si="49"/>
        <v>4506.0402344521835</v>
      </c>
      <c r="H208" s="189">
        <f t="shared" si="43"/>
        <v>18276.499190938055</v>
      </c>
      <c r="I208" s="189">
        <f t="shared" si="44"/>
        <v>1382.433295251436</v>
      </c>
      <c r="J208" s="88">
        <f t="shared" si="45"/>
        <v>5607.1494455398242</v>
      </c>
      <c r="K208" s="189">
        <f t="shared" si="50"/>
        <v>1118.5343671643136</v>
      </c>
      <c r="L208" s="88">
        <f t="shared" si="46"/>
        <v>4536.775393218456</v>
      </c>
      <c r="M208" s="89">
        <f t="shared" si="51"/>
        <v>22813.274584156512</v>
      </c>
      <c r="N208" s="89">
        <f t="shared" si="52"/>
        <v>119622.27458415652</v>
      </c>
      <c r="O208" s="89">
        <f t="shared" si="53"/>
        <v>29492.671248559302</v>
      </c>
      <c r="P208" s="90">
        <f t="shared" si="47"/>
        <v>0.95420320759476751</v>
      </c>
      <c r="Q208" s="1">
        <v>2483.5571335982095</v>
      </c>
      <c r="R208" s="93">
        <f t="shared" si="54"/>
        <v>0.18849410422387011</v>
      </c>
      <c r="S208" s="93">
        <f t="shared" si="54"/>
        <v>0.19171733774124256</v>
      </c>
      <c r="T208" s="92">
        <v>4056</v>
      </c>
      <c r="U208" s="1">
        <v>81455.179000000004</v>
      </c>
      <c r="V208" s="1">
        <v>20028.320383575116</v>
      </c>
      <c r="W208" s="195"/>
      <c r="X208" s="89">
        <v>0</v>
      </c>
      <c r="Y208" s="89">
        <f t="shared" si="55"/>
        <v>0</v>
      </c>
      <c r="Z208" s="1"/>
    </row>
    <row r="209" spans="2:27">
      <c r="B209" s="204">
        <v>4018</v>
      </c>
      <c r="C209" t="s">
        <v>236</v>
      </c>
      <c r="D209" s="1">
        <v>164353</v>
      </c>
      <c r="E209" s="86">
        <f t="shared" si="48"/>
        <v>25172.767652014092</v>
      </c>
      <c r="F209" s="87">
        <f t="shared" si="42"/>
        <v>0.81443743888621201</v>
      </c>
      <c r="G209" s="189">
        <f t="shared" si="49"/>
        <v>3671.0507912065555</v>
      </c>
      <c r="H209" s="189">
        <f t="shared" si="43"/>
        <v>23968.290615787599</v>
      </c>
      <c r="I209" s="189">
        <f t="shared" si="44"/>
        <v>925.79844347648338</v>
      </c>
      <c r="J209" s="88">
        <f t="shared" si="45"/>
        <v>6044.5380374579599</v>
      </c>
      <c r="K209" s="189">
        <f t="shared" si="50"/>
        <v>661.899515389361</v>
      </c>
      <c r="L209" s="88">
        <f t="shared" si="46"/>
        <v>4321.5419359771377</v>
      </c>
      <c r="M209" s="89">
        <f t="shared" si="51"/>
        <v>28289.832551764735</v>
      </c>
      <c r="N209" s="89">
        <f t="shared" si="52"/>
        <v>192642.83255176473</v>
      </c>
      <c r="O209" s="89">
        <f t="shared" si="53"/>
        <v>29505.717958610006</v>
      </c>
      <c r="P209" s="90">
        <f t="shared" si="47"/>
        <v>0.95462531966708608</v>
      </c>
      <c r="Q209" s="1">
        <v>3335.7810466623705</v>
      </c>
      <c r="R209" s="93">
        <f t="shared" si="54"/>
        <v>0.1681649717069354</v>
      </c>
      <c r="S209" s="94">
        <f t="shared" si="54"/>
        <v>0.17335363523573016</v>
      </c>
      <c r="T209" s="92">
        <v>6529</v>
      </c>
      <c r="U209" s="1">
        <v>140693.31299999999</v>
      </c>
      <c r="V209" s="1">
        <v>21453.692131747484</v>
      </c>
      <c r="W209" s="195"/>
      <c r="X209" s="89">
        <v>0</v>
      </c>
      <c r="Y209" s="89">
        <f t="shared" si="55"/>
        <v>0</v>
      </c>
      <c r="Z209" s="1"/>
      <c r="AA209" s="1"/>
    </row>
    <row r="210" spans="2:27">
      <c r="B210" s="204">
        <v>4020</v>
      </c>
      <c r="C210" t="s">
        <v>237</v>
      </c>
      <c r="D210" s="1">
        <v>263716</v>
      </c>
      <c r="E210" s="86">
        <f t="shared" si="48"/>
        <v>23636.819933673927</v>
      </c>
      <c r="F210" s="87">
        <f t="shared" si="42"/>
        <v>0.76474352587351246</v>
      </c>
      <c r="G210" s="189">
        <f t="shared" si="49"/>
        <v>4654.0573309442616</v>
      </c>
      <c r="H210" s="189">
        <f t="shared" si="43"/>
        <v>51925.317641345129</v>
      </c>
      <c r="I210" s="189">
        <f t="shared" si="44"/>
        <v>1463.380144895541</v>
      </c>
      <c r="J210" s="88">
        <f t="shared" si="45"/>
        <v>16326.932276599551</v>
      </c>
      <c r="K210" s="189">
        <f t="shared" si="50"/>
        <v>1199.4812168084186</v>
      </c>
      <c r="L210" s="88">
        <f t="shared" si="46"/>
        <v>13382.611935931525</v>
      </c>
      <c r="M210" s="89">
        <f t="shared" si="51"/>
        <v>65307.929577276656</v>
      </c>
      <c r="N210" s="89">
        <f t="shared" si="52"/>
        <v>329023.92957727663</v>
      </c>
      <c r="O210" s="89">
        <f t="shared" si="53"/>
        <v>29490.358481426603</v>
      </c>
      <c r="P210" s="90">
        <f t="shared" si="47"/>
        <v>0.95412838053695903</v>
      </c>
      <c r="Q210" s="1">
        <v>5301.6326478192932</v>
      </c>
      <c r="R210" s="90">
        <f t="shared" si="54"/>
        <v>0.18583195307555989</v>
      </c>
      <c r="S210" s="90">
        <f t="shared" si="54"/>
        <v>0.18349366294670238</v>
      </c>
      <c r="T210" s="92">
        <v>11157</v>
      </c>
      <c r="U210" s="1">
        <v>222389.01500000001</v>
      </c>
      <c r="V210" s="1">
        <v>19972.071396497533</v>
      </c>
      <c r="W210" s="195"/>
      <c r="X210" s="89">
        <v>0</v>
      </c>
      <c r="Y210" s="89">
        <f t="shared" si="55"/>
        <v>0</v>
      </c>
      <c r="Z210" s="1"/>
    </row>
    <row r="211" spans="2:27">
      <c r="B211" s="204">
        <v>4022</v>
      </c>
      <c r="C211" t="s">
        <v>238</v>
      </c>
      <c r="D211" s="1">
        <v>77806</v>
      </c>
      <c r="E211" s="86">
        <f t="shared" si="48"/>
        <v>26294.694153430213</v>
      </c>
      <c r="F211" s="87">
        <f t="shared" si="42"/>
        <v>0.85073614704033129</v>
      </c>
      <c r="G211" s="189">
        <f t="shared" si="49"/>
        <v>2953.0178303002381</v>
      </c>
      <c r="H211" s="189">
        <f t="shared" si="43"/>
        <v>8737.9797598584046</v>
      </c>
      <c r="I211" s="189">
        <f t="shared" si="44"/>
        <v>533.12416798084098</v>
      </c>
      <c r="J211" s="88">
        <f t="shared" si="45"/>
        <v>1577.5144130553083</v>
      </c>
      <c r="K211" s="189">
        <f t="shared" si="50"/>
        <v>269.22523989371859</v>
      </c>
      <c r="L211" s="88">
        <f t="shared" si="46"/>
        <v>796.63748484551331</v>
      </c>
      <c r="M211" s="89">
        <f t="shared" si="51"/>
        <v>9534.6172447039171</v>
      </c>
      <c r="N211" s="89">
        <f t="shared" si="52"/>
        <v>87340.617244703913</v>
      </c>
      <c r="O211" s="89">
        <f t="shared" si="53"/>
        <v>29516.937223624169</v>
      </c>
      <c r="P211" s="90">
        <f t="shared" si="47"/>
        <v>0.95498830674862734</v>
      </c>
      <c r="Q211" s="1">
        <v>918.72984179415107</v>
      </c>
      <c r="R211" s="90">
        <f t="shared" si="54"/>
        <v>0.1368320885007839</v>
      </c>
      <c r="S211" s="90">
        <f t="shared" si="54"/>
        <v>0.14528437168666331</v>
      </c>
      <c r="T211" s="92">
        <v>2959</v>
      </c>
      <c r="U211" s="1">
        <v>68441.066000000006</v>
      </c>
      <c r="V211" s="1">
        <v>22959.096276417313</v>
      </c>
      <c r="W211" s="195"/>
      <c r="X211" s="89">
        <v>0</v>
      </c>
      <c r="Y211" s="89">
        <f t="shared" si="55"/>
        <v>0</v>
      </c>
      <c r="Z211" s="1"/>
    </row>
    <row r="212" spans="2:27">
      <c r="B212" s="204">
        <v>4024</v>
      </c>
      <c r="C212" t="s">
        <v>239</v>
      </c>
      <c r="D212" s="1">
        <v>47392</v>
      </c>
      <c r="E212" s="86">
        <f t="shared" si="48"/>
        <v>28932.844932844931</v>
      </c>
      <c r="F212" s="87">
        <f t="shared" si="42"/>
        <v>0.93609063780925861</v>
      </c>
      <c r="G212" s="189">
        <f t="shared" si="49"/>
        <v>1264.6013314748184</v>
      </c>
      <c r="H212" s="189">
        <f t="shared" si="43"/>
        <v>2071.4169809557525</v>
      </c>
      <c r="I212" s="189">
        <f t="shared" si="44"/>
        <v>0</v>
      </c>
      <c r="J212" s="88">
        <f t="shared" si="45"/>
        <v>0</v>
      </c>
      <c r="K212" s="189">
        <f t="shared" si="50"/>
        <v>-263.89892808712239</v>
      </c>
      <c r="L212" s="88">
        <f t="shared" si="46"/>
        <v>-432.26644420670647</v>
      </c>
      <c r="M212" s="89">
        <f t="shared" si="51"/>
        <v>1639.1505367490461</v>
      </c>
      <c r="N212" s="89">
        <f t="shared" si="52"/>
        <v>49031.150536749046</v>
      </c>
      <c r="O212" s="89">
        <f t="shared" si="53"/>
        <v>29933.547336232627</v>
      </c>
      <c r="P212" s="90">
        <f t="shared" si="47"/>
        <v>0.96846727250310527</v>
      </c>
      <c r="Q212" s="1">
        <v>951.9799049083739</v>
      </c>
      <c r="R212" s="90">
        <f t="shared" si="54"/>
        <v>0.12379914300355949</v>
      </c>
      <c r="S212" s="90">
        <f t="shared" si="54"/>
        <v>0.12928778350662931</v>
      </c>
      <c r="T212" s="92">
        <v>1638</v>
      </c>
      <c r="U212" s="1">
        <v>42171.237000000001</v>
      </c>
      <c r="V212" s="1">
        <v>25620.435601458081</v>
      </c>
      <c r="W212" s="195"/>
      <c r="X212" s="89">
        <v>0</v>
      </c>
      <c r="Y212" s="89">
        <f t="shared" si="55"/>
        <v>0</v>
      </c>
      <c r="Z212" s="1"/>
    </row>
    <row r="213" spans="2:27">
      <c r="B213" s="204">
        <v>4026</v>
      </c>
      <c r="C213" t="s">
        <v>240</v>
      </c>
      <c r="D213" s="1">
        <v>207478</v>
      </c>
      <c r="E213" s="86">
        <f t="shared" si="48"/>
        <v>37620.670897552132</v>
      </c>
      <c r="F213" s="87">
        <f t="shared" si="42"/>
        <v>1.2171757702030792</v>
      </c>
      <c r="G213" s="189">
        <f t="shared" si="49"/>
        <v>-4295.60728593779</v>
      </c>
      <c r="H213" s="189">
        <f t="shared" si="43"/>
        <v>-23690.274181946912</v>
      </c>
      <c r="I213" s="189">
        <f t="shared" si="44"/>
        <v>0</v>
      </c>
      <c r="J213" s="88">
        <f t="shared" si="45"/>
        <v>0</v>
      </c>
      <c r="K213" s="189">
        <f t="shared" si="50"/>
        <v>-263.89892808712239</v>
      </c>
      <c r="L213" s="88">
        <f t="shared" si="46"/>
        <v>-1455.4025884004798</v>
      </c>
      <c r="M213" s="89">
        <f t="shared" si="51"/>
        <v>-25145.676770347392</v>
      </c>
      <c r="N213" s="89">
        <f t="shared" si="52"/>
        <v>182332.3232296526</v>
      </c>
      <c r="O213" s="89">
        <f t="shared" si="53"/>
        <v>33061.164683527219</v>
      </c>
      <c r="P213" s="90">
        <f t="shared" si="47"/>
        <v>1.0696579201648808</v>
      </c>
      <c r="Q213" s="1">
        <v>-133.64695020165527</v>
      </c>
      <c r="R213" s="90">
        <f t="shared" si="54"/>
        <v>0.1672516943020258</v>
      </c>
      <c r="S213" s="90">
        <f t="shared" si="54"/>
        <v>0.17021479923769742</v>
      </c>
      <c r="T213" s="92">
        <v>5515</v>
      </c>
      <c r="U213" s="1">
        <v>177749.15299999999</v>
      </c>
      <c r="V213" s="1">
        <v>32148.517453427379</v>
      </c>
      <c r="W213" s="195"/>
      <c r="X213" s="89">
        <v>0</v>
      </c>
      <c r="Y213" s="89">
        <f t="shared" si="55"/>
        <v>0</v>
      </c>
      <c r="Z213" s="1"/>
    </row>
    <row r="214" spans="2:27">
      <c r="B214" s="204">
        <v>4028</v>
      </c>
      <c r="C214" t="s">
        <v>241</v>
      </c>
      <c r="D214" s="1">
        <v>68511</v>
      </c>
      <c r="E214" s="86">
        <f t="shared" si="48"/>
        <v>27816.077953714979</v>
      </c>
      <c r="F214" s="87">
        <f t="shared" si="42"/>
        <v>0.89995886037069317</v>
      </c>
      <c r="G214" s="189">
        <f t="shared" si="49"/>
        <v>1979.3321981179877</v>
      </c>
      <c r="H214" s="189">
        <f t="shared" si="43"/>
        <v>4875.0952039646045</v>
      </c>
      <c r="I214" s="189">
        <f t="shared" si="44"/>
        <v>0.63983788117293439</v>
      </c>
      <c r="J214" s="88">
        <f t="shared" si="45"/>
        <v>1.5759207013289374</v>
      </c>
      <c r="K214" s="189">
        <f t="shared" si="50"/>
        <v>-263.25909020594946</v>
      </c>
      <c r="L214" s="88">
        <f t="shared" si="46"/>
        <v>-648.4071391772535</v>
      </c>
      <c r="M214" s="89">
        <f t="shared" si="51"/>
        <v>4226.6880647873513</v>
      </c>
      <c r="N214" s="89">
        <f t="shared" si="52"/>
        <v>72737.688064787348</v>
      </c>
      <c r="O214" s="89">
        <f t="shared" si="53"/>
        <v>29532.151061627017</v>
      </c>
      <c r="P214" s="90">
        <f t="shared" si="47"/>
        <v>0.95548053388193099</v>
      </c>
      <c r="Q214" s="1">
        <v>60.835478316663284</v>
      </c>
      <c r="R214" s="90">
        <f t="shared" si="54"/>
        <v>0.14199792679811787</v>
      </c>
      <c r="S214" s="90">
        <f t="shared" si="54"/>
        <v>0.14663454038641707</v>
      </c>
      <c r="T214" s="92">
        <v>2463</v>
      </c>
      <c r="U214" s="1">
        <v>59992.228000000003</v>
      </c>
      <c r="V214" s="1">
        <v>24258.887181560858</v>
      </c>
      <c r="W214" s="195"/>
      <c r="X214" s="89">
        <v>0</v>
      </c>
      <c r="Y214" s="89">
        <f t="shared" si="55"/>
        <v>0</v>
      </c>
      <c r="Z214" s="1"/>
    </row>
    <row r="215" spans="2:27">
      <c r="B215" s="204">
        <v>4030</v>
      </c>
      <c r="C215" t="s">
        <v>242</v>
      </c>
      <c r="D215" s="1">
        <v>44105</v>
      </c>
      <c r="E215" s="86">
        <f t="shared" si="48"/>
        <v>29227.965540092777</v>
      </c>
      <c r="F215" s="87">
        <f t="shared" si="42"/>
        <v>0.9456389431387382</v>
      </c>
      <c r="G215" s="189">
        <f t="shared" si="49"/>
        <v>1075.7241428361972</v>
      </c>
      <c r="H215" s="189">
        <f t="shared" si="43"/>
        <v>1623.2677315398214</v>
      </c>
      <c r="I215" s="189">
        <f t="shared" si="44"/>
        <v>0</v>
      </c>
      <c r="J215" s="88">
        <f t="shared" si="45"/>
        <v>0</v>
      </c>
      <c r="K215" s="189">
        <f t="shared" si="50"/>
        <v>-263.89892808712239</v>
      </c>
      <c r="L215" s="88">
        <f t="shared" si="46"/>
        <v>-398.22348248346765</v>
      </c>
      <c r="M215" s="89">
        <f t="shared" si="51"/>
        <v>1225.0442490563537</v>
      </c>
      <c r="N215" s="89">
        <f t="shared" si="52"/>
        <v>45330.044249056351</v>
      </c>
      <c r="O215" s="89">
        <f t="shared" si="53"/>
        <v>30039.790754841848</v>
      </c>
      <c r="P215" s="90">
        <f t="shared" si="47"/>
        <v>0.97190466242171791</v>
      </c>
      <c r="Q215" s="1">
        <v>378.58309921045907</v>
      </c>
      <c r="R215" s="90">
        <f t="shared" si="54"/>
        <v>0.15061670498751181</v>
      </c>
      <c r="S215" s="90">
        <f t="shared" si="54"/>
        <v>0.13307914089558831</v>
      </c>
      <c r="T215" s="92">
        <v>1509</v>
      </c>
      <c r="U215" s="1">
        <v>38331.618000000002</v>
      </c>
      <c r="V215" s="1">
        <v>25795.166890982502</v>
      </c>
      <c r="W215" s="195"/>
      <c r="X215" s="89">
        <v>0</v>
      </c>
      <c r="Y215" s="89">
        <f t="shared" si="55"/>
        <v>0</v>
      </c>
      <c r="Z215" s="1"/>
    </row>
    <row r="216" spans="2:27">
      <c r="B216" s="204">
        <v>4032</v>
      </c>
      <c r="C216" t="s">
        <v>243</v>
      </c>
      <c r="D216" s="1">
        <v>37353</v>
      </c>
      <c r="E216" s="86">
        <f t="shared" si="48"/>
        <v>29319.466248037679</v>
      </c>
      <c r="F216" s="87">
        <f t="shared" si="42"/>
        <v>0.94859934873517882</v>
      </c>
      <c r="G216" s="189">
        <f t="shared" si="49"/>
        <v>1017.1636897514597</v>
      </c>
      <c r="H216" s="189">
        <f t="shared" si="43"/>
        <v>1295.8665407433596</v>
      </c>
      <c r="I216" s="189">
        <f t="shared" si="44"/>
        <v>0</v>
      </c>
      <c r="J216" s="88">
        <f t="shared" si="45"/>
        <v>0</v>
      </c>
      <c r="K216" s="189">
        <f t="shared" si="50"/>
        <v>-263.89892808712239</v>
      </c>
      <c r="L216" s="88">
        <f t="shared" si="46"/>
        <v>-336.20723438299387</v>
      </c>
      <c r="M216" s="89">
        <f t="shared" si="51"/>
        <v>959.65930636036569</v>
      </c>
      <c r="N216" s="89">
        <f t="shared" si="52"/>
        <v>38312.659306360365</v>
      </c>
      <c r="O216" s="89">
        <f t="shared" si="53"/>
        <v>30072.731009702013</v>
      </c>
      <c r="P216" s="90">
        <f t="shared" si="47"/>
        <v>0.97297040843643645</v>
      </c>
      <c r="Q216" s="1">
        <v>373.99325937317508</v>
      </c>
      <c r="R216" s="90">
        <f t="shared" si="54"/>
        <v>0.18625382293977913</v>
      </c>
      <c r="S216" s="90">
        <f t="shared" si="54"/>
        <v>0.1694935648448686</v>
      </c>
      <c r="T216" s="92">
        <v>1274</v>
      </c>
      <c r="U216" s="1">
        <v>31488.202000000001</v>
      </c>
      <c r="V216" s="1">
        <v>25070.224522292996</v>
      </c>
      <c r="W216" s="195"/>
      <c r="X216" s="89">
        <v>0</v>
      </c>
      <c r="Y216" s="89">
        <f t="shared" si="55"/>
        <v>0</v>
      </c>
      <c r="Z216" s="1"/>
    </row>
    <row r="217" spans="2:27">
      <c r="B217" s="204">
        <v>4034</v>
      </c>
      <c r="C217" t="s">
        <v>244</v>
      </c>
      <c r="D217" s="1">
        <v>86242</v>
      </c>
      <c r="E217" s="86">
        <f t="shared" si="48"/>
        <v>38466.54772524532</v>
      </c>
      <c r="F217" s="87">
        <f t="shared" si="42"/>
        <v>1.2445431922793129</v>
      </c>
      <c r="G217" s="189">
        <f t="shared" si="49"/>
        <v>-4836.9684556614302</v>
      </c>
      <c r="H217" s="189">
        <f t="shared" si="43"/>
        <v>-10844.483277592928</v>
      </c>
      <c r="I217" s="189">
        <f t="shared" si="44"/>
        <v>0</v>
      </c>
      <c r="J217" s="88">
        <f t="shared" si="45"/>
        <v>0</v>
      </c>
      <c r="K217" s="189">
        <f t="shared" si="50"/>
        <v>-263.89892808712239</v>
      </c>
      <c r="L217" s="88">
        <f t="shared" si="46"/>
        <v>-591.66139677132844</v>
      </c>
      <c r="M217" s="89">
        <f t="shared" si="51"/>
        <v>-11436.144674364257</v>
      </c>
      <c r="N217" s="89">
        <f t="shared" si="52"/>
        <v>74805.855325635741</v>
      </c>
      <c r="O217" s="89">
        <f t="shared" si="53"/>
        <v>33365.680341496765</v>
      </c>
      <c r="P217" s="90">
        <f t="shared" si="47"/>
        <v>1.0795101921123249</v>
      </c>
      <c r="Q217" s="1">
        <v>1679.3485145327013</v>
      </c>
      <c r="R217" s="90">
        <f t="shared" si="54"/>
        <v>0.15386226567616451</v>
      </c>
      <c r="S217" s="90">
        <f t="shared" si="54"/>
        <v>0.1518036354073399</v>
      </c>
      <c r="T217" s="92">
        <v>2242</v>
      </c>
      <c r="U217" s="1">
        <v>74742.023000000001</v>
      </c>
      <c r="V217" s="1">
        <v>33396.793118856127</v>
      </c>
      <c r="W217" s="195"/>
      <c r="X217" s="89">
        <v>0</v>
      </c>
      <c r="Y217" s="89">
        <f t="shared" si="55"/>
        <v>0</v>
      </c>
      <c r="Z217" s="1"/>
    </row>
    <row r="218" spans="2:27" ht="28.5" customHeight="1">
      <c r="B218" s="204">
        <v>4036</v>
      </c>
      <c r="C218" t="s">
        <v>245</v>
      </c>
      <c r="D218" s="1">
        <v>148928</v>
      </c>
      <c r="E218" s="86">
        <f t="shared" si="48"/>
        <v>38894.750587620794</v>
      </c>
      <c r="F218" s="87">
        <f t="shared" si="42"/>
        <v>1.258397228807113</v>
      </c>
      <c r="G218" s="189">
        <f t="shared" si="49"/>
        <v>-5111.0182875817336</v>
      </c>
      <c r="H218" s="189">
        <f t="shared" si="43"/>
        <v>-19570.08902315046</v>
      </c>
      <c r="I218" s="189">
        <f t="shared" si="44"/>
        <v>0</v>
      </c>
      <c r="J218" s="88">
        <f t="shared" si="45"/>
        <v>0</v>
      </c>
      <c r="K218" s="189">
        <f t="shared" si="50"/>
        <v>-263.89892808712239</v>
      </c>
      <c r="L218" s="88">
        <f t="shared" si="46"/>
        <v>-1010.4689956455917</v>
      </c>
      <c r="M218" s="89">
        <f t="shared" si="51"/>
        <v>-20580.558018796051</v>
      </c>
      <c r="N218" s="89">
        <f t="shared" si="52"/>
        <v>128347.44198120394</v>
      </c>
      <c r="O218" s="89">
        <f t="shared" si="53"/>
        <v>33519.833371951936</v>
      </c>
      <c r="P218" s="90">
        <f t="shared" si="47"/>
        <v>1.0844976452623329</v>
      </c>
      <c r="Q218" s="1">
        <v>526.60875207211939</v>
      </c>
      <c r="R218" s="90">
        <f t="shared" si="54"/>
        <v>0.14863270843316748</v>
      </c>
      <c r="S218" s="90">
        <f t="shared" si="54"/>
        <v>0.15823214605914354</v>
      </c>
      <c r="T218" s="92">
        <v>3829</v>
      </c>
      <c r="U218" s="1">
        <v>129656.764</v>
      </c>
      <c r="V218" s="1">
        <v>33581.135457135453</v>
      </c>
      <c r="W218" s="195"/>
      <c r="X218" s="89">
        <v>0</v>
      </c>
      <c r="Y218" s="89">
        <f t="shared" si="55"/>
        <v>0</v>
      </c>
      <c r="Z218" s="1"/>
    </row>
    <row r="219" spans="2:27">
      <c r="B219" s="204">
        <v>4201</v>
      </c>
      <c r="C219" t="s">
        <v>246</v>
      </c>
      <c r="D219" s="1">
        <v>163895</v>
      </c>
      <c r="E219" s="86">
        <f t="shared" si="48"/>
        <v>24524.165793805179</v>
      </c>
      <c r="F219" s="87">
        <f t="shared" si="42"/>
        <v>0.79345263325979376</v>
      </c>
      <c r="G219" s="189">
        <f t="shared" si="49"/>
        <v>4086.1559804602598</v>
      </c>
      <c r="H219" s="189">
        <f t="shared" si="43"/>
        <v>27307.780417415917</v>
      </c>
      <c r="I219" s="189">
        <f t="shared" si="44"/>
        <v>1152.8090938496027</v>
      </c>
      <c r="J219" s="88">
        <f t="shared" si="45"/>
        <v>7704.2231741968953</v>
      </c>
      <c r="K219" s="189">
        <f t="shared" si="50"/>
        <v>888.91016576248035</v>
      </c>
      <c r="L219" s="88">
        <f t="shared" si="46"/>
        <v>5940.5866377906559</v>
      </c>
      <c r="M219" s="89">
        <f t="shared" si="51"/>
        <v>33248.367055206574</v>
      </c>
      <c r="N219" s="89">
        <f t="shared" si="52"/>
        <v>197143.36705520656</v>
      </c>
      <c r="O219" s="89">
        <f t="shared" si="53"/>
        <v>29499.231940027916</v>
      </c>
      <c r="P219" s="90">
        <f t="shared" si="47"/>
        <v>0.95441547161082185</v>
      </c>
      <c r="Q219" s="1">
        <v>2713.3549417743525</v>
      </c>
      <c r="R219" s="90">
        <f t="shared" si="54"/>
        <v>0.11320466536233684</v>
      </c>
      <c r="S219" s="90">
        <f t="shared" si="54"/>
        <v>0.11387095575010432</v>
      </c>
      <c r="T219" s="92">
        <v>6683</v>
      </c>
      <c r="U219" s="1">
        <v>147228.09299999999</v>
      </c>
      <c r="V219" s="1">
        <v>22017.061911170927</v>
      </c>
      <c r="W219" s="195"/>
      <c r="X219" s="89">
        <v>0</v>
      </c>
      <c r="Y219" s="89">
        <f t="shared" si="55"/>
        <v>0</v>
      </c>
      <c r="Z219" s="1"/>
    </row>
    <row r="220" spans="2:27">
      <c r="B220" s="204">
        <v>4202</v>
      </c>
      <c r="C220" t="s">
        <v>247</v>
      </c>
      <c r="D220" s="1">
        <v>659366</v>
      </c>
      <c r="E220" s="86">
        <f t="shared" si="48"/>
        <v>25787.711682115063</v>
      </c>
      <c r="F220" s="87">
        <f t="shared" si="42"/>
        <v>0.8343332821982099</v>
      </c>
      <c r="G220" s="189">
        <f t="shared" si="49"/>
        <v>3277.4866119419344</v>
      </c>
      <c r="H220" s="189">
        <f t="shared" si="43"/>
        <v>83802.055180743322</v>
      </c>
      <c r="I220" s="189">
        <f t="shared" si="44"/>
        <v>710.56803294114354</v>
      </c>
      <c r="J220" s="88">
        <f t="shared" si="45"/>
        <v>18168.514034272102</v>
      </c>
      <c r="K220" s="189">
        <f t="shared" si="50"/>
        <v>446.66910485402116</v>
      </c>
      <c r="L220" s="88">
        <f t="shared" si="46"/>
        <v>11420.882342012466</v>
      </c>
      <c r="M220" s="89">
        <f t="shared" si="51"/>
        <v>95222.93752275579</v>
      </c>
      <c r="N220" s="89">
        <f t="shared" si="52"/>
        <v>754588.93752275582</v>
      </c>
      <c r="O220" s="89">
        <f t="shared" si="53"/>
        <v>29511.867398911018</v>
      </c>
      <c r="P220" s="90">
        <f t="shared" si="47"/>
        <v>0.95482427810020609</v>
      </c>
      <c r="Q220" s="1">
        <v>7555.9708059596887</v>
      </c>
      <c r="R220" s="90">
        <f t="shared" si="54"/>
        <v>0.17642270944049038</v>
      </c>
      <c r="S220" s="90">
        <f t="shared" si="54"/>
        <v>0.16952125039179583</v>
      </c>
      <c r="T220" s="92">
        <v>25569</v>
      </c>
      <c r="U220" s="1">
        <v>560483.91</v>
      </c>
      <c r="V220" s="1">
        <v>22049.801723120501</v>
      </c>
      <c r="W220" s="195"/>
      <c r="X220" s="89">
        <v>0</v>
      </c>
      <c r="Y220" s="89">
        <f t="shared" si="55"/>
        <v>0</v>
      </c>
      <c r="Z220" s="1"/>
    </row>
    <row r="221" spans="2:27">
      <c r="B221" s="204">
        <v>4203</v>
      </c>
      <c r="C221" t="s">
        <v>248</v>
      </c>
      <c r="D221" s="1">
        <v>1237630</v>
      </c>
      <c r="E221" s="86">
        <f t="shared" si="48"/>
        <v>26556.874020985775</v>
      </c>
      <c r="F221" s="87">
        <f t="shared" si="42"/>
        <v>0.85921869066887802</v>
      </c>
      <c r="G221" s="189">
        <f t="shared" si="49"/>
        <v>2785.2227150646786</v>
      </c>
      <c r="H221" s="189">
        <f t="shared" si="43"/>
        <v>129799.73419015922</v>
      </c>
      <c r="I221" s="189">
        <f t="shared" si="44"/>
        <v>441.36121433639437</v>
      </c>
      <c r="J221" s="88">
        <f t="shared" si="45"/>
        <v>20568.756671718987</v>
      </c>
      <c r="K221" s="189">
        <f t="shared" si="50"/>
        <v>177.46228624927198</v>
      </c>
      <c r="L221" s="88">
        <f t="shared" si="46"/>
        <v>8270.2749260748224</v>
      </c>
      <c r="M221" s="89">
        <f t="shared" si="51"/>
        <v>138070.00911623402</v>
      </c>
      <c r="N221" s="89">
        <f t="shared" si="52"/>
        <v>1375700.009116234</v>
      </c>
      <c r="O221" s="89">
        <f t="shared" si="53"/>
        <v>29519.559022299723</v>
      </c>
      <c r="P221" s="90">
        <f t="shared" si="47"/>
        <v>0.95507313218491274</v>
      </c>
      <c r="Q221" s="1">
        <v>11099.616453914292</v>
      </c>
      <c r="R221" s="90">
        <f t="shared" si="54"/>
        <v>0.19196578023163413</v>
      </c>
      <c r="S221" s="90">
        <f t="shared" si="54"/>
        <v>0.19107058459384021</v>
      </c>
      <c r="T221" s="92">
        <v>46603</v>
      </c>
      <c r="U221" s="1">
        <v>1038310.009</v>
      </c>
      <c r="V221" s="1">
        <v>22296.641663803472</v>
      </c>
      <c r="W221" s="195"/>
      <c r="X221" s="89">
        <v>0</v>
      </c>
      <c r="Y221" s="89">
        <f t="shared" si="55"/>
        <v>0</v>
      </c>
      <c r="Z221" s="1"/>
      <c r="AA221" s="1"/>
    </row>
    <row r="222" spans="2:27">
      <c r="B222" s="204">
        <v>4204</v>
      </c>
      <c r="C222" t="s">
        <v>249</v>
      </c>
      <c r="D222" s="1">
        <v>3080710</v>
      </c>
      <c r="E222" s="86">
        <f t="shared" si="48"/>
        <v>25826.033012817828</v>
      </c>
      <c r="F222" s="87">
        <f t="shared" si="42"/>
        <v>0.83557312705212983</v>
      </c>
      <c r="G222" s="189">
        <f t="shared" si="49"/>
        <v>3252.9609602921641</v>
      </c>
      <c r="H222" s="189">
        <f t="shared" si="43"/>
        <v>388035.9540703714</v>
      </c>
      <c r="I222" s="189">
        <f t="shared" si="44"/>
        <v>697.15556719517565</v>
      </c>
      <c r="J222" s="88">
        <f t="shared" si="45"/>
        <v>83161.596144010909</v>
      </c>
      <c r="K222" s="189">
        <f t="shared" si="50"/>
        <v>433.25663910805326</v>
      </c>
      <c r="L222" s="88">
        <f t="shared" si="46"/>
        <v>51681.884709282349</v>
      </c>
      <c r="M222" s="89">
        <f t="shared" si="51"/>
        <v>439717.83877965377</v>
      </c>
      <c r="N222" s="89">
        <f t="shared" si="52"/>
        <v>3520427.8387796539</v>
      </c>
      <c r="O222" s="89">
        <f t="shared" si="53"/>
        <v>29512.250612218042</v>
      </c>
      <c r="P222" s="90">
        <f t="shared" si="47"/>
        <v>0.95483667654874527</v>
      </c>
      <c r="Q222" s="1">
        <v>32263.637572861451</v>
      </c>
      <c r="R222" s="90">
        <f t="shared" si="54"/>
        <v>0.19128556790250562</v>
      </c>
      <c r="S222" s="90">
        <f t="shared" si="54"/>
        <v>0.18063972707002557</v>
      </c>
      <c r="T222" s="92">
        <v>119287</v>
      </c>
      <c r="U222" s="1">
        <v>2586038.2119999998</v>
      </c>
      <c r="V222" s="1">
        <v>21874.609519459314</v>
      </c>
      <c r="W222" s="195"/>
      <c r="X222" s="89">
        <v>0</v>
      </c>
      <c r="Y222" s="89">
        <f t="shared" si="55"/>
        <v>0</v>
      </c>
      <c r="Z222" s="1"/>
      <c r="AA222" s="1"/>
    </row>
    <row r="223" spans="2:27">
      <c r="B223" s="204">
        <v>4205</v>
      </c>
      <c r="C223" t="s">
        <v>250</v>
      </c>
      <c r="D223" s="1">
        <v>609338</v>
      </c>
      <c r="E223" s="86">
        <f t="shared" si="48"/>
        <v>25708.294658678595</v>
      </c>
      <c r="F223" s="87">
        <f t="shared" si="42"/>
        <v>0.83176383103313756</v>
      </c>
      <c r="G223" s="189">
        <f t="shared" si="49"/>
        <v>3328.3135069412738</v>
      </c>
      <c r="H223" s="189">
        <f t="shared" si="43"/>
        <v>78887.686741522077</v>
      </c>
      <c r="I223" s="189">
        <f t="shared" si="44"/>
        <v>738.36399114390747</v>
      </c>
      <c r="J223" s="88">
        <f t="shared" si="45"/>
        <v>17500.703318092892</v>
      </c>
      <c r="K223" s="189">
        <f t="shared" si="50"/>
        <v>474.46506305678508</v>
      </c>
      <c r="L223" s="88">
        <f t="shared" si="46"/>
        <v>11245.77092457192</v>
      </c>
      <c r="M223" s="89">
        <f t="shared" si="51"/>
        <v>90133.457666093993</v>
      </c>
      <c r="N223" s="89">
        <f t="shared" si="52"/>
        <v>699471.45766609395</v>
      </c>
      <c r="O223" s="89">
        <f t="shared" si="53"/>
        <v>29511.073228676651</v>
      </c>
      <c r="P223" s="90">
        <f t="shared" si="47"/>
        <v>0.95479858358855541</v>
      </c>
      <c r="Q223" s="1">
        <v>7016.3540385957458</v>
      </c>
      <c r="R223" s="90">
        <f t="shared" si="54"/>
        <v>0.18018069610831866</v>
      </c>
      <c r="S223" s="90">
        <f t="shared" si="54"/>
        <v>0.18346699793698928</v>
      </c>
      <c r="T223" s="92">
        <v>23702</v>
      </c>
      <c r="U223" s="1">
        <v>516309.07199999999</v>
      </c>
      <c r="V223" s="1">
        <v>21722.86570178391</v>
      </c>
      <c r="W223" s="195"/>
      <c r="X223" s="89">
        <v>0</v>
      </c>
      <c r="Y223" s="89">
        <f t="shared" si="55"/>
        <v>0</v>
      </c>
      <c r="Z223" s="1"/>
    </row>
    <row r="224" spans="2:27">
      <c r="B224" s="204">
        <v>4206</v>
      </c>
      <c r="C224" t="s">
        <v>251</v>
      </c>
      <c r="D224" s="1">
        <v>260986</v>
      </c>
      <c r="E224" s="86">
        <f t="shared" si="48"/>
        <v>26232.385164338128</v>
      </c>
      <c r="F224" s="87">
        <f t="shared" si="42"/>
        <v>0.84872020766500056</v>
      </c>
      <c r="G224" s="189">
        <f t="shared" si="49"/>
        <v>2992.8955833191726</v>
      </c>
      <c r="H224" s="189">
        <f t="shared" si="43"/>
        <v>29776.318158442449</v>
      </c>
      <c r="I224" s="189">
        <f t="shared" si="44"/>
        <v>554.93231416307094</v>
      </c>
      <c r="J224" s="88">
        <f t="shared" si="45"/>
        <v>5521.0215936083923</v>
      </c>
      <c r="K224" s="189">
        <f t="shared" si="50"/>
        <v>291.03338607594856</v>
      </c>
      <c r="L224" s="88">
        <f t="shared" si="46"/>
        <v>2895.4911580696121</v>
      </c>
      <c r="M224" s="89">
        <f t="shared" si="51"/>
        <v>32671.809316512063</v>
      </c>
      <c r="N224" s="89">
        <f t="shared" si="52"/>
        <v>293657.80931651208</v>
      </c>
      <c r="O224" s="89">
        <f t="shared" si="53"/>
        <v>29516.314133733245</v>
      </c>
      <c r="P224" s="90">
        <f t="shared" si="47"/>
        <v>0.95496814735487401</v>
      </c>
      <c r="Q224" s="1">
        <v>2984.0657303176231</v>
      </c>
      <c r="R224" s="90">
        <f t="shared" si="54"/>
        <v>0.18706000977553142</v>
      </c>
      <c r="S224" s="90">
        <f t="shared" si="54"/>
        <v>0.17882730893378751</v>
      </c>
      <c r="T224" s="92">
        <v>9949</v>
      </c>
      <c r="U224" s="1">
        <v>219859.14600000001</v>
      </c>
      <c r="V224" s="1">
        <v>22252.95</v>
      </c>
      <c r="W224" s="195"/>
      <c r="X224" s="89">
        <v>0</v>
      </c>
      <c r="Y224" s="89">
        <f t="shared" si="55"/>
        <v>0</v>
      </c>
      <c r="Z224" s="1"/>
    </row>
    <row r="225" spans="2:27">
      <c r="B225" s="204">
        <v>4207</v>
      </c>
      <c r="C225" t="s">
        <v>252</v>
      </c>
      <c r="D225" s="1">
        <v>249511</v>
      </c>
      <c r="E225" s="86">
        <f t="shared" si="48"/>
        <v>26620.185639603114</v>
      </c>
      <c r="F225" s="87">
        <f t="shared" si="42"/>
        <v>0.86126706902882844</v>
      </c>
      <c r="G225" s="189">
        <f t="shared" si="49"/>
        <v>2744.7032791495812</v>
      </c>
      <c r="H225" s="189">
        <f t="shared" si="43"/>
        <v>25726.103835469024</v>
      </c>
      <c r="I225" s="189">
        <f t="shared" si="44"/>
        <v>419.20214782032559</v>
      </c>
      <c r="J225" s="88">
        <f t="shared" si="45"/>
        <v>3929.1817315199119</v>
      </c>
      <c r="K225" s="189">
        <f t="shared" si="50"/>
        <v>155.30321973320321</v>
      </c>
      <c r="L225" s="88">
        <f t="shared" si="46"/>
        <v>1455.6570785593137</v>
      </c>
      <c r="M225" s="89">
        <f t="shared" si="51"/>
        <v>27181.760914028338</v>
      </c>
      <c r="N225" s="89">
        <f t="shared" si="52"/>
        <v>276692.76091402833</v>
      </c>
      <c r="O225" s="89">
        <f t="shared" si="53"/>
        <v>29520.192138485902</v>
      </c>
      <c r="P225" s="90">
        <f t="shared" si="47"/>
        <v>0.95509361596851239</v>
      </c>
      <c r="Q225" s="1">
        <v>3166.6038888599469</v>
      </c>
      <c r="R225" s="90">
        <f t="shared" si="54"/>
        <v>0.15301943252558345</v>
      </c>
      <c r="S225" s="90">
        <f t="shared" si="54"/>
        <v>0.14760677328829266</v>
      </c>
      <c r="T225" s="92">
        <v>9373</v>
      </c>
      <c r="U225" s="1">
        <v>216397.91399999999</v>
      </c>
      <c r="V225" s="1">
        <v>23196.260478079108</v>
      </c>
      <c r="W225" s="195"/>
      <c r="X225" s="89">
        <v>0</v>
      </c>
      <c r="Y225" s="89">
        <f t="shared" si="55"/>
        <v>0</v>
      </c>
      <c r="Z225" s="1"/>
    </row>
    <row r="226" spans="2:27">
      <c r="B226" s="204">
        <v>4211</v>
      </c>
      <c r="C226" t="s">
        <v>253</v>
      </c>
      <c r="D226" s="1">
        <v>58474</v>
      </c>
      <c r="E226" s="86">
        <f t="shared" si="48"/>
        <v>23370.903277378096</v>
      </c>
      <c r="F226" s="87">
        <f t="shared" si="42"/>
        <v>0.75614008252136944</v>
      </c>
      <c r="G226" s="189">
        <f t="shared" si="49"/>
        <v>4824.2439909735931</v>
      </c>
      <c r="H226" s="189">
        <f t="shared" si="43"/>
        <v>12070.258465415931</v>
      </c>
      <c r="I226" s="189">
        <f t="shared" si="44"/>
        <v>1556.4509745990817</v>
      </c>
      <c r="J226" s="88">
        <f t="shared" si="45"/>
        <v>3894.2403384469026</v>
      </c>
      <c r="K226" s="189">
        <f t="shared" si="50"/>
        <v>1292.5520465119594</v>
      </c>
      <c r="L226" s="88">
        <f t="shared" si="46"/>
        <v>3233.9652203729224</v>
      </c>
      <c r="M226" s="89">
        <f t="shared" si="51"/>
        <v>15304.223685788853</v>
      </c>
      <c r="N226" s="89">
        <f t="shared" si="52"/>
        <v>73778.223685788849</v>
      </c>
      <c r="O226" s="89">
        <f t="shared" si="53"/>
        <v>29487.699314863647</v>
      </c>
      <c r="P226" s="90">
        <f t="shared" si="47"/>
        <v>0.95404234610343774</v>
      </c>
      <c r="Q226" s="1">
        <v>1751.1523738320229</v>
      </c>
      <c r="R226" s="90">
        <f t="shared" si="54"/>
        <v>0.2446910014251556</v>
      </c>
      <c r="S226" s="90">
        <f t="shared" si="54"/>
        <v>0.23971621724679745</v>
      </c>
      <c r="T226" s="92">
        <v>2502</v>
      </c>
      <c r="U226" s="1">
        <v>46978.728000000003</v>
      </c>
      <c r="V226" s="1">
        <v>18851.817014446231</v>
      </c>
      <c r="W226" s="195"/>
      <c r="X226" s="89">
        <v>0</v>
      </c>
      <c r="Y226" s="89">
        <f t="shared" si="55"/>
        <v>0</v>
      </c>
      <c r="Z226" s="1"/>
    </row>
    <row r="227" spans="2:27">
      <c r="B227" s="204">
        <v>4212</v>
      </c>
      <c r="C227" t="s">
        <v>254</v>
      </c>
      <c r="D227" s="1">
        <v>49966</v>
      </c>
      <c r="E227" s="86">
        <f t="shared" si="48"/>
        <v>22177.541056369286</v>
      </c>
      <c r="F227" s="87">
        <f t="shared" si="42"/>
        <v>0.71753014958202443</v>
      </c>
      <c r="G227" s="189">
        <f t="shared" si="49"/>
        <v>5587.9958124192317</v>
      </c>
      <c r="H227" s="189">
        <f t="shared" si="43"/>
        <v>12589.754565380528</v>
      </c>
      <c r="I227" s="189">
        <f t="shared" si="44"/>
        <v>1974.1277519521655</v>
      </c>
      <c r="J227" s="88">
        <f t="shared" si="45"/>
        <v>4447.7098251482284</v>
      </c>
      <c r="K227" s="189">
        <f t="shared" si="50"/>
        <v>1710.2288238650431</v>
      </c>
      <c r="L227" s="88">
        <f t="shared" si="46"/>
        <v>3853.1455401679423</v>
      </c>
      <c r="M227" s="89">
        <f t="shared" si="51"/>
        <v>16442.90010554847</v>
      </c>
      <c r="N227" s="89">
        <f t="shared" si="52"/>
        <v>66408.90010554847</v>
      </c>
      <c r="O227" s="89">
        <f t="shared" si="53"/>
        <v>29475.76569265356</v>
      </c>
      <c r="P227" s="90">
        <f t="shared" si="47"/>
        <v>0.95365624677404426</v>
      </c>
      <c r="Q227" s="1">
        <v>1522.0483486185276</v>
      </c>
      <c r="R227" s="90">
        <f t="shared" si="54"/>
        <v>0.1441763402762026</v>
      </c>
      <c r="S227" s="90">
        <f t="shared" si="54"/>
        <v>0.16042740236623304</v>
      </c>
      <c r="T227" s="92">
        <v>2253</v>
      </c>
      <c r="U227" s="1">
        <v>43669.841999999997</v>
      </c>
      <c r="V227" s="1">
        <v>19111.528227571114</v>
      </c>
      <c r="W227" s="195"/>
      <c r="X227" s="89">
        <v>0</v>
      </c>
      <c r="Y227" s="89">
        <f t="shared" si="55"/>
        <v>0</v>
      </c>
      <c r="Z227" s="1"/>
    </row>
    <row r="228" spans="2:27">
      <c r="B228" s="204">
        <v>4213</v>
      </c>
      <c r="C228" t="s">
        <v>255</v>
      </c>
      <c r="D228" s="1">
        <v>161651</v>
      </c>
      <c r="E228" s="86">
        <f t="shared" si="48"/>
        <v>25140.124416796269</v>
      </c>
      <c r="F228" s="87">
        <f t="shared" si="42"/>
        <v>0.81338130261803188</v>
      </c>
      <c r="G228" s="189">
        <f t="shared" si="49"/>
        <v>3691.9424617459626</v>
      </c>
      <c r="H228" s="189">
        <f t="shared" si="43"/>
        <v>23739.190029026537</v>
      </c>
      <c r="I228" s="189">
        <f t="shared" si="44"/>
        <v>937.2235758027216</v>
      </c>
      <c r="J228" s="88">
        <f t="shared" si="45"/>
        <v>6026.3475924114991</v>
      </c>
      <c r="K228" s="189">
        <f t="shared" si="50"/>
        <v>673.32464771559921</v>
      </c>
      <c r="L228" s="88">
        <f t="shared" si="46"/>
        <v>4329.4774848113029</v>
      </c>
      <c r="M228" s="89">
        <f t="shared" si="51"/>
        <v>28068.667513837841</v>
      </c>
      <c r="N228" s="89">
        <f t="shared" si="52"/>
        <v>189719.66751383783</v>
      </c>
      <c r="O228" s="89">
        <f t="shared" si="53"/>
        <v>29505.391526257827</v>
      </c>
      <c r="P228" s="90">
        <f t="shared" si="47"/>
        <v>0.95461475830440423</v>
      </c>
      <c r="Q228" s="1">
        <v>2728.2335426618156</v>
      </c>
      <c r="R228" s="90">
        <f t="shared" si="54"/>
        <v>0.22185864919097362</v>
      </c>
      <c r="S228" s="90">
        <f t="shared" si="54"/>
        <v>0.22831948808249664</v>
      </c>
      <c r="T228" s="92">
        <v>6430</v>
      </c>
      <c r="U228" s="1">
        <v>132299.264</v>
      </c>
      <c r="V228" s="1">
        <v>20467.089108910892</v>
      </c>
      <c r="W228" s="195"/>
      <c r="X228" s="89">
        <v>0</v>
      </c>
      <c r="Y228" s="89">
        <f t="shared" si="55"/>
        <v>0</v>
      </c>
      <c r="Z228" s="1"/>
    </row>
    <row r="229" spans="2:27">
      <c r="B229" s="204">
        <v>4214</v>
      </c>
      <c r="C229" t="s">
        <v>256</v>
      </c>
      <c r="D229" s="1">
        <v>151902</v>
      </c>
      <c r="E229" s="86">
        <f t="shared" si="48"/>
        <v>24115.256389903159</v>
      </c>
      <c r="F229" s="87">
        <f t="shared" si="42"/>
        <v>0.78022281553556738</v>
      </c>
      <c r="G229" s="189">
        <f t="shared" si="49"/>
        <v>4347.8579989575528</v>
      </c>
      <c r="H229" s="189">
        <f t="shared" si="43"/>
        <v>27387.157535433624</v>
      </c>
      <c r="I229" s="189">
        <f t="shared" si="44"/>
        <v>1295.9273852153099</v>
      </c>
      <c r="J229" s="88">
        <f t="shared" si="45"/>
        <v>8163.0465994712367</v>
      </c>
      <c r="K229" s="189">
        <f t="shared" si="50"/>
        <v>1032.0284571281875</v>
      </c>
      <c r="L229" s="88">
        <f t="shared" si="46"/>
        <v>6500.7472514504534</v>
      </c>
      <c r="M229" s="89">
        <f t="shared" si="51"/>
        <v>33887.904786884079</v>
      </c>
      <c r="N229" s="89">
        <f t="shared" si="52"/>
        <v>185789.90478688409</v>
      </c>
      <c r="O229" s="89">
        <f t="shared" si="53"/>
        <v>29495.142845988903</v>
      </c>
      <c r="P229" s="90">
        <f t="shared" si="47"/>
        <v>0.95428317343357982</v>
      </c>
      <c r="Q229" s="1">
        <v>3525.077047469189</v>
      </c>
      <c r="R229" s="90">
        <f t="shared" si="54"/>
        <v>0.13836308631034711</v>
      </c>
      <c r="S229" s="90">
        <f t="shared" si="54"/>
        <v>0.131314957977897</v>
      </c>
      <c r="T229" s="92">
        <v>6299</v>
      </c>
      <c r="U229" s="1">
        <v>133438.97200000001</v>
      </c>
      <c r="V229" s="1">
        <v>21316.129712460064</v>
      </c>
      <c r="W229" s="195"/>
      <c r="X229" s="89">
        <v>0</v>
      </c>
      <c r="Y229" s="89">
        <f t="shared" si="55"/>
        <v>0</v>
      </c>
      <c r="Z229" s="1"/>
    </row>
    <row r="230" spans="2:27">
      <c r="B230" s="204">
        <v>4215</v>
      </c>
      <c r="C230" t="s">
        <v>257</v>
      </c>
      <c r="D230" s="1">
        <v>317307</v>
      </c>
      <c r="E230" s="86">
        <f t="shared" si="48"/>
        <v>26840.382338013871</v>
      </c>
      <c r="F230" s="87">
        <f t="shared" si="42"/>
        <v>0.86839129301500217</v>
      </c>
      <c r="G230" s="189">
        <f t="shared" si="49"/>
        <v>2603.7773921666972</v>
      </c>
      <c r="H230" s="189">
        <f t="shared" si="43"/>
        <v>30781.856330194692</v>
      </c>
      <c r="I230" s="189">
        <f t="shared" si="44"/>
        <v>342.13330337656078</v>
      </c>
      <c r="J230" s="88">
        <f t="shared" si="45"/>
        <v>4044.6999125177013</v>
      </c>
      <c r="K230" s="189">
        <f t="shared" si="50"/>
        <v>78.23437528943839</v>
      </c>
      <c r="L230" s="88">
        <f t="shared" si="46"/>
        <v>924.88678467174066</v>
      </c>
      <c r="M230" s="89">
        <f t="shared" si="51"/>
        <v>31706.743114866433</v>
      </c>
      <c r="N230" s="89">
        <f t="shared" si="52"/>
        <v>349013.74311486643</v>
      </c>
      <c r="O230" s="89">
        <f t="shared" si="53"/>
        <v>29522.394105470008</v>
      </c>
      <c r="P230" s="90">
        <f t="shared" si="47"/>
        <v>0.95516485820837416</v>
      </c>
      <c r="Q230" s="1">
        <v>3388.873558530071</v>
      </c>
      <c r="R230" s="90">
        <f t="shared" si="54"/>
        <v>0.12271117395167123</v>
      </c>
      <c r="S230" s="90">
        <f t="shared" si="54"/>
        <v>0.11435399383766799</v>
      </c>
      <c r="T230" s="92">
        <v>11822</v>
      </c>
      <c r="U230" s="1">
        <v>282625.67200000002</v>
      </c>
      <c r="V230" s="1">
        <v>24086.046701891937</v>
      </c>
      <c r="W230" s="195"/>
      <c r="X230" s="89">
        <v>0</v>
      </c>
      <c r="Y230" s="89">
        <f t="shared" si="55"/>
        <v>0</v>
      </c>
      <c r="Z230" s="1"/>
    </row>
    <row r="231" spans="2:27">
      <c r="B231" s="204">
        <v>4216</v>
      </c>
      <c r="C231" t="s">
        <v>258</v>
      </c>
      <c r="D231" s="1">
        <v>124800</v>
      </c>
      <c r="E231" s="86">
        <f t="shared" si="48"/>
        <v>22911.694510739857</v>
      </c>
      <c r="F231" s="87">
        <f t="shared" si="42"/>
        <v>0.74128288378243701</v>
      </c>
      <c r="G231" s="189">
        <f t="shared" si="49"/>
        <v>5118.1376016220665</v>
      </c>
      <c r="H231" s="189">
        <f t="shared" si="43"/>
        <v>27878.495516035397</v>
      </c>
      <c r="I231" s="189">
        <f t="shared" si="44"/>
        <v>1717.1740429224656</v>
      </c>
      <c r="J231" s="88">
        <f t="shared" si="45"/>
        <v>9353.4470117986712</v>
      </c>
      <c r="K231" s="189">
        <f t="shared" si="50"/>
        <v>1453.2751148353432</v>
      </c>
      <c r="L231" s="88">
        <f t="shared" si="46"/>
        <v>7915.9895505081149</v>
      </c>
      <c r="M231" s="89">
        <f t="shared" si="51"/>
        <v>35794.485066543508</v>
      </c>
      <c r="N231" s="89">
        <f t="shared" si="52"/>
        <v>160594.48506654351</v>
      </c>
      <c r="O231" s="89">
        <f t="shared" si="53"/>
        <v>29483.107227197266</v>
      </c>
      <c r="P231" s="90">
        <f t="shared" si="47"/>
        <v>0.95389377411604848</v>
      </c>
      <c r="Q231" s="1">
        <v>3600.5464069796362</v>
      </c>
      <c r="R231" s="90">
        <f t="shared" si="54"/>
        <v>0.21325722671854896</v>
      </c>
      <c r="S231" s="90">
        <f t="shared" si="54"/>
        <v>0.20568411386589053</v>
      </c>
      <c r="T231" s="92">
        <v>5447</v>
      </c>
      <c r="U231" s="1">
        <v>102863.595</v>
      </c>
      <c r="V231" s="1">
        <v>19003.065767596527</v>
      </c>
      <c r="W231" s="195"/>
      <c r="X231" s="89">
        <v>0</v>
      </c>
      <c r="Y231" s="89">
        <f t="shared" si="55"/>
        <v>0</v>
      </c>
      <c r="Z231" s="1"/>
    </row>
    <row r="232" spans="2:27">
      <c r="B232" s="204">
        <v>4217</v>
      </c>
      <c r="C232" t="s">
        <v>259</v>
      </c>
      <c r="D232" s="1">
        <v>46905</v>
      </c>
      <c r="E232" s="86">
        <f t="shared" si="48"/>
        <v>25986.149584487535</v>
      </c>
      <c r="F232" s="87">
        <f t="shared" si="42"/>
        <v>0.84075352407309401</v>
      </c>
      <c r="G232" s="189">
        <f t="shared" si="49"/>
        <v>3150.4863544235518</v>
      </c>
      <c r="H232" s="189">
        <f t="shared" si="43"/>
        <v>5686.6278697345106</v>
      </c>
      <c r="I232" s="189">
        <f t="shared" si="44"/>
        <v>641.1147671107783</v>
      </c>
      <c r="J232" s="88">
        <f t="shared" si="45"/>
        <v>1157.2121546349549</v>
      </c>
      <c r="K232" s="189">
        <f t="shared" si="50"/>
        <v>377.21583902365592</v>
      </c>
      <c r="L232" s="88">
        <f t="shared" si="46"/>
        <v>680.874589437699</v>
      </c>
      <c r="M232" s="89">
        <f t="shared" si="51"/>
        <v>6367.5024591722095</v>
      </c>
      <c r="N232" s="89">
        <f t="shared" si="52"/>
        <v>53272.50245917221</v>
      </c>
      <c r="O232" s="89">
        <f t="shared" si="53"/>
        <v>29513.851777934742</v>
      </c>
      <c r="P232" s="90">
        <f t="shared" si="47"/>
        <v>0.95488848051895503</v>
      </c>
      <c r="Q232" s="1">
        <v>1322.1424719291745</v>
      </c>
      <c r="R232" s="90">
        <f t="shared" si="54"/>
        <v>0.21174995216164644</v>
      </c>
      <c r="S232" s="90">
        <f t="shared" si="54"/>
        <v>0.19362405260022561</v>
      </c>
      <c r="T232" s="92">
        <v>1805</v>
      </c>
      <c r="U232" s="1">
        <v>38708.481</v>
      </c>
      <c r="V232" s="1">
        <v>21770.799212598427</v>
      </c>
      <c r="W232" s="195"/>
      <c r="X232" s="89">
        <v>0</v>
      </c>
      <c r="Y232" s="89">
        <f t="shared" si="55"/>
        <v>0</v>
      </c>
      <c r="Z232" s="1"/>
    </row>
    <row r="233" spans="2:27">
      <c r="B233" s="204">
        <v>4218</v>
      </c>
      <c r="C233" t="s">
        <v>260</v>
      </c>
      <c r="D233" s="1">
        <v>35651</v>
      </c>
      <c r="E233" s="86">
        <f t="shared" si="48"/>
        <v>25722.222222222223</v>
      </c>
      <c r="F233" s="87">
        <f t="shared" si="42"/>
        <v>0.83221444215938334</v>
      </c>
      <c r="G233" s="189">
        <f t="shared" si="49"/>
        <v>3319.399866273352</v>
      </c>
      <c r="H233" s="189">
        <f t="shared" si="43"/>
        <v>4600.688214654866</v>
      </c>
      <c r="I233" s="189">
        <f t="shared" si="44"/>
        <v>733.48934390363775</v>
      </c>
      <c r="J233" s="88">
        <f t="shared" si="45"/>
        <v>1016.6162306504419</v>
      </c>
      <c r="K233" s="189">
        <f t="shared" si="50"/>
        <v>469.59041581651536</v>
      </c>
      <c r="L233" s="88">
        <f t="shared" si="46"/>
        <v>650.8523163216903</v>
      </c>
      <c r="M233" s="89">
        <f t="shared" si="51"/>
        <v>5251.5405309765565</v>
      </c>
      <c r="N233" s="89">
        <f t="shared" si="52"/>
        <v>40902.540530976556</v>
      </c>
      <c r="O233" s="89">
        <f t="shared" si="53"/>
        <v>29511.212504312087</v>
      </c>
      <c r="P233" s="90">
        <f t="shared" si="47"/>
        <v>0.95480308969981775</v>
      </c>
      <c r="Q233" s="1">
        <v>1048.9850560076675</v>
      </c>
      <c r="R233" s="90">
        <f t="shared" si="54"/>
        <v>0.25237382292457788</v>
      </c>
      <c r="S233" s="90">
        <f t="shared" si="54"/>
        <v>0.26412047494335106</v>
      </c>
      <c r="T233" s="92">
        <v>1386</v>
      </c>
      <c r="U233" s="1">
        <v>28466.74</v>
      </c>
      <c r="V233" s="1">
        <v>20347.919942816297</v>
      </c>
      <c r="W233" s="195"/>
      <c r="X233" s="89">
        <v>0</v>
      </c>
      <c r="Y233" s="89">
        <f t="shared" si="55"/>
        <v>0</v>
      </c>
      <c r="Z233" s="1"/>
    </row>
    <row r="234" spans="2:27">
      <c r="B234" s="204">
        <v>4219</v>
      </c>
      <c r="C234" t="s">
        <v>261</v>
      </c>
      <c r="D234" s="1">
        <v>90603</v>
      </c>
      <c r="E234" s="86">
        <f t="shared" si="48"/>
        <v>23582.248828735032</v>
      </c>
      <c r="F234" s="87">
        <f t="shared" si="42"/>
        <v>0.76297793729946195</v>
      </c>
      <c r="G234" s="189">
        <f t="shared" si="49"/>
        <v>4688.9828381051548</v>
      </c>
      <c r="H234" s="189">
        <f t="shared" si="43"/>
        <v>18015.072064000004</v>
      </c>
      <c r="I234" s="189">
        <f t="shared" si="44"/>
        <v>1482.4800316241544</v>
      </c>
      <c r="J234" s="88">
        <f t="shared" si="45"/>
        <v>5695.6882815000017</v>
      </c>
      <c r="K234" s="189">
        <f t="shared" si="50"/>
        <v>1218.581103537032</v>
      </c>
      <c r="L234" s="88">
        <f t="shared" si="46"/>
        <v>4681.7885997892763</v>
      </c>
      <c r="M234" s="89">
        <f t="shared" si="51"/>
        <v>22696.860663789281</v>
      </c>
      <c r="N234" s="89">
        <f t="shared" si="52"/>
        <v>113299.86066378928</v>
      </c>
      <c r="O234" s="89">
        <f t="shared" si="53"/>
        <v>29489.812770377219</v>
      </c>
      <c r="P234" s="90">
        <f t="shared" si="47"/>
        <v>0.95411072465121871</v>
      </c>
      <c r="Q234" s="1">
        <v>1853.3426300010651</v>
      </c>
      <c r="R234" s="90">
        <f t="shared" si="54"/>
        <v>0.1786317701225881</v>
      </c>
      <c r="S234" s="90">
        <f t="shared" si="54"/>
        <v>0.17433691203260443</v>
      </c>
      <c r="T234" s="92">
        <v>3842</v>
      </c>
      <c r="U234" s="1">
        <v>76871.337</v>
      </c>
      <c r="V234" s="1">
        <v>20081.331504702197</v>
      </c>
      <c r="W234" s="195"/>
      <c r="X234" s="89">
        <v>0</v>
      </c>
      <c r="Y234" s="89">
        <f t="shared" si="55"/>
        <v>0</v>
      </c>
      <c r="Z234" s="1"/>
    </row>
    <row r="235" spans="2:27">
      <c r="B235" s="204">
        <v>4220</v>
      </c>
      <c r="C235" t="s">
        <v>262</v>
      </c>
      <c r="D235" s="1">
        <v>31917</v>
      </c>
      <c r="E235" s="86">
        <f t="shared" si="48"/>
        <v>27349.614395886889</v>
      </c>
      <c r="F235" s="87">
        <f t="shared" si="42"/>
        <v>0.88486694077635075</v>
      </c>
      <c r="G235" s="189">
        <f t="shared" si="49"/>
        <v>2277.8688751279656</v>
      </c>
      <c r="H235" s="189">
        <f t="shared" si="43"/>
        <v>2658.272977274336</v>
      </c>
      <c r="I235" s="189">
        <f t="shared" si="44"/>
        <v>163.90208312100458</v>
      </c>
      <c r="J235" s="88">
        <f t="shared" si="45"/>
        <v>191.27373100221234</v>
      </c>
      <c r="K235" s="189">
        <f t="shared" si="50"/>
        <v>-99.996844966117806</v>
      </c>
      <c r="L235" s="88">
        <f t="shared" si="46"/>
        <v>-116.69631807545947</v>
      </c>
      <c r="M235" s="89">
        <f t="shared" si="51"/>
        <v>2541.5766591988763</v>
      </c>
      <c r="N235" s="89">
        <f t="shared" si="52"/>
        <v>34458.576659198879</v>
      </c>
      <c r="O235" s="89">
        <f t="shared" si="53"/>
        <v>29527.486426048737</v>
      </c>
      <c r="P235" s="90">
        <f t="shared" si="47"/>
        <v>0.95532961468598765</v>
      </c>
      <c r="Q235" s="1">
        <v>373.53633503676019</v>
      </c>
      <c r="R235" s="90">
        <f t="shared" si="54"/>
        <v>0.14305425946096126</v>
      </c>
      <c r="S235" s="90">
        <f t="shared" si="54"/>
        <v>0.13815685475033151</v>
      </c>
      <c r="T235" s="92">
        <v>1167</v>
      </c>
      <c r="U235" s="1">
        <v>27922.559000000001</v>
      </c>
      <c r="V235" s="1">
        <v>24029.740963855424</v>
      </c>
      <c r="W235" s="195"/>
      <c r="X235" s="89">
        <v>0</v>
      </c>
      <c r="Y235" s="89">
        <f t="shared" si="55"/>
        <v>0</v>
      </c>
      <c r="Z235" s="1"/>
    </row>
    <row r="236" spans="2:27">
      <c r="B236" s="204">
        <v>4221</v>
      </c>
      <c r="C236" t="s">
        <v>263</v>
      </c>
      <c r="D236" s="1">
        <v>49772</v>
      </c>
      <c r="E236" s="86">
        <f t="shared" si="48"/>
        <v>41167.907361455749</v>
      </c>
      <c r="F236" s="87">
        <f t="shared" si="42"/>
        <v>1.3319427366615446</v>
      </c>
      <c r="G236" s="189">
        <f t="shared" si="49"/>
        <v>-6565.8386228361051</v>
      </c>
      <c r="H236" s="189">
        <f t="shared" si="43"/>
        <v>-7938.0988950088513</v>
      </c>
      <c r="I236" s="189">
        <f t="shared" si="44"/>
        <v>0</v>
      </c>
      <c r="J236" s="88">
        <f t="shared" si="45"/>
        <v>0</v>
      </c>
      <c r="K236" s="189">
        <f t="shared" si="50"/>
        <v>-263.89892808712239</v>
      </c>
      <c r="L236" s="88">
        <f t="shared" si="46"/>
        <v>-319.05380405733092</v>
      </c>
      <c r="M236" s="89">
        <f t="shared" si="51"/>
        <v>-8257.1526990661823</v>
      </c>
      <c r="N236" s="89">
        <f t="shared" si="52"/>
        <v>41514.847300933819</v>
      </c>
      <c r="O236" s="89">
        <f t="shared" si="53"/>
        <v>34338.169810532519</v>
      </c>
      <c r="P236" s="90">
        <f t="shared" si="47"/>
        <v>1.1109740280899283</v>
      </c>
      <c r="Q236" s="1">
        <v>-120.14435590096582</v>
      </c>
      <c r="R236" s="90">
        <f t="shared" si="54"/>
        <v>0.10234878340312599</v>
      </c>
      <c r="S236" s="90">
        <f t="shared" si="54"/>
        <v>9.8701641026275114E-2</v>
      </c>
      <c r="T236" s="92">
        <v>1209</v>
      </c>
      <c r="U236" s="1">
        <v>45150.864000000001</v>
      </c>
      <c r="V236" s="1">
        <v>37469.596680497933</v>
      </c>
      <c r="W236" s="195"/>
      <c r="X236" s="89">
        <v>0</v>
      </c>
      <c r="Y236" s="89">
        <f t="shared" si="55"/>
        <v>0</v>
      </c>
      <c r="Z236" s="1"/>
    </row>
    <row r="237" spans="2:27">
      <c r="B237" s="204">
        <v>4222</v>
      </c>
      <c r="C237" t="s">
        <v>264</v>
      </c>
      <c r="D237" s="1">
        <v>74253</v>
      </c>
      <c r="E237" s="86">
        <f t="shared" si="48"/>
        <v>70248.817407757801</v>
      </c>
      <c r="F237" s="87">
        <f t="shared" si="42"/>
        <v>2.2728238597070489</v>
      </c>
      <c r="G237" s="189">
        <f t="shared" si="49"/>
        <v>-25177.621052469418</v>
      </c>
      <c r="H237" s="189">
        <f t="shared" si="43"/>
        <v>-26612.745452460174</v>
      </c>
      <c r="I237" s="189">
        <f t="shared" si="44"/>
        <v>0</v>
      </c>
      <c r="J237" s="88">
        <f t="shared" si="45"/>
        <v>0</v>
      </c>
      <c r="K237" s="189">
        <f t="shared" si="50"/>
        <v>-263.89892808712239</v>
      </c>
      <c r="L237" s="88">
        <f t="shared" si="46"/>
        <v>-278.94116698808836</v>
      </c>
      <c r="M237" s="89">
        <f t="shared" si="51"/>
        <v>-26891.686619448265</v>
      </c>
      <c r="N237" s="89">
        <f t="shared" si="52"/>
        <v>47361.313380551735</v>
      </c>
      <c r="O237" s="89">
        <f t="shared" si="53"/>
        <v>44807.297427201265</v>
      </c>
      <c r="P237" s="90">
        <f t="shared" si="47"/>
        <v>1.4496912323863098</v>
      </c>
      <c r="Q237" s="1">
        <v>-549.34493315742657</v>
      </c>
      <c r="R237" s="90">
        <f t="shared" si="54"/>
        <v>6.4062058808255037E-2</v>
      </c>
      <c r="S237" s="90">
        <f t="shared" si="54"/>
        <v>4.5941796690422733E-2</v>
      </c>
      <c r="T237" s="92">
        <v>1057</v>
      </c>
      <c r="U237" s="1">
        <v>69782.584000000003</v>
      </c>
      <c r="V237" s="1">
        <v>67163.218479307034</v>
      </c>
      <c r="W237" s="195"/>
      <c r="X237" s="89">
        <v>0</v>
      </c>
      <c r="Y237" s="89">
        <f t="shared" si="55"/>
        <v>0</v>
      </c>
      <c r="Z237" s="1"/>
    </row>
    <row r="238" spans="2:27">
      <c r="B238" s="204">
        <v>4223</v>
      </c>
      <c r="C238" t="s">
        <v>265</v>
      </c>
      <c r="D238" s="1">
        <v>364052</v>
      </c>
      <c r="E238" s="86">
        <f t="shared" si="48"/>
        <v>23082.17093583566</v>
      </c>
      <c r="F238" s="87">
        <f t="shared" si="42"/>
        <v>0.74679846256045801</v>
      </c>
      <c r="G238" s="189">
        <f t="shared" si="49"/>
        <v>5009.0326895607523</v>
      </c>
      <c r="H238" s="189">
        <f t="shared" si="43"/>
        <v>79002.463579752191</v>
      </c>
      <c r="I238" s="189">
        <f t="shared" si="44"/>
        <v>1657.5072941389344</v>
      </c>
      <c r="J238" s="88">
        <f t="shared" si="45"/>
        <v>26142.205043159272</v>
      </c>
      <c r="K238" s="189">
        <f t="shared" si="50"/>
        <v>1393.608366051812</v>
      </c>
      <c r="L238" s="88">
        <f t="shared" si="46"/>
        <v>21979.99114936918</v>
      </c>
      <c r="M238" s="89">
        <f t="shared" si="51"/>
        <v>100982.45472912137</v>
      </c>
      <c r="N238" s="89">
        <f t="shared" si="52"/>
        <v>465034.45472912135</v>
      </c>
      <c r="O238" s="89">
        <f t="shared" si="53"/>
        <v>29484.811991448223</v>
      </c>
      <c r="P238" s="90">
        <f t="shared" si="47"/>
        <v>0.95394892990382862</v>
      </c>
      <c r="Q238" s="1">
        <v>9786.2452838043828</v>
      </c>
      <c r="R238" s="90">
        <f t="shared" si="54"/>
        <v>0.2196983596824032</v>
      </c>
      <c r="S238" s="90">
        <f t="shared" si="54"/>
        <v>0.20809838796338476</v>
      </c>
      <c r="T238" s="92">
        <v>15772</v>
      </c>
      <c r="U238" s="1">
        <v>298477.076</v>
      </c>
      <c r="V238" s="1">
        <v>19106.201254640891</v>
      </c>
      <c r="W238" s="195"/>
      <c r="X238" s="89">
        <v>0</v>
      </c>
      <c r="Y238" s="89">
        <f t="shared" si="55"/>
        <v>0</v>
      </c>
      <c r="Z238" s="1"/>
    </row>
    <row r="239" spans="2:27">
      <c r="B239" s="204">
        <v>4224</v>
      </c>
      <c r="C239" t="s">
        <v>266</v>
      </c>
      <c r="D239" s="1">
        <v>42232</v>
      </c>
      <c r="E239" s="86">
        <f t="shared" si="48"/>
        <v>46716.814159292036</v>
      </c>
      <c r="F239" s="87">
        <f t="shared" si="42"/>
        <v>1.5114715633492406</v>
      </c>
      <c r="G239" s="189">
        <f t="shared" si="49"/>
        <v>-10117.138973451329</v>
      </c>
      <c r="H239" s="189">
        <f t="shared" si="43"/>
        <v>-9145.8936320000012</v>
      </c>
      <c r="I239" s="189">
        <f t="shared" si="44"/>
        <v>0</v>
      </c>
      <c r="J239" s="88">
        <f t="shared" si="45"/>
        <v>0</v>
      </c>
      <c r="K239" s="189">
        <f t="shared" si="50"/>
        <v>-263.89892808712239</v>
      </c>
      <c r="L239" s="88">
        <f t="shared" si="46"/>
        <v>-238.56463099075862</v>
      </c>
      <c r="M239" s="89">
        <f t="shared" si="51"/>
        <v>-9384.45826299076</v>
      </c>
      <c r="N239" s="89">
        <f t="shared" si="52"/>
        <v>32847.54173700924</v>
      </c>
      <c r="O239" s="89">
        <f t="shared" si="53"/>
        <v>36335.776257753583</v>
      </c>
      <c r="P239" s="90">
        <f t="shared" si="47"/>
        <v>1.1756044056974988</v>
      </c>
      <c r="Q239" s="1">
        <v>43.37606473575579</v>
      </c>
      <c r="R239" s="90">
        <f t="shared" si="54"/>
        <v>0.12719516066227679</v>
      </c>
      <c r="S239" s="90">
        <f t="shared" si="54"/>
        <v>0.14091103098007013</v>
      </c>
      <c r="T239" s="92">
        <v>904</v>
      </c>
      <c r="U239" s="1">
        <v>37466.449000000001</v>
      </c>
      <c r="V239" s="1">
        <v>40946.938797814204</v>
      </c>
      <c r="W239" s="195"/>
      <c r="X239" s="89">
        <v>0</v>
      </c>
      <c r="Y239" s="89">
        <f t="shared" si="55"/>
        <v>0</v>
      </c>
      <c r="Z239" s="1"/>
      <c r="AA239" s="1"/>
    </row>
    <row r="240" spans="2:27">
      <c r="B240" s="204">
        <v>4225</v>
      </c>
      <c r="C240" t="s">
        <v>267</v>
      </c>
      <c r="D240" s="1">
        <v>254927</v>
      </c>
      <c r="E240" s="86">
        <f t="shared" si="48"/>
        <v>23340.688518586339</v>
      </c>
      <c r="F240" s="87">
        <f t="shared" si="42"/>
        <v>0.75516251695896874</v>
      </c>
      <c r="G240" s="189">
        <f t="shared" si="49"/>
        <v>4843.5814366003169</v>
      </c>
      <c r="H240" s="189">
        <f t="shared" si="43"/>
        <v>52901.596450548663</v>
      </c>
      <c r="I240" s="189">
        <f t="shared" si="44"/>
        <v>1567.0261401761968</v>
      </c>
      <c r="J240" s="88">
        <f t="shared" si="45"/>
        <v>17115.059503004421</v>
      </c>
      <c r="K240" s="189">
        <f t="shared" si="50"/>
        <v>1303.1272120890744</v>
      </c>
      <c r="L240" s="88">
        <f t="shared" si="46"/>
        <v>14232.75541043687</v>
      </c>
      <c r="M240" s="89">
        <f t="shared" si="51"/>
        <v>67134.351860985538</v>
      </c>
      <c r="N240" s="89">
        <f t="shared" si="52"/>
        <v>322061.35186098551</v>
      </c>
      <c r="O240" s="89">
        <f t="shared" si="53"/>
        <v>29487.397167275729</v>
      </c>
      <c r="P240" s="90">
        <f t="shared" si="47"/>
        <v>0.95403257044781364</v>
      </c>
      <c r="Q240" s="1">
        <v>5028.904431252362</v>
      </c>
      <c r="R240" s="90">
        <f t="shared" si="54"/>
        <v>0.19125585204373058</v>
      </c>
      <c r="S240" s="90">
        <f t="shared" si="54"/>
        <v>0.18547517449764769</v>
      </c>
      <c r="T240" s="92">
        <v>10922</v>
      </c>
      <c r="U240" s="1">
        <v>213998.52900000001</v>
      </c>
      <c r="V240" s="1">
        <v>19688.888490201491</v>
      </c>
      <c r="W240" s="195"/>
      <c r="X240" s="89">
        <v>0</v>
      </c>
      <c r="Y240" s="89">
        <f t="shared" si="55"/>
        <v>0</v>
      </c>
      <c r="Z240" s="1"/>
    </row>
    <row r="241" spans="2:27">
      <c r="B241" s="204">
        <v>4226</v>
      </c>
      <c r="C241" t="s">
        <v>268</v>
      </c>
      <c r="D241" s="1">
        <v>46452</v>
      </c>
      <c r="E241" s="86">
        <f t="shared" si="48"/>
        <v>25892.976588628764</v>
      </c>
      <c r="F241" s="87">
        <f t="shared" si="42"/>
        <v>0.83773901342533441</v>
      </c>
      <c r="G241" s="189">
        <f t="shared" si="49"/>
        <v>3210.1170717731657</v>
      </c>
      <c r="H241" s="189">
        <f t="shared" si="43"/>
        <v>5758.9500267610592</v>
      </c>
      <c r="I241" s="189">
        <f t="shared" si="44"/>
        <v>673.72531566134819</v>
      </c>
      <c r="J241" s="88">
        <f t="shared" si="45"/>
        <v>1208.6632162964586</v>
      </c>
      <c r="K241" s="189">
        <f t="shared" si="50"/>
        <v>409.82638757422581</v>
      </c>
      <c r="L241" s="88">
        <f t="shared" si="46"/>
        <v>735.22853930816109</v>
      </c>
      <c r="M241" s="89">
        <f t="shared" si="51"/>
        <v>6494.1785660692203</v>
      </c>
      <c r="N241" s="89">
        <f t="shared" si="52"/>
        <v>52946.178566069219</v>
      </c>
      <c r="O241" s="89">
        <f t="shared" si="53"/>
        <v>29512.920047976153</v>
      </c>
      <c r="P241" s="90">
        <f t="shared" si="47"/>
        <v>0.95485833541247733</v>
      </c>
      <c r="Q241" s="1">
        <v>491.0171937068917</v>
      </c>
      <c r="R241" s="90">
        <f t="shared" si="54"/>
        <v>0.14976484051690903</v>
      </c>
      <c r="S241" s="90">
        <f t="shared" si="54"/>
        <v>0.144637684037458</v>
      </c>
      <c r="T241" s="92">
        <v>1794</v>
      </c>
      <c r="U241" s="1">
        <v>40401.305</v>
      </c>
      <c r="V241" s="1">
        <v>22621.111422172453</v>
      </c>
      <c r="W241" s="195"/>
      <c r="X241" s="89">
        <v>0</v>
      </c>
      <c r="Y241" s="89">
        <f t="shared" si="55"/>
        <v>0</v>
      </c>
      <c r="Z241" s="1"/>
    </row>
    <row r="242" spans="2:27">
      <c r="B242" s="204">
        <v>4227</v>
      </c>
      <c r="C242" t="s">
        <v>269</v>
      </c>
      <c r="D242" s="1">
        <v>184240</v>
      </c>
      <c r="E242" s="86">
        <f t="shared" si="48"/>
        <v>29516.180711310477</v>
      </c>
      <c r="F242" s="87">
        <f t="shared" si="42"/>
        <v>0.954963830617923</v>
      </c>
      <c r="G242" s="189">
        <f t="shared" si="49"/>
        <v>891.26643325686928</v>
      </c>
      <c r="H242" s="189">
        <f t="shared" si="43"/>
        <v>5563.2850763893775</v>
      </c>
      <c r="I242" s="189">
        <f t="shared" si="44"/>
        <v>0</v>
      </c>
      <c r="J242" s="88">
        <f t="shared" si="45"/>
        <v>0</v>
      </c>
      <c r="K242" s="189">
        <f t="shared" si="50"/>
        <v>-263.89892808712239</v>
      </c>
      <c r="L242" s="88">
        <f t="shared" si="46"/>
        <v>-1647.2571091198179</v>
      </c>
      <c r="M242" s="89">
        <f t="shared" si="51"/>
        <v>3916.0279672695597</v>
      </c>
      <c r="N242" s="89">
        <f t="shared" si="52"/>
        <v>188156.02796726956</v>
      </c>
      <c r="O242" s="89">
        <f t="shared" si="53"/>
        <v>30143.548216480223</v>
      </c>
      <c r="P242" s="90">
        <f t="shared" si="47"/>
        <v>0.9752616219142245</v>
      </c>
      <c r="Q242" s="1">
        <v>1255.1279160183394</v>
      </c>
      <c r="R242" s="90">
        <f t="shared" si="54"/>
        <v>0.19472267700882537</v>
      </c>
      <c r="S242" s="90">
        <f t="shared" si="54"/>
        <v>0.17960202794062657</v>
      </c>
      <c r="T242" s="92">
        <v>6242</v>
      </c>
      <c r="U242" s="1">
        <v>154211.51999999999</v>
      </c>
      <c r="V242" s="1">
        <v>25022.151549570011</v>
      </c>
      <c r="W242" s="195"/>
      <c r="X242" s="89">
        <v>0</v>
      </c>
      <c r="Y242" s="89">
        <f t="shared" si="55"/>
        <v>0</v>
      </c>
      <c r="Z242" s="1"/>
    </row>
    <row r="243" spans="2:27" ht="30.6" customHeight="1">
      <c r="B243" s="204">
        <v>4228</v>
      </c>
      <c r="C243" t="s">
        <v>270</v>
      </c>
      <c r="D243" s="1">
        <v>101362</v>
      </c>
      <c r="E243" s="86">
        <f t="shared" si="48"/>
        <v>53041.339612768184</v>
      </c>
      <c r="F243" s="87">
        <f t="shared" si="42"/>
        <v>1.7160946855941099</v>
      </c>
      <c r="G243" s="189">
        <f t="shared" si="49"/>
        <v>-14164.835263676065</v>
      </c>
      <c r="H243" s="189">
        <f t="shared" si="43"/>
        <v>-27069.000188884958</v>
      </c>
      <c r="I243" s="189">
        <f t="shared" si="44"/>
        <v>0</v>
      </c>
      <c r="J243" s="88">
        <f t="shared" si="45"/>
        <v>0</v>
      </c>
      <c r="K243" s="189">
        <f t="shared" si="50"/>
        <v>-263.89892808712239</v>
      </c>
      <c r="L243" s="88">
        <f t="shared" si="46"/>
        <v>-504.31085157449087</v>
      </c>
      <c r="M243" s="89">
        <f t="shared" si="51"/>
        <v>-27573.311040459448</v>
      </c>
      <c r="N243" s="89">
        <f t="shared" si="52"/>
        <v>73788.688959540552</v>
      </c>
      <c r="O243" s="89">
        <f t="shared" si="53"/>
        <v>38612.605421004999</v>
      </c>
      <c r="P243" s="90">
        <f t="shared" si="47"/>
        <v>1.2492687297056517</v>
      </c>
      <c r="Q243" s="1">
        <v>-437.09011094023663</v>
      </c>
      <c r="R243" s="90">
        <f t="shared" si="54"/>
        <v>0.14046337431273276</v>
      </c>
      <c r="S243" s="90">
        <f t="shared" si="54"/>
        <v>0.13509227521863823</v>
      </c>
      <c r="T243" s="92">
        <v>1911</v>
      </c>
      <c r="U243" s="1">
        <v>88877.909</v>
      </c>
      <c r="V243" s="1">
        <v>46728.658780231337</v>
      </c>
      <c r="W243" s="195"/>
      <c r="X243" s="89">
        <v>0</v>
      </c>
      <c r="Y243" s="89">
        <f t="shared" si="55"/>
        <v>0</v>
      </c>
      <c r="Z243" s="1"/>
    </row>
    <row r="244" spans="2:27">
      <c r="B244" s="204">
        <v>4601</v>
      </c>
      <c r="C244" t="s">
        <v>271</v>
      </c>
      <c r="D244" s="1">
        <v>9630722</v>
      </c>
      <c r="E244" s="86">
        <f t="shared" si="48"/>
        <v>32662.015871939224</v>
      </c>
      <c r="F244" s="87">
        <f t="shared" si="42"/>
        <v>1.0567438957581055</v>
      </c>
      <c r="G244" s="189">
        <f t="shared" si="49"/>
        <v>-1122.0680695455289</v>
      </c>
      <c r="H244" s="189">
        <f t="shared" si="43"/>
        <v>-330852.99098619469</v>
      </c>
      <c r="I244" s="189">
        <f t="shared" si="44"/>
        <v>0</v>
      </c>
      <c r="J244" s="88">
        <f t="shared" si="45"/>
        <v>0</v>
      </c>
      <c r="K244" s="189">
        <f t="shared" si="50"/>
        <v>-263.89892808712239</v>
      </c>
      <c r="L244" s="88">
        <f t="shared" si="46"/>
        <v>-77813.237935768906</v>
      </c>
      <c r="M244" s="89">
        <f t="shared" si="51"/>
        <v>-408666.2289219636</v>
      </c>
      <c r="N244" s="89">
        <f t="shared" si="52"/>
        <v>9222055.7710780371</v>
      </c>
      <c r="O244" s="89">
        <f t="shared" si="53"/>
        <v>31276.048874306576</v>
      </c>
      <c r="P244" s="90">
        <f t="shared" si="47"/>
        <v>1.0119024453646903</v>
      </c>
      <c r="Q244" s="1">
        <v>-34762.688619485474</v>
      </c>
      <c r="R244" s="93">
        <f t="shared" si="54"/>
        <v>0.18507796398244117</v>
      </c>
      <c r="S244" s="93">
        <f t="shared" si="54"/>
        <v>0.18045195592253538</v>
      </c>
      <c r="T244" s="92">
        <v>294860</v>
      </c>
      <c r="U244" s="1">
        <v>8126656.8890000004</v>
      </c>
      <c r="V244" s="1">
        <v>27669.076837958663</v>
      </c>
      <c r="W244" s="195"/>
      <c r="X244" s="89">
        <v>0</v>
      </c>
      <c r="Y244" s="89">
        <f t="shared" si="55"/>
        <v>0</v>
      </c>
      <c r="Z244" s="1"/>
      <c r="AA244" s="1"/>
    </row>
    <row r="245" spans="2:27">
      <c r="B245" s="204">
        <v>4602</v>
      </c>
      <c r="C245" t="s">
        <v>272</v>
      </c>
      <c r="D245" s="1">
        <v>520005</v>
      </c>
      <c r="E245" s="86">
        <f t="shared" si="48"/>
        <v>29961.108550357225</v>
      </c>
      <c r="F245" s="87">
        <f t="shared" si="42"/>
        <v>0.96935898552229116</v>
      </c>
      <c r="G245" s="189">
        <f t="shared" si="49"/>
        <v>606.51261626695054</v>
      </c>
      <c r="H245" s="189">
        <f t="shared" si="43"/>
        <v>10526.632967929194</v>
      </c>
      <c r="I245" s="189">
        <f t="shared" si="44"/>
        <v>0</v>
      </c>
      <c r="J245" s="88">
        <f t="shared" si="45"/>
        <v>0</v>
      </c>
      <c r="K245" s="189">
        <f t="shared" si="50"/>
        <v>-263.89892808712239</v>
      </c>
      <c r="L245" s="88">
        <f t="shared" si="46"/>
        <v>-4580.2297958800964</v>
      </c>
      <c r="M245" s="89">
        <f t="shared" si="51"/>
        <v>5946.4031720490975</v>
      </c>
      <c r="N245" s="89">
        <f t="shared" si="52"/>
        <v>525951.40317204909</v>
      </c>
      <c r="O245" s="89">
        <f t="shared" si="53"/>
        <v>30303.722238537051</v>
      </c>
      <c r="P245" s="90">
        <f t="shared" si="47"/>
        <v>0.98044387767979702</v>
      </c>
      <c r="Q245" s="1">
        <v>1438.261703046207</v>
      </c>
      <c r="R245" s="93">
        <f t="shared" si="54"/>
        <v>0.18827884245167253</v>
      </c>
      <c r="S245" s="93">
        <f t="shared" si="54"/>
        <v>0.19259213854953247</v>
      </c>
      <c r="T245" s="92">
        <v>17356</v>
      </c>
      <c r="U245" s="1">
        <v>437611.93199999997</v>
      </c>
      <c r="V245" s="1">
        <v>25122.6782249268</v>
      </c>
      <c r="W245" s="195"/>
      <c r="X245" s="89">
        <v>0</v>
      </c>
      <c r="Y245" s="89">
        <f t="shared" si="55"/>
        <v>0</v>
      </c>
      <c r="Z245" s="1"/>
    </row>
    <row r="246" spans="2:27">
      <c r="B246" s="204">
        <v>4611</v>
      </c>
      <c r="C246" t="s">
        <v>273</v>
      </c>
      <c r="D246" s="1">
        <v>119418</v>
      </c>
      <c r="E246" s="86">
        <f t="shared" si="48"/>
        <v>29020.170109356015</v>
      </c>
      <c r="F246" s="87">
        <f t="shared" si="42"/>
        <v>0.93891594864083427</v>
      </c>
      <c r="G246" s="189">
        <f t="shared" si="49"/>
        <v>1208.7132185077248</v>
      </c>
      <c r="H246" s="189">
        <f t="shared" si="43"/>
        <v>4973.8548941592881</v>
      </c>
      <c r="I246" s="189">
        <f t="shared" si="44"/>
        <v>0</v>
      </c>
      <c r="J246" s="88">
        <f t="shared" si="45"/>
        <v>0</v>
      </c>
      <c r="K246" s="189">
        <f t="shared" si="50"/>
        <v>-263.89892808712239</v>
      </c>
      <c r="L246" s="88">
        <f t="shared" si="46"/>
        <v>-1085.9440890785086</v>
      </c>
      <c r="M246" s="89">
        <f t="shared" si="51"/>
        <v>3887.9108050807795</v>
      </c>
      <c r="N246" s="89">
        <f t="shared" si="52"/>
        <v>123305.91080508078</v>
      </c>
      <c r="O246" s="89">
        <f t="shared" si="53"/>
        <v>29964.984399776618</v>
      </c>
      <c r="P246" s="90">
        <f t="shared" si="47"/>
        <v>0.96948438440247264</v>
      </c>
      <c r="Q246" s="1">
        <v>-1086.3217407216416</v>
      </c>
      <c r="R246" s="93">
        <f t="shared" si="54"/>
        <v>0.19115500231387378</v>
      </c>
      <c r="S246" s="93">
        <f t="shared" si="54"/>
        <v>0.18478673741693441</v>
      </c>
      <c r="T246" s="92">
        <v>4115</v>
      </c>
      <c r="U246" s="1">
        <v>100253.955</v>
      </c>
      <c r="V246" s="1">
        <v>24494.003176154412</v>
      </c>
      <c r="W246" s="195"/>
      <c r="X246" s="89">
        <v>0</v>
      </c>
      <c r="Y246" s="89">
        <f t="shared" si="55"/>
        <v>0</v>
      </c>
      <c r="Z246" s="1"/>
    </row>
    <row r="247" spans="2:27">
      <c r="B247" s="204">
        <v>4612</v>
      </c>
      <c r="C247" t="s">
        <v>274</v>
      </c>
      <c r="D247" s="1">
        <v>162608</v>
      </c>
      <c r="E247" s="86">
        <f t="shared" si="48"/>
        <v>28201.179327089834</v>
      </c>
      <c r="F247" s="87">
        <f t="shared" si="42"/>
        <v>0.91241839523705048</v>
      </c>
      <c r="G247" s="189">
        <f t="shared" si="49"/>
        <v>1732.8673191580806</v>
      </c>
      <c r="H247" s="189">
        <f t="shared" si="43"/>
        <v>9991.7129622654938</v>
      </c>
      <c r="I247" s="189">
        <f t="shared" si="44"/>
        <v>0</v>
      </c>
      <c r="J247" s="88">
        <f t="shared" si="45"/>
        <v>0</v>
      </c>
      <c r="K247" s="189">
        <f t="shared" si="50"/>
        <v>-263.89892808712239</v>
      </c>
      <c r="L247" s="88">
        <f t="shared" si="46"/>
        <v>-1521.6412193503477</v>
      </c>
      <c r="M247" s="89">
        <f t="shared" si="51"/>
        <v>8470.0717429151464</v>
      </c>
      <c r="N247" s="89">
        <f t="shared" si="52"/>
        <v>171078.07174291514</v>
      </c>
      <c r="O247" s="89">
        <f t="shared" si="53"/>
        <v>29670.147718160795</v>
      </c>
      <c r="P247" s="90">
        <f t="shared" si="47"/>
        <v>0.95994526517711054</v>
      </c>
      <c r="Q247" s="1">
        <v>605.63768724156307</v>
      </c>
      <c r="R247" s="93">
        <f t="shared" si="54"/>
        <v>0.21177255277786725</v>
      </c>
      <c r="S247" s="93">
        <f t="shared" si="54"/>
        <v>0.20883033707566639</v>
      </c>
      <c r="T247" s="92">
        <v>5766</v>
      </c>
      <c r="U247" s="1">
        <v>134190.19899999999</v>
      </c>
      <c r="V247" s="1">
        <v>23329.311369958272</v>
      </c>
      <c r="W247" s="195"/>
      <c r="X247" s="89">
        <v>0</v>
      </c>
      <c r="Y247" s="89">
        <f t="shared" si="55"/>
        <v>0</v>
      </c>
      <c r="Z247" s="1"/>
    </row>
    <row r="248" spans="2:27">
      <c r="B248" s="204">
        <v>4613</v>
      </c>
      <c r="C248" t="s">
        <v>275</v>
      </c>
      <c r="D248" s="1">
        <v>374144</v>
      </c>
      <c r="E248" s="86">
        <f t="shared" si="48"/>
        <v>29857.473465804804</v>
      </c>
      <c r="F248" s="87">
        <f t="shared" si="42"/>
        <v>0.9660059854069114</v>
      </c>
      <c r="G248" s="189">
        <f t="shared" si="49"/>
        <v>672.83907038050006</v>
      </c>
      <c r="H248" s="189">
        <f t="shared" si="43"/>
        <v>8431.3463909380462</v>
      </c>
      <c r="I248" s="189">
        <f t="shared" si="44"/>
        <v>0</v>
      </c>
      <c r="J248" s="88">
        <f t="shared" si="45"/>
        <v>0</v>
      </c>
      <c r="K248" s="189">
        <f t="shared" si="50"/>
        <v>-263.89892808712239</v>
      </c>
      <c r="L248" s="88">
        <f t="shared" si="46"/>
        <v>-3306.9174678597306</v>
      </c>
      <c r="M248" s="89">
        <f t="shared" si="51"/>
        <v>5124.4289230783161</v>
      </c>
      <c r="N248" s="89">
        <f t="shared" si="52"/>
        <v>379268.42892307829</v>
      </c>
      <c r="O248" s="89">
        <f t="shared" si="53"/>
        <v>30266.413608098181</v>
      </c>
      <c r="P248" s="90">
        <f t="shared" si="47"/>
        <v>0.97923679763826033</v>
      </c>
      <c r="Q248" s="1">
        <v>1580.7418000041625</v>
      </c>
      <c r="R248" s="93">
        <f t="shared" si="54"/>
        <v>0.19473863982596351</v>
      </c>
      <c r="S248" s="93">
        <f t="shared" si="54"/>
        <v>0.1789117613477007</v>
      </c>
      <c r="T248" s="92">
        <v>12531</v>
      </c>
      <c r="U248" s="1">
        <v>313159.70500000002</v>
      </c>
      <c r="V248" s="1">
        <v>25326.300444803885</v>
      </c>
      <c r="W248" s="195"/>
      <c r="X248" s="89">
        <v>0</v>
      </c>
      <c r="Y248" s="89">
        <f t="shared" si="55"/>
        <v>0</v>
      </c>
      <c r="Z248" s="1"/>
    </row>
    <row r="249" spans="2:27">
      <c r="B249" s="204">
        <v>4614</v>
      </c>
      <c r="C249" t="s">
        <v>276</v>
      </c>
      <c r="D249" s="1">
        <v>700873</v>
      </c>
      <c r="E249" s="86">
        <f t="shared" si="48"/>
        <v>36359.877567960153</v>
      </c>
      <c r="F249" s="87">
        <f t="shared" si="42"/>
        <v>1.1763841772994854</v>
      </c>
      <c r="G249" s="189">
        <f t="shared" si="49"/>
        <v>-3488.6995549989238</v>
      </c>
      <c r="H249" s="189">
        <f t="shared" si="43"/>
        <v>-67248.172622159254</v>
      </c>
      <c r="I249" s="189">
        <f t="shared" si="44"/>
        <v>0</v>
      </c>
      <c r="J249" s="88">
        <f t="shared" si="45"/>
        <v>0</v>
      </c>
      <c r="K249" s="189">
        <f t="shared" si="50"/>
        <v>-263.89892808712239</v>
      </c>
      <c r="L249" s="88">
        <f t="shared" si="46"/>
        <v>-5086.9157378073705</v>
      </c>
      <c r="M249" s="89">
        <f t="shared" si="51"/>
        <v>-72335.088359966627</v>
      </c>
      <c r="N249" s="89">
        <f t="shared" si="52"/>
        <v>628537.91164003336</v>
      </c>
      <c r="O249" s="89">
        <f t="shared" si="53"/>
        <v>32607.279084874106</v>
      </c>
      <c r="P249" s="90">
        <f t="shared" si="47"/>
        <v>1.054972946719587</v>
      </c>
      <c r="Q249" s="1">
        <v>-8980.7625842406269</v>
      </c>
      <c r="R249" s="93">
        <f t="shared" si="54"/>
        <v>0.27161299439984837</v>
      </c>
      <c r="S249" s="93">
        <f t="shared" si="54"/>
        <v>0.27649467947899264</v>
      </c>
      <c r="T249" s="92">
        <v>19276</v>
      </c>
      <c r="U249" s="1">
        <v>551168.47900000005</v>
      </c>
      <c r="V249" s="1">
        <v>28484.159121447032</v>
      </c>
      <c r="W249" s="195"/>
      <c r="X249" s="89">
        <v>0</v>
      </c>
      <c r="Y249" s="89">
        <f t="shared" si="55"/>
        <v>0</v>
      </c>
      <c r="Z249" s="1"/>
    </row>
    <row r="250" spans="2:27">
      <c r="B250" s="204">
        <v>4615</v>
      </c>
      <c r="C250" t="s">
        <v>277</v>
      </c>
      <c r="D250" s="1">
        <v>97938</v>
      </c>
      <c r="E250" s="86">
        <f t="shared" si="48"/>
        <v>30255.792400370712</v>
      </c>
      <c r="F250" s="87">
        <f t="shared" si="42"/>
        <v>0.97889316004786864</v>
      </c>
      <c r="G250" s="189">
        <f t="shared" si="49"/>
        <v>417.91495225831869</v>
      </c>
      <c r="H250" s="189">
        <f t="shared" si="43"/>
        <v>1352.7907004601775</v>
      </c>
      <c r="I250" s="189">
        <f t="shared" si="44"/>
        <v>0</v>
      </c>
      <c r="J250" s="88">
        <f t="shared" si="45"/>
        <v>0</v>
      </c>
      <c r="K250" s="189">
        <f t="shared" si="50"/>
        <v>-263.89892808712239</v>
      </c>
      <c r="L250" s="88">
        <f t="shared" si="46"/>
        <v>-854.24083021801516</v>
      </c>
      <c r="M250" s="89">
        <f t="shared" si="51"/>
        <v>498.54987024216234</v>
      </c>
      <c r="N250" s="89">
        <f t="shared" si="52"/>
        <v>98436.549870242161</v>
      </c>
      <c r="O250" s="89">
        <f t="shared" si="53"/>
        <v>30409.808424541912</v>
      </c>
      <c r="P250" s="90">
        <f t="shared" si="47"/>
        <v>0.98387618050900505</v>
      </c>
      <c r="Q250" s="1">
        <v>-128.45875934773915</v>
      </c>
      <c r="R250" s="93">
        <f t="shared" si="54"/>
        <v>0.2139060851067674</v>
      </c>
      <c r="S250" s="93">
        <f t="shared" si="54"/>
        <v>0.20303080661801362</v>
      </c>
      <c r="T250" s="92">
        <v>3237</v>
      </c>
      <c r="U250" s="1">
        <v>80680.047000000006</v>
      </c>
      <c r="V250" s="1">
        <v>25149.640586034911</v>
      </c>
      <c r="W250" s="195"/>
      <c r="X250" s="89">
        <v>0</v>
      </c>
      <c r="Y250" s="89">
        <f t="shared" si="55"/>
        <v>0</v>
      </c>
      <c r="Z250" s="1"/>
    </row>
    <row r="251" spans="2:27">
      <c r="B251" s="204">
        <v>4616</v>
      </c>
      <c r="C251" t="s">
        <v>278</v>
      </c>
      <c r="D251" s="1">
        <v>98141</v>
      </c>
      <c r="E251" s="86">
        <f t="shared" si="48"/>
        <v>32145.758270553557</v>
      </c>
      <c r="F251" s="87">
        <f t="shared" si="42"/>
        <v>1.040040944199879</v>
      </c>
      <c r="G251" s="189">
        <f t="shared" si="49"/>
        <v>-791.66320465870206</v>
      </c>
      <c r="H251" s="189">
        <f t="shared" si="43"/>
        <v>-2416.9477638230173</v>
      </c>
      <c r="I251" s="189">
        <f t="shared" si="44"/>
        <v>0</v>
      </c>
      <c r="J251" s="88">
        <f t="shared" si="45"/>
        <v>0</v>
      </c>
      <c r="K251" s="189">
        <f t="shared" si="50"/>
        <v>-263.89892808712239</v>
      </c>
      <c r="L251" s="88">
        <f t="shared" si="46"/>
        <v>-805.68342744998461</v>
      </c>
      <c r="M251" s="89">
        <f t="shared" si="51"/>
        <v>-3222.6311912730021</v>
      </c>
      <c r="N251" s="89">
        <f t="shared" si="52"/>
        <v>94918.368808726998</v>
      </c>
      <c r="O251" s="89">
        <f t="shared" si="53"/>
        <v>31090.196137807729</v>
      </c>
      <c r="P251" s="90">
        <f t="shared" si="47"/>
        <v>1.0058893828037285</v>
      </c>
      <c r="Q251" s="1">
        <v>981.59106818391592</v>
      </c>
      <c r="R251" s="93">
        <f t="shared" si="54"/>
        <v>-3.7711047162679638E-2</v>
      </c>
      <c r="S251" s="93">
        <f t="shared" si="54"/>
        <v>-5.8829081830252448E-2</v>
      </c>
      <c r="T251" s="92">
        <v>3053</v>
      </c>
      <c r="U251" s="1">
        <v>101987.038</v>
      </c>
      <c r="V251" s="1">
        <v>34155.06965840589</v>
      </c>
      <c r="W251" s="195"/>
      <c r="X251" s="89">
        <v>0</v>
      </c>
      <c r="Y251" s="89">
        <f t="shared" si="55"/>
        <v>0</v>
      </c>
      <c r="Z251" s="1"/>
    </row>
    <row r="252" spans="2:27">
      <c r="B252" s="204">
        <v>4617</v>
      </c>
      <c r="C252" t="s">
        <v>279</v>
      </c>
      <c r="D252" s="1">
        <v>419354</v>
      </c>
      <c r="E252" s="86">
        <f t="shared" si="48"/>
        <v>31682.834693260804</v>
      </c>
      <c r="F252" s="87">
        <f t="shared" si="42"/>
        <v>1.0250635568143411</v>
      </c>
      <c r="G252" s="189">
        <f t="shared" si="49"/>
        <v>-495.39211519134</v>
      </c>
      <c r="H252" s="189">
        <f t="shared" si="43"/>
        <v>-6557.0100366725765</v>
      </c>
      <c r="I252" s="189">
        <f t="shared" si="44"/>
        <v>0</v>
      </c>
      <c r="J252" s="88">
        <f t="shared" si="45"/>
        <v>0</v>
      </c>
      <c r="K252" s="189">
        <f t="shared" si="50"/>
        <v>-263.89892808712239</v>
      </c>
      <c r="L252" s="88">
        <f t="shared" si="46"/>
        <v>-3492.9662121611518</v>
      </c>
      <c r="M252" s="89">
        <f t="shared" si="51"/>
        <v>-10049.976248833729</v>
      </c>
      <c r="N252" s="89">
        <f t="shared" si="52"/>
        <v>409304.0237511663</v>
      </c>
      <c r="O252" s="89">
        <f t="shared" si="53"/>
        <v>30923.543649982341</v>
      </c>
      <c r="P252" s="90">
        <f t="shared" si="47"/>
        <v>1.0004975233449349</v>
      </c>
      <c r="Q252" s="1">
        <v>328.59131951597737</v>
      </c>
      <c r="R252" s="93">
        <f t="shared" si="54"/>
        <v>0.19374618352153977</v>
      </c>
      <c r="S252" s="93">
        <f t="shared" si="54"/>
        <v>0.18824463341615949</v>
      </c>
      <c r="T252" s="92">
        <v>13236</v>
      </c>
      <c r="U252" s="1">
        <v>351292.43199999997</v>
      </c>
      <c r="V252" s="1">
        <v>26663.562201138517</v>
      </c>
      <c r="W252" s="195"/>
      <c r="X252" s="89">
        <v>0</v>
      </c>
      <c r="Y252" s="89">
        <f t="shared" si="55"/>
        <v>0</v>
      </c>
      <c r="Z252" s="1"/>
      <c r="AA252" s="1"/>
    </row>
    <row r="253" spans="2:27">
      <c r="B253" s="204">
        <v>4618</v>
      </c>
      <c r="C253" t="s">
        <v>280</v>
      </c>
      <c r="D253" s="1">
        <v>406450</v>
      </c>
      <c r="E253" s="86">
        <f t="shared" si="48"/>
        <v>37190.04483484308</v>
      </c>
      <c r="F253" s="87">
        <f t="shared" si="42"/>
        <v>1.203243333671717</v>
      </c>
      <c r="G253" s="189">
        <f t="shared" si="49"/>
        <v>-4020.006605803997</v>
      </c>
      <c r="H253" s="189">
        <f t="shared" si="43"/>
        <v>-43934.652194831884</v>
      </c>
      <c r="I253" s="189">
        <f t="shared" si="44"/>
        <v>0</v>
      </c>
      <c r="J253" s="88">
        <f t="shared" si="45"/>
        <v>0</v>
      </c>
      <c r="K253" s="189">
        <f t="shared" si="50"/>
        <v>-263.89892808712239</v>
      </c>
      <c r="L253" s="88">
        <f t="shared" si="46"/>
        <v>-2884.1513850641604</v>
      </c>
      <c r="M253" s="89">
        <f t="shared" si="51"/>
        <v>-46818.803579896048</v>
      </c>
      <c r="N253" s="89">
        <f t="shared" si="52"/>
        <v>359631.19642010395</v>
      </c>
      <c r="O253" s="89">
        <f t="shared" si="53"/>
        <v>32906.13930095196</v>
      </c>
      <c r="P253" s="90">
        <f t="shared" si="47"/>
        <v>1.0646422430135902</v>
      </c>
      <c r="Q253" s="1">
        <v>-5552.4148102908657</v>
      </c>
      <c r="R253" s="93">
        <f t="shared" si="54"/>
        <v>0.19391280304180733</v>
      </c>
      <c r="S253" s="93">
        <f t="shared" si="54"/>
        <v>0.19959342027651999</v>
      </c>
      <c r="T253" s="92">
        <v>10929</v>
      </c>
      <c r="U253" s="1">
        <v>340435.24699999997</v>
      </c>
      <c r="V253" s="1">
        <v>31002.208086695198</v>
      </c>
      <c r="W253" s="195"/>
      <c r="X253" s="89">
        <v>0</v>
      </c>
      <c r="Y253" s="89">
        <f t="shared" si="55"/>
        <v>0</v>
      </c>
      <c r="Z253" s="1"/>
    </row>
    <row r="254" spans="2:27">
      <c r="B254" s="204">
        <v>4619</v>
      </c>
      <c r="C254" t="s">
        <v>281</v>
      </c>
      <c r="D254" s="1">
        <v>55892</v>
      </c>
      <c r="E254" s="86">
        <f t="shared" si="48"/>
        <v>56743.147208121823</v>
      </c>
      <c r="F254" s="87">
        <f t="shared" si="42"/>
        <v>1.8358626324042067</v>
      </c>
      <c r="G254" s="189">
        <f t="shared" si="49"/>
        <v>-16533.992124702392</v>
      </c>
      <c r="H254" s="189">
        <f t="shared" si="43"/>
        <v>-16285.982242831857</v>
      </c>
      <c r="I254" s="189">
        <f t="shared" si="44"/>
        <v>0</v>
      </c>
      <c r="J254" s="88">
        <f t="shared" si="45"/>
        <v>0</v>
      </c>
      <c r="K254" s="189">
        <f t="shared" si="50"/>
        <v>-263.89892808712239</v>
      </c>
      <c r="L254" s="88">
        <f t="shared" si="46"/>
        <v>-259.94044416581556</v>
      </c>
      <c r="M254" s="89">
        <f t="shared" si="51"/>
        <v>-16545.922686997674</v>
      </c>
      <c r="N254" s="89">
        <f t="shared" si="52"/>
        <v>39346.07731300233</v>
      </c>
      <c r="O254" s="89">
        <f t="shared" si="53"/>
        <v>39945.256155332318</v>
      </c>
      <c r="P254" s="90">
        <f t="shared" si="47"/>
        <v>1.2923851905572867</v>
      </c>
      <c r="Q254" s="1">
        <v>-229.23152238415605</v>
      </c>
      <c r="R254" s="93">
        <f t="shared" si="54"/>
        <v>0.10063374858305117</v>
      </c>
      <c r="S254" s="93">
        <f t="shared" si="54"/>
        <v>8.0520644548030901E-2</v>
      </c>
      <c r="T254" s="92">
        <v>985</v>
      </c>
      <c r="U254" s="1">
        <v>50781.652000000002</v>
      </c>
      <c r="V254" s="1">
        <v>52514.634953464323</v>
      </c>
      <c r="W254" s="195"/>
      <c r="X254" s="89">
        <v>0</v>
      </c>
      <c r="Y254" s="89">
        <f t="shared" si="55"/>
        <v>0</v>
      </c>
      <c r="Z254" s="1"/>
    </row>
    <row r="255" spans="2:27">
      <c r="B255" s="204">
        <v>4620</v>
      </c>
      <c r="C255" t="s">
        <v>282</v>
      </c>
      <c r="D255" s="1">
        <v>37561</v>
      </c>
      <c r="E255" s="86">
        <f t="shared" si="48"/>
        <v>33717.235188509876</v>
      </c>
      <c r="F255" s="87">
        <f t="shared" si="42"/>
        <v>1.0908843657108522</v>
      </c>
      <c r="G255" s="189">
        <f t="shared" si="49"/>
        <v>-1797.4084321507462</v>
      </c>
      <c r="H255" s="189">
        <f t="shared" si="43"/>
        <v>-2002.3129934159313</v>
      </c>
      <c r="I255" s="189">
        <f t="shared" si="44"/>
        <v>0</v>
      </c>
      <c r="J255" s="88">
        <f t="shared" si="45"/>
        <v>0</v>
      </c>
      <c r="K255" s="189">
        <f t="shared" si="50"/>
        <v>-263.89892808712239</v>
      </c>
      <c r="L255" s="88">
        <f t="shared" si="46"/>
        <v>-293.98340588905432</v>
      </c>
      <c r="M255" s="89">
        <f t="shared" si="51"/>
        <v>-2296.2963993049857</v>
      </c>
      <c r="N255" s="89">
        <f t="shared" si="52"/>
        <v>35264.703600695015</v>
      </c>
      <c r="O255" s="89">
        <f t="shared" si="53"/>
        <v>31655.927828272004</v>
      </c>
      <c r="P255" s="90">
        <f t="shared" si="47"/>
        <v>1.024193014547679</v>
      </c>
      <c r="Q255" s="1">
        <v>373.60528331375281</v>
      </c>
      <c r="R255" s="93">
        <f t="shared" si="54"/>
        <v>0.1737084067220078</v>
      </c>
      <c r="S255" s="93">
        <f t="shared" si="54"/>
        <v>0.1589580317721801</v>
      </c>
      <c r="T255" s="92">
        <v>1114</v>
      </c>
      <c r="U255" s="1">
        <v>32001.986000000001</v>
      </c>
      <c r="V255" s="1">
        <v>29092.714545454546</v>
      </c>
      <c r="W255" s="195"/>
      <c r="X255" s="89">
        <v>0</v>
      </c>
      <c r="Y255" s="89">
        <f t="shared" si="55"/>
        <v>0</v>
      </c>
      <c r="Z255" s="1"/>
      <c r="AA255" s="1"/>
    </row>
    <row r="256" spans="2:27">
      <c r="B256" s="204">
        <v>4621</v>
      </c>
      <c r="C256" t="s">
        <v>283</v>
      </c>
      <c r="D256" s="1">
        <v>461305</v>
      </c>
      <c r="E256" s="86">
        <f t="shared" si="48"/>
        <v>28063.328872125563</v>
      </c>
      <c r="F256" s="87">
        <f t="shared" si="42"/>
        <v>0.90795839413417545</v>
      </c>
      <c r="G256" s="189">
        <f t="shared" si="49"/>
        <v>1821.091610335214</v>
      </c>
      <c r="H256" s="189">
        <f t="shared" si="43"/>
        <v>29935.103890690247</v>
      </c>
      <c r="I256" s="189">
        <f t="shared" si="44"/>
        <v>0</v>
      </c>
      <c r="J256" s="88">
        <f t="shared" si="45"/>
        <v>0</v>
      </c>
      <c r="K256" s="189">
        <f t="shared" si="50"/>
        <v>-263.89892808712239</v>
      </c>
      <c r="L256" s="88">
        <f t="shared" si="46"/>
        <v>-4337.9705798961177</v>
      </c>
      <c r="M256" s="89">
        <f t="shared" si="51"/>
        <v>25597.133310794128</v>
      </c>
      <c r="N256" s="89">
        <f t="shared" si="52"/>
        <v>486902.13331079413</v>
      </c>
      <c r="O256" s="89">
        <f t="shared" si="53"/>
        <v>29620.521554373652</v>
      </c>
      <c r="P256" s="90">
        <f t="shared" si="47"/>
        <v>0.95833966478007537</v>
      </c>
      <c r="Q256" s="1">
        <v>2625.9476904052499</v>
      </c>
      <c r="R256" s="90">
        <f t="shared" si="54"/>
        <v>0.15723459201362763</v>
      </c>
      <c r="S256" s="90">
        <f t="shared" si="54"/>
        <v>0.15709379208760085</v>
      </c>
      <c r="T256" s="92">
        <v>16438</v>
      </c>
      <c r="U256" s="1">
        <v>398627.04</v>
      </c>
      <c r="V256" s="1">
        <v>24253.28790459966</v>
      </c>
      <c r="W256" s="195"/>
      <c r="X256" s="89">
        <v>0</v>
      </c>
      <c r="Y256" s="89">
        <f t="shared" si="55"/>
        <v>0</v>
      </c>
      <c r="Z256" s="1"/>
    </row>
    <row r="257" spans="2:27">
      <c r="B257" s="204">
        <v>4622</v>
      </c>
      <c r="C257" t="s">
        <v>284</v>
      </c>
      <c r="D257" s="1">
        <v>247893</v>
      </c>
      <c r="E257" s="86">
        <f t="shared" si="48"/>
        <v>29198.233215547702</v>
      </c>
      <c r="F257" s="87">
        <f t="shared" si="42"/>
        <v>0.94467698621014884</v>
      </c>
      <c r="G257" s="189">
        <f t="shared" si="49"/>
        <v>1094.7528305450455</v>
      </c>
      <c r="H257" s="189">
        <f t="shared" si="43"/>
        <v>9294.4515313274351</v>
      </c>
      <c r="I257" s="189">
        <f t="shared" si="44"/>
        <v>0</v>
      </c>
      <c r="J257" s="88">
        <f t="shared" si="45"/>
        <v>0</v>
      </c>
      <c r="K257" s="189">
        <f t="shared" si="50"/>
        <v>-263.89892808712239</v>
      </c>
      <c r="L257" s="88">
        <f t="shared" si="46"/>
        <v>-2240.5018994596689</v>
      </c>
      <c r="M257" s="89">
        <f t="shared" si="51"/>
        <v>7053.9496318677666</v>
      </c>
      <c r="N257" s="89">
        <f t="shared" si="52"/>
        <v>254946.94963186776</v>
      </c>
      <c r="O257" s="89">
        <f t="shared" si="53"/>
        <v>30029.087118005624</v>
      </c>
      <c r="P257" s="90">
        <f t="shared" si="47"/>
        <v>0.97155835792742584</v>
      </c>
      <c r="Q257" s="1">
        <v>1229.186979653281</v>
      </c>
      <c r="R257" s="90">
        <f t="shared" si="54"/>
        <v>0.17985451426178831</v>
      </c>
      <c r="S257" s="90">
        <f t="shared" si="54"/>
        <v>0.18360670176297417</v>
      </c>
      <c r="T257" s="92">
        <v>8490</v>
      </c>
      <c r="U257" s="1">
        <v>210104.71799999999</v>
      </c>
      <c r="V257" s="1">
        <v>24668.864388869319</v>
      </c>
      <c r="W257" s="195"/>
      <c r="X257" s="89">
        <v>0</v>
      </c>
      <c r="Y257" s="89">
        <f t="shared" si="55"/>
        <v>0</v>
      </c>
      <c r="Z257" s="1"/>
    </row>
    <row r="258" spans="2:27">
      <c r="B258" s="204">
        <v>4623</v>
      </c>
      <c r="C258" t="s">
        <v>285</v>
      </c>
      <c r="D258" s="1">
        <v>70896</v>
      </c>
      <c r="E258" s="86">
        <f t="shared" si="48"/>
        <v>28483.728404981921</v>
      </c>
      <c r="F258" s="87">
        <f t="shared" si="42"/>
        <v>0.92155996244726868</v>
      </c>
      <c r="G258" s="189">
        <f t="shared" si="49"/>
        <v>1552.0359093071452</v>
      </c>
      <c r="H258" s="189">
        <f t="shared" si="43"/>
        <v>3863.0173782654842</v>
      </c>
      <c r="I258" s="189">
        <f t="shared" si="44"/>
        <v>0</v>
      </c>
      <c r="J258" s="88">
        <f t="shared" si="45"/>
        <v>0</v>
      </c>
      <c r="K258" s="189">
        <f t="shared" si="50"/>
        <v>-263.89892808712239</v>
      </c>
      <c r="L258" s="88">
        <f t="shared" si="46"/>
        <v>-656.84443200884755</v>
      </c>
      <c r="M258" s="89">
        <f t="shared" si="51"/>
        <v>3206.1729462566368</v>
      </c>
      <c r="N258" s="89">
        <f t="shared" si="52"/>
        <v>74102.172946256644</v>
      </c>
      <c r="O258" s="89">
        <f t="shared" si="53"/>
        <v>29771.865386201946</v>
      </c>
      <c r="P258" s="90">
        <f t="shared" si="47"/>
        <v>0.96323622937278908</v>
      </c>
      <c r="Q258" s="1">
        <v>30.159452574443094</v>
      </c>
      <c r="R258" s="90">
        <f t="shared" si="54"/>
        <v>0.18452552139063855</v>
      </c>
      <c r="S258" s="90">
        <f t="shared" si="54"/>
        <v>0.18547732976459652</v>
      </c>
      <c r="T258" s="92">
        <v>2489</v>
      </c>
      <c r="U258" s="1">
        <v>59851.813000000002</v>
      </c>
      <c r="V258" s="1">
        <v>24027.223203532718</v>
      </c>
      <c r="W258" s="195"/>
      <c r="X258" s="89">
        <v>0</v>
      </c>
      <c r="Y258" s="89">
        <f t="shared" si="55"/>
        <v>0</v>
      </c>
      <c r="Z258" s="1"/>
      <c r="AA258" s="1"/>
    </row>
    <row r="259" spans="2:27">
      <c r="B259" s="204">
        <v>4624</v>
      </c>
      <c r="C259" t="s">
        <v>286</v>
      </c>
      <c r="D259" s="1">
        <v>792562</v>
      </c>
      <c r="E259" s="86">
        <f t="shared" si="48"/>
        <v>29625.163533061714</v>
      </c>
      <c r="F259" s="87">
        <f t="shared" si="42"/>
        <v>0.95848985093705019</v>
      </c>
      <c r="G259" s="189">
        <f t="shared" si="49"/>
        <v>821.51742733607773</v>
      </c>
      <c r="H259" s="189">
        <f t="shared" si="43"/>
        <v>21978.055733522087</v>
      </c>
      <c r="I259" s="189">
        <f t="shared" si="44"/>
        <v>0</v>
      </c>
      <c r="J259" s="88">
        <f t="shared" si="45"/>
        <v>0</v>
      </c>
      <c r="K259" s="189">
        <f t="shared" si="50"/>
        <v>-263.89892808712239</v>
      </c>
      <c r="L259" s="88">
        <f t="shared" si="46"/>
        <v>-7060.0880231147858</v>
      </c>
      <c r="M259" s="89">
        <f t="shared" si="51"/>
        <v>14917.967710407302</v>
      </c>
      <c r="N259" s="89">
        <f t="shared" si="52"/>
        <v>807479.96771040733</v>
      </c>
      <c r="O259" s="89">
        <f t="shared" si="53"/>
        <v>30182.782032310668</v>
      </c>
      <c r="P259" s="90">
        <f t="shared" si="47"/>
        <v>0.9765309892291103</v>
      </c>
      <c r="Q259" s="1">
        <v>-114.93997801363912</v>
      </c>
      <c r="R259" s="90">
        <f t="shared" si="54"/>
        <v>0.22395116968511131</v>
      </c>
      <c r="S259" s="90">
        <f t="shared" si="54"/>
        <v>0.20514789787482551</v>
      </c>
      <c r="T259" s="92">
        <v>26753</v>
      </c>
      <c r="U259" s="1">
        <v>647543.80700000003</v>
      </c>
      <c r="V259" s="1">
        <v>24582.180813909345</v>
      </c>
      <c r="W259" s="195"/>
      <c r="X259" s="89">
        <v>0</v>
      </c>
      <c r="Y259" s="89">
        <f t="shared" si="55"/>
        <v>0</v>
      </c>
      <c r="Z259" s="1"/>
    </row>
    <row r="260" spans="2:27">
      <c r="B260" s="204">
        <v>4625</v>
      </c>
      <c r="C260" t="s">
        <v>287</v>
      </c>
      <c r="D260" s="1">
        <v>230997</v>
      </c>
      <c r="E260" s="86">
        <f t="shared" si="48"/>
        <v>41885.222121486855</v>
      </c>
      <c r="F260" s="87">
        <f t="shared" si="42"/>
        <v>1.3551506732742782</v>
      </c>
      <c r="G260" s="189">
        <f t="shared" si="49"/>
        <v>-7024.9200692560125</v>
      </c>
      <c r="H260" s="189">
        <f t="shared" si="43"/>
        <v>-38742.434181946912</v>
      </c>
      <c r="I260" s="189">
        <f t="shared" si="44"/>
        <v>0</v>
      </c>
      <c r="J260" s="88">
        <f t="shared" si="45"/>
        <v>0</v>
      </c>
      <c r="K260" s="189">
        <f t="shared" si="50"/>
        <v>-263.89892808712239</v>
      </c>
      <c r="L260" s="88">
        <f t="shared" si="46"/>
        <v>-1455.4025884004798</v>
      </c>
      <c r="M260" s="89">
        <f t="shared" si="51"/>
        <v>-40197.836770347392</v>
      </c>
      <c r="N260" s="89">
        <f t="shared" si="52"/>
        <v>190799.16322965262</v>
      </c>
      <c r="O260" s="89">
        <f t="shared" si="53"/>
        <v>34596.403124143719</v>
      </c>
      <c r="P260" s="90">
        <f t="shared" si="47"/>
        <v>1.1193288852705123</v>
      </c>
      <c r="Q260" s="1">
        <v>-993.1669502016739</v>
      </c>
      <c r="R260" s="90">
        <f t="shared" si="54"/>
        <v>4.608541602134588E-2</v>
      </c>
      <c r="S260" s="90">
        <f t="shared" si="54"/>
        <v>3.1290372966102799E-2</v>
      </c>
      <c r="T260" s="92">
        <v>5515</v>
      </c>
      <c r="U260" s="1">
        <v>220820.4</v>
      </c>
      <c r="V260" s="1">
        <v>40614.382931763845</v>
      </c>
      <c r="W260" s="195"/>
      <c r="X260" s="89">
        <v>0</v>
      </c>
      <c r="Y260" s="89">
        <f t="shared" si="55"/>
        <v>0</v>
      </c>
      <c r="Z260" s="1"/>
      <c r="AA260" s="1"/>
    </row>
    <row r="261" spans="2:27">
      <c r="B261" s="204">
        <v>4626</v>
      </c>
      <c r="C261" t="s">
        <v>288</v>
      </c>
      <c r="D261" s="1">
        <v>1193396</v>
      </c>
      <c r="E261" s="86">
        <f t="shared" si="48"/>
        <v>29364.33650746783</v>
      </c>
      <c r="F261" s="87">
        <f t="shared" si="42"/>
        <v>0.95005107703449143</v>
      </c>
      <c r="G261" s="189">
        <f t="shared" si="49"/>
        <v>988.44672371616355</v>
      </c>
      <c r="H261" s="189">
        <f t="shared" si="43"/>
        <v>40171.463298548602</v>
      </c>
      <c r="I261" s="189">
        <f t="shared" si="44"/>
        <v>0</v>
      </c>
      <c r="J261" s="88">
        <f t="shared" si="45"/>
        <v>0</v>
      </c>
      <c r="K261" s="189">
        <f t="shared" si="50"/>
        <v>-263.89892808712239</v>
      </c>
      <c r="L261" s="88">
        <f t="shared" si="46"/>
        <v>-10725.116336388741</v>
      </c>
      <c r="M261" s="89">
        <f t="shared" si="51"/>
        <v>29446.346962159863</v>
      </c>
      <c r="N261" s="89">
        <f t="shared" si="52"/>
        <v>1222842.34696216</v>
      </c>
      <c r="O261" s="89">
        <f t="shared" si="53"/>
        <v>30088.884303096871</v>
      </c>
      <c r="P261" s="90">
        <f t="shared" si="47"/>
        <v>0.97349303062418924</v>
      </c>
      <c r="Q261" s="1">
        <v>2693.2643439444983</v>
      </c>
      <c r="R261" s="90">
        <f t="shared" si="54"/>
        <v>0.19685106966791741</v>
      </c>
      <c r="S261" s="90">
        <f t="shared" si="54"/>
        <v>0.18106621758893301</v>
      </c>
      <c r="T261" s="92">
        <v>40641</v>
      </c>
      <c r="U261" s="1">
        <v>997113.2</v>
      </c>
      <c r="V261" s="1">
        <v>24862.565764867224</v>
      </c>
      <c r="W261" s="195"/>
      <c r="X261" s="89">
        <v>0</v>
      </c>
      <c r="Y261" s="89">
        <f t="shared" si="55"/>
        <v>0</v>
      </c>
      <c r="Z261" s="1"/>
    </row>
    <row r="262" spans="2:27">
      <c r="B262" s="204">
        <v>4627</v>
      </c>
      <c r="C262" t="s">
        <v>289</v>
      </c>
      <c r="D262" s="1">
        <v>846511</v>
      </c>
      <c r="E262" s="86">
        <f t="shared" si="48"/>
        <v>27663.758169934641</v>
      </c>
      <c r="F262" s="87">
        <f t="shared" si="42"/>
        <v>0.895030719917141</v>
      </c>
      <c r="G262" s="189">
        <f t="shared" si="49"/>
        <v>2076.8168597374042</v>
      </c>
      <c r="H262" s="189">
        <f t="shared" si="43"/>
        <v>63550.595907964569</v>
      </c>
      <c r="I262" s="189">
        <f t="shared" si="44"/>
        <v>53.951762204291299</v>
      </c>
      <c r="J262" s="88">
        <f t="shared" si="45"/>
        <v>1650.9239234513138</v>
      </c>
      <c r="K262" s="189">
        <f t="shared" si="50"/>
        <v>-209.94716588283109</v>
      </c>
      <c r="L262" s="88">
        <f t="shared" si="46"/>
        <v>-6424.3832760146315</v>
      </c>
      <c r="M262" s="89">
        <f t="shared" si="51"/>
        <v>57126.212631949937</v>
      </c>
      <c r="N262" s="89">
        <f t="shared" si="52"/>
        <v>903637.21263194992</v>
      </c>
      <c r="O262" s="89">
        <f t="shared" si="53"/>
        <v>29530.627863789214</v>
      </c>
      <c r="P262" s="90">
        <f t="shared" si="47"/>
        <v>0.95543125247739547</v>
      </c>
      <c r="Q262" s="1">
        <v>3811.2103274419642</v>
      </c>
      <c r="R262" s="90">
        <f t="shared" si="54"/>
        <v>0.22301730027740105</v>
      </c>
      <c r="S262" s="90">
        <f t="shared" si="54"/>
        <v>0.21410446178191531</v>
      </c>
      <c r="T262" s="92">
        <v>30600</v>
      </c>
      <c r="U262" s="1">
        <v>692149.65300000005</v>
      </c>
      <c r="V262" s="1">
        <v>22785.319583895714</v>
      </c>
      <c r="W262" s="195"/>
      <c r="X262" s="89">
        <v>0</v>
      </c>
      <c r="Y262" s="89">
        <f t="shared" si="55"/>
        <v>0</v>
      </c>
      <c r="Z262" s="1"/>
    </row>
    <row r="263" spans="2:27">
      <c r="B263" s="204">
        <v>4628</v>
      </c>
      <c r="C263" t="s">
        <v>290</v>
      </c>
      <c r="D263" s="1">
        <v>112862</v>
      </c>
      <c r="E263" s="86">
        <f t="shared" si="48"/>
        <v>28946.396511926134</v>
      </c>
      <c r="F263" s="87">
        <f t="shared" ref="F263:F326" si="56">E263/E$365</f>
        <v>0.93652908436834703</v>
      </c>
      <c r="G263" s="189">
        <f t="shared" si="49"/>
        <v>1255.9283208628488</v>
      </c>
      <c r="H263" s="189">
        <f t="shared" ref="H263:H326" si="57">G263*T263/1000</f>
        <v>4896.8645230442471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-263.89892808712239</v>
      </c>
      <c r="L263" s="88">
        <f t="shared" ref="L263:L326" si="60">K263*T263/1000</f>
        <v>-1028.9419206116902</v>
      </c>
      <c r="M263" s="89">
        <f t="shared" si="51"/>
        <v>3867.9226024325571</v>
      </c>
      <c r="N263" s="89">
        <f t="shared" si="52"/>
        <v>116729.92260243256</v>
      </c>
      <c r="O263" s="89">
        <f t="shared" si="53"/>
        <v>29938.425904701864</v>
      </c>
      <c r="P263" s="90">
        <f t="shared" ref="P263:P326" si="61">O263/O$365</f>
        <v>0.96862511326437728</v>
      </c>
      <c r="Q263" s="1">
        <v>1508.5784915981326</v>
      </c>
      <c r="R263" s="90">
        <f t="shared" si="54"/>
        <v>0.1793877727451785</v>
      </c>
      <c r="S263" s="90">
        <f t="shared" si="54"/>
        <v>0.17212814039178409</v>
      </c>
      <c r="T263" s="92">
        <v>3899</v>
      </c>
      <c r="U263" s="1">
        <v>95695.413</v>
      </c>
      <c r="V263" s="1">
        <v>24695.590451612905</v>
      </c>
      <c r="W263" s="195"/>
      <c r="X263" s="89">
        <v>0</v>
      </c>
      <c r="Y263" s="89">
        <f t="shared" si="55"/>
        <v>0</v>
      </c>
      <c r="Z263" s="1"/>
    </row>
    <row r="264" spans="2:27">
      <c r="B264" s="204">
        <v>4629</v>
      </c>
      <c r="C264" t="s">
        <v>291</v>
      </c>
      <c r="D264" s="1">
        <v>25589</v>
      </c>
      <c r="E264" s="86">
        <f t="shared" ref="E264:E327" si="62">D264/T264*1000</f>
        <v>64455.919395466</v>
      </c>
      <c r="F264" s="87">
        <f t="shared" si="56"/>
        <v>2.0854009634216468</v>
      </c>
      <c r="G264" s="189">
        <f t="shared" ref="G264:G327" si="63">($E$365+$Y$365-E264-Y264)*0.64</f>
        <v>-21470.166324602666</v>
      </c>
      <c r="H264" s="189">
        <f t="shared" si="57"/>
        <v>-8523.6560308672579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-263.89892808712239</v>
      </c>
      <c r="L264" s="88">
        <f t="shared" si="60"/>
        <v>-104.76787445058758</v>
      </c>
      <c r="M264" s="89">
        <f t="shared" ref="M264:M327" si="65">+H264+L264</f>
        <v>-8628.4239053178462</v>
      </c>
      <c r="N264" s="89">
        <f t="shared" ref="N264:N327" si="66">D264+M264</f>
        <v>16960.576094682154</v>
      </c>
      <c r="O264" s="89">
        <f t="shared" ref="O264:O327" si="67">N264/T264*1000</f>
        <v>42721.85414277621</v>
      </c>
      <c r="P264" s="90">
        <f t="shared" si="61"/>
        <v>1.3822189897235648</v>
      </c>
      <c r="Q264" s="1">
        <v>137.13466559744484</v>
      </c>
      <c r="R264" s="90">
        <f t="shared" ref="R264:S327" si="68">(D264-U264)/U264</f>
        <v>9.1922610342366248E-2</v>
      </c>
      <c r="S264" s="90">
        <f t="shared" si="68"/>
        <v>7.817043640858333E-2</v>
      </c>
      <c r="T264" s="92">
        <v>397</v>
      </c>
      <c r="U264" s="1">
        <v>23434.811000000002</v>
      </c>
      <c r="V264" s="1">
        <v>59782.681122448987</v>
      </c>
      <c r="W264" s="195"/>
      <c r="X264" s="89">
        <v>0</v>
      </c>
      <c r="Y264" s="89">
        <f t="shared" ref="Y264:Y327" si="69">X264*1000/T264</f>
        <v>0</v>
      </c>
      <c r="Z264" s="1"/>
    </row>
    <row r="265" spans="2:27">
      <c r="B265" s="204">
        <v>4630</v>
      </c>
      <c r="C265" t="s">
        <v>292</v>
      </c>
      <c r="D265" s="1">
        <v>211788</v>
      </c>
      <c r="E265" s="86">
        <f t="shared" si="62"/>
        <v>25730.53091969384</v>
      </c>
      <c r="F265" s="87">
        <f t="shared" si="56"/>
        <v>0.83248326100293712</v>
      </c>
      <c r="G265" s="189">
        <f t="shared" si="63"/>
        <v>3314.0822998915173</v>
      </c>
      <c r="H265" s="189">
        <f t="shared" si="57"/>
        <v>27278.211410407079</v>
      </c>
      <c r="I265" s="189">
        <f t="shared" si="58"/>
        <v>730.58129978857176</v>
      </c>
      <c r="J265" s="88">
        <f t="shared" si="59"/>
        <v>6013.4146785597341</v>
      </c>
      <c r="K265" s="189">
        <f t="shared" si="64"/>
        <v>466.68237170144937</v>
      </c>
      <c r="L265" s="88">
        <f t="shared" si="60"/>
        <v>3841.2626014746297</v>
      </c>
      <c r="M265" s="89">
        <f t="shared" si="65"/>
        <v>31119.47401188171</v>
      </c>
      <c r="N265" s="89">
        <f t="shared" si="66"/>
        <v>242907.47401188171</v>
      </c>
      <c r="O265" s="89">
        <f t="shared" si="67"/>
        <v>29511.295591286806</v>
      </c>
      <c r="P265" s="90">
        <f t="shared" si="61"/>
        <v>0.95480577788825338</v>
      </c>
      <c r="Q265" s="1">
        <v>2279.7086406920025</v>
      </c>
      <c r="R265" s="90">
        <f t="shared" si="68"/>
        <v>0.19961570699279302</v>
      </c>
      <c r="S265" s="90">
        <f t="shared" si="68"/>
        <v>0.19101683362229435</v>
      </c>
      <c r="T265" s="92">
        <v>8231</v>
      </c>
      <c r="U265" s="1">
        <v>176546.538</v>
      </c>
      <c r="V265" s="1">
        <v>21603.834801762114</v>
      </c>
      <c r="W265" s="195"/>
      <c r="X265" s="89">
        <v>0</v>
      </c>
      <c r="Y265" s="89">
        <f t="shared" si="69"/>
        <v>0</v>
      </c>
      <c r="Z265" s="1"/>
      <c r="AA265" s="1"/>
    </row>
    <row r="266" spans="2:27">
      <c r="B266" s="204">
        <v>4631</v>
      </c>
      <c r="C266" t="s">
        <v>293</v>
      </c>
      <c r="D266" s="1">
        <v>858333</v>
      </c>
      <c r="E266" s="86">
        <f t="shared" si="62"/>
        <v>28341.852402179295</v>
      </c>
      <c r="F266" s="87">
        <f t="shared" si="56"/>
        <v>0.91696971913515757</v>
      </c>
      <c r="G266" s="189">
        <f t="shared" si="63"/>
        <v>1642.836551100826</v>
      </c>
      <c r="H266" s="189">
        <f t="shared" si="57"/>
        <v>49753.304950088517</v>
      </c>
      <c r="I266" s="189">
        <f t="shared" si="58"/>
        <v>0</v>
      </c>
      <c r="J266" s="88">
        <f t="shared" si="59"/>
        <v>0</v>
      </c>
      <c r="K266" s="189">
        <f t="shared" si="64"/>
        <v>-263.89892808712239</v>
      </c>
      <c r="L266" s="88">
        <f t="shared" si="60"/>
        <v>-7992.1790371185007</v>
      </c>
      <c r="M266" s="89">
        <f t="shared" si="65"/>
        <v>41761.125912970019</v>
      </c>
      <c r="N266" s="89">
        <f t="shared" si="66"/>
        <v>900094.12591297005</v>
      </c>
      <c r="O266" s="89">
        <f t="shared" si="67"/>
        <v>29720.790025193</v>
      </c>
      <c r="P266" s="90">
        <f t="shared" si="61"/>
        <v>0.96158374178042905</v>
      </c>
      <c r="Q266" s="1">
        <v>2134.856593498218</v>
      </c>
      <c r="R266" s="90">
        <f t="shared" si="68"/>
        <v>0.22434421539120269</v>
      </c>
      <c r="S266" s="90">
        <f t="shared" si="68"/>
        <v>0.21965463543461081</v>
      </c>
      <c r="T266" s="92">
        <v>30285</v>
      </c>
      <c r="U266" s="1">
        <v>701055.299</v>
      </c>
      <c r="V266" s="1">
        <v>23237.604792999438</v>
      </c>
      <c r="W266" s="195"/>
      <c r="X266" s="89">
        <v>0</v>
      </c>
      <c r="Y266" s="89">
        <f t="shared" si="69"/>
        <v>0</v>
      </c>
      <c r="Z266" s="1"/>
    </row>
    <row r="267" spans="2:27">
      <c r="B267" s="204">
        <v>4632</v>
      </c>
      <c r="C267" t="s">
        <v>294</v>
      </c>
      <c r="D267" s="1">
        <v>109362</v>
      </c>
      <c r="E267" s="86">
        <f t="shared" si="62"/>
        <v>37109.602986087542</v>
      </c>
      <c r="F267" s="87">
        <f t="shared" si="56"/>
        <v>1.2006407254013272</v>
      </c>
      <c r="G267" s="189">
        <f t="shared" si="63"/>
        <v>-3968.5238226004526</v>
      </c>
      <c r="H267" s="189">
        <f t="shared" si="57"/>
        <v>-11695.239705203534</v>
      </c>
      <c r="I267" s="189">
        <f t="shared" si="58"/>
        <v>0</v>
      </c>
      <c r="J267" s="88">
        <f t="shared" si="59"/>
        <v>0</v>
      </c>
      <c r="K267" s="189">
        <f t="shared" si="64"/>
        <v>-263.89892808712239</v>
      </c>
      <c r="L267" s="88">
        <f t="shared" si="60"/>
        <v>-777.71014107274959</v>
      </c>
      <c r="M267" s="89">
        <f t="shared" si="65"/>
        <v>-12472.949846276284</v>
      </c>
      <c r="N267" s="89">
        <f t="shared" si="66"/>
        <v>96889.050153723714</v>
      </c>
      <c r="O267" s="89">
        <f t="shared" si="67"/>
        <v>32877.180235399966</v>
      </c>
      <c r="P267" s="90">
        <f t="shared" si="61"/>
        <v>1.0637053040362501</v>
      </c>
      <c r="Q267" s="1">
        <v>-1389.1219659554372</v>
      </c>
      <c r="R267" s="90">
        <f t="shared" si="68"/>
        <v>0.20895901843166692</v>
      </c>
      <c r="S267" s="90">
        <f t="shared" si="68"/>
        <v>0.19583153672490958</v>
      </c>
      <c r="T267" s="92">
        <v>2947</v>
      </c>
      <c r="U267" s="1">
        <v>90459.642000000007</v>
      </c>
      <c r="V267" s="1">
        <v>31032.467238421959</v>
      </c>
      <c r="W267" s="195"/>
      <c r="X267" s="89">
        <v>0</v>
      </c>
      <c r="Y267" s="89">
        <f t="shared" si="69"/>
        <v>0</v>
      </c>
      <c r="Z267" s="1"/>
    </row>
    <row r="268" spans="2:27">
      <c r="B268" s="204">
        <v>4633</v>
      </c>
      <c r="C268" t="s">
        <v>295</v>
      </c>
      <c r="D268" s="1">
        <v>14537</v>
      </c>
      <c r="E268" s="86">
        <f t="shared" si="62"/>
        <v>27480.151228733459</v>
      </c>
      <c r="F268" s="87">
        <f t="shared" si="56"/>
        <v>0.88909031761331814</v>
      </c>
      <c r="G268" s="189">
        <f t="shared" si="63"/>
        <v>2194.3253021061605</v>
      </c>
      <c r="H268" s="189">
        <f t="shared" si="57"/>
        <v>1160.798084814159</v>
      </c>
      <c r="I268" s="189">
        <f t="shared" si="58"/>
        <v>118.21419162470501</v>
      </c>
      <c r="J268" s="88">
        <f t="shared" si="59"/>
        <v>62.535307369468953</v>
      </c>
      <c r="K268" s="189">
        <f t="shared" si="64"/>
        <v>-145.68473646241739</v>
      </c>
      <c r="L268" s="88">
        <f t="shared" si="60"/>
        <v>-77.067225588618811</v>
      </c>
      <c r="M268" s="89">
        <f t="shared" si="65"/>
        <v>1083.7308592255401</v>
      </c>
      <c r="N268" s="89">
        <f t="shared" si="66"/>
        <v>15620.730859225539</v>
      </c>
      <c r="O268" s="89">
        <f t="shared" si="67"/>
        <v>29528.791794377201</v>
      </c>
      <c r="P268" s="90">
        <f t="shared" si="61"/>
        <v>0.95537184845435719</v>
      </c>
      <c r="Q268" s="1">
        <v>104.07019814434057</v>
      </c>
      <c r="R268" s="90">
        <f t="shared" si="68"/>
        <v>0.20530226869941029</v>
      </c>
      <c r="S268" s="90">
        <f t="shared" si="68"/>
        <v>0.18707463514630002</v>
      </c>
      <c r="T268" s="92">
        <v>529</v>
      </c>
      <c r="U268" s="1">
        <v>12060.875</v>
      </c>
      <c r="V268" s="1">
        <v>23149.472168905952</v>
      </c>
      <c r="W268" s="195"/>
      <c r="X268" s="89">
        <v>0</v>
      </c>
      <c r="Y268" s="89">
        <f t="shared" si="69"/>
        <v>0</v>
      </c>
      <c r="Z268" s="1"/>
    </row>
    <row r="269" spans="2:27">
      <c r="B269" s="204">
        <v>4634</v>
      </c>
      <c r="C269" t="s">
        <v>296</v>
      </c>
      <c r="D269" s="1">
        <v>63903</v>
      </c>
      <c r="E269" s="86">
        <f t="shared" si="62"/>
        <v>38219.497607655503</v>
      </c>
      <c r="F269" s="87">
        <f t="shared" si="56"/>
        <v>1.2365501552073528</v>
      </c>
      <c r="G269" s="189">
        <f t="shared" si="63"/>
        <v>-4678.8563804039477</v>
      </c>
      <c r="H269" s="189">
        <f t="shared" si="57"/>
        <v>-7823.0478680353999</v>
      </c>
      <c r="I269" s="189">
        <f t="shared" si="58"/>
        <v>0</v>
      </c>
      <c r="J269" s="88">
        <f t="shared" si="59"/>
        <v>0</v>
      </c>
      <c r="K269" s="189">
        <f t="shared" si="64"/>
        <v>-263.89892808712239</v>
      </c>
      <c r="L269" s="88">
        <f t="shared" si="60"/>
        <v>-441.23900776166863</v>
      </c>
      <c r="M269" s="89">
        <f t="shared" si="65"/>
        <v>-8264.2868757970682</v>
      </c>
      <c r="N269" s="89">
        <f t="shared" si="66"/>
        <v>55638.713124202928</v>
      </c>
      <c r="O269" s="89">
        <f t="shared" si="67"/>
        <v>33276.742299164434</v>
      </c>
      <c r="P269" s="90">
        <f t="shared" si="61"/>
        <v>1.0766326987664192</v>
      </c>
      <c r="Q269" s="1">
        <v>161.84634982100397</v>
      </c>
      <c r="R269" s="90">
        <f t="shared" si="68"/>
        <v>0.17903902092767965</v>
      </c>
      <c r="S269" s="90">
        <f t="shared" si="68"/>
        <v>0.18961652410585869</v>
      </c>
      <c r="T269" s="92">
        <v>1672</v>
      </c>
      <c r="U269" s="1">
        <v>54199.224000000002</v>
      </c>
      <c r="V269" s="1">
        <v>32127.577949021932</v>
      </c>
      <c r="W269" s="195"/>
      <c r="X269" s="89">
        <v>0</v>
      </c>
      <c r="Y269" s="89">
        <f t="shared" si="69"/>
        <v>0</v>
      </c>
      <c r="Z269" s="1"/>
    </row>
    <row r="270" spans="2:27">
      <c r="B270" s="204">
        <v>4635</v>
      </c>
      <c r="C270" t="s">
        <v>297</v>
      </c>
      <c r="D270" s="1">
        <v>86878</v>
      </c>
      <c r="E270" s="86">
        <f t="shared" si="62"/>
        <v>37756.627553237719</v>
      </c>
      <c r="F270" s="87">
        <f t="shared" si="56"/>
        <v>1.2215744994960516</v>
      </c>
      <c r="G270" s="189">
        <f t="shared" si="63"/>
        <v>-4382.6195455765655</v>
      </c>
      <c r="H270" s="189">
        <f t="shared" si="57"/>
        <v>-10084.407574371677</v>
      </c>
      <c r="I270" s="189">
        <f t="shared" si="58"/>
        <v>0</v>
      </c>
      <c r="J270" s="88">
        <f t="shared" si="59"/>
        <v>0</v>
      </c>
      <c r="K270" s="189">
        <f t="shared" si="64"/>
        <v>-263.89892808712239</v>
      </c>
      <c r="L270" s="88">
        <f t="shared" si="60"/>
        <v>-607.23143352846864</v>
      </c>
      <c r="M270" s="89">
        <f t="shared" si="65"/>
        <v>-10691.639007900145</v>
      </c>
      <c r="N270" s="89">
        <f t="shared" si="66"/>
        <v>76186.360992099857</v>
      </c>
      <c r="O270" s="89">
        <f t="shared" si="67"/>
        <v>33110.109079574038</v>
      </c>
      <c r="P270" s="90">
        <f t="shared" si="61"/>
        <v>1.071241462710351</v>
      </c>
      <c r="Q270" s="1">
        <v>-173.06441929537141</v>
      </c>
      <c r="R270" s="90">
        <f t="shared" si="68"/>
        <v>0.36967197083086484</v>
      </c>
      <c r="S270" s="90">
        <f t="shared" si="68"/>
        <v>0.34526669016851563</v>
      </c>
      <c r="T270" s="92">
        <v>2301</v>
      </c>
      <c r="U270" s="1">
        <v>63429.786</v>
      </c>
      <c r="V270" s="1">
        <v>28066.27699115044</v>
      </c>
      <c r="W270" s="195"/>
      <c r="X270" s="89">
        <v>0</v>
      </c>
      <c r="Y270" s="89">
        <f t="shared" si="69"/>
        <v>0</v>
      </c>
      <c r="Z270" s="1"/>
    </row>
    <row r="271" spans="2:27">
      <c r="B271" s="204">
        <v>4636</v>
      </c>
      <c r="C271" t="s">
        <v>298</v>
      </c>
      <c r="D271" s="1">
        <v>25982</v>
      </c>
      <c r="E271" s="86">
        <f t="shared" si="62"/>
        <v>35016.172506738541</v>
      </c>
      <c r="F271" s="87">
        <f t="shared" si="56"/>
        <v>1.1329100657592628</v>
      </c>
      <c r="G271" s="189">
        <f t="shared" si="63"/>
        <v>-2628.7283158170922</v>
      </c>
      <c r="H271" s="189">
        <f t="shared" si="57"/>
        <v>-1950.5164103362824</v>
      </c>
      <c r="I271" s="189">
        <f t="shared" si="58"/>
        <v>0</v>
      </c>
      <c r="J271" s="88">
        <f t="shared" si="59"/>
        <v>0</v>
      </c>
      <c r="K271" s="189">
        <f t="shared" si="64"/>
        <v>-263.89892808712239</v>
      </c>
      <c r="L271" s="88">
        <f t="shared" si="60"/>
        <v>-195.81300464064483</v>
      </c>
      <c r="M271" s="89">
        <f t="shared" si="65"/>
        <v>-2146.3294149769272</v>
      </c>
      <c r="N271" s="89">
        <f t="shared" si="66"/>
        <v>23835.670585023072</v>
      </c>
      <c r="O271" s="89">
        <f t="shared" si="67"/>
        <v>32123.545262834326</v>
      </c>
      <c r="P271" s="90">
        <f t="shared" si="61"/>
        <v>1.0393222665651067</v>
      </c>
      <c r="Q271" s="1">
        <v>-77.64876102441076</v>
      </c>
      <c r="R271" s="90">
        <f t="shared" si="68"/>
        <v>0.17483181257530345</v>
      </c>
      <c r="S271" s="90">
        <f t="shared" si="68"/>
        <v>0.17166515000771487</v>
      </c>
      <c r="T271" s="92">
        <v>742</v>
      </c>
      <c r="U271" s="1">
        <v>22115.506000000001</v>
      </c>
      <c r="V271" s="1">
        <v>29885.818918918922</v>
      </c>
      <c r="W271" s="195"/>
      <c r="X271" s="89">
        <v>0</v>
      </c>
      <c r="Y271" s="89">
        <f t="shared" si="69"/>
        <v>0</v>
      </c>
      <c r="Z271" s="1"/>
    </row>
    <row r="272" spans="2:27">
      <c r="B272" s="204">
        <v>4637</v>
      </c>
      <c r="C272" t="s">
        <v>299</v>
      </c>
      <c r="D272" s="1">
        <v>38414</v>
      </c>
      <c r="E272" s="86">
        <f t="shared" si="62"/>
        <v>30128.627450980392</v>
      </c>
      <c r="F272" s="87">
        <f t="shared" si="56"/>
        <v>0.97477887682207243</v>
      </c>
      <c r="G272" s="189">
        <f t="shared" si="63"/>
        <v>499.30051986812384</v>
      </c>
      <c r="H272" s="189">
        <f t="shared" si="57"/>
        <v>636.60816283185795</v>
      </c>
      <c r="I272" s="189">
        <f t="shared" si="58"/>
        <v>0</v>
      </c>
      <c r="J272" s="88">
        <f t="shared" si="59"/>
        <v>0</v>
      </c>
      <c r="K272" s="189">
        <f t="shared" si="64"/>
        <v>-263.89892808712239</v>
      </c>
      <c r="L272" s="88">
        <f t="shared" si="60"/>
        <v>-336.47113331108102</v>
      </c>
      <c r="M272" s="89">
        <f t="shared" si="65"/>
        <v>300.13702952077693</v>
      </c>
      <c r="N272" s="89">
        <f t="shared" si="66"/>
        <v>38714.137029520774</v>
      </c>
      <c r="O272" s="89">
        <f t="shared" si="67"/>
        <v>30364.029042761391</v>
      </c>
      <c r="P272" s="90">
        <f t="shared" si="61"/>
        <v>0.98239503854771826</v>
      </c>
      <c r="Q272" s="1">
        <v>-46.968315776450368</v>
      </c>
      <c r="R272" s="93">
        <f t="shared" si="68"/>
        <v>0.17512799714768218</v>
      </c>
      <c r="S272" s="93">
        <f t="shared" si="68"/>
        <v>0.1806580112519065</v>
      </c>
      <c r="T272" s="92">
        <v>1275</v>
      </c>
      <c r="U272" s="1">
        <v>32689.205000000002</v>
      </c>
      <c r="V272" s="1">
        <v>25518.505074160814</v>
      </c>
      <c r="W272" s="195"/>
      <c r="X272" s="89">
        <v>0</v>
      </c>
      <c r="Y272" s="89">
        <f t="shared" si="69"/>
        <v>0</v>
      </c>
      <c r="Z272" s="1"/>
    </row>
    <row r="273" spans="2:28">
      <c r="B273" s="204">
        <v>4638</v>
      </c>
      <c r="C273" t="s">
        <v>300</v>
      </c>
      <c r="D273" s="1">
        <v>131506</v>
      </c>
      <c r="E273" s="86">
        <f t="shared" si="62"/>
        <v>33867.113056914757</v>
      </c>
      <c r="F273" s="87">
        <f t="shared" si="56"/>
        <v>1.0957335006560767</v>
      </c>
      <c r="G273" s="189">
        <f t="shared" si="63"/>
        <v>-1893.3302679298702</v>
      </c>
      <c r="H273" s="189">
        <f t="shared" si="57"/>
        <v>-7351.8014303716855</v>
      </c>
      <c r="I273" s="189">
        <f t="shared" si="58"/>
        <v>0</v>
      </c>
      <c r="J273" s="88">
        <f t="shared" si="59"/>
        <v>0</v>
      </c>
      <c r="K273" s="189">
        <f t="shared" si="64"/>
        <v>-263.89892808712239</v>
      </c>
      <c r="L273" s="88">
        <f t="shared" si="60"/>
        <v>-1024.7195377622963</v>
      </c>
      <c r="M273" s="89">
        <f t="shared" si="65"/>
        <v>-8376.520968133982</v>
      </c>
      <c r="N273" s="89">
        <f t="shared" si="66"/>
        <v>123129.47903186602</v>
      </c>
      <c r="O273" s="89">
        <f t="shared" si="67"/>
        <v>31709.883860897764</v>
      </c>
      <c r="P273" s="90">
        <f t="shared" si="61"/>
        <v>1.0259387031279599</v>
      </c>
      <c r="Q273" s="1">
        <v>-1077.6363060078102</v>
      </c>
      <c r="R273" s="93">
        <f t="shared" si="68"/>
        <v>0.18242566912281394</v>
      </c>
      <c r="S273" s="93">
        <f t="shared" si="68"/>
        <v>0.18577531691069729</v>
      </c>
      <c r="T273" s="92">
        <v>3883</v>
      </c>
      <c r="U273" s="1">
        <v>111217.139</v>
      </c>
      <c r="V273" s="1">
        <v>28561.155367231637</v>
      </c>
      <c r="W273" s="195"/>
      <c r="X273" s="89">
        <v>0</v>
      </c>
      <c r="Y273" s="89">
        <f t="shared" si="69"/>
        <v>0</v>
      </c>
      <c r="Z273" s="1"/>
    </row>
    <row r="274" spans="2:28">
      <c r="B274" s="204">
        <v>4639</v>
      </c>
      <c r="C274" t="s">
        <v>301</v>
      </c>
      <c r="D274" s="1">
        <v>81448</v>
      </c>
      <c r="E274" s="86">
        <f t="shared" si="62"/>
        <v>32167.45655608215</v>
      </c>
      <c r="F274" s="87">
        <f t="shared" si="56"/>
        <v>1.0407429685596326</v>
      </c>
      <c r="G274" s="189">
        <f t="shared" si="63"/>
        <v>-805.55010739700174</v>
      </c>
      <c r="H274" s="189">
        <f t="shared" si="57"/>
        <v>-2039.6528719292085</v>
      </c>
      <c r="I274" s="189">
        <f t="shared" si="58"/>
        <v>0</v>
      </c>
      <c r="J274" s="88">
        <f t="shared" si="59"/>
        <v>0</v>
      </c>
      <c r="K274" s="189">
        <f t="shared" si="64"/>
        <v>-263.89892808712239</v>
      </c>
      <c r="L274" s="88">
        <f t="shared" si="60"/>
        <v>-668.1920859165939</v>
      </c>
      <c r="M274" s="89">
        <f t="shared" si="65"/>
        <v>-2707.8449578458021</v>
      </c>
      <c r="N274" s="89">
        <f t="shared" si="66"/>
        <v>78740.155042154191</v>
      </c>
      <c r="O274" s="89">
        <f t="shared" si="67"/>
        <v>31098.007520598021</v>
      </c>
      <c r="P274" s="90">
        <f t="shared" si="61"/>
        <v>1.0061421115732399</v>
      </c>
      <c r="Q274" s="1">
        <v>-42.388278859592901</v>
      </c>
      <c r="R274" s="93">
        <f t="shared" si="68"/>
        <v>0.15519877388488837</v>
      </c>
      <c r="S274" s="93">
        <f t="shared" si="68"/>
        <v>0.1634110874433117</v>
      </c>
      <c r="T274" s="92">
        <v>2532</v>
      </c>
      <c r="U274" s="1">
        <v>70505.615000000005</v>
      </c>
      <c r="V274" s="1">
        <v>27649.26078431373</v>
      </c>
      <c r="W274" s="195"/>
      <c r="X274" s="89">
        <v>0</v>
      </c>
      <c r="Y274" s="89">
        <f t="shared" si="69"/>
        <v>0</v>
      </c>
      <c r="Z274" s="1"/>
      <c r="AA274" s="1"/>
    </row>
    <row r="275" spans="2:28">
      <c r="B275" s="204">
        <v>4640</v>
      </c>
      <c r="C275" t="s">
        <v>302</v>
      </c>
      <c r="D275" s="1">
        <v>348029</v>
      </c>
      <c r="E275" s="86">
        <f t="shared" si="62"/>
        <v>27726.975780752069</v>
      </c>
      <c r="F275" s="87">
        <f t="shared" si="56"/>
        <v>0.8970760567572692</v>
      </c>
      <c r="G275" s="189">
        <f t="shared" si="63"/>
        <v>2036.3575888142502</v>
      </c>
      <c r="H275" s="189">
        <f t="shared" si="57"/>
        <v>25560.360454796468</v>
      </c>
      <c r="I275" s="189">
        <f t="shared" si="58"/>
        <v>31.825598418191472</v>
      </c>
      <c r="J275" s="88">
        <f t="shared" si="59"/>
        <v>399.47491134513939</v>
      </c>
      <c r="K275" s="189">
        <f t="shared" si="64"/>
        <v>-232.07332966893091</v>
      </c>
      <c r="L275" s="88">
        <f t="shared" si="60"/>
        <v>-2912.984434004421</v>
      </c>
      <c r="M275" s="89">
        <f t="shared" si="65"/>
        <v>22647.376020792046</v>
      </c>
      <c r="N275" s="89">
        <f t="shared" si="66"/>
        <v>370676.37602079206</v>
      </c>
      <c r="O275" s="89">
        <f t="shared" si="67"/>
        <v>29531.260039897388</v>
      </c>
      <c r="P275" s="90">
        <f t="shared" si="61"/>
        <v>0.95545170584579675</v>
      </c>
      <c r="Q275" s="1">
        <v>1639.4492950997992</v>
      </c>
      <c r="R275" s="93">
        <f t="shared" si="68"/>
        <v>0.20579648195089711</v>
      </c>
      <c r="S275" s="93">
        <f t="shared" si="68"/>
        <v>0.20041689280261368</v>
      </c>
      <c r="T275" s="92">
        <v>12552</v>
      </c>
      <c r="U275" s="1">
        <v>288629.96799999999</v>
      </c>
      <c r="V275" s="1">
        <v>23097.788732394369</v>
      </c>
      <c r="W275" s="195"/>
      <c r="X275" s="89">
        <v>0</v>
      </c>
      <c r="Y275" s="89">
        <f t="shared" si="69"/>
        <v>0</v>
      </c>
      <c r="Z275" s="1"/>
    </row>
    <row r="276" spans="2:28">
      <c r="B276" s="204">
        <v>4641</v>
      </c>
      <c r="C276" t="s">
        <v>303</v>
      </c>
      <c r="D276" s="1">
        <v>88442</v>
      </c>
      <c r="E276" s="86">
        <f t="shared" si="62"/>
        <v>47396.570203644158</v>
      </c>
      <c r="F276" s="87">
        <f t="shared" si="56"/>
        <v>1.5334643286852869</v>
      </c>
      <c r="G276" s="189">
        <f t="shared" si="63"/>
        <v>-10552.182841836688</v>
      </c>
      <c r="H276" s="189">
        <f t="shared" si="57"/>
        <v>-19690.373182867257</v>
      </c>
      <c r="I276" s="189">
        <f t="shared" si="58"/>
        <v>0</v>
      </c>
      <c r="J276" s="88">
        <f t="shared" si="59"/>
        <v>0</v>
      </c>
      <c r="K276" s="189">
        <f t="shared" si="64"/>
        <v>-263.89892808712239</v>
      </c>
      <c r="L276" s="88">
        <f t="shared" si="60"/>
        <v>-492.43539981057035</v>
      </c>
      <c r="M276" s="89">
        <f t="shared" si="65"/>
        <v>-20182.808582677826</v>
      </c>
      <c r="N276" s="89">
        <f t="shared" si="66"/>
        <v>68259.191417322174</v>
      </c>
      <c r="O276" s="89">
        <f t="shared" si="67"/>
        <v>36580.488433720348</v>
      </c>
      <c r="P276" s="90">
        <f t="shared" si="61"/>
        <v>1.1835218012184754</v>
      </c>
      <c r="Q276" s="1">
        <v>-800.69922920695171</v>
      </c>
      <c r="R276" s="93">
        <f t="shared" si="68"/>
        <v>0.13577599613546953</v>
      </c>
      <c r="S276" s="93">
        <f t="shared" si="68"/>
        <v>0.11751593188891861</v>
      </c>
      <c r="T276" s="92">
        <v>1866</v>
      </c>
      <c r="U276" s="1">
        <v>77869.228000000003</v>
      </c>
      <c r="V276" s="1">
        <v>42412.433551198257</v>
      </c>
      <c r="W276" s="195"/>
      <c r="X276" s="89">
        <v>0</v>
      </c>
      <c r="Y276" s="89">
        <f t="shared" si="69"/>
        <v>0</v>
      </c>
      <c r="Z276" s="1"/>
    </row>
    <row r="277" spans="2:28">
      <c r="B277" s="204">
        <v>4642</v>
      </c>
      <c r="C277" t="s">
        <v>304</v>
      </c>
      <c r="D277" s="1">
        <v>75959</v>
      </c>
      <c r="E277" s="86">
        <f t="shared" si="62"/>
        <v>34169.590643274852</v>
      </c>
      <c r="F277" s="87">
        <f t="shared" si="56"/>
        <v>1.1055198330197287</v>
      </c>
      <c r="G277" s="189">
        <f t="shared" si="63"/>
        <v>-2086.9159232003312</v>
      </c>
      <c r="H277" s="189">
        <f t="shared" si="57"/>
        <v>-4639.2140972743364</v>
      </c>
      <c r="I277" s="189">
        <f t="shared" si="58"/>
        <v>0</v>
      </c>
      <c r="J277" s="88">
        <f t="shared" si="59"/>
        <v>0</v>
      </c>
      <c r="K277" s="189">
        <f t="shared" si="64"/>
        <v>-263.89892808712239</v>
      </c>
      <c r="L277" s="88">
        <f t="shared" si="60"/>
        <v>-586.64731713767299</v>
      </c>
      <c r="M277" s="89">
        <f t="shared" si="65"/>
        <v>-5225.8614144120093</v>
      </c>
      <c r="N277" s="89">
        <f t="shared" si="66"/>
        <v>70733.138585587993</v>
      </c>
      <c r="O277" s="89">
        <f t="shared" si="67"/>
        <v>31818.775791987402</v>
      </c>
      <c r="P277" s="90">
        <f t="shared" si="61"/>
        <v>1.0294617827788746</v>
      </c>
      <c r="Q277" s="1">
        <v>142.25844237564706</v>
      </c>
      <c r="R277" s="93">
        <f t="shared" si="68"/>
        <v>0.15871035365263525</v>
      </c>
      <c r="S277" s="93">
        <f t="shared" si="68"/>
        <v>0.14046705073862609</v>
      </c>
      <c r="T277" s="92">
        <v>2223</v>
      </c>
      <c r="U277" s="1">
        <v>65554.778000000006</v>
      </c>
      <c r="V277" s="1">
        <v>29961.050274223038</v>
      </c>
      <c r="W277" s="195"/>
      <c r="X277" s="89">
        <v>0</v>
      </c>
      <c r="Y277" s="89">
        <f t="shared" si="69"/>
        <v>0</v>
      </c>
      <c r="Z277" s="1"/>
    </row>
    <row r="278" spans="2:28">
      <c r="B278" s="204">
        <v>4643</v>
      </c>
      <c r="C278" t="s">
        <v>305</v>
      </c>
      <c r="D278" s="1">
        <v>187249</v>
      </c>
      <c r="E278" s="86">
        <f t="shared" si="62"/>
        <v>36162.417921977598</v>
      </c>
      <c r="F278" s="87">
        <f t="shared" si="56"/>
        <v>1.1699955858430136</v>
      </c>
      <c r="G278" s="189">
        <f t="shared" si="63"/>
        <v>-3362.3253815700882</v>
      </c>
      <c r="H278" s="189">
        <f t="shared" si="57"/>
        <v>-17410.120825769915</v>
      </c>
      <c r="I278" s="189">
        <f t="shared" si="58"/>
        <v>0</v>
      </c>
      <c r="J278" s="88">
        <f t="shared" si="59"/>
        <v>0</v>
      </c>
      <c r="K278" s="189">
        <f t="shared" si="64"/>
        <v>-263.89892808712239</v>
      </c>
      <c r="L278" s="88">
        <f t="shared" si="60"/>
        <v>-1366.4686496351196</v>
      </c>
      <c r="M278" s="89">
        <f t="shared" si="65"/>
        <v>-18776.589475405035</v>
      </c>
      <c r="N278" s="89">
        <f t="shared" si="66"/>
        <v>168472.41052459498</v>
      </c>
      <c r="O278" s="89">
        <f t="shared" si="67"/>
        <v>32536.193612320389</v>
      </c>
      <c r="P278" s="90">
        <f t="shared" si="61"/>
        <v>1.0526730537952571</v>
      </c>
      <c r="Q278" s="1">
        <v>-1491.3561247768412</v>
      </c>
      <c r="R278" s="93">
        <f t="shared" si="68"/>
        <v>0.20312812670414615</v>
      </c>
      <c r="S278" s="93">
        <f t="shared" si="68"/>
        <v>0.21126051072010693</v>
      </c>
      <c r="T278" s="92">
        <v>5178</v>
      </c>
      <c r="U278" s="1">
        <v>155635.128</v>
      </c>
      <c r="V278" s="1">
        <v>29855.194321887589</v>
      </c>
      <c r="W278" s="195"/>
      <c r="X278" s="89">
        <v>0</v>
      </c>
      <c r="Y278" s="89">
        <f t="shared" si="69"/>
        <v>0</v>
      </c>
      <c r="Z278" s="1"/>
    </row>
    <row r="279" spans="2:28">
      <c r="B279" s="204">
        <v>4644</v>
      </c>
      <c r="C279" t="s">
        <v>306</v>
      </c>
      <c r="D279" s="1">
        <v>177537</v>
      </c>
      <c r="E279" s="86">
        <f t="shared" si="62"/>
        <v>32409.090909090908</v>
      </c>
      <c r="F279" s="87">
        <f t="shared" si="56"/>
        <v>1.0485607844760971</v>
      </c>
      <c r="G279" s="189">
        <f t="shared" si="63"/>
        <v>-960.19609332260677</v>
      </c>
      <c r="H279" s="189">
        <f t="shared" si="57"/>
        <v>-5259.9541992212407</v>
      </c>
      <c r="I279" s="189">
        <f t="shared" si="58"/>
        <v>0</v>
      </c>
      <c r="J279" s="88">
        <f t="shared" si="59"/>
        <v>0</v>
      </c>
      <c r="K279" s="189">
        <f t="shared" si="64"/>
        <v>-263.89892808712239</v>
      </c>
      <c r="L279" s="88">
        <f t="shared" si="60"/>
        <v>-1445.6383280612563</v>
      </c>
      <c r="M279" s="89">
        <f t="shared" si="65"/>
        <v>-6705.592527282497</v>
      </c>
      <c r="N279" s="89">
        <f t="shared" si="66"/>
        <v>170831.40747271752</v>
      </c>
      <c r="O279" s="89">
        <f t="shared" si="67"/>
        <v>31184.995887681183</v>
      </c>
      <c r="P279" s="90">
        <f t="shared" si="61"/>
        <v>1.0089565253031674</v>
      </c>
      <c r="Q279" s="1">
        <v>1696.011330334587</v>
      </c>
      <c r="R279" s="93">
        <f t="shared" si="68"/>
        <v>0.16559916423670185</v>
      </c>
      <c r="S279" s="93">
        <f t="shared" si="68"/>
        <v>0.15581136548626578</v>
      </c>
      <c r="T279" s="92">
        <v>5478</v>
      </c>
      <c r="U279" s="1">
        <v>152313.93900000001</v>
      </c>
      <c r="V279" s="1">
        <v>28040.121318114878</v>
      </c>
      <c r="W279" s="195"/>
      <c r="X279" s="89">
        <v>0</v>
      </c>
      <c r="Y279" s="89">
        <f t="shared" si="69"/>
        <v>0</v>
      </c>
      <c r="Z279" s="1"/>
    </row>
    <row r="280" spans="2:28">
      <c r="B280" s="204">
        <v>4645</v>
      </c>
      <c r="C280" t="s">
        <v>307</v>
      </c>
      <c r="D280" s="1">
        <v>81467</v>
      </c>
      <c r="E280" s="86">
        <f t="shared" si="62"/>
        <v>27861.491108071135</v>
      </c>
      <c r="F280" s="87">
        <f t="shared" si="56"/>
        <v>0.9014281534431462</v>
      </c>
      <c r="G280" s="189">
        <f t="shared" si="63"/>
        <v>1950.2677793300479</v>
      </c>
      <c r="H280" s="189">
        <f t="shared" si="57"/>
        <v>5702.582986761061</v>
      </c>
      <c r="I280" s="189">
        <f t="shared" si="58"/>
        <v>0</v>
      </c>
      <c r="J280" s="88">
        <f t="shared" si="59"/>
        <v>0</v>
      </c>
      <c r="K280" s="189">
        <f t="shared" si="64"/>
        <v>-263.89892808712239</v>
      </c>
      <c r="L280" s="88">
        <f t="shared" si="60"/>
        <v>-771.6404657267459</v>
      </c>
      <c r="M280" s="89">
        <f t="shared" si="65"/>
        <v>4930.9425210343152</v>
      </c>
      <c r="N280" s="89">
        <f t="shared" si="66"/>
        <v>86397.942521034318</v>
      </c>
      <c r="O280" s="89">
        <f t="shared" si="67"/>
        <v>29547.859959314064</v>
      </c>
      <c r="P280" s="90">
        <f t="shared" si="61"/>
        <v>0.95598877813130501</v>
      </c>
      <c r="Q280" s="1">
        <v>1584.514262486005</v>
      </c>
      <c r="R280" s="93">
        <f t="shared" si="68"/>
        <v>0.10850154707448903</v>
      </c>
      <c r="S280" s="93">
        <f t="shared" si="68"/>
        <v>0.11077617405207016</v>
      </c>
      <c r="T280" s="92">
        <v>2924</v>
      </c>
      <c r="U280" s="1">
        <v>73492.906000000003</v>
      </c>
      <c r="V280" s="1">
        <v>25082.903071672354</v>
      </c>
      <c r="W280" s="195"/>
      <c r="X280" s="89">
        <v>0</v>
      </c>
      <c r="Y280" s="89">
        <f t="shared" si="69"/>
        <v>0</v>
      </c>
      <c r="Z280" s="1"/>
    </row>
    <row r="281" spans="2:28">
      <c r="B281" s="204">
        <v>4646</v>
      </c>
      <c r="C281" t="s">
        <v>308</v>
      </c>
      <c r="D281" s="1">
        <v>75998</v>
      </c>
      <c r="E281" s="86">
        <f t="shared" si="62"/>
        <v>25779.511533242876</v>
      </c>
      <c r="F281" s="87">
        <f t="shared" si="56"/>
        <v>0.8340679753261856</v>
      </c>
      <c r="G281" s="189">
        <f t="shared" si="63"/>
        <v>3282.7347072201337</v>
      </c>
      <c r="H281" s="189">
        <f t="shared" si="57"/>
        <v>9677.5019168849558</v>
      </c>
      <c r="I281" s="189">
        <f t="shared" si="58"/>
        <v>713.43808504640901</v>
      </c>
      <c r="J281" s="88">
        <f t="shared" si="59"/>
        <v>2103.2154747168138</v>
      </c>
      <c r="K281" s="189">
        <f t="shared" si="64"/>
        <v>449.53915695928663</v>
      </c>
      <c r="L281" s="88">
        <f t="shared" si="60"/>
        <v>1325.241434715977</v>
      </c>
      <c r="M281" s="89">
        <f t="shared" si="65"/>
        <v>11002.743351600933</v>
      </c>
      <c r="N281" s="89">
        <f t="shared" si="66"/>
        <v>87000.743351600933</v>
      </c>
      <c r="O281" s="89">
        <f t="shared" si="67"/>
        <v>29511.785397422296</v>
      </c>
      <c r="P281" s="90">
        <f t="shared" si="61"/>
        <v>0.95482162503148593</v>
      </c>
      <c r="Q281" s="1">
        <v>1632.0045635718634</v>
      </c>
      <c r="R281" s="93">
        <f t="shared" si="68"/>
        <v>0.14558137259786169</v>
      </c>
      <c r="S281" s="93">
        <f t="shared" si="68"/>
        <v>0.13625506562962938</v>
      </c>
      <c r="T281" s="92">
        <v>2948</v>
      </c>
      <c r="U281" s="1">
        <v>66340.115000000005</v>
      </c>
      <c r="V281" s="1">
        <v>22688.137824897403</v>
      </c>
      <c r="W281" s="195"/>
      <c r="X281" s="89">
        <v>0</v>
      </c>
      <c r="Y281" s="89">
        <f t="shared" si="69"/>
        <v>0</v>
      </c>
      <c r="Z281" s="1"/>
      <c r="AA281" s="1"/>
    </row>
    <row r="282" spans="2:28">
      <c r="B282" s="204">
        <v>4647</v>
      </c>
      <c r="C282" t="s">
        <v>309</v>
      </c>
      <c r="D282" s="1">
        <v>663807</v>
      </c>
      <c r="E282" s="86">
        <f t="shared" si="62"/>
        <v>29109.235221890896</v>
      </c>
      <c r="F282" s="87">
        <f t="shared" si="56"/>
        <v>0.94179755320453495</v>
      </c>
      <c r="G282" s="189">
        <f t="shared" si="63"/>
        <v>1151.7115464854007</v>
      </c>
      <c r="H282" s="189">
        <f t="shared" si="57"/>
        <v>26263.630106053075</v>
      </c>
      <c r="I282" s="189">
        <f t="shared" si="58"/>
        <v>0</v>
      </c>
      <c r="J282" s="88">
        <f t="shared" si="59"/>
        <v>0</v>
      </c>
      <c r="K282" s="189">
        <f t="shared" si="64"/>
        <v>-263.89892808712239</v>
      </c>
      <c r="L282" s="88">
        <f t="shared" si="60"/>
        <v>-6017.9511560987394</v>
      </c>
      <c r="M282" s="89">
        <f t="shared" si="65"/>
        <v>20245.678949954337</v>
      </c>
      <c r="N282" s="89">
        <f t="shared" si="66"/>
        <v>684052.67894995434</v>
      </c>
      <c r="O282" s="89">
        <f t="shared" si="67"/>
        <v>29997.047840289175</v>
      </c>
      <c r="P282" s="90">
        <f t="shared" si="61"/>
        <v>0.97052176204540486</v>
      </c>
      <c r="Q282" s="1">
        <v>2454.3202878696466</v>
      </c>
      <c r="R282" s="93">
        <f t="shared" si="68"/>
        <v>0.19032451958606428</v>
      </c>
      <c r="S282" s="93">
        <f t="shared" si="68"/>
        <v>0.18291239531921541</v>
      </c>
      <c r="T282" s="92">
        <v>22804</v>
      </c>
      <c r="U282" s="1">
        <v>557668.929</v>
      </c>
      <c r="V282" s="1">
        <v>24608.107360338894</v>
      </c>
      <c r="W282" s="195"/>
      <c r="X282" s="89">
        <v>0</v>
      </c>
      <c r="Y282" s="89">
        <f t="shared" si="69"/>
        <v>0</v>
      </c>
      <c r="Z282" s="1"/>
    </row>
    <row r="283" spans="2:28">
      <c r="B283" s="204">
        <v>4648</v>
      </c>
      <c r="C283" t="s">
        <v>310</v>
      </c>
      <c r="D283" s="1">
        <v>111976</v>
      </c>
      <c r="E283" s="86">
        <f t="shared" si="62"/>
        <v>33119.195504288669</v>
      </c>
      <c r="F283" s="87">
        <f t="shared" si="56"/>
        <v>1.0715354440705069</v>
      </c>
      <c r="G283" s="189">
        <f t="shared" si="63"/>
        <v>-1414.663034249174</v>
      </c>
      <c r="H283" s="189">
        <f t="shared" si="57"/>
        <v>-4782.9757187964569</v>
      </c>
      <c r="I283" s="189">
        <f t="shared" si="58"/>
        <v>0</v>
      </c>
      <c r="J283" s="88">
        <f t="shared" si="59"/>
        <v>0</v>
      </c>
      <c r="K283" s="189">
        <f t="shared" si="64"/>
        <v>-263.89892808712239</v>
      </c>
      <c r="L283" s="88">
        <f t="shared" si="60"/>
        <v>-892.24227586256086</v>
      </c>
      <c r="M283" s="89">
        <f t="shared" si="65"/>
        <v>-5675.2179946590177</v>
      </c>
      <c r="N283" s="89">
        <f t="shared" si="66"/>
        <v>106300.78200534098</v>
      </c>
      <c r="O283" s="89">
        <f t="shared" si="67"/>
        <v>31440.633541952375</v>
      </c>
      <c r="P283" s="90">
        <f t="shared" si="61"/>
        <v>1.0172274027571548</v>
      </c>
      <c r="Q283" s="1">
        <v>-23.725580894258201</v>
      </c>
      <c r="R283" s="93">
        <f t="shared" si="68"/>
        <v>0.19505599690499537</v>
      </c>
      <c r="S283" s="93">
        <f t="shared" si="68"/>
        <v>0.18798675113803279</v>
      </c>
      <c r="T283" s="92">
        <v>3381</v>
      </c>
      <c r="U283" s="1">
        <v>93699.375</v>
      </c>
      <c r="V283" s="1">
        <v>27878.421600714075</v>
      </c>
      <c r="W283" s="195"/>
      <c r="X283" s="89">
        <v>0</v>
      </c>
      <c r="Y283" s="89">
        <f t="shared" si="69"/>
        <v>0</v>
      </c>
      <c r="Z283" s="1"/>
      <c r="AA283" s="1"/>
    </row>
    <row r="284" spans="2:28">
      <c r="B284" s="204">
        <v>4649</v>
      </c>
      <c r="C284" t="s">
        <v>311</v>
      </c>
      <c r="D284" s="1">
        <v>257470</v>
      </c>
      <c r="E284" s="86">
        <f t="shared" si="62"/>
        <v>26775.166389351081</v>
      </c>
      <c r="F284" s="87">
        <f t="shared" si="56"/>
        <v>0.86628130213367738</v>
      </c>
      <c r="G284" s="189">
        <f t="shared" si="63"/>
        <v>2645.5155993108824</v>
      </c>
      <c r="H284" s="189">
        <f t="shared" si="57"/>
        <v>25439.278002973446</v>
      </c>
      <c r="I284" s="189">
        <f t="shared" si="58"/>
        <v>364.95888540853718</v>
      </c>
      <c r="J284" s="88">
        <f t="shared" si="59"/>
        <v>3509.4446420884938</v>
      </c>
      <c r="K284" s="189">
        <f t="shared" si="64"/>
        <v>101.0599573214148</v>
      </c>
      <c r="L284" s="88">
        <f t="shared" si="60"/>
        <v>971.79254960272476</v>
      </c>
      <c r="M284" s="89">
        <f t="shared" si="65"/>
        <v>26411.07055257617</v>
      </c>
      <c r="N284" s="89">
        <f t="shared" si="66"/>
        <v>283881.07055257616</v>
      </c>
      <c r="O284" s="89">
        <f t="shared" si="67"/>
        <v>29521.74194598338</v>
      </c>
      <c r="P284" s="90">
        <f t="shared" si="61"/>
        <v>0.95514375829956089</v>
      </c>
      <c r="Q284" s="1">
        <v>2725.6468532249237</v>
      </c>
      <c r="R284" s="93">
        <f t="shared" si="68"/>
        <v>0.17352816541435329</v>
      </c>
      <c r="S284" s="93">
        <f t="shared" si="68"/>
        <v>0.17828769104363371</v>
      </c>
      <c r="T284" s="92">
        <v>9616</v>
      </c>
      <c r="U284" s="1">
        <v>219398.228</v>
      </c>
      <c r="V284" s="1">
        <v>22723.793682030035</v>
      </c>
      <c r="W284" s="195"/>
      <c r="X284" s="89">
        <v>0</v>
      </c>
      <c r="Y284" s="89">
        <f t="shared" si="69"/>
        <v>0</v>
      </c>
      <c r="Z284" s="1"/>
    </row>
    <row r="285" spans="2:28">
      <c r="B285" s="204">
        <v>4650</v>
      </c>
      <c r="C285" t="s">
        <v>312</v>
      </c>
      <c r="D285" s="1">
        <v>158231</v>
      </c>
      <c r="E285" s="86">
        <f t="shared" si="62"/>
        <v>26477.744310575639</v>
      </c>
      <c r="F285" s="87">
        <f t="shared" si="56"/>
        <v>0.8566585352033711</v>
      </c>
      <c r="G285" s="189">
        <f t="shared" si="63"/>
        <v>2835.8657297271652</v>
      </c>
      <c r="H285" s="189">
        <f t="shared" si="57"/>
        <v>16947.133600849538</v>
      </c>
      <c r="I285" s="189">
        <f t="shared" si="58"/>
        <v>469.05661297994192</v>
      </c>
      <c r="J285" s="88">
        <f t="shared" si="59"/>
        <v>2803.0823191681329</v>
      </c>
      <c r="K285" s="189">
        <f t="shared" si="64"/>
        <v>205.15768489281953</v>
      </c>
      <c r="L285" s="88">
        <f t="shared" si="60"/>
        <v>1226.0223249194894</v>
      </c>
      <c r="M285" s="89">
        <f t="shared" si="65"/>
        <v>18173.155925769028</v>
      </c>
      <c r="N285" s="89">
        <f t="shared" si="66"/>
        <v>176404.15592576904</v>
      </c>
      <c r="O285" s="89">
        <f t="shared" si="67"/>
        <v>29518.767725195623</v>
      </c>
      <c r="P285" s="90">
        <f t="shared" si="61"/>
        <v>0.95504753063025771</v>
      </c>
      <c r="Q285" s="1">
        <v>1757.2866051239544</v>
      </c>
      <c r="R285" s="93">
        <f t="shared" si="68"/>
        <v>0.1394905739491259</v>
      </c>
      <c r="S285" s="93">
        <f t="shared" si="68"/>
        <v>0.13186346167369672</v>
      </c>
      <c r="T285" s="92">
        <v>5976</v>
      </c>
      <c r="U285" s="1">
        <v>138861.17499999999</v>
      </c>
      <c r="V285" s="1">
        <v>23393.055087601078</v>
      </c>
      <c r="W285" s="195"/>
      <c r="X285" s="89">
        <v>0</v>
      </c>
      <c r="Y285" s="89">
        <f t="shared" si="69"/>
        <v>0</v>
      </c>
      <c r="Z285" s="1"/>
    </row>
    <row r="286" spans="2:28" ht="28.2" customHeight="1">
      <c r="B286" s="204">
        <v>4651</v>
      </c>
      <c r="C286" t="s">
        <v>313</v>
      </c>
      <c r="D286" s="1">
        <v>203705</v>
      </c>
      <c r="E286" s="86">
        <f t="shared" si="62"/>
        <v>27832.35414674136</v>
      </c>
      <c r="F286" s="87">
        <f t="shared" si="56"/>
        <v>0.90048545884196474</v>
      </c>
      <c r="G286" s="189">
        <f t="shared" si="63"/>
        <v>1968.9154345811041</v>
      </c>
      <c r="H286" s="189">
        <f t="shared" si="57"/>
        <v>14410.4920656991</v>
      </c>
      <c r="I286" s="189">
        <f t="shared" si="58"/>
        <v>0</v>
      </c>
      <c r="J286" s="88">
        <f t="shared" si="59"/>
        <v>0</v>
      </c>
      <c r="K286" s="189">
        <f t="shared" si="64"/>
        <v>-263.89892808712239</v>
      </c>
      <c r="L286" s="88">
        <f t="shared" si="60"/>
        <v>-1931.4762546696488</v>
      </c>
      <c r="M286" s="89">
        <f t="shared" si="65"/>
        <v>12479.015811029451</v>
      </c>
      <c r="N286" s="89">
        <f t="shared" si="66"/>
        <v>216184.01581102944</v>
      </c>
      <c r="O286" s="89">
        <f t="shared" si="67"/>
        <v>29537.370653235339</v>
      </c>
      <c r="P286" s="90">
        <f t="shared" si="61"/>
        <v>0.95564940807487953</v>
      </c>
      <c r="Q286" s="1">
        <v>2015.8314798683386</v>
      </c>
      <c r="R286" s="93">
        <f t="shared" si="68"/>
        <v>0.22254924428416001</v>
      </c>
      <c r="S286" s="93">
        <f t="shared" si="68"/>
        <v>0.22121294233658895</v>
      </c>
      <c r="T286" s="92">
        <v>7319</v>
      </c>
      <c r="U286" s="1">
        <v>166623.14499999999</v>
      </c>
      <c r="V286" s="1">
        <v>22790.746135959511</v>
      </c>
      <c r="W286" s="195"/>
      <c r="X286" s="89">
        <v>0</v>
      </c>
      <c r="Y286" s="89">
        <f t="shared" si="69"/>
        <v>0</v>
      </c>
      <c r="Z286" s="1"/>
      <c r="AA286" s="1"/>
    </row>
    <row r="287" spans="2:28">
      <c r="B287" s="204">
        <v>5001</v>
      </c>
      <c r="C287" t="s">
        <v>314</v>
      </c>
      <c r="D287" s="1">
        <v>6658877</v>
      </c>
      <c r="E287" s="86">
        <f t="shared" si="62"/>
        <v>30480.989654856723</v>
      </c>
      <c r="F287" s="87">
        <f t="shared" si="56"/>
        <v>0.98617917157124269</v>
      </c>
      <c r="G287" s="189">
        <f t="shared" si="63"/>
        <v>273.78870938727169</v>
      </c>
      <c r="H287" s="189">
        <f t="shared" si="57"/>
        <v>59811.881452743371</v>
      </c>
      <c r="I287" s="189">
        <f t="shared" si="58"/>
        <v>0</v>
      </c>
      <c r="J287" s="88">
        <f t="shared" si="59"/>
        <v>0</v>
      </c>
      <c r="K287" s="189">
        <f t="shared" si="64"/>
        <v>-263.89892808712239</v>
      </c>
      <c r="L287" s="88">
        <f t="shared" si="60"/>
        <v>-57651.359829912763</v>
      </c>
      <c r="M287" s="89">
        <f t="shared" si="65"/>
        <v>2160.521622830609</v>
      </c>
      <c r="N287" s="89">
        <f t="shared" si="66"/>
        <v>6661037.521622831</v>
      </c>
      <c r="O287" s="89">
        <f t="shared" si="67"/>
        <v>30490.879436156873</v>
      </c>
      <c r="P287" s="90">
        <f t="shared" si="61"/>
        <v>0.98649914465741961</v>
      </c>
      <c r="Q287" s="1">
        <v>-12298.027187861771</v>
      </c>
      <c r="R287" s="93">
        <f t="shared" si="68"/>
        <v>0.17344967080680038</v>
      </c>
      <c r="S287" s="93">
        <f t="shared" si="68"/>
        <v>0.16301829087131187</v>
      </c>
      <c r="T287" s="92">
        <v>218460</v>
      </c>
      <c r="U287" s="1">
        <v>5674616.6160000004</v>
      </c>
      <c r="V287" s="1">
        <v>26208.521305388007</v>
      </c>
      <c r="W287" s="195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4">
        <v>5006</v>
      </c>
      <c r="C288" t="s">
        <v>315</v>
      </c>
      <c r="D288" s="1">
        <v>581303</v>
      </c>
      <c r="E288" s="86">
        <f t="shared" si="62"/>
        <v>24213.895947015455</v>
      </c>
      <c r="F288" s="87">
        <f t="shared" si="56"/>
        <v>0.78341419080975105</v>
      </c>
      <c r="G288" s="189">
        <f t="shared" si="63"/>
        <v>4284.7286824056837</v>
      </c>
      <c r="H288" s="189">
        <f t="shared" si="57"/>
        <v>102863.48147851325</v>
      </c>
      <c r="I288" s="189">
        <f t="shared" si="58"/>
        <v>1261.4035402260063</v>
      </c>
      <c r="J288" s="88">
        <f t="shared" si="59"/>
        <v>30282.514790205732</v>
      </c>
      <c r="K288" s="189">
        <f t="shared" si="64"/>
        <v>997.50461213888389</v>
      </c>
      <c r="L288" s="88">
        <f t="shared" si="60"/>
        <v>23947.093223618187</v>
      </c>
      <c r="M288" s="89">
        <f t="shared" si="65"/>
        <v>126810.57470213143</v>
      </c>
      <c r="N288" s="89">
        <f t="shared" si="66"/>
        <v>708113.57470213145</v>
      </c>
      <c r="O288" s="89">
        <f t="shared" si="67"/>
        <v>29496.129241560022</v>
      </c>
      <c r="P288" s="90">
        <f t="shared" si="61"/>
        <v>0.95431508718632152</v>
      </c>
      <c r="Q288" s="1">
        <v>8567.8412983954477</v>
      </c>
      <c r="R288" s="93">
        <f t="shared" si="68"/>
        <v>0.17933670737260987</v>
      </c>
      <c r="S288" s="93">
        <f t="shared" si="68"/>
        <v>0.18213681535445844</v>
      </c>
      <c r="T288" s="92">
        <v>24007</v>
      </c>
      <c r="U288" s="1">
        <v>492906.73</v>
      </c>
      <c r="V288" s="1">
        <v>20483.158660239362</v>
      </c>
      <c r="W288" s="195"/>
      <c r="X288" s="89">
        <v>0</v>
      </c>
      <c r="Y288" s="89">
        <f t="shared" si="69"/>
        <v>0</v>
      </c>
      <c r="Z288" s="1"/>
      <c r="AA288" s="1"/>
    </row>
    <row r="289" spans="2:26">
      <c r="B289" s="204">
        <v>5007</v>
      </c>
      <c r="C289" t="s">
        <v>316</v>
      </c>
      <c r="D289" s="1">
        <v>390200</v>
      </c>
      <c r="E289" s="86">
        <f t="shared" si="62"/>
        <v>25820.539968237164</v>
      </c>
      <c r="F289" s="87">
        <f t="shared" si="56"/>
        <v>0.83539540558654413</v>
      </c>
      <c r="G289" s="189">
        <f t="shared" si="63"/>
        <v>3256.4765088237891</v>
      </c>
      <c r="H289" s="189">
        <f t="shared" si="57"/>
        <v>49211.873001345099</v>
      </c>
      <c r="I289" s="189">
        <f t="shared" si="58"/>
        <v>699.07813279840809</v>
      </c>
      <c r="J289" s="88">
        <f t="shared" si="59"/>
        <v>10564.468742849544</v>
      </c>
      <c r="K289" s="189">
        <f t="shared" si="64"/>
        <v>435.17920471128571</v>
      </c>
      <c r="L289" s="88">
        <f t="shared" si="60"/>
        <v>6576.4281415969499</v>
      </c>
      <c r="M289" s="89">
        <f t="shared" si="65"/>
        <v>55788.301142942051</v>
      </c>
      <c r="N289" s="89">
        <f t="shared" si="66"/>
        <v>445988.30114294204</v>
      </c>
      <c r="O289" s="89">
        <f t="shared" si="67"/>
        <v>29512.195681772238</v>
      </c>
      <c r="P289" s="90">
        <f t="shared" si="61"/>
        <v>0.95483489933408949</v>
      </c>
      <c r="Q289" s="1">
        <v>4771.6685904674378</v>
      </c>
      <c r="R289" s="90">
        <f t="shared" si="68"/>
        <v>0.1665199553073978</v>
      </c>
      <c r="S289" s="90">
        <f t="shared" si="68"/>
        <v>0.16976200388620352</v>
      </c>
      <c r="T289" s="92">
        <v>15112</v>
      </c>
      <c r="U289" s="1">
        <v>334499.20699999999</v>
      </c>
      <c r="V289" s="1">
        <v>22073.327636267652</v>
      </c>
      <c r="W289" s="195"/>
      <c r="X289" s="89">
        <v>0</v>
      </c>
      <c r="Y289" s="89">
        <f t="shared" si="69"/>
        <v>0</v>
      </c>
      <c r="Z289" s="1"/>
    </row>
    <row r="290" spans="2:26">
      <c r="B290" s="204">
        <v>5014</v>
      </c>
      <c r="C290" t="s">
        <v>317</v>
      </c>
      <c r="D290" s="1">
        <v>202541</v>
      </c>
      <c r="E290" s="86">
        <f t="shared" si="62"/>
        <v>34957.024508111841</v>
      </c>
      <c r="F290" s="87">
        <f t="shared" si="56"/>
        <v>1.1309963967824261</v>
      </c>
      <c r="G290" s="189">
        <f t="shared" si="63"/>
        <v>-2590.8735966960039</v>
      </c>
      <c r="H290" s="189">
        <f t="shared" si="57"/>
        <v>-15011.521619256648</v>
      </c>
      <c r="I290" s="189">
        <f t="shared" si="58"/>
        <v>0</v>
      </c>
      <c r="J290" s="88">
        <f t="shared" si="59"/>
        <v>0</v>
      </c>
      <c r="K290" s="189">
        <f t="shared" si="64"/>
        <v>-263.89892808712239</v>
      </c>
      <c r="L290" s="88">
        <f t="shared" si="60"/>
        <v>-1529.0303893367873</v>
      </c>
      <c r="M290" s="89">
        <f t="shared" si="65"/>
        <v>-16540.552008593433</v>
      </c>
      <c r="N290" s="89">
        <f t="shared" si="66"/>
        <v>186000.44799140657</v>
      </c>
      <c r="O290" s="89">
        <f t="shared" si="67"/>
        <v>32102.251983328715</v>
      </c>
      <c r="P290" s="90">
        <f t="shared" si="61"/>
        <v>1.0386333457334458</v>
      </c>
      <c r="Q290" s="1">
        <v>-5339.3664169480435</v>
      </c>
      <c r="R290" s="90">
        <f t="shared" si="68"/>
        <v>-0.22089207701391866</v>
      </c>
      <c r="S290" s="90">
        <f t="shared" si="68"/>
        <v>-0.23958313695438563</v>
      </c>
      <c r="T290" s="92">
        <v>5794</v>
      </c>
      <c r="U290" s="1">
        <v>259965.26800000001</v>
      </c>
      <c r="V290" s="1">
        <v>45970.869672855886</v>
      </c>
      <c r="W290" s="195"/>
      <c r="X290" s="89">
        <v>0</v>
      </c>
      <c r="Y290" s="89">
        <f t="shared" si="69"/>
        <v>0</v>
      </c>
      <c r="Z290" s="1"/>
    </row>
    <row r="291" spans="2:26">
      <c r="B291" s="204">
        <v>5020</v>
      </c>
      <c r="C291" t="s">
        <v>318</v>
      </c>
      <c r="D291" s="1">
        <v>23512</v>
      </c>
      <c r="E291" s="86">
        <f t="shared" si="62"/>
        <v>25809.00109769484</v>
      </c>
      <c r="F291" s="87">
        <f t="shared" si="56"/>
        <v>0.83502207801676542</v>
      </c>
      <c r="G291" s="189">
        <f t="shared" si="63"/>
        <v>3263.8613859708771</v>
      </c>
      <c r="H291" s="189">
        <f t="shared" si="57"/>
        <v>2973.3777226194693</v>
      </c>
      <c r="I291" s="189">
        <f t="shared" si="58"/>
        <v>703.1167374882217</v>
      </c>
      <c r="J291" s="88">
        <f t="shared" si="59"/>
        <v>640.53934785177</v>
      </c>
      <c r="K291" s="189">
        <f t="shared" si="64"/>
        <v>439.21780940109932</v>
      </c>
      <c r="L291" s="88">
        <f t="shared" si="60"/>
        <v>400.12742436440152</v>
      </c>
      <c r="M291" s="89">
        <f t="shared" si="65"/>
        <v>3373.5051469838709</v>
      </c>
      <c r="N291" s="89">
        <f t="shared" si="66"/>
        <v>26885.505146983873</v>
      </c>
      <c r="O291" s="89">
        <f t="shared" si="67"/>
        <v>29512.080293066821</v>
      </c>
      <c r="P291" s="90">
        <f t="shared" si="61"/>
        <v>0.95483116605839191</v>
      </c>
      <c r="Q291" s="1">
        <v>472.15440549999084</v>
      </c>
      <c r="R291" s="90">
        <f t="shared" si="68"/>
        <v>0.16325443880369839</v>
      </c>
      <c r="S291" s="90">
        <f t="shared" si="68"/>
        <v>0.13771647088265127</v>
      </c>
      <c r="T291" s="92">
        <v>911</v>
      </c>
      <c r="U291" s="1">
        <v>20212.258999999998</v>
      </c>
      <c r="V291" s="1">
        <v>22684.914702581365</v>
      </c>
      <c r="W291" s="195"/>
      <c r="X291" s="89">
        <v>0</v>
      </c>
      <c r="Y291" s="89">
        <f t="shared" si="69"/>
        <v>0</v>
      </c>
      <c r="Z291" s="1"/>
    </row>
    <row r="292" spans="2:26">
      <c r="B292" s="204">
        <v>5021</v>
      </c>
      <c r="C292" t="s">
        <v>319</v>
      </c>
      <c r="D292" s="1">
        <v>189352</v>
      </c>
      <c r="E292" s="86">
        <f t="shared" si="62"/>
        <v>25515.698692898532</v>
      </c>
      <c r="F292" s="87">
        <f t="shared" si="56"/>
        <v>0.82553259864430717</v>
      </c>
      <c r="G292" s="189">
        <f t="shared" si="63"/>
        <v>3451.5749250405142</v>
      </c>
      <c r="H292" s="189">
        <f t="shared" si="57"/>
        <v>25614.137518725656</v>
      </c>
      <c r="I292" s="189">
        <f t="shared" si="58"/>
        <v>805.77257916692952</v>
      </c>
      <c r="J292" s="88">
        <f t="shared" si="59"/>
        <v>5979.6383099977838</v>
      </c>
      <c r="K292" s="189">
        <f t="shared" si="64"/>
        <v>541.87365107980713</v>
      </c>
      <c r="L292" s="88">
        <f t="shared" si="60"/>
        <v>4021.2443646632487</v>
      </c>
      <c r="M292" s="89">
        <f t="shared" si="65"/>
        <v>29635.381883388905</v>
      </c>
      <c r="N292" s="89">
        <f t="shared" si="66"/>
        <v>218987.38188338891</v>
      </c>
      <c r="O292" s="89">
        <f t="shared" si="67"/>
        <v>29509.147269018853</v>
      </c>
      <c r="P292" s="90">
        <f t="shared" si="61"/>
        <v>0.95473627126466709</v>
      </c>
      <c r="Q292" s="1">
        <v>2231.2354261420587</v>
      </c>
      <c r="R292" s="90">
        <f t="shared" si="68"/>
        <v>0.19137443449714805</v>
      </c>
      <c r="S292" s="90">
        <f t="shared" si="68"/>
        <v>0.1892874020691111</v>
      </c>
      <c r="T292" s="92">
        <v>7421</v>
      </c>
      <c r="U292" s="1">
        <v>158935.75899999999</v>
      </c>
      <c r="V292" s="1">
        <v>21454.611096112309</v>
      </c>
      <c r="W292" s="195"/>
      <c r="X292" s="89">
        <v>0</v>
      </c>
      <c r="Y292" s="89">
        <f t="shared" si="69"/>
        <v>0</v>
      </c>
      <c r="Z292" s="1"/>
    </row>
    <row r="293" spans="2:26">
      <c r="B293" s="204">
        <v>5022</v>
      </c>
      <c r="C293" t="s">
        <v>320</v>
      </c>
      <c r="D293" s="1">
        <v>61606</v>
      </c>
      <c r="E293" s="86">
        <f t="shared" si="62"/>
        <v>24505.171042163885</v>
      </c>
      <c r="F293" s="87">
        <f t="shared" si="56"/>
        <v>0.79283807878994483</v>
      </c>
      <c r="G293" s="189">
        <f t="shared" si="63"/>
        <v>4098.3126215106877</v>
      </c>
      <c r="H293" s="189">
        <f t="shared" si="57"/>
        <v>10303.157930477868</v>
      </c>
      <c r="I293" s="189">
        <f t="shared" si="58"/>
        <v>1159.4572569240556</v>
      </c>
      <c r="J293" s="88">
        <f t="shared" si="59"/>
        <v>2914.8755439070756</v>
      </c>
      <c r="K293" s="189">
        <f t="shared" si="64"/>
        <v>895.55832883693324</v>
      </c>
      <c r="L293" s="88">
        <f t="shared" si="60"/>
        <v>2251.4336386960504</v>
      </c>
      <c r="M293" s="89">
        <f t="shared" si="65"/>
        <v>12554.591569173917</v>
      </c>
      <c r="N293" s="89">
        <f t="shared" si="66"/>
        <v>74160.591569173921</v>
      </c>
      <c r="O293" s="89">
        <f t="shared" si="67"/>
        <v>29499.041992511506</v>
      </c>
      <c r="P293" s="90">
        <f t="shared" si="61"/>
        <v>0.9544093260661235</v>
      </c>
      <c r="Q293" s="1">
        <v>1882.4844955290591</v>
      </c>
      <c r="R293" s="90">
        <f t="shared" si="68"/>
        <v>0.12732854389797882</v>
      </c>
      <c r="S293" s="90">
        <f t="shared" si="68"/>
        <v>0.1268801236338985</v>
      </c>
      <c r="T293" s="92">
        <v>2514</v>
      </c>
      <c r="U293" s="1">
        <v>54647.777999999998</v>
      </c>
      <c r="V293" s="1">
        <v>21746.031834460806</v>
      </c>
      <c r="W293" s="195"/>
      <c r="X293" s="89">
        <v>0</v>
      </c>
      <c r="Y293" s="89">
        <f t="shared" si="69"/>
        <v>0</v>
      </c>
      <c r="Z293" s="1"/>
    </row>
    <row r="294" spans="2:26">
      <c r="B294" s="204">
        <v>5025</v>
      </c>
      <c r="C294" t="s">
        <v>321</v>
      </c>
      <c r="D294" s="1">
        <v>144896</v>
      </c>
      <c r="E294" s="86">
        <f t="shared" si="62"/>
        <v>25699.893579283435</v>
      </c>
      <c r="F294" s="87">
        <f t="shared" si="56"/>
        <v>0.83149202327321781</v>
      </c>
      <c r="G294" s="189">
        <f t="shared" si="63"/>
        <v>3333.6901977541766</v>
      </c>
      <c r="H294" s="189">
        <f t="shared" si="57"/>
        <v>18795.345334938047</v>
      </c>
      <c r="I294" s="189">
        <f t="shared" si="58"/>
        <v>741.30436893221349</v>
      </c>
      <c r="J294" s="88">
        <f t="shared" si="59"/>
        <v>4179.4740320398196</v>
      </c>
      <c r="K294" s="189">
        <f t="shared" si="64"/>
        <v>477.40544084509111</v>
      </c>
      <c r="L294" s="88">
        <f t="shared" si="60"/>
        <v>2691.6118754846234</v>
      </c>
      <c r="M294" s="89">
        <f t="shared" si="65"/>
        <v>21486.957210422672</v>
      </c>
      <c r="N294" s="89">
        <f t="shared" si="66"/>
        <v>166382.95721042267</v>
      </c>
      <c r="O294" s="89">
        <f t="shared" si="67"/>
        <v>29510.989217882703</v>
      </c>
      <c r="P294" s="90">
        <f t="shared" si="61"/>
        <v>0.9547958655109563</v>
      </c>
      <c r="Q294" s="1">
        <v>1416.0135106574562</v>
      </c>
      <c r="R294" s="90">
        <f t="shared" si="68"/>
        <v>0.16966908316691395</v>
      </c>
      <c r="S294" s="90">
        <f t="shared" si="68"/>
        <v>0.17858993640852058</v>
      </c>
      <c r="T294" s="92">
        <v>5638</v>
      </c>
      <c r="U294" s="1">
        <v>123877.772</v>
      </c>
      <c r="V294" s="1">
        <v>21805.627882415065</v>
      </c>
      <c r="W294" s="195"/>
      <c r="X294" s="89">
        <v>0</v>
      </c>
      <c r="Y294" s="89">
        <f t="shared" si="69"/>
        <v>0</v>
      </c>
      <c r="Z294" s="1"/>
    </row>
    <row r="295" spans="2:26">
      <c r="B295" s="204">
        <v>5026</v>
      </c>
      <c r="C295" t="s">
        <v>322</v>
      </c>
      <c r="D295" s="1">
        <v>47170</v>
      </c>
      <c r="E295" s="86">
        <f t="shared" si="62"/>
        <v>23156.602847324495</v>
      </c>
      <c r="F295" s="87">
        <f t="shared" si="56"/>
        <v>0.74920662586623266</v>
      </c>
      <c r="G295" s="189">
        <f t="shared" si="63"/>
        <v>4961.3962662078975</v>
      </c>
      <c r="H295" s="189">
        <f t="shared" si="57"/>
        <v>10106.364194265487</v>
      </c>
      <c r="I295" s="189">
        <f t="shared" si="58"/>
        <v>1631.4561251178422</v>
      </c>
      <c r="J295" s="88">
        <f t="shared" si="59"/>
        <v>3323.2761268650447</v>
      </c>
      <c r="K295" s="189">
        <f t="shared" si="64"/>
        <v>1367.5571970307199</v>
      </c>
      <c r="L295" s="88">
        <f t="shared" si="60"/>
        <v>2785.7140103515762</v>
      </c>
      <c r="M295" s="89">
        <f t="shared" si="65"/>
        <v>12892.078204617063</v>
      </c>
      <c r="N295" s="89">
        <f t="shared" si="66"/>
        <v>60062.078204617064</v>
      </c>
      <c r="O295" s="89">
        <f t="shared" si="67"/>
        <v>29485.556310563115</v>
      </c>
      <c r="P295" s="90">
        <f t="shared" si="61"/>
        <v>0.95397301153688652</v>
      </c>
      <c r="Q295" s="1">
        <v>1128.17015807188</v>
      </c>
      <c r="R295" s="90">
        <f t="shared" si="68"/>
        <v>0.18749543392019652</v>
      </c>
      <c r="S295" s="90">
        <f t="shared" si="68"/>
        <v>0.19390802585594621</v>
      </c>
      <c r="T295" s="92">
        <v>2037</v>
      </c>
      <c r="U295" s="1">
        <v>39722.258000000002</v>
      </c>
      <c r="V295" s="1">
        <v>19395.6337890625</v>
      </c>
      <c r="W295" s="195"/>
      <c r="X295" s="89">
        <v>0</v>
      </c>
      <c r="Y295" s="89">
        <f t="shared" si="69"/>
        <v>0</v>
      </c>
      <c r="Z295" s="1"/>
    </row>
    <row r="296" spans="2:26">
      <c r="B296" s="204">
        <v>5027</v>
      </c>
      <c r="C296" t="s">
        <v>323</v>
      </c>
      <c r="D296" s="1">
        <v>149061</v>
      </c>
      <c r="E296" s="86">
        <f t="shared" si="62"/>
        <v>24484.395532194481</v>
      </c>
      <c r="F296" s="87">
        <f t="shared" si="56"/>
        <v>0.79216590982684376</v>
      </c>
      <c r="G296" s="189">
        <f t="shared" si="63"/>
        <v>4111.6089478911063</v>
      </c>
      <c r="H296" s="189">
        <f t="shared" si="57"/>
        <v>25031.475274761055</v>
      </c>
      <c r="I296" s="189">
        <f t="shared" si="58"/>
        <v>1166.7286854133472</v>
      </c>
      <c r="J296" s="88">
        <f t="shared" si="59"/>
        <v>7103.044236796457</v>
      </c>
      <c r="K296" s="189">
        <f t="shared" si="64"/>
        <v>902.82975732622481</v>
      </c>
      <c r="L296" s="88">
        <f t="shared" si="60"/>
        <v>5496.4275626020562</v>
      </c>
      <c r="M296" s="89">
        <f t="shared" si="65"/>
        <v>30527.902837363112</v>
      </c>
      <c r="N296" s="89">
        <f t="shared" si="66"/>
        <v>179588.9028373631</v>
      </c>
      <c r="O296" s="89">
        <f t="shared" si="67"/>
        <v>29498.834237411811</v>
      </c>
      <c r="P296" s="90">
        <f t="shared" si="61"/>
        <v>0.95440260437649249</v>
      </c>
      <c r="Q296" s="1">
        <v>3383.3430742963028</v>
      </c>
      <c r="R296" s="90">
        <f t="shared" si="68"/>
        <v>0.20869143698784573</v>
      </c>
      <c r="S296" s="90">
        <f t="shared" si="68"/>
        <v>0.21921388215216187</v>
      </c>
      <c r="T296" s="92">
        <v>6088</v>
      </c>
      <c r="U296" s="1">
        <v>123324.27899999999</v>
      </c>
      <c r="V296" s="1">
        <v>20082.116756228625</v>
      </c>
      <c r="W296" s="195"/>
      <c r="X296" s="89">
        <v>0</v>
      </c>
      <c r="Y296" s="89">
        <f t="shared" si="69"/>
        <v>0</v>
      </c>
      <c r="Z296" s="1"/>
    </row>
    <row r="297" spans="2:26">
      <c r="B297" s="204">
        <v>5028</v>
      </c>
      <c r="C297" t="s">
        <v>324</v>
      </c>
      <c r="D297" s="1">
        <v>458263</v>
      </c>
      <c r="E297" s="86">
        <f t="shared" si="62"/>
        <v>25704.678034552391</v>
      </c>
      <c r="F297" s="87">
        <f t="shared" si="56"/>
        <v>0.83164681910455351</v>
      </c>
      <c r="G297" s="189">
        <f t="shared" si="63"/>
        <v>3330.6281463820442</v>
      </c>
      <c r="H297" s="189">
        <f t="shared" si="57"/>
        <v>59378.43859369908</v>
      </c>
      <c r="I297" s="189">
        <f t="shared" si="58"/>
        <v>739.62980958807873</v>
      </c>
      <c r="J297" s="88">
        <f t="shared" si="59"/>
        <v>13186.120245336268</v>
      </c>
      <c r="K297" s="189">
        <f t="shared" si="64"/>
        <v>475.73088150095634</v>
      </c>
      <c r="L297" s="88">
        <f t="shared" si="60"/>
        <v>8481.3301553990514</v>
      </c>
      <c r="M297" s="89">
        <f t="shared" si="65"/>
        <v>67859.768749098133</v>
      </c>
      <c r="N297" s="89">
        <f t="shared" si="66"/>
        <v>526122.76874909818</v>
      </c>
      <c r="O297" s="89">
        <f t="shared" si="67"/>
        <v>29511.037062435393</v>
      </c>
      <c r="P297" s="90">
        <f t="shared" si="61"/>
        <v>0.95479741346926961</v>
      </c>
      <c r="Q297" s="1">
        <v>6176.8954678966329</v>
      </c>
      <c r="R297" s="90">
        <f t="shared" si="68"/>
        <v>0.20047430186586637</v>
      </c>
      <c r="S297" s="90">
        <f t="shared" si="68"/>
        <v>0.19939691860190784</v>
      </c>
      <c r="T297" s="92">
        <v>17828</v>
      </c>
      <c r="U297" s="1">
        <v>381734.95199999999</v>
      </c>
      <c r="V297" s="1">
        <v>21431.33572872221</v>
      </c>
      <c r="W297" s="195"/>
      <c r="X297" s="89">
        <v>0</v>
      </c>
      <c r="Y297" s="89">
        <f t="shared" si="69"/>
        <v>0</v>
      </c>
      <c r="Z297" s="1"/>
    </row>
    <row r="298" spans="2:26">
      <c r="B298" s="204">
        <v>5029</v>
      </c>
      <c r="C298" t="s">
        <v>325</v>
      </c>
      <c r="D298" s="1">
        <v>221058</v>
      </c>
      <c r="E298" s="86">
        <f t="shared" si="62"/>
        <v>25782.365290412876</v>
      </c>
      <c r="F298" s="87">
        <f t="shared" si="56"/>
        <v>0.83416030552653808</v>
      </c>
      <c r="G298" s="189">
        <f t="shared" si="63"/>
        <v>3280.9083026313342</v>
      </c>
      <c r="H298" s="189">
        <f t="shared" si="57"/>
        <v>28130.50778676106</v>
      </c>
      <c r="I298" s="189">
        <f t="shared" si="58"/>
        <v>712.43927003690908</v>
      </c>
      <c r="J298" s="88">
        <f t="shared" si="59"/>
        <v>6108.4543012964587</v>
      </c>
      <c r="K298" s="189">
        <f t="shared" si="64"/>
        <v>448.54034194978669</v>
      </c>
      <c r="L298" s="88">
        <f t="shared" si="60"/>
        <v>3845.7848918774712</v>
      </c>
      <c r="M298" s="89">
        <f t="shared" si="65"/>
        <v>31976.292678638532</v>
      </c>
      <c r="N298" s="89">
        <f t="shared" si="66"/>
        <v>253034.29267863854</v>
      </c>
      <c r="O298" s="89">
        <f t="shared" si="67"/>
        <v>29511.813934993999</v>
      </c>
      <c r="P298" s="90">
        <f t="shared" si="61"/>
        <v>0.95482254833348956</v>
      </c>
      <c r="Q298" s="1">
        <v>1678.1959525322891</v>
      </c>
      <c r="R298" s="90">
        <f t="shared" si="68"/>
        <v>0.23524152140619833</v>
      </c>
      <c r="S298" s="90">
        <f t="shared" si="68"/>
        <v>0.2276059020179865</v>
      </c>
      <c r="T298" s="92">
        <v>8574</v>
      </c>
      <c r="U298" s="1">
        <v>178959.334</v>
      </c>
      <c r="V298" s="1">
        <v>21002.15162539608</v>
      </c>
      <c r="W298" s="195"/>
      <c r="X298" s="89">
        <v>0</v>
      </c>
      <c r="Y298" s="89">
        <f t="shared" si="69"/>
        <v>0</v>
      </c>
      <c r="Z298" s="1"/>
    </row>
    <row r="299" spans="2:26">
      <c r="B299" s="204">
        <v>5031</v>
      </c>
      <c r="C299" t="s">
        <v>326</v>
      </c>
      <c r="D299" s="1">
        <v>432321</v>
      </c>
      <c r="E299" s="86">
        <f t="shared" si="62"/>
        <v>28896.530980549429</v>
      </c>
      <c r="F299" s="87">
        <f t="shared" si="56"/>
        <v>0.93491573949405404</v>
      </c>
      <c r="G299" s="189">
        <f t="shared" si="63"/>
        <v>1287.8422609439399</v>
      </c>
      <c r="H299" s="189">
        <f t="shared" si="57"/>
        <v>19267.408065982287</v>
      </c>
      <c r="I299" s="189">
        <f t="shared" si="58"/>
        <v>0</v>
      </c>
      <c r="J299" s="88">
        <f t="shared" si="59"/>
        <v>0</v>
      </c>
      <c r="K299" s="189">
        <f t="shared" si="64"/>
        <v>-263.89892808712239</v>
      </c>
      <c r="L299" s="88">
        <f t="shared" si="60"/>
        <v>-3948.1918631114381</v>
      </c>
      <c r="M299" s="89">
        <f t="shared" si="65"/>
        <v>15319.216202870848</v>
      </c>
      <c r="N299" s="89">
        <f t="shared" si="66"/>
        <v>447640.21620287083</v>
      </c>
      <c r="O299" s="89">
        <f t="shared" si="67"/>
        <v>29920.474313406245</v>
      </c>
      <c r="P299" s="90">
        <f t="shared" si="61"/>
        <v>0.96804430910963168</v>
      </c>
      <c r="Q299" s="1">
        <v>-336.3658135933274</v>
      </c>
      <c r="R299" s="90">
        <f t="shared" si="68"/>
        <v>0.18067677485907133</v>
      </c>
      <c r="S299" s="90">
        <f t="shared" si="68"/>
        <v>0.18556962694390952</v>
      </c>
      <c r="T299" s="92">
        <v>14961</v>
      </c>
      <c r="U299" s="1">
        <v>366163.72</v>
      </c>
      <c r="V299" s="1">
        <v>24373.541902416291</v>
      </c>
      <c r="W299" s="195"/>
      <c r="X299" s="89">
        <v>0</v>
      </c>
      <c r="Y299" s="89">
        <f t="shared" si="69"/>
        <v>0</v>
      </c>
      <c r="Z299" s="1"/>
    </row>
    <row r="300" spans="2:26">
      <c r="B300" s="204">
        <v>5032</v>
      </c>
      <c r="C300" t="s">
        <v>327</v>
      </c>
      <c r="D300" s="1">
        <v>110914</v>
      </c>
      <c r="E300" s="86">
        <f t="shared" si="62"/>
        <v>26048.379520901832</v>
      </c>
      <c r="F300" s="87">
        <f t="shared" si="56"/>
        <v>0.84276690578526559</v>
      </c>
      <c r="G300" s="189">
        <f t="shared" si="63"/>
        <v>3110.6591951184023</v>
      </c>
      <c r="H300" s="189">
        <f t="shared" si="57"/>
        <v>13245.186852814157</v>
      </c>
      <c r="I300" s="189">
        <f t="shared" si="58"/>
        <v>619.33428936577457</v>
      </c>
      <c r="J300" s="88">
        <f t="shared" si="59"/>
        <v>2637.1254041194684</v>
      </c>
      <c r="K300" s="189">
        <f t="shared" si="64"/>
        <v>355.43536127865218</v>
      </c>
      <c r="L300" s="88">
        <f t="shared" si="60"/>
        <v>1513.443768324501</v>
      </c>
      <c r="M300" s="89">
        <f t="shared" si="65"/>
        <v>14758.630621138658</v>
      </c>
      <c r="N300" s="89">
        <f t="shared" si="66"/>
        <v>125672.63062113865</v>
      </c>
      <c r="O300" s="89">
        <f t="shared" si="67"/>
        <v>29514.474077298884</v>
      </c>
      <c r="P300" s="90">
        <f t="shared" si="61"/>
        <v>0.95490861433607666</v>
      </c>
      <c r="Q300" s="1">
        <v>1354.8795154982927</v>
      </c>
      <c r="R300" s="90">
        <f t="shared" si="68"/>
        <v>0.23480104739326388</v>
      </c>
      <c r="S300" s="90">
        <f t="shared" si="68"/>
        <v>0.22755115866972433</v>
      </c>
      <c r="T300" s="92">
        <v>4258</v>
      </c>
      <c r="U300" s="1">
        <v>89823.376999999993</v>
      </c>
      <c r="V300" s="1">
        <v>21219.791400897706</v>
      </c>
      <c r="W300" s="195"/>
      <c r="X300" s="89">
        <v>0</v>
      </c>
      <c r="Y300" s="89">
        <f t="shared" si="69"/>
        <v>0</v>
      </c>
      <c r="Z300" s="1"/>
    </row>
    <row r="301" spans="2:26">
      <c r="B301" s="204">
        <v>5033</v>
      </c>
      <c r="C301" t="s">
        <v>328</v>
      </c>
      <c r="D301" s="1">
        <v>35313</v>
      </c>
      <c r="E301" s="86">
        <f t="shared" si="62"/>
        <v>45683.053040103492</v>
      </c>
      <c r="F301" s="87">
        <f t="shared" si="56"/>
        <v>1.4780253499661564</v>
      </c>
      <c r="G301" s="189">
        <f t="shared" si="63"/>
        <v>-9455.5318571706612</v>
      </c>
      <c r="H301" s="189">
        <f t="shared" si="57"/>
        <v>-7309.1261255929212</v>
      </c>
      <c r="I301" s="189">
        <f t="shared" si="58"/>
        <v>0</v>
      </c>
      <c r="J301" s="88">
        <f t="shared" si="59"/>
        <v>0</v>
      </c>
      <c r="K301" s="189">
        <f t="shared" si="64"/>
        <v>-263.89892808712239</v>
      </c>
      <c r="L301" s="88">
        <f t="shared" si="60"/>
        <v>-203.99387141134559</v>
      </c>
      <c r="M301" s="89">
        <f t="shared" si="65"/>
        <v>-7513.1199970042671</v>
      </c>
      <c r="N301" s="89">
        <f t="shared" si="66"/>
        <v>27799.880002995735</v>
      </c>
      <c r="O301" s="89">
        <f t="shared" si="67"/>
        <v>35963.622254845708</v>
      </c>
      <c r="P301" s="90">
        <f t="shared" si="61"/>
        <v>1.1635637688795886</v>
      </c>
      <c r="Q301" s="1">
        <v>180.70240933710375</v>
      </c>
      <c r="R301" s="90">
        <f t="shared" si="68"/>
        <v>0.11602518684248882</v>
      </c>
      <c r="S301" s="90">
        <f t="shared" si="68"/>
        <v>0.13479404509469109</v>
      </c>
      <c r="T301" s="92">
        <v>773</v>
      </c>
      <c r="U301" s="1">
        <v>31641.758999999998</v>
      </c>
      <c r="V301" s="1">
        <v>40256.690839694653</v>
      </c>
      <c r="W301" s="195"/>
      <c r="X301" s="89">
        <v>0</v>
      </c>
      <c r="Y301" s="89">
        <f t="shared" si="69"/>
        <v>0</v>
      </c>
      <c r="Z301" s="1"/>
    </row>
    <row r="302" spans="2:26">
      <c r="B302" s="204">
        <v>5034</v>
      </c>
      <c r="C302" t="s">
        <v>329</v>
      </c>
      <c r="D302" s="1">
        <v>56484</v>
      </c>
      <c r="E302" s="86">
        <f t="shared" si="62"/>
        <v>22960.975609756097</v>
      </c>
      <c r="F302" s="87">
        <f t="shared" si="56"/>
        <v>0.74287731998520679</v>
      </c>
      <c r="G302" s="189">
        <f t="shared" si="63"/>
        <v>5086.5976982516722</v>
      </c>
      <c r="H302" s="189">
        <f t="shared" si="57"/>
        <v>12513.030337699114</v>
      </c>
      <c r="I302" s="189">
        <f t="shared" si="58"/>
        <v>1699.9256582667817</v>
      </c>
      <c r="J302" s="88">
        <f t="shared" si="59"/>
        <v>4181.8171193362832</v>
      </c>
      <c r="K302" s="189">
        <f t="shared" si="64"/>
        <v>1436.0267301796594</v>
      </c>
      <c r="L302" s="88">
        <f t="shared" si="60"/>
        <v>3532.6257562419619</v>
      </c>
      <c r="M302" s="89">
        <f t="shared" si="65"/>
        <v>16045.656093941076</v>
      </c>
      <c r="N302" s="89">
        <f t="shared" si="66"/>
        <v>72529.65609394107</v>
      </c>
      <c r="O302" s="89">
        <f t="shared" si="67"/>
        <v>29483.600038187426</v>
      </c>
      <c r="P302" s="90">
        <f t="shared" si="61"/>
        <v>0.95390971847807604</v>
      </c>
      <c r="Q302" s="1">
        <v>1820.6449478924023</v>
      </c>
      <c r="R302" s="90">
        <f t="shared" si="68"/>
        <v>0.13865696656615356</v>
      </c>
      <c r="S302" s="90">
        <f t="shared" si="68"/>
        <v>0.14421139079330531</v>
      </c>
      <c r="T302" s="92">
        <v>2460</v>
      </c>
      <c r="U302" s="1">
        <v>49605.809000000001</v>
      </c>
      <c r="V302" s="1">
        <v>20067.074838187706</v>
      </c>
      <c r="W302" s="195"/>
      <c r="X302" s="89">
        <v>0</v>
      </c>
      <c r="Y302" s="89">
        <f t="shared" si="69"/>
        <v>0</v>
      </c>
      <c r="Z302" s="1"/>
    </row>
    <row r="303" spans="2:26">
      <c r="B303" s="204">
        <v>5035</v>
      </c>
      <c r="C303" t="s">
        <v>330</v>
      </c>
      <c r="D303" s="1">
        <v>649404</v>
      </c>
      <c r="E303" s="86">
        <f t="shared" si="62"/>
        <v>25864.42568105783</v>
      </c>
      <c r="F303" s="87">
        <f t="shared" si="56"/>
        <v>0.83681527995425198</v>
      </c>
      <c r="G303" s="189">
        <f t="shared" si="63"/>
        <v>3228.3896526185636</v>
      </c>
      <c r="H303" s="189">
        <f t="shared" si="57"/>
        <v>81058.407397946896</v>
      </c>
      <c r="I303" s="189">
        <f t="shared" si="58"/>
        <v>683.71813331117517</v>
      </c>
      <c r="J303" s="88">
        <f t="shared" si="59"/>
        <v>17166.794891176989</v>
      </c>
      <c r="K303" s="189">
        <f t="shared" si="64"/>
        <v>419.81920522405278</v>
      </c>
      <c r="L303" s="88">
        <f t="shared" si="60"/>
        <v>10540.820604765519</v>
      </c>
      <c r="M303" s="89">
        <f t="shared" si="65"/>
        <v>91599.228002712422</v>
      </c>
      <c r="N303" s="89">
        <f t="shared" si="66"/>
        <v>741003.22800271236</v>
      </c>
      <c r="O303" s="89">
        <f t="shared" si="67"/>
        <v>29512.634538900445</v>
      </c>
      <c r="P303" s="90">
        <f t="shared" si="61"/>
        <v>0.95484909807776652</v>
      </c>
      <c r="Q303" s="1">
        <v>4790.185964098564</v>
      </c>
      <c r="R303" s="90">
        <f t="shared" si="68"/>
        <v>0.21407351406155165</v>
      </c>
      <c r="S303" s="90">
        <f t="shared" si="68"/>
        <v>0.20532143081935222</v>
      </c>
      <c r="T303" s="92">
        <v>25108</v>
      </c>
      <c r="U303" s="1">
        <v>534896.76899999997</v>
      </c>
      <c r="V303" s="1">
        <v>21458.529666626549</v>
      </c>
      <c r="W303" s="195"/>
      <c r="X303" s="89">
        <v>0</v>
      </c>
      <c r="Y303" s="89">
        <f t="shared" si="69"/>
        <v>0</v>
      </c>
      <c r="Z303" s="1"/>
    </row>
    <row r="304" spans="2:26">
      <c r="B304" s="204">
        <v>5036</v>
      </c>
      <c r="C304" t="s">
        <v>331</v>
      </c>
      <c r="D304" s="1">
        <v>63310</v>
      </c>
      <c r="E304" s="86">
        <f t="shared" si="62"/>
        <v>23738.282714660665</v>
      </c>
      <c r="F304" s="87">
        <f t="shared" si="56"/>
        <v>0.76802624347657666</v>
      </c>
      <c r="G304" s="189">
        <f t="shared" si="63"/>
        <v>4589.1211511127485</v>
      </c>
      <c r="H304" s="189">
        <f t="shared" si="57"/>
        <v>12239.186110017699</v>
      </c>
      <c r="I304" s="189">
        <f t="shared" si="58"/>
        <v>1427.8681715501828</v>
      </c>
      <c r="J304" s="88">
        <f t="shared" si="59"/>
        <v>3808.1244135243378</v>
      </c>
      <c r="K304" s="189">
        <f t="shared" si="64"/>
        <v>1163.9692434630604</v>
      </c>
      <c r="L304" s="88">
        <f t="shared" si="60"/>
        <v>3104.3059723159818</v>
      </c>
      <c r="M304" s="89">
        <f t="shared" si="65"/>
        <v>15343.492082333682</v>
      </c>
      <c r="N304" s="89">
        <f t="shared" si="66"/>
        <v>78653.492082333687</v>
      </c>
      <c r="O304" s="89">
        <f t="shared" si="67"/>
        <v>29491.373109236476</v>
      </c>
      <c r="P304" s="90">
        <f t="shared" si="61"/>
        <v>0.95416120771298985</v>
      </c>
      <c r="Q304" s="1">
        <v>2508.311547166275</v>
      </c>
      <c r="R304" s="90">
        <f t="shared" si="68"/>
        <v>0.19492032593636566</v>
      </c>
      <c r="S304" s="90">
        <f t="shared" si="68"/>
        <v>0.19223209123234655</v>
      </c>
      <c r="T304" s="92">
        <v>2667</v>
      </c>
      <c r="U304" s="1">
        <v>52982.612000000001</v>
      </c>
      <c r="V304" s="1">
        <v>19910.789928598275</v>
      </c>
      <c r="W304" s="195"/>
      <c r="X304" s="89">
        <v>0</v>
      </c>
      <c r="Y304" s="89">
        <f t="shared" si="69"/>
        <v>0</v>
      </c>
      <c r="Z304" s="1"/>
    </row>
    <row r="305" spans="2:27">
      <c r="B305" s="204">
        <v>5037</v>
      </c>
      <c r="C305" t="s">
        <v>332</v>
      </c>
      <c r="D305" s="1">
        <v>538983</v>
      </c>
      <c r="E305" s="86">
        <f t="shared" si="62"/>
        <v>25903.926563175854</v>
      </c>
      <c r="F305" s="87">
        <f t="shared" si="56"/>
        <v>0.83809328790755599</v>
      </c>
      <c r="G305" s="189">
        <f t="shared" si="63"/>
        <v>3203.1090880630281</v>
      </c>
      <c r="H305" s="189">
        <f t="shared" si="57"/>
        <v>66647.090795327429</v>
      </c>
      <c r="I305" s="189">
        <f t="shared" si="58"/>
        <v>669.89282456986689</v>
      </c>
      <c r="J305" s="88">
        <f t="shared" si="59"/>
        <v>13938.46000082522</v>
      </c>
      <c r="K305" s="189">
        <f t="shared" si="64"/>
        <v>405.9938964827445</v>
      </c>
      <c r="L305" s="88">
        <f t="shared" si="60"/>
        <v>8447.5150041164652</v>
      </c>
      <c r="M305" s="89">
        <f t="shared" si="65"/>
        <v>75094.605799443889</v>
      </c>
      <c r="N305" s="89">
        <f t="shared" si="66"/>
        <v>614077.6057994439</v>
      </c>
      <c r="O305" s="89">
        <f t="shared" si="67"/>
        <v>29513.029547721624</v>
      </c>
      <c r="P305" s="90">
        <f t="shared" si="61"/>
        <v>0.95486187815729962</v>
      </c>
      <c r="Q305" s="1">
        <v>3705.6321791857918</v>
      </c>
      <c r="R305" s="90">
        <f t="shared" si="68"/>
        <v>0.20674037115574492</v>
      </c>
      <c r="S305" s="90">
        <f t="shared" si="68"/>
        <v>0.20239060771859951</v>
      </c>
      <c r="T305" s="92">
        <v>20807</v>
      </c>
      <c r="U305" s="1">
        <v>446643.71299999999</v>
      </c>
      <c r="V305" s="1">
        <v>21543.686716187538</v>
      </c>
      <c r="W305" s="195"/>
      <c r="X305" s="89">
        <v>0</v>
      </c>
      <c r="Y305" s="89">
        <f t="shared" si="69"/>
        <v>0</v>
      </c>
      <c r="Z305" s="1"/>
    </row>
    <row r="306" spans="2:27">
      <c r="B306" s="204">
        <v>5038</v>
      </c>
      <c r="C306" t="s">
        <v>333</v>
      </c>
      <c r="D306" s="1">
        <v>377584</v>
      </c>
      <c r="E306" s="86">
        <f t="shared" si="62"/>
        <v>24462.844185293165</v>
      </c>
      <c r="F306" s="87">
        <f t="shared" si="56"/>
        <v>0.79146863950609492</v>
      </c>
      <c r="G306" s="189">
        <f t="shared" si="63"/>
        <v>4125.4018099079494</v>
      </c>
      <c r="H306" s="189">
        <f t="shared" si="57"/>
        <v>63675.576935929203</v>
      </c>
      <c r="I306" s="189">
        <f t="shared" si="58"/>
        <v>1174.2716568288079</v>
      </c>
      <c r="J306" s="88">
        <f t="shared" si="59"/>
        <v>18124.883023152648</v>
      </c>
      <c r="K306" s="189">
        <f t="shared" si="64"/>
        <v>910.37272874168548</v>
      </c>
      <c r="L306" s="88">
        <f t="shared" si="60"/>
        <v>14051.603068127915</v>
      </c>
      <c r="M306" s="89">
        <f t="shared" si="65"/>
        <v>77727.180004057125</v>
      </c>
      <c r="N306" s="89">
        <f t="shared" si="66"/>
        <v>455311.18000405713</v>
      </c>
      <c r="O306" s="89">
        <f t="shared" si="67"/>
        <v>29498.6187239428</v>
      </c>
      <c r="P306" s="90">
        <f t="shared" si="61"/>
        <v>0.95439563167328501</v>
      </c>
      <c r="Q306" s="1">
        <v>5658.3590328126738</v>
      </c>
      <c r="R306" s="90">
        <f t="shared" si="68"/>
        <v>0.16908359811881896</v>
      </c>
      <c r="S306" s="90">
        <f t="shared" si="68"/>
        <v>0.16734152343422345</v>
      </c>
      <c r="T306" s="92">
        <v>15435</v>
      </c>
      <c r="U306" s="1">
        <v>322974.337</v>
      </c>
      <c r="V306" s="1">
        <v>20956.030171295093</v>
      </c>
      <c r="W306" s="195"/>
      <c r="X306" s="89">
        <v>0</v>
      </c>
      <c r="Y306" s="89">
        <f t="shared" si="69"/>
        <v>0</v>
      </c>
      <c r="Z306" s="1"/>
    </row>
    <row r="307" spans="2:27">
      <c r="B307" s="204">
        <v>5041</v>
      </c>
      <c r="C307" t="s">
        <v>334</v>
      </c>
      <c r="D307" s="1">
        <v>50211</v>
      </c>
      <c r="E307" s="86">
        <f t="shared" si="62"/>
        <v>23452.125175151799</v>
      </c>
      <c r="F307" s="87">
        <f t="shared" si="56"/>
        <v>0.75876792842686325</v>
      </c>
      <c r="G307" s="189">
        <f t="shared" si="63"/>
        <v>4772.261976398423</v>
      </c>
      <c r="H307" s="189">
        <f t="shared" si="57"/>
        <v>10217.412891469025</v>
      </c>
      <c r="I307" s="189">
        <f t="shared" si="58"/>
        <v>1528.0233103782857</v>
      </c>
      <c r="J307" s="88">
        <f t="shared" si="59"/>
        <v>3271.4979075199094</v>
      </c>
      <c r="K307" s="189">
        <f t="shared" si="64"/>
        <v>1264.1243822911633</v>
      </c>
      <c r="L307" s="88">
        <f t="shared" si="60"/>
        <v>2706.4903024853807</v>
      </c>
      <c r="M307" s="89">
        <f t="shared" si="65"/>
        <v>12923.903193954406</v>
      </c>
      <c r="N307" s="89">
        <f t="shared" si="66"/>
        <v>63134.903193954407</v>
      </c>
      <c r="O307" s="89">
        <f t="shared" si="67"/>
        <v>29488.511533841385</v>
      </c>
      <c r="P307" s="90">
        <f t="shared" si="61"/>
        <v>0.95406862456249264</v>
      </c>
      <c r="Q307" s="1">
        <v>1127.5518794461877</v>
      </c>
      <c r="R307" s="90">
        <f t="shared" si="68"/>
        <v>0.19706442069017302</v>
      </c>
      <c r="S307" s="90">
        <f t="shared" si="68"/>
        <v>0.19538707680317158</v>
      </c>
      <c r="T307" s="92">
        <v>2141</v>
      </c>
      <c r="U307" s="1">
        <v>41945.110999999997</v>
      </c>
      <c r="V307" s="1">
        <v>19618.854536950417</v>
      </c>
      <c r="W307" s="195"/>
      <c r="X307" s="89">
        <v>0</v>
      </c>
      <c r="Y307" s="89">
        <f t="shared" si="69"/>
        <v>0</v>
      </c>
      <c r="Z307" s="1"/>
    </row>
    <row r="308" spans="2:27">
      <c r="B308" s="204">
        <v>5042</v>
      </c>
      <c r="C308" t="s">
        <v>335</v>
      </c>
      <c r="D308" s="1">
        <v>33784</v>
      </c>
      <c r="E308" s="86">
        <f t="shared" si="62"/>
        <v>25947.772657450078</v>
      </c>
      <c r="F308" s="87">
        <f t="shared" si="56"/>
        <v>0.8395118804604097</v>
      </c>
      <c r="G308" s="189">
        <f t="shared" si="63"/>
        <v>3175.0475877275248</v>
      </c>
      <c r="H308" s="189">
        <f t="shared" si="57"/>
        <v>4133.9119592212373</v>
      </c>
      <c r="I308" s="189">
        <f t="shared" si="58"/>
        <v>654.54669157388844</v>
      </c>
      <c r="J308" s="88">
        <f t="shared" si="59"/>
        <v>852.2197924292027</v>
      </c>
      <c r="K308" s="189">
        <f t="shared" si="64"/>
        <v>390.64776348676605</v>
      </c>
      <c r="L308" s="88">
        <f t="shared" si="60"/>
        <v>508.62338805976941</v>
      </c>
      <c r="M308" s="89">
        <f t="shared" si="65"/>
        <v>4642.5353472810066</v>
      </c>
      <c r="N308" s="89">
        <f t="shared" si="66"/>
        <v>38426.535347281009</v>
      </c>
      <c r="O308" s="89">
        <f t="shared" si="67"/>
        <v>29513.468008664368</v>
      </c>
      <c r="P308" s="90">
        <f t="shared" si="61"/>
        <v>0.9548760640828281</v>
      </c>
      <c r="Q308" s="1">
        <v>733.56020412841463</v>
      </c>
      <c r="R308" s="90">
        <f t="shared" si="68"/>
        <v>0.1797008761297319</v>
      </c>
      <c r="S308" s="90">
        <f t="shared" si="68"/>
        <v>0.192385831787041</v>
      </c>
      <c r="T308" s="92">
        <v>1302</v>
      </c>
      <c r="U308" s="1">
        <v>28637.768</v>
      </c>
      <c r="V308" s="1">
        <v>21761.221884498478</v>
      </c>
      <c r="W308" s="195"/>
      <c r="X308" s="89">
        <v>0</v>
      </c>
      <c r="Y308" s="89">
        <f t="shared" si="69"/>
        <v>0</v>
      </c>
      <c r="Z308" s="1"/>
    </row>
    <row r="309" spans="2:27">
      <c r="B309" s="204">
        <v>5043</v>
      </c>
      <c r="C309" s="209" t="s">
        <v>336</v>
      </c>
      <c r="D309" s="1">
        <v>12688</v>
      </c>
      <c r="E309" s="86">
        <f t="shared" si="62"/>
        <v>28902.050113895217</v>
      </c>
      <c r="F309" s="87">
        <f t="shared" si="56"/>
        <v>0.9350943050331777</v>
      </c>
      <c r="G309" s="189">
        <f t="shared" si="63"/>
        <v>1284.3100156026358</v>
      </c>
      <c r="H309" s="189">
        <f t="shared" si="57"/>
        <v>563.81209684955718</v>
      </c>
      <c r="I309" s="189">
        <f t="shared" si="58"/>
        <v>0</v>
      </c>
      <c r="J309" s="88">
        <f t="shared" si="59"/>
        <v>0</v>
      </c>
      <c r="K309" s="189">
        <f t="shared" si="64"/>
        <v>-263.89892808712239</v>
      </c>
      <c r="L309" s="88">
        <f t="shared" si="60"/>
        <v>-115.85162943024673</v>
      </c>
      <c r="M309" s="89">
        <f t="shared" si="65"/>
        <v>447.96046741931048</v>
      </c>
      <c r="N309" s="89">
        <f t="shared" si="66"/>
        <v>13135.960467419311</v>
      </c>
      <c r="O309" s="89">
        <f t="shared" si="67"/>
        <v>29922.46120141073</v>
      </c>
      <c r="P309" s="90">
        <f t="shared" si="61"/>
        <v>0.96810859270371619</v>
      </c>
      <c r="Q309" s="1">
        <v>248.74850931304962</v>
      </c>
      <c r="R309" s="90">
        <f t="shared" si="68"/>
        <v>0.13977650211682408</v>
      </c>
      <c r="S309" s="90">
        <f t="shared" si="68"/>
        <v>0.15016170942540577</v>
      </c>
      <c r="T309" s="92">
        <v>439</v>
      </c>
      <c r="U309" s="1">
        <v>11132.007</v>
      </c>
      <c r="V309" s="1">
        <v>25128.68397291196</v>
      </c>
      <c r="W309" s="195"/>
      <c r="X309" s="89">
        <v>0</v>
      </c>
      <c r="Y309" s="89">
        <f t="shared" si="69"/>
        <v>0</v>
      </c>
      <c r="Z309" s="1"/>
    </row>
    <row r="310" spans="2:27">
      <c r="B310" s="204">
        <v>5044</v>
      </c>
      <c r="C310" s="209" t="s">
        <v>337</v>
      </c>
      <c r="D310" s="1">
        <v>29136</v>
      </c>
      <c r="E310" s="86">
        <f t="shared" si="62"/>
        <v>36283.935242839354</v>
      </c>
      <c r="F310" s="87">
        <f t="shared" si="56"/>
        <v>1.1739271462082101</v>
      </c>
      <c r="G310" s="189">
        <f t="shared" si="63"/>
        <v>-3440.0964669216123</v>
      </c>
      <c r="H310" s="189">
        <f t="shared" si="57"/>
        <v>-2762.3974629380546</v>
      </c>
      <c r="I310" s="189">
        <f t="shared" si="58"/>
        <v>0</v>
      </c>
      <c r="J310" s="88">
        <f t="shared" si="59"/>
        <v>0</v>
      </c>
      <c r="K310" s="189">
        <f t="shared" si="64"/>
        <v>-263.89892808712239</v>
      </c>
      <c r="L310" s="88">
        <f t="shared" si="60"/>
        <v>-211.91083925395927</v>
      </c>
      <c r="M310" s="89">
        <f t="shared" si="65"/>
        <v>-2974.3083021920138</v>
      </c>
      <c r="N310" s="89">
        <f t="shared" si="66"/>
        <v>26161.691697807986</v>
      </c>
      <c r="O310" s="89">
        <f t="shared" si="67"/>
        <v>32579.939847830618</v>
      </c>
      <c r="P310" s="90">
        <f t="shared" si="61"/>
        <v>1.0540884155267278</v>
      </c>
      <c r="Q310" s="1">
        <v>246.25515484824018</v>
      </c>
      <c r="R310" s="90">
        <f t="shared" si="68"/>
        <v>6.7725049366159223E-2</v>
      </c>
      <c r="S310" s="90">
        <f t="shared" si="68"/>
        <v>7.8362409758350071E-2</v>
      </c>
      <c r="T310" s="92">
        <v>803</v>
      </c>
      <c r="U310" s="1">
        <v>27287.923999999999</v>
      </c>
      <c r="V310" s="1">
        <v>33647.255240443897</v>
      </c>
      <c r="W310" s="195"/>
      <c r="X310" s="89">
        <v>0</v>
      </c>
      <c r="Y310" s="89">
        <f t="shared" si="69"/>
        <v>0</v>
      </c>
      <c r="Z310" s="1"/>
    </row>
    <row r="311" spans="2:27">
      <c r="B311" s="204">
        <v>5045</v>
      </c>
      <c r="C311" t="s">
        <v>338</v>
      </c>
      <c r="D311" s="1">
        <v>61016</v>
      </c>
      <c r="E311" s="86">
        <f t="shared" si="62"/>
        <v>26621.291448516578</v>
      </c>
      <c r="F311" s="87">
        <f t="shared" si="56"/>
        <v>0.86130284627000542</v>
      </c>
      <c r="G311" s="189">
        <f t="shared" si="63"/>
        <v>2743.9955614449641</v>
      </c>
      <c r="H311" s="189">
        <f t="shared" si="57"/>
        <v>6289.237826831858</v>
      </c>
      <c r="I311" s="189">
        <f t="shared" si="58"/>
        <v>418.81511470061321</v>
      </c>
      <c r="J311" s="88">
        <f t="shared" si="59"/>
        <v>959.92424289380551</v>
      </c>
      <c r="K311" s="189">
        <f t="shared" si="64"/>
        <v>154.91618661349082</v>
      </c>
      <c r="L311" s="88">
        <f t="shared" si="60"/>
        <v>355.067899718121</v>
      </c>
      <c r="M311" s="89">
        <f t="shared" si="65"/>
        <v>6644.3057265499792</v>
      </c>
      <c r="N311" s="89">
        <f t="shared" si="66"/>
        <v>67660.305726549981</v>
      </c>
      <c r="O311" s="89">
        <f t="shared" si="67"/>
        <v>29520.203196575036</v>
      </c>
      <c r="P311" s="90">
        <f t="shared" si="61"/>
        <v>0.9550939737409242</v>
      </c>
      <c r="Q311" s="1">
        <v>1100.6952441338926</v>
      </c>
      <c r="R311" s="90">
        <f t="shared" si="68"/>
        <v>0.17911181087754602</v>
      </c>
      <c r="S311" s="90">
        <f t="shared" si="68"/>
        <v>0.19042963803256599</v>
      </c>
      <c r="T311" s="92">
        <v>2292</v>
      </c>
      <c r="U311" s="1">
        <v>51747.425000000003</v>
      </c>
      <c r="V311" s="1">
        <v>22362.75929127053</v>
      </c>
      <c r="W311" s="195"/>
      <c r="X311" s="89">
        <v>0</v>
      </c>
      <c r="Y311" s="89">
        <f t="shared" si="69"/>
        <v>0</v>
      </c>
      <c r="Z311" s="1"/>
    </row>
    <row r="312" spans="2:27">
      <c r="B312" s="204">
        <v>5046</v>
      </c>
      <c r="C312" t="s">
        <v>339</v>
      </c>
      <c r="D312" s="1">
        <v>29451</v>
      </c>
      <c r="E312" s="86">
        <f t="shared" si="62"/>
        <v>23943.90243902439</v>
      </c>
      <c r="F312" s="87">
        <f t="shared" si="56"/>
        <v>0.77467884536804499</v>
      </c>
      <c r="G312" s="189">
        <f t="shared" si="63"/>
        <v>4457.524527519965</v>
      </c>
      <c r="H312" s="189">
        <f t="shared" si="57"/>
        <v>5482.7551688495569</v>
      </c>
      <c r="I312" s="189">
        <f t="shared" si="58"/>
        <v>1355.9012680228789</v>
      </c>
      <c r="J312" s="88">
        <f t="shared" si="59"/>
        <v>1667.7585596681411</v>
      </c>
      <c r="K312" s="189">
        <f t="shared" si="64"/>
        <v>1092.0023399357565</v>
      </c>
      <c r="L312" s="88">
        <f t="shared" si="60"/>
        <v>1343.1628781209804</v>
      </c>
      <c r="M312" s="89">
        <f t="shared" si="65"/>
        <v>6825.918046970537</v>
      </c>
      <c r="N312" s="89">
        <f t="shared" si="66"/>
        <v>36276.918046970539</v>
      </c>
      <c r="O312" s="89">
        <f t="shared" si="67"/>
        <v>29493.429306480113</v>
      </c>
      <c r="P312" s="90">
        <f t="shared" si="61"/>
        <v>0.95422773373190461</v>
      </c>
      <c r="Q312" s="1">
        <v>587.08747394619877</v>
      </c>
      <c r="R312" s="90">
        <f t="shared" si="68"/>
        <v>0.21382101590690375</v>
      </c>
      <c r="S312" s="90">
        <f t="shared" si="68"/>
        <v>0.21875524767888316</v>
      </c>
      <c r="T312" s="92">
        <v>1230</v>
      </c>
      <c r="U312" s="1">
        <v>24263.05</v>
      </c>
      <c r="V312" s="1">
        <v>19646.194331983803</v>
      </c>
      <c r="W312" s="195"/>
      <c r="X312" s="89">
        <v>0</v>
      </c>
      <c r="Y312" s="89">
        <f t="shared" si="69"/>
        <v>0</v>
      </c>
      <c r="Z312" s="1"/>
    </row>
    <row r="313" spans="2:27">
      <c r="B313" s="204">
        <v>5047</v>
      </c>
      <c r="C313" t="s">
        <v>340</v>
      </c>
      <c r="D313" s="1">
        <v>97570</v>
      </c>
      <c r="E313" s="86">
        <f t="shared" si="62"/>
        <v>24738.843813387422</v>
      </c>
      <c r="F313" s="87">
        <f t="shared" si="56"/>
        <v>0.80039830641225451</v>
      </c>
      <c r="G313" s="189">
        <f t="shared" si="63"/>
        <v>3948.7620479276243</v>
      </c>
      <c r="H313" s="189">
        <f t="shared" si="57"/>
        <v>15573.917517026552</v>
      </c>
      <c r="I313" s="189">
        <f t="shared" si="58"/>
        <v>1077.6717869958177</v>
      </c>
      <c r="J313" s="88">
        <f t="shared" si="59"/>
        <v>4250.3375279115044</v>
      </c>
      <c r="K313" s="189">
        <f t="shared" si="64"/>
        <v>813.7728589086953</v>
      </c>
      <c r="L313" s="88">
        <f t="shared" si="60"/>
        <v>3209.5201555358944</v>
      </c>
      <c r="M313" s="89">
        <f t="shared" si="65"/>
        <v>18783.437672562446</v>
      </c>
      <c r="N313" s="89">
        <f t="shared" si="66"/>
        <v>116353.43767256245</v>
      </c>
      <c r="O313" s="89">
        <f t="shared" si="67"/>
        <v>29501.378720223744</v>
      </c>
      <c r="P313" s="90">
        <f t="shared" si="61"/>
        <v>0.95448492834234666</v>
      </c>
      <c r="Q313" s="1">
        <v>2344.4806644258679</v>
      </c>
      <c r="R313" s="90">
        <f t="shared" si="68"/>
        <v>0.17796973722461526</v>
      </c>
      <c r="S313" s="90">
        <f t="shared" si="68"/>
        <v>0.17856708496154439</v>
      </c>
      <c r="T313" s="92">
        <v>3944</v>
      </c>
      <c r="U313" s="1">
        <v>82828.952999999994</v>
      </c>
      <c r="V313" s="1">
        <v>20990.611505321845</v>
      </c>
      <c r="W313" s="195"/>
      <c r="X313" s="89">
        <v>0</v>
      </c>
      <c r="Y313" s="89">
        <f t="shared" si="69"/>
        <v>0</v>
      </c>
      <c r="Z313" s="1"/>
    </row>
    <row r="314" spans="2:27">
      <c r="B314" s="204">
        <v>5049</v>
      </c>
      <c r="C314" t="s">
        <v>341</v>
      </c>
      <c r="D314" s="1">
        <v>32062</v>
      </c>
      <c r="E314" s="86">
        <f t="shared" si="62"/>
        <v>28884.684684684686</v>
      </c>
      <c r="F314" s="87">
        <f t="shared" si="56"/>
        <v>0.9345324655133086</v>
      </c>
      <c r="G314" s="189">
        <f t="shared" si="63"/>
        <v>1295.4238902973757</v>
      </c>
      <c r="H314" s="189">
        <f t="shared" si="57"/>
        <v>1437.9205182300871</v>
      </c>
      <c r="I314" s="189">
        <f t="shared" si="58"/>
        <v>0</v>
      </c>
      <c r="J314" s="88">
        <f t="shared" si="59"/>
        <v>0</v>
      </c>
      <c r="K314" s="189">
        <f t="shared" si="64"/>
        <v>-263.89892808712239</v>
      </c>
      <c r="L314" s="88">
        <f t="shared" si="60"/>
        <v>-292.9278101767058</v>
      </c>
      <c r="M314" s="89">
        <f t="shared" si="65"/>
        <v>1144.9927080533812</v>
      </c>
      <c r="N314" s="89">
        <f t="shared" si="66"/>
        <v>33206.992708053382</v>
      </c>
      <c r="O314" s="89">
        <f t="shared" si="67"/>
        <v>29916.209646894938</v>
      </c>
      <c r="P314" s="90">
        <f t="shared" si="61"/>
        <v>0.96790633047656327</v>
      </c>
      <c r="Q314" s="1">
        <v>-66.708416087734577</v>
      </c>
      <c r="R314" s="90">
        <f t="shared" si="68"/>
        <v>0.16123894365575342</v>
      </c>
      <c r="S314" s="90">
        <f t="shared" si="68"/>
        <v>0.17274671697126101</v>
      </c>
      <c r="T314" s="92">
        <v>1110</v>
      </c>
      <c r="U314" s="1">
        <v>27610.166000000001</v>
      </c>
      <c r="V314" s="1">
        <v>24629.942908117751</v>
      </c>
      <c r="W314" s="195"/>
      <c r="X314" s="89">
        <v>0</v>
      </c>
      <c r="Y314" s="89">
        <f t="shared" si="69"/>
        <v>0</v>
      </c>
      <c r="Z314" s="1"/>
    </row>
    <row r="315" spans="2:27">
      <c r="B315" s="204">
        <v>5052</v>
      </c>
      <c r="C315" t="s">
        <v>342</v>
      </c>
      <c r="D315" s="1">
        <v>15057</v>
      </c>
      <c r="E315" s="86">
        <f t="shared" si="62"/>
        <v>25263.422818791943</v>
      </c>
      <c r="F315" s="87">
        <f t="shared" si="56"/>
        <v>0.81737048792051037</v>
      </c>
      <c r="G315" s="189">
        <f t="shared" si="63"/>
        <v>3613.0314844687309</v>
      </c>
      <c r="H315" s="189">
        <f t="shared" si="57"/>
        <v>2153.3667647433635</v>
      </c>
      <c r="I315" s="189">
        <f t="shared" si="58"/>
        <v>894.06913510423544</v>
      </c>
      <c r="J315" s="88">
        <f t="shared" si="59"/>
        <v>532.86520452212437</v>
      </c>
      <c r="K315" s="189">
        <f t="shared" si="64"/>
        <v>630.17020701711306</v>
      </c>
      <c r="L315" s="88">
        <f t="shared" si="60"/>
        <v>375.58144338219938</v>
      </c>
      <c r="M315" s="89">
        <f t="shared" si="65"/>
        <v>2528.9482081255628</v>
      </c>
      <c r="N315" s="89">
        <f t="shared" si="66"/>
        <v>17585.948208125563</v>
      </c>
      <c r="O315" s="89">
        <f t="shared" si="67"/>
        <v>29506.62451027779</v>
      </c>
      <c r="P315" s="90">
        <f t="shared" si="61"/>
        <v>0.95465465015742923</v>
      </c>
      <c r="Q315" s="1">
        <v>-124.36128904720681</v>
      </c>
      <c r="R315" s="90">
        <f t="shared" si="68"/>
        <v>7.8874488211736024E-2</v>
      </c>
      <c r="S315" s="90">
        <f t="shared" si="68"/>
        <v>7.3443911928790948E-2</v>
      </c>
      <c r="T315" s="92">
        <v>596</v>
      </c>
      <c r="U315" s="1">
        <v>13956.210999999999</v>
      </c>
      <c r="V315" s="1">
        <v>23534.925801011803</v>
      </c>
      <c r="W315" s="195"/>
      <c r="X315" s="89">
        <v>0</v>
      </c>
      <c r="Y315" s="89">
        <f t="shared" si="69"/>
        <v>0</v>
      </c>
      <c r="Z315" s="1"/>
    </row>
    <row r="316" spans="2:27">
      <c r="B316" s="204">
        <v>5053</v>
      </c>
      <c r="C316" t="s">
        <v>343</v>
      </c>
      <c r="D316" s="1">
        <v>177438</v>
      </c>
      <c r="E316" s="86">
        <f t="shared" si="62"/>
        <v>25111.519954712709</v>
      </c>
      <c r="F316" s="87">
        <f t="shared" si="56"/>
        <v>0.81245583644911068</v>
      </c>
      <c r="G316" s="189">
        <f t="shared" si="63"/>
        <v>3710.2493174794408</v>
      </c>
      <c r="H316" s="189">
        <f t="shared" si="57"/>
        <v>26216.621677309729</v>
      </c>
      <c r="I316" s="189">
        <f t="shared" si="58"/>
        <v>947.23513753196755</v>
      </c>
      <c r="J316" s="88">
        <f t="shared" si="59"/>
        <v>6693.1634818008833</v>
      </c>
      <c r="K316" s="189">
        <f t="shared" si="64"/>
        <v>683.33620944484517</v>
      </c>
      <c r="L316" s="88">
        <f t="shared" si="60"/>
        <v>4828.4536559372755</v>
      </c>
      <c r="M316" s="89">
        <f t="shared" si="65"/>
        <v>31045.075333247005</v>
      </c>
      <c r="N316" s="89">
        <f t="shared" si="66"/>
        <v>208483.07533324702</v>
      </c>
      <c r="O316" s="89">
        <f t="shared" si="67"/>
        <v>29505.105481636994</v>
      </c>
      <c r="P316" s="90">
        <f t="shared" si="61"/>
        <v>0.95460550364271513</v>
      </c>
      <c r="Q316" s="1">
        <v>2207.4059926047485</v>
      </c>
      <c r="R316" s="93">
        <f t="shared" si="68"/>
        <v>0.1844514641577836</v>
      </c>
      <c r="S316" s="93">
        <f t="shared" si="68"/>
        <v>0.17858452370412911</v>
      </c>
      <c r="T316" s="92">
        <v>7066</v>
      </c>
      <c r="U316" s="1">
        <v>149806.054</v>
      </c>
      <c r="V316" s="1">
        <v>21306.507466932158</v>
      </c>
      <c r="W316" s="195"/>
      <c r="X316" s="89">
        <v>0</v>
      </c>
      <c r="Y316" s="89">
        <f t="shared" si="69"/>
        <v>0</v>
      </c>
      <c r="Z316" s="1"/>
    </row>
    <row r="317" spans="2:27">
      <c r="B317" s="204">
        <v>5054</v>
      </c>
      <c r="C317" t="s">
        <v>344</v>
      </c>
      <c r="D317" s="1">
        <v>235635</v>
      </c>
      <c r="E317" s="86">
        <f t="shared" si="62"/>
        <v>23549.370377773335</v>
      </c>
      <c r="F317" s="87">
        <f t="shared" si="56"/>
        <v>0.76191419088246248</v>
      </c>
      <c r="G317" s="189">
        <f t="shared" si="63"/>
        <v>4710.0250467206397</v>
      </c>
      <c r="H317" s="189">
        <f t="shared" si="57"/>
        <v>47128.510617486725</v>
      </c>
      <c r="I317" s="189">
        <f t="shared" si="58"/>
        <v>1493.9874894607483</v>
      </c>
      <c r="J317" s="88">
        <f t="shared" si="59"/>
        <v>14948.838819544248</v>
      </c>
      <c r="K317" s="189">
        <f t="shared" si="64"/>
        <v>1230.0885613736259</v>
      </c>
      <c r="L317" s="88">
        <f t="shared" si="60"/>
        <v>12308.266145104501</v>
      </c>
      <c r="M317" s="89">
        <f t="shared" si="65"/>
        <v>59436.776762591224</v>
      </c>
      <c r="N317" s="89">
        <f t="shared" si="66"/>
        <v>295071.77676259121</v>
      </c>
      <c r="O317" s="89">
        <f t="shared" si="67"/>
        <v>29489.483985867602</v>
      </c>
      <c r="P317" s="90">
        <f t="shared" si="61"/>
        <v>0.95410008718704875</v>
      </c>
      <c r="Q317" s="1">
        <v>4621.4058083785858</v>
      </c>
      <c r="R317" s="93">
        <f t="shared" si="68"/>
        <v>0.18934973164638938</v>
      </c>
      <c r="S317" s="93">
        <f t="shared" si="68"/>
        <v>0.19362882322536895</v>
      </c>
      <c r="T317" s="92">
        <v>10006</v>
      </c>
      <c r="U317" s="1">
        <v>198120.867</v>
      </c>
      <c r="V317" s="1">
        <v>19729.223959370644</v>
      </c>
      <c r="W317" s="195"/>
      <c r="X317" s="89">
        <v>0</v>
      </c>
      <c r="Y317" s="89">
        <f t="shared" si="69"/>
        <v>0</v>
      </c>
      <c r="Z317" s="1"/>
      <c r="AA317" s="1"/>
    </row>
    <row r="318" spans="2:27">
      <c r="B318" s="204">
        <v>5055</v>
      </c>
      <c r="C318" t="s">
        <v>345</v>
      </c>
      <c r="D318" s="1">
        <v>161568</v>
      </c>
      <c r="E318" s="86">
        <f t="shared" si="62"/>
        <v>26595.555555555555</v>
      </c>
      <c r="F318" s="87">
        <f t="shared" si="56"/>
        <v>0.86047018952600418</v>
      </c>
      <c r="G318" s="189">
        <f t="shared" si="63"/>
        <v>2760.4665329400195</v>
      </c>
      <c r="H318" s="189">
        <f t="shared" si="57"/>
        <v>16769.834187610621</v>
      </c>
      <c r="I318" s="189">
        <f t="shared" si="58"/>
        <v>427.82267723697146</v>
      </c>
      <c r="J318" s="88">
        <f t="shared" si="59"/>
        <v>2599.0227642146019</v>
      </c>
      <c r="K318" s="189">
        <f t="shared" si="64"/>
        <v>163.92374914984907</v>
      </c>
      <c r="L318" s="88">
        <f t="shared" si="60"/>
        <v>995.8367760853331</v>
      </c>
      <c r="M318" s="89">
        <f t="shared" si="65"/>
        <v>17765.670963695953</v>
      </c>
      <c r="N318" s="89">
        <f t="shared" si="66"/>
        <v>179333.67096369594</v>
      </c>
      <c r="O318" s="89">
        <f t="shared" si="67"/>
        <v>29519.945837645424</v>
      </c>
      <c r="P318" s="90">
        <f t="shared" si="61"/>
        <v>0.9550856471734841</v>
      </c>
      <c r="Q318" s="1">
        <v>2196.5341091245264</v>
      </c>
      <c r="R318" s="93">
        <f t="shared" si="68"/>
        <v>0.18876498775145623</v>
      </c>
      <c r="S318" s="93">
        <f t="shared" si="68"/>
        <v>0.20031019503990655</v>
      </c>
      <c r="T318" s="92">
        <v>6075</v>
      </c>
      <c r="U318" s="1">
        <v>135912.48199999999</v>
      </c>
      <c r="V318" s="1">
        <v>22157.235409194651</v>
      </c>
      <c r="W318" s="195"/>
      <c r="X318" s="89">
        <v>0</v>
      </c>
      <c r="Y318" s="89">
        <f t="shared" si="69"/>
        <v>0</v>
      </c>
      <c r="Z318" s="1"/>
      <c r="AA318" s="1"/>
    </row>
    <row r="319" spans="2:27">
      <c r="B319" s="204">
        <v>5056</v>
      </c>
      <c r="C319" t="s">
        <v>346</v>
      </c>
      <c r="D319" s="1">
        <v>156149</v>
      </c>
      <c r="E319" s="86">
        <f t="shared" si="62"/>
        <v>28044.001436781611</v>
      </c>
      <c r="F319" s="87">
        <f t="shared" si="56"/>
        <v>0.90733307604601887</v>
      </c>
      <c r="G319" s="189">
        <f t="shared" si="63"/>
        <v>1833.4611689553433</v>
      </c>
      <c r="H319" s="189">
        <f t="shared" si="57"/>
        <v>10208.711788743351</v>
      </c>
      <c r="I319" s="189">
        <f t="shared" si="58"/>
        <v>0</v>
      </c>
      <c r="J319" s="88">
        <f t="shared" si="59"/>
        <v>0</v>
      </c>
      <c r="K319" s="189">
        <f t="shared" si="64"/>
        <v>-263.89892808712239</v>
      </c>
      <c r="L319" s="88">
        <f t="shared" si="60"/>
        <v>-1469.3892315890976</v>
      </c>
      <c r="M319" s="89">
        <f t="shared" si="65"/>
        <v>8739.3225571542534</v>
      </c>
      <c r="N319" s="89">
        <f t="shared" si="66"/>
        <v>164888.32255715426</v>
      </c>
      <c r="O319" s="89">
        <f t="shared" si="67"/>
        <v>29613.563677649832</v>
      </c>
      <c r="P319" s="90">
        <f t="shared" si="61"/>
        <v>0.95811455026833903</v>
      </c>
      <c r="Q319" s="1">
        <v>-1090.5582141645227</v>
      </c>
      <c r="R319" s="93">
        <f t="shared" si="68"/>
        <v>0.26434912861657883</v>
      </c>
      <c r="S319" s="93">
        <f t="shared" si="68"/>
        <v>0.22937970228630711</v>
      </c>
      <c r="T319" s="92">
        <v>5568</v>
      </c>
      <c r="U319" s="1">
        <v>123501.489</v>
      </c>
      <c r="V319" s="1">
        <v>22811.505171776877</v>
      </c>
      <c r="W319" s="195"/>
      <c r="X319" s="89">
        <v>0</v>
      </c>
      <c r="Y319" s="89">
        <f t="shared" si="69"/>
        <v>0</v>
      </c>
      <c r="Z319" s="1"/>
      <c r="AA319" s="1"/>
    </row>
    <row r="320" spans="2:27">
      <c r="B320" s="204">
        <v>5057</v>
      </c>
      <c r="C320" t="s">
        <v>347</v>
      </c>
      <c r="D320" s="1">
        <v>282940</v>
      </c>
      <c r="E320" s="86">
        <f t="shared" si="62"/>
        <v>26428.171118998689</v>
      </c>
      <c r="F320" s="87">
        <f t="shared" si="56"/>
        <v>0.8550546486644145</v>
      </c>
      <c r="G320" s="189">
        <f t="shared" si="63"/>
        <v>2867.5925723364135</v>
      </c>
      <c r="H320" s="189">
        <f t="shared" si="57"/>
        <v>30700.446079433641</v>
      </c>
      <c r="I320" s="189">
        <f t="shared" si="58"/>
        <v>486.40723003187446</v>
      </c>
      <c r="J320" s="88">
        <f t="shared" si="59"/>
        <v>5207.4758047212481</v>
      </c>
      <c r="K320" s="189">
        <f t="shared" si="64"/>
        <v>222.50830194475208</v>
      </c>
      <c r="L320" s="88">
        <f t="shared" si="60"/>
        <v>2382.1738806205158</v>
      </c>
      <c r="M320" s="89">
        <f t="shared" si="65"/>
        <v>33082.619960054159</v>
      </c>
      <c r="N320" s="89">
        <f t="shared" si="66"/>
        <v>316022.61996005417</v>
      </c>
      <c r="O320" s="89">
        <f t="shared" si="67"/>
        <v>29518.271993279861</v>
      </c>
      <c r="P320" s="90">
        <f t="shared" si="61"/>
        <v>0.95503149176486846</v>
      </c>
      <c r="Q320" s="1">
        <v>864.11624070573453</v>
      </c>
      <c r="R320" s="93">
        <f t="shared" si="68"/>
        <v>0.18599990780772618</v>
      </c>
      <c r="S320" s="93">
        <f t="shared" si="68"/>
        <v>0.1772483672961615</v>
      </c>
      <c r="T320" s="92">
        <v>10706</v>
      </c>
      <c r="U320" s="1">
        <v>238566.62899999999</v>
      </c>
      <c r="V320" s="1">
        <v>22449.104074527146</v>
      </c>
      <c r="W320" s="195"/>
      <c r="X320" s="89">
        <v>0</v>
      </c>
      <c r="Y320" s="89">
        <f t="shared" si="69"/>
        <v>0</v>
      </c>
      <c r="Z320" s="1"/>
      <c r="AA320" s="1"/>
    </row>
    <row r="321" spans="2:27">
      <c r="B321" s="204">
        <v>5058</v>
      </c>
      <c r="C321" t="s">
        <v>348</v>
      </c>
      <c r="D321" s="1">
        <v>115067</v>
      </c>
      <c r="E321" s="86">
        <f t="shared" si="62"/>
        <v>26513.133640552998</v>
      </c>
      <c r="F321" s="87">
        <f t="shared" si="56"/>
        <v>0.85780351837205149</v>
      </c>
      <c r="G321" s="189">
        <f t="shared" si="63"/>
        <v>2813.2165585416556</v>
      </c>
      <c r="H321" s="189">
        <f t="shared" si="57"/>
        <v>12209.359864070784</v>
      </c>
      <c r="I321" s="189">
        <f t="shared" si="58"/>
        <v>456.67034748786625</v>
      </c>
      <c r="J321" s="88">
        <f t="shared" si="59"/>
        <v>1981.9493080973396</v>
      </c>
      <c r="K321" s="189">
        <f t="shared" si="64"/>
        <v>192.77141940074387</v>
      </c>
      <c r="L321" s="88">
        <f t="shared" si="60"/>
        <v>836.62796019922837</v>
      </c>
      <c r="M321" s="89">
        <f t="shared" si="65"/>
        <v>13045.987824270012</v>
      </c>
      <c r="N321" s="89">
        <f t="shared" si="66"/>
        <v>128112.98782427001</v>
      </c>
      <c r="O321" s="89">
        <f t="shared" si="67"/>
        <v>29519.121618495396</v>
      </c>
      <c r="P321" s="90">
        <f t="shared" si="61"/>
        <v>0.95505898046194448</v>
      </c>
      <c r="Q321" s="1">
        <v>1756.16068042804</v>
      </c>
      <c r="R321" s="93">
        <f t="shared" si="68"/>
        <v>0.19150333151753868</v>
      </c>
      <c r="S321" s="93">
        <f t="shared" si="68"/>
        <v>0.19205241139381402</v>
      </c>
      <c r="T321" s="92">
        <v>4340</v>
      </c>
      <c r="U321" s="1">
        <v>96572.956999999995</v>
      </c>
      <c r="V321" s="1">
        <v>22241.583832335331</v>
      </c>
      <c r="W321" s="195"/>
      <c r="X321" s="89">
        <v>0</v>
      </c>
      <c r="Y321" s="89">
        <f t="shared" si="69"/>
        <v>0</v>
      </c>
      <c r="Z321" s="1"/>
      <c r="AA321" s="1"/>
    </row>
    <row r="322" spans="2:27">
      <c r="B322" s="204">
        <v>5059</v>
      </c>
      <c r="C322" t="s">
        <v>349</v>
      </c>
      <c r="D322" s="1">
        <v>475384</v>
      </c>
      <c r="E322" s="86">
        <f t="shared" si="62"/>
        <v>25232.696390658173</v>
      </c>
      <c r="F322" s="87">
        <f t="shared" si="56"/>
        <v>0.81637636785467849</v>
      </c>
      <c r="G322" s="189">
        <f t="shared" si="63"/>
        <v>3632.6963984743438</v>
      </c>
      <c r="H322" s="189">
        <f t="shared" si="57"/>
        <v>68440.000147256636</v>
      </c>
      <c r="I322" s="189">
        <f t="shared" si="58"/>
        <v>904.823384951055</v>
      </c>
      <c r="J322" s="88">
        <f t="shared" si="59"/>
        <v>17046.872572477878</v>
      </c>
      <c r="K322" s="189">
        <f t="shared" si="64"/>
        <v>640.92445686393262</v>
      </c>
      <c r="L322" s="88">
        <f t="shared" si="60"/>
        <v>12075.016767316491</v>
      </c>
      <c r="M322" s="89">
        <f t="shared" si="65"/>
        <v>80515.01691457312</v>
      </c>
      <c r="N322" s="89">
        <f t="shared" si="66"/>
        <v>555899.01691457315</v>
      </c>
      <c r="O322" s="89">
        <f t="shared" si="67"/>
        <v>29506.317245996452</v>
      </c>
      <c r="P322" s="90">
        <f t="shared" si="61"/>
        <v>0.95464470895677089</v>
      </c>
      <c r="Q322" s="1">
        <v>7562.7810643466946</v>
      </c>
      <c r="R322" s="93">
        <f t="shared" si="68"/>
        <v>0.19133439802550808</v>
      </c>
      <c r="S322" s="93">
        <f t="shared" si="68"/>
        <v>0.18867855701080138</v>
      </c>
      <c r="T322" s="92">
        <v>18840</v>
      </c>
      <c r="U322" s="1">
        <v>399034.89799999999</v>
      </c>
      <c r="V322" s="1">
        <v>21227.518778593469</v>
      </c>
      <c r="W322" s="195"/>
      <c r="X322" s="89">
        <v>0</v>
      </c>
      <c r="Y322" s="89">
        <f t="shared" si="69"/>
        <v>0</v>
      </c>
      <c r="Z322" s="1"/>
      <c r="AA322" s="1"/>
    </row>
    <row r="323" spans="2:27">
      <c r="B323" s="204">
        <v>5060</v>
      </c>
      <c r="C323" t="s">
        <v>350</v>
      </c>
      <c r="D323" s="1">
        <v>279690</v>
      </c>
      <c r="E323" s="86">
        <f t="shared" si="62"/>
        <v>28194.556451612905</v>
      </c>
      <c r="F323" s="87">
        <f t="shared" si="56"/>
        <v>0.91220411932523748</v>
      </c>
      <c r="G323" s="189">
        <f t="shared" si="63"/>
        <v>1737.1059594633152</v>
      </c>
      <c r="H323" s="189">
        <f t="shared" si="57"/>
        <v>17232.091117876087</v>
      </c>
      <c r="I323" s="189">
        <f t="shared" si="58"/>
        <v>0</v>
      </c>
      <c r="J323" s="88">
        <f t="shared" si="59"/>
        <v>0</v>
      </c>
      <c r="K323" s="189">
        <f t="shared" si="64"/>
        <v>-263.89892808712239</v>
      </c>
      <c r="L323" s="88">
        <f t="shared" si="60"/>
        <v>-2617.8773666242541</v>
      </c>
      <c r="M323" s="89">
        <f t="shared" si="65"/>
        <v>14614.213751251833</v>
      </c>
      <c r="N323" s="89">
        <f t="shared" si="66"/>
        <v>294304.21375125181</v>
      </c>
      <c r="O323" s="89">
        <f t="shared" si="67"/>
        <v>29667.763482989096</v>
      </c>
      <c r="P323" s="90">
        <f t="shared" si="61"/>
        <v>0.95986812584885772</v>
      </c>
      <c r="Q323" s="1">
        <v>2862.4545156843851</v>
      </c>
      <c r="R323" s="90">
        <f t="shared" si="68"/>
        <v>0.13674937256364647</v>
      </c>
      <c r="S323" s="90">
        <f t="shared" si="68"/>
        <v>0.13686396423426792</v>
      </c>
      <c r="T323" s="92">
        <v>9920</v>
      </c>
      <c r="U323" s="1">
        <v>246043.68100000001</v>
      </c>
      <c r="V323" s="1">
        <v>24800.290394113497</v>
      </c>
      <c r="W323" s="195"/>
      <c r="X323" s="89">
        <v>0</v>
      </c>
      <c r="Y323" s="89">
        <f t="shared" si="69"/>
        <v>0</v>
      </c>
      <c r="Z323" s="1"/>
    </row>
    <row r="324" spans="2:27">
      <c r="B324" s="204">
        <v>5061</v>
      </c>
      <c r="C324" t="s">
        <v>351</v>
      </c>
      <c r="D324" s="1">
        <v>50620</v>
      </c>
      <c r="E324" s="86">
        <f t="shared" si="62"/>
        <v>26160.206718346253</v>
      </c>
      <c r="F324" s="87">
        <f t="shared" si="56"/>
        <v>0.84638495277729631</v>
      </c>
      <c r="G324" s="189">
        <f t="shared" si="63"/>
        <v>3039.0897887539722</v>
      </c>
      <c r="H324" s="189">
        <f t="shared" si="57"/>
        <v>5880.6387412389358</v>
      </c>
      <c r="I324" s="189">
        <f t="shared" si="58"/>
        <v>580.19477026022696</v>
      </c>
      <c r="J324" s="88">
        <f t="shared" si="59"/>
        <v>1122.6768804535391</v>
      </c>
      <c r="K324" s="189">
        <f t="shared" si="64"/>
        <v>316.29584217310457</v>
      </c>
      <c r="L324" s="88">
        <f t="shared" si="60"/>
        <v>612.03245460495737</v>
      </c>
      <c r="M324" s="89">
        <f t="shared" si="65"/>
        <v>6492.6711958438937</v>
      </c>
      <c r="N324" s="89">
        <f t="shared" si="66"/>
        <v>57112.671195843897</v>
      </c>
      <c r="O324" s="89">
        <f t="shared" si="67"/>
        <v>29515.592349273335</v>
      </c>
      <c r="P324" s="90">
        <f t="shared" si="61"/>
        <v>0.95494479480599714</v>
      </c>
      <c r="Q324" s="1">
        <v>1086.4921236470718</v>
      </c>
      <c r="R324" s="90">
        <f t="shared" si="68"/>
        <v>0.21627497983006663</v>
      </c>
      <c r="S324" s="90">
        <f t="shared" si="68"/>
        <v>0.21753211159216482</v>
      </c>
      <c r="T324" s="92">
        <v>1935</v>
      </c>
      <c r="U324" s="1">
        <v>41618.877999999997</v>
      </c>
      <c r="V324" s="1">
        <v>21486.256066081569</v>
      </c>
      <c r="W324" s="195"/>
      <c r="X324" s="89">
        <v>0</v>
      </c>
      <c r="Y324" s="89">
        <f t="shared" si="69"/>
        <v>0</v>
      </c>
      <c r="Z324" s="1"/>
    </row>
    <row r="325" spans="2:27">
      <c r="B325" s="204">
        <v>5501</v>
      </c>
      <c r="C325" t="s">
        <v>352</v>
      </c>
      <c r="D325" s="1">
        <v>2472258</v>
      </c>
      <c r="E325" s="86">
        <f t="shared" si="62"/>
        <v>30925.259247213638</v>
      </c>
      <c r="F325" s="87">
        <f t="shared" si="56"/>
        <v>1.0005530296219778</v>
      </c>
      <c r="G325" s="189">
        <f t="shared" si="63"/>
        <v>-10.54382972115418</v>
      </c>
      <c r="H325" s="189">
        <f t="shared" si="57"/>
        <v>-842.90537939822855</v>
      </c>
      <c r="I325" s="189">
        <f t="shared" si="58"/>
        <v>0</v>
      </c>
      <c r="J325" s="88">
        <f t="shared" si="59"/>
        <v>0</v>
      </c>
      <c r="K325" s="189">
        <f t="shared" si="64"/>
        <v>-263.89892808712239</v>
      </c>
      <c r="L325" s="88">
        <f t="shared" si="60"/>
        <v>-21096.872008068825</v>
      </c>
      <c r="M325" s="89">
        <f t="shared" si="65"/>
        <v>-21939.777387467053</v>
      </c>
      <c r="N325" s="89">
        <f t="shared" si="66"/>
        <v>2450318.2226125328</v>
      </c>
      <c r="O325" s="89">
        <f t="shared" si="67"/>
        <v>30650.816489405363</v>
      </c>
      <c r="P325" s="90">
        <f t="shared" si="61"/>
        <v>0.99167373355568433</v>
      </c>
      <c r="Q325" s="1">
        <v>-10890.882186758241</v>
      </c>
      <c r="R325" s="90">
        <f t="shared" si="68"/>
        <v>0.21022657566632288</v>
      </c>
      <c r="S325" s="90">
        <f t="shared" si="68"/>
        <v>0.2023242168294288</v>
      </c>
      <c r="T325" s="92">
        <v>79943</v>
      </c>
      <c r="U325" s="1">
        <v>2042805.909</v>
      </c>
      <c r="V325" s="1">
        <v>25721.231273844449</v>
      </c>
      <c r="W325" s="195"/>
      <c r="X325" s="89">
        <v>0</v>
      </c>
      <c r="Y325" s="89">
        <f t="shared" si="69"/>
        <v>0</v>
      </c>
      <c r="Z325" s="1"/>
    </row>
    <row r="326" spans="2:27">
      <c r="B326" s="204">
        <v>5503</v>
      </c>
      <c r="C326" t="s">
        <v>353</v>
      </c>
      <c r="D326" s="1">
        <v>715908</v>
      </c>
      <c r="E326" s="86">
        <f t="shared" si="62"/>
        <v>28404.538962069513</v>
      </c>
      <c r="F326" s="87">
        <f t="shared" si="56"/>
        <v>0.91899787440180702</v>
      </c>
      <c r="G326" s="189">
        <f t="shared" si="63"/>
        <v>1602.7171527710859</v>
      </c>
      <c r="H326" s="189">
        <f t="shared" si="57"/>
        <v>40394.883118442449</v>
      </c>
      <c r="I326" s="189">
        <f t="shared" si="58"/>
        <v>0</v>
      </c>
      <c r="J326" s="88">
        <f t="shared" si="59"/>
        <v>0</v>
      </c>
      <c r="K326" s="189">
        <f t="shared" si="64"/>
        <v>-263.89892808712239</v>
      </c>
      <c r="L326" s="88">
        <f t="shared" si="60"/>
        <v>-6651.3085835078318</v>
      </c>
      <c r="M326" s="89">
        <f t="shared" si="65"/>
        <v>33743.574534934618</v>
      </c>
      <c r="N326" s="89">
        <f t="shared" si="66"/>
        <v>749651.5745349346</v>
      </c>
      <c r="O326" s="89">
        <f t="shared" si="67"/>
        <v>29743.357186753474</v>
      </c>
      <c r="P326" s="90">
        <f t="shared" si="61"/>
        <v>0.96231387767642274</v>
      </c>
      <c r="Q326" s="1">
        <v>900.45992876103992</v>
      </c>
      <c r="R326" s="90">
        <f t="shared" si="68"/>
        <v>0.19559416366183544</v>
      </c>
      <c r="S326" s="90">
        <f t="shared" si="68"/>
        <v>0.1938390063830111</v>
      </c>
      <c r="T326" s="92">
        <v>25204</v>
      </c>
      <c r="U326" s="1">
        <v>598788.47</v>
      </c>
      <c r="V326" s="1">
        <v>23792.604203917828</v>
      </c>
      <c r="W326" s="195"/>
      <c r="X326" s="89">
        <v>0</v>
      </c>
      <c r="Y326" s="89">
        <f t="shared" si="69"/>
        <v>0</v>
      </c>
      <c r="Z326" s="1"/>
    </row>
    <row r="327" spans="2:27">
      <c r="B327" s="204">
        <v>5510</v>
      </c>
      <c r="C327" t="s">
        <v>354</v>
      </c>
      <c r="D327" s="1">
        <v>70801</v>
      </c>
      <c r="E327" s="86">
        <f t="shared" si="62"/>
        <v>24405.72216477077</v>
      </c>
      <c r="F327" s="87">
        <f t="shared" ref="F327:F362" si="70">E327/E$365</f>
        <v>0.78962051884088302</v>
      </c>
      <c r="G327" s="189">
        <f t="shared" si="63"/>
        <v>4161.9599030422814</v>
      </c>
      <c r="H327" s="189">
        <f t="shared" ref="H327:H362" si="71">G327*T327/1000</f>
        <v>12073.845678725658</v>
      </c>
      <c r="I327" s="189">
        <f t="shared" ref="I327:I362" si="72">IF(E327+Y327&lt;(E$365+Y$365)*0.9,((E$365+Y$365)*0.9-E327-Y327)*0.35,0)</f>
        <v>1194.264364011646</v>
      </c>
      <c r="J327" s="88">
        <f t="shared" ref="J327:J362" si="73">I327*T327/1000</f>
        <v>3464.5609199977848</v>
      </c>
      <c r="K327" s="189">
        <f t="shared" si="64"/>
        <v>930.36543592452358</v>
      </c>
      <c r="L327" s="88">
        <f t="shared" ref="L327:L362" si="74">K327*T327/1000</f>
        <v>2698.9901296170428</v>
      </c>
      <c r="M327" s="89">
        <f t="shared" si="65"/>
        <v>14772.835808342701</v>
      </c>
      <c r="N327" s="89">
        <f t="shared" si="66"/>
        <v>85573.835808342701</v>
      </c>
      <c r="O327" s="89">
        <f t="shared" si="67"/>
        <v>29498.047503737573</v>
      </c>
      <c r="P327" s="90">
        <f t="shared" ref="P327:P362" si="75">O327/O$365</f>
        <v>0.95437715046663285</v>
      </c>
      <c r="Q327" s="1">
        <v>713.78292025847259</v>
      </c>
      <c r="R327" s="90">
        <f t="shared" si="68"/>
        <v>0.21128269946618769</v>
      </c>
      <c r="S327" s="90">
        <f t="shared" si="68"/>
        <v>0.19082325366341524</v>
      </c>
      <c r="T327" s="92">
        <v>2901</v>
      </c>
      <c r="U327" s="1">
        <v>58451.26</v>
      </c>
      <c r="V327" s="1">
        <v>20494.831697054698</v>
      </c>
      <c r="W327" s="195"/>
      <c r="X327" s="89">
        <v>0</v>
      </c>
      <c r="Y327" s="89">
        <f t="shared" si="69"/>
        <v>0</v>
      </c>
      <c r="Z327" s="1"/>
    </row>
    <row r="328" spans="2:27">
      <c r="B328" s="204">
        <v>5512</v>
      </c>
      <c r="C328" t="s">
        <v>355</v>
      </c>
      <c r="D328" s="1">
        <v>112072</v>
      </c>
      <c r="E328" s="86">
        <f t="shared" ref="E328:E362" si="76">D328/T328*1000</f>
        <v>27044.401544401546</v>
      </c>
      <c r="F328" s="87">
        <f t="shared" si="70"/>
        <v>0.87499211189320292</v>
      </c>
      <c r="G328" s="189">
        <f t="shared" ref="G328:G363" si="77">($E$365+$Y$365-E328-Y328)*0.64</f>
        <v>2473.205100078585</v>
      </c>
      <c r="H328" s="189">
        <f t="shared" si="71"/>
        <v>10248.961934725658</v>
      </c>
      <c r="I328" s="189">
        <f t="shared" si="72"/>
        <v>270.7265811408746</v>
      </c>
      <c r="J328" s="88">
        <f t="shared" si="73"/>
        <v>1121.8909522477843</v>
      </c>
      <c r="K328" s="189">
        <f t="shared" ref="K328:K362" si="78">I328+J$367</f>
        <v>6.8276530537522149</v>
      </c>
      <c r="L328" s="88">
        <f t="shared" si="74"/>
        <v>28.293794254749177</v>
      </c>
      <c r="M328" s="89">
        <f t="shared" ref="M328:M362" si="79">+H328+L328</f>
        <v>10277.255728980406</v>
      </c>
      <c r="N328" s="89">
        <f t="shared" ref="N328:N362" si="80">D328+M328</f>
        <v>122349.25572898041</v>
      </c>
      <c r="O328" s="89">
        <f t="shared" ref="O328:O362" si="81">N328/T328*1000</f>
        <v>29524.434297533884</v>
      </c>
      <c r="P328" s="90">
        <f t="shared" si="75"/>
        <v>0.95523086639715615</v>
      </c>
      <c r="Q328" s="1">
        <v>454.21935937644957</v>
      </c>
      <c r="R328" s="90">
        <f t="shared" ref="R328:S362" si="82">(D328-U328)/U328</f>
        <v>0.21130931780821405</v>
      </c>
      <c r="S328" s="90">
        <f t="shared" si="82"/>
        <v>0.23030910199198196</v>
      </c>
      <c r="T328" s="92">
        <v>4144</v>
      </c>
      <c r="U328" s="1">
        <v>92521.372000000003</v>
      </c>
      <c r="V328" s="1">
        <v>21981.794250415776</v>
      </c>
      <c r="W328" s="195"/>
      <c r="X328" s="89">
        <v>0</v>
      </c>
      <c r="Y328" s="89">
        <f t="shared" ref="Y328:Y362" si="83">X328*1000/T328</f>
        <v>0</v>
      </c>
      <c r="Z328" s="1"/>
    </row>
    <row r="329" spans="2:27">
      <c r="B329" s="204">
        <v>5514</v>
      </c>
      <c r="C329" t="s">
        <v>356</v>
      </c>
      <c r="D329" s="1">
        <v>34845</v>
      </c>
      <c r="E329" s="86">
        <f t="shared" si="76"/>
        <v>27074.592074592074</v>
      </c>
      <c r="F329" s="87">
        <f t="shared" si="70"/>
        <v>0.87596889356563945</v>
      </c>
      <c r="G329" s="189">
        <f t="shared" si="77"/>
        <v>2453.8831607566472</v>
      </c>
      <c r="H329" s="189">
        <f t="shared" si="71"/>
        <v>3158.1476278938048</v>
      </c>
      <c r="I329" s="189">
        <f t="shared" si="72"/>
        <v>260.15989557418976</v>
      </c>
      <c r="J329" s="88">
        <f t="shared" si="73"/>
        <v>334.82578560398224</v>
      </c>
      <c r="K329" s="189">
        <f t="shared" si="78"/>
        <v>-3.7390325129326243</v>
      </c>
      <c r="L329" s="88">
        <f t="shared" si="74"/>
        <v>-4.8121348441442882</v>
      </c>
      <c r="M329" s="89">
        <f t="shared" si="79"/>
        <v>3153.3354930496607</v>
      </c>
      <c r="N329" s="89">
        <f t="shared" si="80"/>
        <v>37998.335493049657</v>
      </c>
      <c r="O329" s="89">
        <f t="shared" si="81"/>
        <v>29524.736202835786</v>
      </c>
      <c r="P329" s="90">
        <f t="shared" si="75"/>
        <v>0.95524063421388039</v>
      </c>
      <c r="Q329" s="1">
        <v>635.47755200712209</v>
      </c>
      <c r="R329" s="90">
        <f>(D329-U329)/U329</f>
        <v>0.17074089200880382</v>
      </c>
      <c r="S329" s="90">
        <f t="shared" si="82"/>
        <v>0.18347622416740783</v>
      </c>
      <c r="T329" s="92">
        <v>1287</v>
      </c>
      <c r="U329" s="1">
        <v>29763.204000000002</v>
      </c>
      <c r="V329" s="1">
        <v>22877.174481168331</v>
      </c>
      <c r="W329" s="195"/>
      <c r="X329" s="89">
        <v>0</v>
      </c>
      <c r="Y329" s="89">
        <f t="shared" si="83"/>
        <v>0</v>
      </c>
      <c r="Z329" s="1"/>
    </row>
    <row r="330" spans="2:27">
      <c r="B330" s="204">
        <v>5516</v>
      </c>
      <c r="C330" t="s">
        <v>357</v>
      </c>
      <c r="D330" s="1">
        <v>29586</v>
      </c>
      <c r="E330" s="86">
        <f t="shared" si="76"/>
        <v>27858.757062146891</v>
      </c>
      <c r="F330" s="87">
        <f t="shared" si="70"/>
        <v>0.9013396963695689</v>
      </c>
      <c r="G330" s="189">
        <f t="shared" si="77"/>
        <v>1952.017568721564</v>
      </c>
      <c r="H330" s="189">
        <f t="shared" si="71"/>
        <v>2073.0426579823011</v>
      </c>
      <c r="I330" s="189">
        <f t="shared" si="72"/>
        <v>0</v>
      </c>
      <c r="J330" s="88">
        <f t="shared" si="73"/>
        <v>0</v>
      </c>
      <c r="K330" s="189">
        <f t="shared" si="78"/>
        <v>-263.89892808712239</v>
      </c>
      <c r="L330" s="88">
        <f t="shared" si="74"/>
        <v>-280.26066162852396</v>
      </c>
      <c r="M330" s="89">
        <f t="shared" si="79"/>
        <v>1792.7819963537772</v>
      </c>
      <c r="N330" s="89">
        <f t="shared" si="80"/>
        <v>31378.781996353777</v>
      </c>
      <c r="O330" s="89">
        <f t="shared" si="81"/>
        <v>29546.875702781334</v>
      </c>
      <c r="P330" s="90">
        <f t="shared" si="75"/>
        <v>0.95595693358481704</v>
      </c>
      <c r="Q330" s="1">
        <v>-628.5708123999093</v>
      </c>
      <c r="R330" s="90">
        <f t="shared" si="82"/>
        <v>0.25200150548251066</v>
      </c>
      <c r="S330" s="90">
        <f t="shared" si="82"/>
        <v>0.25200150548251066</v>
      </c>
      <c r="T330" s="92">
        <v>1062</v>
      </c>
      <c r="U330" s="1">
        <v>23630.962</v>
      </c>
      <c r="V330" s="1">
        <v>22251.376647834273</v>
      </c>
      <c r="W330" s="195"/>
      <c r="X330" s="89">
        <v>0</v>
      </c>
      <c r="Y330" s="89">
        <f t="shared" si="83"/>
        <v>0</v>
      </c>
      <c r="Z330" s="1"/>
    </row>
    <row r="331" spans="2:27">
      <c r="B331" s="204">
        <v>5518</v>
      </c>
      <c r="C331" t="s">
        <v>358</v>
      </c>
      <c r="D331" s="1">
        <v>20952</v>
      </c>
      <c r="E331" s="86">
        <f t="shared" si="76"/>
        <v>20910.179640718565</v>
      </c>
      <c r="F331" s="87">
        <f t="shared" si="70"/>
        <v>0.67652605341847882</v>
      </c>
      <c r="G331" s="189">
        <f t="shared" si="77"/>
        <v>6399.1071184356933</v>
      </c>
      <c r="H331" s="189">
        <f t="shared" si="71"/>
        <v>6411.9053326725643</v>
      </c>
      <c r="I331" s="189">
        <f t="shared" si="72"/>
        <v>2417.7042474299178</v>
      </c>
      <c r="J331" s="88">
        <f t="shared" si="73"/>
        <v>2422.5396559247774</v>
      </c>
      <c r="K331" s="189">
        <f t="shared" si="78"/>
        <v>2153.8053193427954</v>
      </c>
      <c r="L331" s="88">
        <f t="shared" si="74"/>
        <v>2158.1129299814806</v>
      </c>
      <c r="M331" s="89">
        <f t="shared" si="79"/>
        <v>8570.0182626540445</v>
      </c>
      <c r="N331" s="89">
        <f t="shared" si="80"/>
        <v>29522.018262654045</v>
      </c>
      <c r="O331" s="89">
        <f t="shared" si="81"/>
        <v>29463.092078497051</v>
      </c>
      <c r="P331" s="90">
        <f t="shared" si="75"/>
        <v>0.95324620581240882</v>
      </c>
      <c r="Q331" s="1">
        <v>555.88716170251155</v>
      </c>
      <c r="R331" s="90">
        <f t="shared" si="82"/>
        <v>0.18344538841799404</v>
      </c>
      <c r="S331" s="90">
        <f t="shared" si="82"/>
        <v>0.16336697364443531</v>
      </c>
      <c r="T331" s="92">
        <v>1002</v>
      </c>
      <c r="U331" s="1">
        <v>17704.239000000001</v>
      </c>
      <c r="V331" s="1">
        <v>17973.846700507616</v>
      </c>
      <c r="W331" s="195"/>
      <c r="X331" s="89">
        <v>0</v>
      </c>
      <c r="Y331" s="89">
        <f t="shared" si="83"/>
        <v>0</v>
      </c>
      <c r="Z331" s="1"/>
    </row>
    <row r="332" spans="2:27">
      <c r="B332" s="204">
        <v>5520</v>
      </c>
      <c r="C332" t="s">
        <v>359</v>
      </c>
      <c r="D332" s="1">
        <v>130527</v>
      </c>
      <c r="E332" s="86">
        <f t="shared" si="76"/>
        <v>32599.150849150854</v>
      </c>
      <c r="F332" s="87">
        <f t="shared" si="70"/>
        <v>1.0547099665190538</v>
      </c>
      <c r="G332" s="189">
        <f t="shared" si="77"/>
        <v>-1081.8344549609722</v>
      </c>
      <c r="H332" s="189">
        <f t="shared" si="71"/>
        <v>-4331.6651576637323</v>
      </c>
      <c r="I332" s="189">
        <f t="shared" si="72"/>
        <v>0</v>
      </c>
      <c r="J332" s="88">
        <f t="shared" si="73"/>
        <v>0</v>
      </c>
      <c r="K332" s="189">
        <f t="shared" si="78"/>
        <v>-263.89892808712239</v>
      </c>
      <c r="L332" s="88">
        <f t="shared" si="74"/>
        <v>-1056.6513080608381</v>
      </c>
      <c r="M332" s="89">
        <f t="shared" si="79"/>
        <v>-5388.3164657245707</v>
      </c>
      <c r="N332" s="89">
        <f t="shared" si="80"/>
        <v>125138.68353427543</v>
      </c>
      <c r="O332" s="89">
        <f t="shared" si="81"/>
        <v>31253.417466102757</v>
      </c>
      <c r="P332" s="90">
        <f t="shared" si="75"/>
        <v>1.0111702308386317</v>
      </c>
      <c r="Q332" s="1">
        <v>313.69310088711973</v>
      </c>
      <c r="R332" s="90">
        <f t="shared" si="82"/>
        <v>0.17942190824061946</v>
      </c>
      <c r="S332" s="90">
        <f t="shared" si="82"/>
        <v>0.16675578884642708</v>
      </c>
      <c r="T332" s="92">
        <v>4004</v>
      </c>
      <c r="U332" s="1">
        <v>110670.32</v>
      </c>
      <c r="V332" s="1">
        <v>27939.994950770011</v>
      </c>
      <c r="W332" s="195"/>
      <c r="X332" s="89">
        <v>0</v>
      </c>
      <c r="Y332" s="89">
        <f t="shared" si="83"/>
        <v>0</v>
      </c>
      <c r="Z332" s="1"/>
    </row>
    <row r="333" spans="2:27">
      <c r="B333" s="204">
        <v>5522</v>
      </c>
      <c r="C333" t="s">
        <v>360</v>
      </c>
      <c r="D333" s="1">
        <v>51178</v>
      </c>
      <c r="E333" s="86">
        <f t="shared" si="76"/>
        <v>24004.690431519699</v>
      </c>
      <c r="F333" s="87">
        <f t="shared" si="70"/>
        <v>0.77664557455759253</v>
      </c>
      <c r="G333" s="189">
        <f t="shared" si="77"/>
        <v>4418.6202123229668</v>
      </c>
      <c r="H333" s="189">
        <f t="shared" si="71"/>
        <v>9420.4982926725661</v>
      </c>
      <c r="I333" s="189">
        <f t="shared" si="72"/>
        <v>1334.625470649521</v>
      </c>
      <c r="J333" s="88">
        <f t="shared" si="73"/>
        <v>2845.4215034247791</v>
      </c>
      <c r="K333" s="189">
        <f t="shared" si="78"/>
        <v>1070.7265425623987</v>
      </c>
      <c r="L333" s="88">
        <f t="shared" si="74"/>
        <v>2282.7889887430338</v>
      </c>
      <c r="M333" s="89">
        <f t="shared" si="79"/>
        <v>11703.2872814156</v>
      </c>
      <c r="N333" s="89">
        <f t="shared" si="80"/>
        <v>62881.2872814156</v>
      </c>
      <c r="O333" s="89">
        <f t="shared" si="81"/>
        <v>29494.037186405065</v>
      </c>
      <c r="P333" s="90">
        <f t="shared" si="75"/>
        <v>0.95424740102380001</v>
      </c>
      <c r="Q333" s="1">
        <v>503.6102881734223</v>
      </c>
      <c r="R333" s="90">
        <f t="shared" si="82"/>
        <v>0.1744525341077281</v>
      </c>
      <c r="S333" s="90">
        <f t="shared" si="82"/>
        <v>0.16563863141273574</v>
      </c>
      <c r="T333" s="92">
        <v>2132</v>
      </c>
      <c r="U333" s="1">
        <v>43576.048000000003</v>
      </c>
      <c r="V333" s="1">
        <v>20593.595463137997</v>
      </c>
      <c r="W333" s="195"/>
      <c r="X333" s="89">
        <v>0</v>
      </c>
      <c r="Y333" s="89">
        <f t="shared" si="83"/>
        <v>0</v>
      </c>
      <c r="Z333" s="1"/>
    </row>
    <row r="334" spans="2:27">
      <c r="B334" s="204">
        <v>5524</v>
      </c>
      <c r="C334" t="s">
        <v>361</v>
      </c>
      <c r="D334" s="1">
        <v>200813</v>
      </c>
      <c r="E334" s="86">
        <f t="shared" si="76"/>
        <v>29449.039448599498</v>
      </c>
      <c r="F334" s="87">
        <f t="shared" si="70"/>
        <v>0.95279154830070467</v>
      </c>
      <c r="G334" s="189">
        <f t="shared" si="77"/>
        <v>934.2368413918955</v>
      </c>
      <c r="H334" s="189">
        <f t="shared" si="71"/>
        <v>6370.5610214513354</v>
      </c>
      <c r="I334" s="189">
        <f t="shared" si="72"/>
        <v>0</v>
      </c>
      <c r="J334" s="88">
        <f t="shared" si="73"/>
        <v>0</v>
      </c>
      <c r="K334" s="189">
        <f t="shared" si="78"/>
        <v>-263.89892808712239</v>
      </c>
      <c r="L334" s="88">
        <f t="shared" si="74"/>
        <v>-1799.5267906260874</v>
      </c>
      <c r="M334" s="89">
        <f t="shared" si="79"/>
        <v>4571.0342308252475</v>
      </c>
      <c r="N334" s="89">
        <f t="shared" si="80"/>
        <v>205384.03423082526</v>
      </c>
      <c r="O334" s="89">
        <f t="shared" si="81"/>
        <v>30119.377361904277</v>
      </c>
      <c r="P334" s="90">
        <f t="shared" si="75"/>
        <v>0.97447960028002611</v>
      </c>
      <c r="Q334" s="1">
        <v>595.8190546826736</v>
      </c>
      <c r="R334" s="90">
        <f t="shared" si="82"/>
        <v>0.20129590619175478</v>
      </c>
      <c r="S334" s="90">
        <f t="shared" si="82"/>
        <v>0.19689168304249627</v>
      </c>
      <c r="T334" s="92">
        <v>6819</v>
      </c>
      <c r="U334" s="1">
        <v>167163.64300000001</v>
      </c>
      <c r="V334" s="1">
        <v>24604.598616426258</v>
      </c>
      <c r="W334" s="195"/>
      <c r="X334" s="89">
        <v>0</v>
      </c>
      <c r="Y334" s="89">
        <f t="shared" si="83"/>
        <v>0</v>
      </c>
      <c r="Z334" s="1"/>
    </row>
    <row r="335" spans="2:27">
      <c r="B335" s="204">
        <v>5526</v>
      </c>
      <c r="C335" t="s">
        <v>362</v>
      </c>
      <c r="D335" s="1">
        <v>97393</v>
      </c>
      <c r="E335" s="86">
        <f t="shared" si="76"/>
        <v>27605.725623582766</v>
      </c>
      <c r="F335" s="87">
        <f t="shared" si="70"/>
        <v>0.89315314018191938</v>
      </c>
      <c r="G335" s="189">
        <f t="shared" si="77"/>
        <v>2113.957689402604</v>
      </c>
      <c r="H335" s="189">
        <f t="shared" si="71"/>
        <v>7458.0427282123874</v>
      </c>
      <c r="I335" s="189">
        <f t="shared" si="72"/>
        <v>74.263153427447463</v>
      </c>
      <c r="J335" s="88">
        <f t="shared" si="73"/>
        <v>262.00040529203466</v>
      </c>
      <c r="K335" s="189">
        <f t="shared" si="78"/>
        <v>-189.63577465967492</v>
      </c>
      <c r="L335" s="88">
        <f t="shared" si="74"/>
        <v>-669.03501299933305</v>
      </c>
      <c r="M335" s="89">
        <f t="shared" si="79"/>
        <v>6789.0077152130543</v>
      </c>
      <c r="N335" s="89">
        <f t="shared" si="80"/>
        <v>104182.00771521305</v>
      </c>
      <c r="O335" s="89">
        <f t="shared" si="81"/>
        <v>29530.047538325696</v>
      </c>
      <c r="P335" s="90">
        <f t="shared" si="75"/>
        <v>0.95541247668004325</v>
      </c>
      <c r="Q335" s="1">
        <v>745.13377892861172</v>
      </c>
      <c r="R335" s="90">
        <f t="shared" si="82"/>
        <v>0.23173556768518663</v>
      </c>
      <c r="S335" s="90">
        <f t="shared" si="82"/>
        <v>0.23348122466886731</v>
      </c>
      <c r="T335" s="92">
        <v>3528</v>
      </c>
      <c r="U335" s="1">
        <v>79069.731</v>
      </c>
      <c r="V335" s="1">
        <v>22380.337107274274</v>
      </c>
      <c r="W335" s="195"/>
      <c r="X335" s="89">
        <v>0</v>
      </c>
      <c r="Y335" s="89">
        <f t="shared" si="83"/>
        <v>0</v>
      </c>
      <c r="Z335" s="1"/>
    </row>
    <row r="336" spans="2:27">
      <c r="B336" s="204">
        <v>5528</v>
      </c>
      <c r="C336" t="s">
        <v>363</v>
      </c>
      <c r="D336" s="1">
        <v>27720</v>
      </c>
      <c r="E336" s="86">
        <f t="shared" si="76"/>
        <v>25738.161559888576</v>
      </c>
      <c r="F336" s="87">
        <f t="shared" si="70"/>
        <v>0.8327301420429235</v>
      </c>
      <c r="G336" s="189">
        <f t="shared" si="77"/>
        <v>3309.1986901668856</v>
      </c>
      <c r="H336" s="189">
        <f t="shared" si="71"/>
        <v>3564.0069893097357</v>
      </c>
      <c r="I336" s="189">
        <f t="shared" si="72"/>
        <v>727.91057572041382</v>
      </c>
      <c r="J336" s="88">
        <f t="shared" si="73"/>
        <v>783.95969005088568</v>
      </c>
      <c r="K336" s="189">
        <f t="shared" si="78"/>
        <v>464.01164763329143</v>
      </c>
      <c r="L336" s="88">
        <f t="shared" si="74"/>
        <v>499.74054450105484</v>
      </c>
      <c r="M336" s="89">
        <f t="shared" si="79"/>
        <v>4063.7475338107906</v>
      </c>
      <c r="N336" s="89">
        <f t="shared" si="80"/>
        <v>31783.747533810791</v>
      </c>
      <c r="O336" s="89">
        <f t="shared" si="81"/>
        <v>29511.371897688758</v>
      </c>
      <c r="P336" s="90">
        <f t="shared" si="75"/>
        <v>0.9548082466986535</v>
      </c>
      <c r="Q336" s="1">
        <v>207.77042230899451</v>
      </c>
      <c r="R336" s="90">
        <f t="shared" si="82"/>
        <v>0.18833354825080048</v>
      </c>
      <c r="S336" s="90">
        <f t="shared" si="82"/>
        <v>0.17950655810594765</v>
      </c>
      <c r="T336" s="92">
        <v>1077</v>
      </c>
      <c r="U336" s="1">
        <v>23326.784</v>
      </c>
      <c r="V336" s="1">
        <v>21821.126286248829</v>
      </c>
      <c r="W336" s="195"/>
      <c r="X336" s="89">
        <v>0</v>
      </c>
      <c r="Y336" s="89">
        <f t="shared" si="83"/>
        <v>0</v>
      </c>
      <c r="Z336" s="1"/>
    </row>
    <row r="337" spans="2:26">
      <c r="B337" s="204">
        <v>5530</v>
      </c>
      <c r="C337" t="s">
        <v>364</v>
      </c>
      <c r="D337" s="1">
        <v>417871</v>
      </c>
      <c r="E337" s="86">
        <f t="shared" si="76"/>
        <v>27958.718051652617</v>
      </c>
      <c r="F337" s="87">
        <f t="shared" si="70"/>
        <v>0.90457382514742146</v>
      </c>
      <c r="G337" s="189">
        <f t="shared" si="77"/>
        <v>1888.0425354378997</v>
      </c>
      <c r="H337" s="189">
        <f t="shared" si="71"/>
        <v>28218.683734654849</v>
      </c>
      <c r="I337" s="189">
        <f t="shared" si="72"/>
        <v>0</v>
      </c>
      <c r="J337" s="88">
        <f t="shared" si="73"/>
        <v>0</v>
      </c>
      <c r="K337" s="189">
        <f t="shared" si="78"/>
        <v>-263.89892808712239</v>
      </c>
      <c r="L337" s="88">
        <f t="shared" si="74"/>
        <v>-3944.233379190131</v>
      </c>
      <c r="M337" s="89">
        <f t="shared" si="79"/>
        <v>24274.450355464716</v>
      </c>
      <c r="N337" s="89">
        <f t="shared" si="80"/>
        <v>442145.45035546471</v>
      </c>
      <c r="O337" s="89">
        <f t="shared" si="81"/>
        <v>29582.861659003393</v>
      </c>
      <c r="P337" s="90">
        <f t="shared" si="75"/>
        <v>0.95712121994484389</v>
      </c>
      <c r="Q337" s="1">
        <v>1610.9396966769418</v>
      </c>
      <c r="R337" s="90">
        <f t="shared" si="82"/>
        <v>0.19199995057092942</v>
      </c>
      <c r="S337" s="90">
        <f t="shared" si="82"/>
        <v>0.19215945812486634</v>
      </c>
      <c r="T337" s="92">
        <v>14946</v>
      </c>
      <c r="U337" s="1">
        <v>350562.93400000001</v>
      </c>
      <c r="V337" s="1">
        <v>23452.163098742309</v>
      </c>
      <c r="W337" s="195"/>
      <c r="X337" s="89">
        <v>0</v>
      </c>
      <c r="Y337" s="89">
        <f t="shared" si="83"/>
        <v>0</v>
      </c>
      <c r="Z337" s="1"/>
    </row>
    <row r="338" spans="2:26">
      <c r="B338" s="204">
        <v>5532</v>
      </c>
      <c r="C338" t="s">
        <v>365</v>
      </c>
      <c r="D338" s="1">
        <v>141783</v>
      </c>
      <c r="E338" s="86">
        <f t="shared" si="76"/>
        <v>25205.866666666665</v>
      </c>
      <c r="F338" s="87">
        <f t="shared" si="70"/>
        <v>0.81550832140083862</v>
      </c>
      <c r="G338" s="189">
        <f t="shared" si="77"/>
        <v>3649.8674218289088</v>
      </c>
      <c r="H338" s="189">
        <f t="shared" si="71"/>
        <v>20530.504247787612</v>
      </c>
      <c r="I338" s="189">
        <f t="shared" si="72"/>
        <v>914.21378834808286</v>
      </c>
      <c r="J338" s="88">
        <f t="shared" si="73"/>
        <v>5142.4525594579663</v>
      </c>
      <c r="K338" s="189">
        <f t="shared" si="78"/>
        <v>650.31486026096047</v>
      </c>
      <c r="L338" s="88">
        <f t="shared" si="74"/>
        <v>3658.0210889679024</v>
      </c>
      <c r="M338" s="89">
        <f t="shared" si="79"/>
        <v>24188.525336755516</v>
      </c>
      <c r="N338" s="89">
        <f t="shared" si="80"/>
        <v>165971.52533675553</v>
      </c>
      <c r="O338" s="89">
        <f t="shared" si="81"/>
        <v>29506.048948756539</v>
      </c>
      <c r="P338" s="90">
        <f t="shared" si="75"/>
        <v>0.95463602849223261</v>
      </c>
      <c r="Q338" s="1">
        <v>691.53454548567242</v>
      </c>
      <c r="R338" s="90">
        <f t="shared" si="82"/>
        <v>0.22389718756051971</v>
      </c>
      <c r="S338" s="90">
        <f t="shared" si="82"/>
        <v>0.21736973589353012</v>
      </c>
      <c r="T338" s="92">
        <v>5625</v>
      </c>
      <c r="U338" s="1">
        <v>115845.515</v>
      </c>
      <c r="V338" s="1">
        <v>20705.185880250225</v>
      </c>
      <c r="W338" s="195"/>
      <c r="X338" s="89">
        <v>0</v>
      </c>
      <c r="Y338" s="89">
        <f t="shared" si="83"/>
        <v>0</v>
      </c>
      <c r="Z338" s="1"/>
    </row>
    <row r="339" spans="2:26">
      <c r="B339" s="204">
        <v>5534</v>
      </c>
      <c r="C339" t="s">
        <v>366</v>
      </c>
      <c r="D339" s="1">
        <v>57535</v>
      </c>
      <c r="E339" s="86">
        <f t="shared" si="76"/>
        <v>25742.729306487698</v>
      </c>
      <c r="F339" s="87">
        <f t="shared" si="70"/>
        <v>0.83287792650163284</v>
      </c>
      <c r="G339" s="189">
        <f t="shared" si="77"/>
        <v>3306.2753323434481</v>
      </c>
      <c r="H339" s="189">
        <f t="shared" si="71"/>
        <v>7389.5253677876062</v>
      </c>
      <c r="I339" s="189">
        <f t="shared" si="72"/>
        <v>726.31186441072145</v>
      </c>
      <c r="J339" s="88">
        <f t="shared" si="73"/>
        <v>1623.3070169579623</v>
      </c>
      <c r="K339" s="189">
        <f t="shared" si="78"/>
        <v>462.41293632359907</v>
      </c>
      <c r="L339" s="88">
        <f t="shared" si="74"/>
        <v>1033.492912683244</v>
      </c>
      <c r="M339" s="89">
        <f t="shared" si="79"/>
        <v>8423.0182804708493</v>
      </c>
      <c r="N339" s="89">
        <f t="shared" si="80"/>
        <v>65958.018280470846</v>
      </c>
      <c r="O339" s="89">
        <f t="shared" si="81"/>
        <v>29511.417575154741</v>
      </c>
      <c r="P339" s="90">
        <f t="shared" si="75"/>
        <v>0.95480972454324031</v>
      </c>
      <c r="Q339" s="1">
        <v>824.60516607296813</v>
      </c>
      <c r="R339" s="90">
        <f t="shared" si="82"/>
        <v>0.16658220004608737</v>
      </c>
      <c r="S339" s="90">
        <f t="shared" si="82"/>
        <v>0.16031867145523598</v>
      </c>
      <c r="T339" s="92">
        <v>2235</v>
      </c>
      <c r="U339" s="1">
        <v>49319.285000000003</v>
      </c>
      <c r="V339" s="1">
        <v>22185.913180386866</v>
      </c>
      <c r="W339" s="195"/>
      <c r="X339" s="89">
        <v>0</v>
      </c>
      <c r="Y339" s="89">
        <f t="shared" si="83"/>
        <v>0</v>
      </c>
      <c r="Z339" s="1"/>
    </row>
    <row r="340" spans="2:26">
      <c r="B340" s="204">
        <v>5536</v>
      </c>
      <c r="C340" t="s">
        <v>367</v>
      </c>
      <c r="D340" s="1">
        <v>65899</v>
      </c>
      <c r="E340" s="86">
        <f t="shared" si="76"/>
        <v>24121.156661786237</v>
      </c>
      <c r="F340" s="87">
        <f t="shared" si="70"/>
        <v>0.78041371239631852</v>
      </c>
      <c r="G340" s="189">
        <f t="shared" si="77"/>
        <v>4344.0818249523827</v>
      </c>
      <c r="H340" s="189">
        <f t="shared" si="71"/>
        <v>11868.031545769909</v>
      </c>
      <c r="I340" s="189">
        <f t="shared" si="72"/>
        <v>1293.8622900562325</v>
      </c>
      <c r="J340" s="88">
        <f t="shared" si="73"/>
        <v>3534.8317764336271</v>
      </c>
      <c r="K340" s="189">
        <f t="shared" si="78"/>
        <v>1029.9633619691101</v>
      </c>
      <c r="L340" s="88">
        <f t="shared" si="74"/>
        <v>2813.8599048996089</v>
      </c>
      <c r="M340" s="89">
        <f t="shared" si="79"/>
        <v>14681.891450669518</v>
      </c>
      <c r="N340" s="89">
        <f t="shared" si="80"/>
        <v>80580.891450669515</v>
      </c>
      <c r="O340" s="89">
        <f t="shared" si="81"/>
        <v>29495.201848707729</v>
      </c>
      <c r="P340" s="90">
        <f t="shared" si="75"/>
        <v>0.95428508240218723</v>
      </c>
      <c r="Q340" s="1">
        <v>944.09637302521332</v>
      </c>
      <c r="R340" s="90">
        <f t="shared" si="82"/>
        <v>0.16093113939034304</v>
      </c>
      <c r="S340" s="90">
        <f t="shared" si="82"/>
        <v>0.16178101577349835</v>
      </c>
      <c r="T340" s="92">
        <v>2732</v>
      </c>
      <c r="U340" s="1">
        <v>56763.917999999998</v>
      </c>
      <c r="V340" s="1">
        <v>20762.223116313096</v>
      </c>
      <c r="W340" s="195"/>
      <c r="X340" s="89">
        <v>0</v>
      </c>
      <c r="Y340" s="89">
        <f t="shared" si="83"/>
        <v>0</v>
      </c>
      <c r="Z340" s="1"/>
    </row>
    <row r="341" spans="2:26">
      <c r="B341" s="204">
        <v>5538</v>
      </c>
      <c r="C341" t="s">
        <v>368</v>
      </c>
      <c r="D341" s="1">
        <v>48902</v>
      </c>
      <c r="E341" s="86">
        <f t="shared" si="76"/>
        <v>26462.121212121212</v>
      </c>
      <c r="F341" s="87">
        <f t="shared" si="70"/>
        <v>0.8561530668945786</v>
      </c>
      <c r="G341" s="189">
        <f t="shared" si="77"/>
        <v>2845.8645127379987</v>
      </c>
      <c r="H341" s="189">
        <f t="shared" si="71"/>
        <v>5259.1576195398211</v>
      </c>
      <c r="I341" s="189">
        <f t="shared" si="72"/>
        <v>474.52469743899144</v>
      </c>
      <c r="J341" s="88">
        <f t="shared" si="73"/>
        <v>876.9216408672562</v>
      </c>
      <c r="K341" s="189">
        <f t="shared" si="78"/>
        <v>210.62576935186905</v>
      </c>
      <c r="L341" s="88">
        <f t="shared" si="74"/>
        <v>389.23642176225405</v>
      </c>
      <c r="M341" s="89">
        <f t="shared" si="79"/>
        <v>5648.3940413020755</v>
      </c>
      <c r="N341" s="89">
        <f t="shared" si="80"/>
        <v>54550.394041302075</v>
      </c>
      <c r="O341" s="89">
        <f t="shared" si="81"/>
        <v>29518.61149421108</v>
      </c>
      <c r="P341" s="90">
        <f t="shared" si="75"/>
        <v>0.95504247594716984</v>
      </c>
      <c r="Q341" s="1">
        <v>-28.273258656442522</v>
      </c>
      <c r="R341" s="90">
        <f t="shared" si="82"/>
        <v>0.18184704020447767</v>
      </c>
      <c r="S341" s="90">
        <f t="shared" si="82"/>
        <v>0.16969601544047064</v>
      </c>
      <c r="T341" s="92">
        <v>1848</v>
      </c>
      <c r="U341" s="1">
        <v>41377.605000000003</v>
      </c>
      <c r="V341" s="1">
        <v>22623.075451066157</v>
      </c>
      <c r="W341" s="195"/>
      <c r="X341" s="89">
        <v>0</v>
      </c>
      <c r="Y341" s="89">
        <f t="shared" si="83"/>
        <v>0</v>
      </c>
      <c r="Z341" s="1"/>
    </row>
    <row r="342" spans="2:26">
      <c r="B342" s="204">
        <v>5540</v>
      </c>
      <c r="C342" t="s">
        <v>369</v>
      </c>
      <c r="D342" s="1">
        <v>47013</v>
      </c>
      <c r="E342" s="86">
        <f t="shared" si="76"/>
        <v>24246.003094378542</v>
      </c>
      <c r="F342" s="87">
        <f t="shared" si="70"/>
        <v>0.78445298254015672</v>
      </c>
      <c r="G342" s="189">
        <f t="shared" si="77"/>
        <v>4264.1801080933074</v>
      </c>
      <c r="H342" s="189">
        <f t="shared" si="71"/>
        <v>8268.2452295929234</v>
      </c>
      <c r="I342" s="189">
        <f t="shared" si="72"/>
        <v>1250.1660386489257</v>
      </c>
      <c r="J342" s="88">
        <f t="shared" si="73"/>
        <v>2424.0719489402668</v>
      </c>
      <c r="K342" s="189">
        <f t="shared" si="78"/>
        <v>986.26711056180329</v>
      </c>
      <c r="L342" s="88">
        <f t="shared" si="74"/>
        <v>1912.3719273793367</v>
      </c>
      <c r="M342" s="89">
        <f t="shared" si="79"/>
        <v>10180.617156972261</v>
      </c>
      <c r="N342" s="89">
        <f t="shared" si="80"/>
        <v>57193.617156972265</v>
      </c>
      <c r="O342" s="89">
        <f t="shared" si="81"/>
        <v>29496.45031303366</v>
      </c>
      <c r="P342" s="90">
        <f t="shared" si="75"/>
        <v>0.95432547510362586</v>
      </c>
      <c r="Q342" s="1">
        <v>1243.4594975460914</v>
      </c>
      <c r="R342" s="90">
        <f t="shared" si="82"/>
        <v>0.11151322052450204</v>
      </c>
      <c r="S342" s="90">
        <f t="shared" si="82"/>
        <v>0.12068506762527141</v>
      </c>
      <c r="T342" s="92">
        <v>1939</v>
      </c>
      <c r="U342" s="1">
        <v>42296.392999999996</v>
      </c>
      <c r="V342" s="1">
        <v>21634.983631713552</v>
      </c>
      <c r="W342" s="195"/>
      <c r="X342" s="89">
        <v>0</v>
      </c>
      <c r="Y342" s="89">
        <f t="shared" si="83"/>
        <v>0</v>
      </c>
      <c r="Z342" s="1"/>
    </row>
    <row r="343" spans="2:26">
      <c r="B343" s="204">
        <v>5542</v>
      </c>
      <c r="C343" t="s">
        <v>370</v>
      </c>
      <c r="D343" s="1">
        <v>72833</v>
      </c>
      <c r="E343" s="86">
        <f t="shared" si="76"/>
        <v>25993.219129193436</v>
      </c>
      <c r="F343" s="87">
        <f t="shared" si="70"/>
        <v>0.84098225148058281</v>
      </c>
      <c r="G343" s="189">
        <f t="shared" si="77"/>
        <v>3145.9618458117757</v>
      </c>
      <c r="H343" s="189">
        <f t="shared" si="71"/>
        <v>8814.9850919645942</v>
      </c>
      <c r="I343" s="189">
        <f t="shared" si="72"/>
        <v>638.64042646371308</v>
      </c>
      <c r="J343" s="88">
        <f t="shared" si="73"/>
        <v>1789.4704749513241</v>
      </c>
      <c r="K343" s="189">
        <f t="shared" si="78"/>
        <v>374.7414983765907</v>
      </c>
      <c r="L343" s="88">
        <f t="shared" si="74"/>
        <v>1050.0256784512073</v>
      </c>
      <c r="M343" s="89">
        <f t="shared" si="79"/>
        <v>9865.0107704158017</v>
      </c>
      <c r="N343" s="89">
        <f t="shared" si="80"/>
        <v>82698.0107704158</v>
      </c>
      <c r="O343" s="89">
        <f t="shared" si="81"/>
        <v>29513.922473381801</v>
      </c>
      <c r="P343" s="90">
        <f t="shared" si="75"/>
        <v>0.95489076779302984</v>
      </c>
      <c r="Q343" s="1">
        <v>2595.0954162579237</v>
      </c>
      <c r="R343" s="90">
        <f t="shared" si="82"/>
        <v>0.23760731676341179</v>
      </c>
      <c r="S343" s="90">
        <f t="shared" si="82"/>
        <v>0.22965694856150567</v>
      </c>
      <c r="T343" s="92">
        <v>2802</v>
      </c>
      <c r="U343" s="1">
        <v>58849.845999999998</v>
      </c>
      <c r="V343" s="1">
        <v>21138.594109195401</v>
      </c>
      <c r="W343" s="195"/>
      <c r="X343" s="89">
        <v>0</v>
      </c>
      <c r="Y343" s="89">
        <f t="shared" si="83"/>
        <v>0</v>
      </c>
      <c r="Z343" s="1"/>
    </row>
    <row r="344" spans="2:26">
      <c r="B344" s="204">
        <v>5544</v>
      </c>
      <c r="C344" t="s">
        <v>371</v>
      </c>
      <c r="D344" s="1">
        <v>123337</v>
      </c>
      <c r="E344" s="86">
        <f t="shared" si="76"/>
        <v>25362.327781205018</v>
      </c>
      <c r="F344" s="87">
        <f t="shared" si="70"/>
        <v>0.82057045009369622</v>
      </c>
      <c r="G344" s="189">
        <f t="shared" si="77"/>
        <v>3549.7323085243629</v>
      </c>
      <c r="H344" s="189">
        <f t="shared" si="71"/>
        <v>17262.348216353974</v>
      </c>
      <c r="I344" s="189">
        <f t="shared" si="72"/>
        <v>859.45239825965928</v>
      </c>
      <c r="J344" s="88">
        <f t="shared" si="73"/>
        <v>4179.5170127367228</v>
      </c>
      <c r="K344" s="189">
        <f t="shared" si="78"/>
        <v>595.55347017253689</v>
      </c>
      <c r="L344" s="88">
        <f t="shared" si="74"/>
        <v>2896.1765254490469</v>
      </c>
      <c r="M344" s="89">
        <f t="shared" si="79"/>
        <v>20158.524741803019</v>
      </c>
      <c r="N344" s="89">
        <f t="shared" si="80"/>
        <v>143495.524741803</v>
      </c>
      <c r="O344" s="89">
        <f t="shared" si="81"/>
        <v>29507.613559901911</v>
      </c>
      <c r="P344" s="90">
        <f t="shared" si="75"/>
        <v>0.95468664977916085</v>
      </c>
      <c r="Q344" s="1">
        <v>3225.6098177238637</v>
      </c>
      <c r="R344" s="90">
        <f t="shared" si="82"/>
        <v>0.19987433214142661</v>
      </c>
      <c r="S344" s="90">
        <f t="shared" si="82"/>
        <v>0.18679735504837808</v>
      </c>
      <c r="T344" s="92">
        <v>4863</v>
      </c>
      <c r="U344" s="1">
        <v>102791.598</v>
      </c>
      <c r="V344" s="1">
        <v>21370.394594594592</v>
      </c>
      <c r="W344" s="195"/>
      <c r="X344" s="89">
        <v>0</v>
      </c>
      <c r="Y344" s="89">
        <f t="shared" si="83"/>
        <v>0</v>
      </c>
      <c r="Z344" s="1"/>
    </row>
    <row r="345" spans="2:26">
      <c r="B345" s="204">
        <v>5546</v>
      </c>
      <c r="C345" t="s">
        <v>372</v>
      </c>
      <c r="D345" s="1">
        <v>29597</v>
      </c>
      <c r="E345" s="86">
        <f t="shared" si="76"/>
        <v>26308.444444444445</v>
      </c>
      <c r="F345" s="87">
        <f t="shared" si="70"/>
        <v>0.8511810227072576</v>
      </c>
      <c r="G345" s="189">
        <f t="shared" si="77"/>
        <v>2944.2176440511294</v>
      </c>
      <c r="H345" s="189">
        <f t="shared" si="71"/>
        <v>3312.2448495575204</v>
      </c>
      <c r="I345" s="189">
        <f t="shared" si="72"/>
        <v>528.31156612585983</v>
      </c>
      <c r="J345" s="88">
        <f t="shared" si="73"/>
        <v>594.3505118915923</v>
      </c>
      <c r="K345" s="189">
        <f t="shared" si="78"/>
        <v>264.41263803873744</v>
      </c>
      <c r="L345" s="88">
        <f t="shared" si="74"/>
        <v>297.46421779357962</v>
      </c>
      <c r="M345" s="89">
        <f t="shared" si="79"/>
        <v>3609.7090673511002</v>
      </c>
      <c r="N345" s="89">
        <f t="shared" si="80"/>
        <v>33206.709067351097</v>
      </c>
      <c r="O345" s="89">
        <f t="shared" si="81"/>
        <v>29517.074726534309</v>
      </c>
      <c r="P345" s="90">
        <f t="shared" si="75"/>
        <v>0.9549927555052965</v>
      </c>
      <c r="Q345" s="1">
        <v>338.08890909713182</v>
      </c>
      <c r="R345" s="90">
        <f t="shared" si="82"/>
        <v>8.86501135841994E-2</v>
      </c>
      <c r="S345" s="90">
        <f t="shared" si="82"/>
        <v>9.445624752331519E-2</v>
      </c>
      <c r="T345" s="92">
        <v>1125</v>
      </c>
      <c r="U345" s="1">
        <v>27186.880000000001</v>
      </c>
      <c r="V345" s="1">
        <v>24037.913351016799</v>
      </c>
      <c r="W345" s="195"/>
      <c r="X345" s="89">
        <v>0</v>
      </c>
      <c r="Y345" s="89">
        <f t="shared" si="83"/>
        <v>0</v>
      </c>
      <c r="Z345" s="1"/>
    </row>
    <row r="346" spans="2:26">
      <c r="B346" s="204">
        <v>5601</v>
      </c>
      <c r="C346" t="s">
        <v>373</v>
      </c>
      <c r="D346" s="1">
        <v>602779</v>
      </c>
      <c r="E346" s="86">
        <f t="shared" si="76"/>
        <v>27307.193983872432</v>
      </c>
      <c r="F346" s="87">
        <f t="shared" si="70"/>
        <v>0.88349447461787545</v>
      </c>
      <c r="G346" s="189">
        <f t="shared" si="77"/>
        <v>2305.0179388172178</v>
      </c>
      <c r="H346" s="189">
        <f t="shared" si="71"/>
        <v>50880.965981451263</v>
      </c>
      <c r="I346" s="189">
        <f t="shared" si="72"/>
        <v>178.74922732606444</v>
      </c>
      <c r="J346" s="88">
        <f t="shared" si="73"/>
        <v>3945.7104439955465</v>
      </c>
      <c r="K346" s="189">
        <f t="shared" si="78"/>
        <v>-85.149700761057943</v>
      </c>
      <c r="L346" s="88">
        <f t="shared" si="74"/>
        <v>-1879.5944945995932</v>
      </c>
      <c r="M346" s="89">
        <f t="shared" si="79"/>
        <v>49001.371486851669</v>
      </c>
      <c r="N346" s="89">
        <f t="shared" si="80"/>
        <v>651780.37148685171</v>
      </c>
      <c r="O346" s="89">
        <f t="shared" si="81"/>
        <v>29527.062221928591</v>
      </c>
      <c r="P346" s="90">
        <f t="shared" si="75"/>
        <v>0.95531589002440276</v>
      </c>
      <c r="Q346" s="1">
        <v>1757.4428616977748</v>
      </c>
      <c r="R346" s="90">
        <f t="shared" si="82"/>
        <v>0.20706314014021904</v>
      </c>
      <c r="S346" s="90">
        <f t="shared" si="82"/>
        <v>0.19629067304736686</v>
      </c>
      <c r="T346" s="92">
        <v>22074</v>
      </c>
      <c r="U346" s="1">
        <v>499376.52799999999</v>
      </c>
      <c r="V346" s="1">
        <v>22826.554280751472</v>
      </c>
      <c r="W346" s="195"/>
      <c r="X346" s="89">
        <v>0</v>
      </c>
      <c r="Y346" s="89">
        <f t="shared" si="83"/>
        <v>0</v>
      </c>
      <c r="Z346" s="1"/>
    </row>
    <row r="347" spans="2:26">
      <c r="B347" s="204">
        <v>5603</v>
      </c>
      <c r="C347" t="s">
        <v>374</v>
      </c>
      <c r="D347" s="1">
        <v>373777</v>
      </c>
      <c r="E347" s="86">
        <f t="shared" si="76"/>
        <v>32813.361425686948</v>
      </c>
      <c r="F347" s="87">
        <f t="shared" si="70"/>
        <v>1.061640516061644</v>
      </c>
      <c r="G347" s="189">
        <f t="shared" si="77"/>
        <v>-1218.9292239440722</v>
      </c>
      <c r="H347" s="189">
        <f t="shared" si="71"/>
        <v>-13884.822789946928</v>
      </c>
      <c r="I347" s="189">
        <f t="shared" si="72"/>
        <v>0</v>
      </c>
      <c r="J347" s="88">
        <f t="shared" si="73"/>
        <v>0</v>
      </c>
      <c r="K347" s="189">
        <f t="shared" si="78"/>
        <v>-263.89892808712239</v>
      </c>
      <c r="L347" s="88">
        <f t="shared" si="74"/>
        <v>-3006.0726898404114</v>
      </c>
      <c r="M347" s="89">
        <f t="shared" si="79"/>
        <v>-16890.895479787338</v>
      </c>
      <c r="N347" s="89">
        <f t="shared" si="80"/>
        <v>356886.10452021268</v>
      </c>
      <c r="O347" s="89">
        <f t="shared" si="81"/>
        <v>31330.533273655754</v>
      </c>
      <c r="P347" s="90">
        <f t="shared" si="75"/>
        <v>1.013665228673964</v>
      </c>
      <c r="Q347" s="1">
        <v>-3422.2625294192676</v>
      </c>
      <c r="R347" s="90">
        <f t="shared" si="82"/>
        <v>0.23113417807553838</v>
      </c>
      <c r="S347" s="90">
        <f t="shared" si="82"/>
        <v>0.22389284808422408</v>
      </c>
      <c r="T347" s="92">
        <v>11391</v>
      </c>
      <c r="U347" s="1">
        <v>303603.788</v>
      </c>
      <c r="V347" s="1">
        <v>26810.64888731897</v>
      </c>
      <c r="W347" s="195"/>
      <c r="X347" s="89">
        <v>0</v>
      </c>
      <c r="Y347" s="89">
        <f t="shared" si="83"/>
        <v>0</v>
      </c>
      <c r="Z347" s="1"/>
    </row>
    <row r="348" spans="2:26">
      <c r="B348" s="204">
        <v>5605</v>
      </c>
      <c r="C348" t="s">
        <v>375</v>
      </c>
      <c r="D348" s="1">
        <v>281627</v>
      </c>
      <c r="E348" s="86">
        <f t="shared" si="76"/>
        <v>28312.757615361417</v>
      </c>
      <c r="F348" s="87">
        <f t="shared" si="70"/>
        <v>0.9160283890443045</v>
      </c>
      <c r="G348" s="189">
        <f t="shared" si="77"/>
        <v>1661.4572146642674</v>
      </c>
      <c r="H348" s="189">
        <f t="shared" si="71"/>
        <v>16526.51491426547</v>
      </c>
      <c r="I348" s="189">
        <f t="shared" si="72"/>
        <v>0</v>
      </c>
      <c r="J348" s="88">
        <f t="shared" si="73"/>
        <v>0</v>
      </c>
      <c r="K348" s="189">
        <f t="shared" si="78"/>
        <v>-263.89892808712239</v>
      </c>
      <c r="L348" s="88">
        <f t="shared" si="74"/>
        <v>-2625.0026376826063</v>
      </c>
      <c r="M348" s="89">
        <f t="shared" si="79"/>
        <v>13901.512276582864</v>
      </c>
      <c r="N348" s="89">
        <f t="shared" si="80"/>
        <v>295528.51227658289</v>
      </c>
      <c r="O348" s="89">
        <f t="shared" si="81"/>
        <v>29710.315901938564</v>
      </c>
      <c r="P348" s="90">
        <f t="shared" si="75"/>
        <v>0.96124486294772193</v>
      </c>
      <c r="Q348" s="1">
        <v>-105.42801335558943</v>
      </c>
      <c r="R348" s="90">
        <f t="shared" si="82"/>
        <v>0.216666885193536</v>
      </c>
      <c r="S348" s="90">
        <f t="shared" si="82"/>
        <v>0.21862392451826676</v>
      </c>
      <c r="T348" s="92">
        <v>9947</v>
      </c>
      <c r="U348" s="1">
        <v>231474.20499999999</v>
      </c>
      <c r="V348" s="1">
        <v>23233.384020877245</v>
      </c>
      <c r="W348" s="195"/>
      <c r="X348" s="89">
        <v>0</v>
      </c>
      <c r="Y348" s="89">
        <f t="shared" si="83"/>
        <v>0</v>
      </c>
      <c r="Z348" s="1"/>
    </row>
    <row r="349" spans="2:26">
      <c r="B349" s="204">
        <v>5607</v>
      </c>
      <c r="C349" t="s">
        <v>376</v>
      </c>
      <c r="D349" s="1">
        <v>157170</v>
      </c>
      <c r="E349" s="86">
        <f t="shared" si="76"/>
        <v>27060.950413223138</v>
      </c>
      <c r="F349" s="87">
        <f t="shared" si="70"/>
        <v>0.87552753249239323</v>
      </c>
      <c r="G349" s="189">
        <f t="shared" si="77"/>
        <v>2462.6138240327664</v>
      </c>
      <c r="H349" s="189">
        <f t="shared" si="71"/>
        <v>14302.861089982307</v>
      </c>
      <c r="I349" s="189">
        <f t="shared" si="72"/>
        <v>264.93447705331744</v>
      </c>
      <c r="J349" s="88">
        <f t="shared" si="73"/>
        <v>1538.7394427256677</v>
      </c>
      <c r="K349" s="189">
        <f t="shared" si="78"/>
        <v>1.0355489661950514</v>
      </c>
      <c r="L349" s="88">
        <f t="shared" si="74"/>
        <v>6.0144683956608587</v>
      </c>
      <c r="M349" s="89">
        <f t="shared" si="79"/>
        <v>14308.875558377968</v>
      </c>
      <c r="N349" s="89">
        <f t="shared" si="80"/>
        <v>171478.87555837797</v>
      </c>
      <c r="O349" s="89">
        <f t="shared" si="81"/>
        <v>29524.599786222101</v>
      </c>
      <c r="P349" s="90">
        <f t="shared" si="75"/>
        <v>0.95523622060314806</v>
      </c>
      <c r="Q349" s="1">
        <v>-979.2930986345018</v>
      </c>
      <c r="R349" s="90">
        <f t="shared" si="82"/>
        <v>0.22208119471068147</v>
      </c>
      <c r="S349" s="90">
        <f t="shared" si="82"/>
        <v>0.21555837841659886</v>
      </c>
      <c r="T349" s="92">
        <v>5808</v>
      </c>
      <c r="U349" s="1">
        <v>128608.476</v>
      </c>
      <c r="V349" s="1">
        <v>22262.156136402977</v>
      </c>
      <c r="W349" s="195"/>
      <c r="X349" s="89">
        <v>0</v>
      </c>
      <c r="Y349" s="89">
        <f t="shared" si="83"/>
        <v>0</v>
      </c>
      <c r="Z349" s="1"/>
    </row>
    <row r="350" spans="2:26">
      <c r="B350" s="204">
        <v>5610</v>
      </c>
      <c r="C350" t="s">
        <v>377</v>
      </c>
      <c r="D350" s="1">
        <v>62435</v>
      </c>
      <c r="E350" s="86">
        <f t="shared" si="76"/>
        <v>24736.529318541998</v>
      </c>
      <c r="F350" s="87">
        <f t="shared" si="70"/>
        <v>0.80032342345618546</v>
      </c>
      <c r="G350" s="189">
        <f t="shared" si="77"/>
        <v>3950.243324628696</v>
      </c>
      <c r="H350" s="189">
        <f t="shared" si="71"/>
        <v>9970.4141513628292</v>
      </c>
      <c r="I350" s="189">
        <f t="shared" si="72"/>
        <v>1078.4818601917164</v>
      </c>
      <c r="J350" s="88">
        <f t="shared" si="73"/>
        <v>2722.0882151238925</v>
      </c>
      <c r="K350" s="189">
        <f t="shared" si="78"/>
        <v>814.58293210459397</v>
      </c>
      <c r="L350" s="88">
        <f t="shared" si="74"/>
        <v>2056.0073206319953</v>
      </c>
      <c r="M350" s="89">
        <f t="shared" si="79"/>
        <v>12026.421471994825</v>
      </c>
      <c r="N350" s="89">
        <f t="shared" si="80"/>
        <v>74461.421471994821</v>
      </c>
      <c r="O350" s="89">
        <f t="shared" si="81"/>
        <v>29501.355575275287</v>
      </c>
      <c r="P350" s="90">
        <f t="shared" si="75"/>
        <v>0.95448417951278597</v>
      </c>
      <c r="Q350" s="1">
        <v>461.22293027658634</v>
      </c>
      <c r="R350" s="90">
        <f t="shared" si="82"/>
        <v>0.23439181879859625</v>
      </c>
      <c r="S350" s="90">
        <f t="shared" si="82"/>
        <v>0.23439181879859616</v>
      </c>
      <c r="T350" s="92">
        <v>2524</v>
      </c>
      <c r="U350" s="1">
        <v>50579.563999999998</v>
      </c>
      <c r="V350" s="1">
        <v>20039.446909667196</v>
      </c>
      <c r="W350" s="195"/>
      <c r="X350" s="89">
        <v>0</v>
      </c>
      <c r="Y350" s="89">
        <f t="shared" si="83"/>
        <v>0</v>
      </c>
      <c r="Z350" s="1"/>
    </row>
    <row r="351" spans="2:26">
      <c r="B351" s="204">
        <v>5612</v>
      </c>
      <c r="C351" t="s">
        <v>378</v>
      </c>
      <c r="D351" s="1">
        <v>62489</v>
      </c>
      <c r="E351" s="86">
        <f t="shared" si="76"/>
        <v>21652.460152460149</v>
      </c>
      <c r="F351" s="87">
        <f t="shared" si="70"/>
        <v>0.70054172969512352</v>
      </c>
      <c r="G351" s="189">
        <f t="shared" si="77"/>
        <v>5924.0475909210791</v>
      </c>
      <c r="H351" s="189">
        <f t="shared" si="71"/>
        <v>17096.801347398232</v>
      </c>
      <c r="I351" s="189">
        <f t="shared" si="72"/>
        <v>2157.9060683203634</v>
      </c>
      <c r="J351" s="88">
        <f t="shared" si="73"/>
        <v>6227.7169131725695</v>
      </c>
      <c r="K351" s="189">
        <f t="shared" si="78"/>
        <v>1894.007140233241</v>
      </c>
      <c r="L351" s="88">
        <f t="shared" si="74"/>
        <v>5466.1046067131338</v>
      </c>
      <c r="M351" s="89">
        <f t="shared" si="79"/>
        <v>22562.905954111367</v>
      </c>
      <c r="N351" s="89">
        <f t="shared" si="80"/>
        <v>85051.905954111367</v>
      </c>
      <c r="O351" s="89">
        <f t="shared" si="81"/>
        <v>29470.514883614473</v>
      </c>
      <c r="P351" s="90">
        <f t="shared" si="75"/>
        <v>0.95348636257517538</v>
      </c>
      <c r="Q351" s="1">
        <v>1725.4902681371896</v>
      </c>
      <c r="R351" s="90">
        <f t="shared" si="82"/>
        <v>0.24795357003211513</v>
      </c>
      <c r="S351" s="90">
        <f t="shared" si="82"/>
        <v>0.23325141432141083</v>
      </c>
      <c r="T351" s="92">
        <v>2886</v>
      </c>
      <c r="U351" s="1">
        <v>50073.177000000003</v>
      </c>
      <c r="V351" s="1">
        <v>17557.214936886397</v>
      </c>
      <c r="W351" s="195"/>
      <c r="X351" s="89">
        <v>0</v>
      </c>
      <c r="Y351" s="89">
        <f t="shared" si="83"/>
        <v>0</v>
      </c>
      <c r="Z351" s="1"/>
    </row>
    <row r="352" spans="2:26">
      <c r="B352" s="204">
        <v>5614</v>
      </c>
      <c r="C352" t="s">
        <v>379</v>
      </c>
      <c r="D352" s="1">
        <v>22151</v>
      </c>
      <c r="E352" s="86">
        <f t="shared" si="76"/>
        <v>26183.21513002364</v>
      </c>
      <c r="F352" s="87">
        <f t="shared" si="70"/>
        <v>0.8471293648395064</v>
      </c>
      <c r="G352" s="189">
        <f t="shared" si="77"/>
        <v>3024.3644052804448</v>
      </c>
      <c r="H352" s="189">
        <f t="shared" si="71"/>
        <v>2558.6122868672564</v>
      </c>
      <c r="I352" s="189">
        <f t="shared" si="72"/>
        <v>572.14182617314157</v>
      </c>
      <c r="J352" s="88">
        <f t="shared" si="73"/>
        <v>484.03198494247778</v>
      </c>
      <c r="K352" s="189">
        <f t="shared" si="78"/>
        <v>308.24289808601918</v>
      </c>
      <c r="L352" s="88">
        <f t="shared" si="74"/>
        <v>260.77349178077225</v>
      </c>
      <c r="M352" s="89">
        <f t="shared" si="79"/>
        <v>2819.3857786480285</v>
      </c>
      <c r="N352" s="89">
        <f t="shared" si="80"/>
        <v>24970.385778648029</v>
      </c>
      <c r="O352" s="89">
        <f t="shared" si="81"/>
        <v>29515.822433390105</v>
      </c>
      <c r="P352" s="90">
        <f t="shared" si="75"/>
        <v>0.95495223892661918</v>
      </c>
      <c r="Q352" s="1">
        <v>209.81957964104686</v>
      </c>
      <c r="R352" s="90">
        <f t="shared" si="82"/>
        <v>0.32450592478868046</v>
      </c>
      <c r="S352" s="90">
        <f t="shared" si="82"/>
        <v>0.35268690191184404</v>
      </c>
      <c r="T352" s="92">
        <v>846</v>
      </c>
      <c r="U352" s="1">
        <v>16723.972000000002</v>
      </c>
      <c r="V352" s="1">
        <v>19356.449074074073</v>
      </c>
      <c r="W352" s="195"/>
      <c r="X352" s="89">
        <v>0</v>
      </c>
      <c r="Y352" s="89">
        <f t="shared" si="83"/>
        <v>0</v>
      </c>
      <c r="Z352" s="1"/>
    </row>
    <row r="353" spans="2:28">
      <c r="B353" s="204">
        <v>5616</v>
      </c>
      <c r="C353" t="s">
        <v>380</v>
      </c>
      <c r="D353" s="1">
        <v>25227</v>
      </c>
      <c r="E353" s="86">
        <f t="shared" si="76"/>
        <v>25559.270516717326</v>
      </c>
      <c r="F353" s="87">
        <f t="shared" si="70"/>
        <v>0.82694231747575009</v>
      </c>
      <c r="G353" s="189">
        <f t="shared" si="77"/>
        <v>3423.6889577964857</v>
      </c>
      <c r="H353" s="189">
        <f t="shared" si="71"/>
        <v>3379.1810013451313</v>
      </c>
      <c r="I353" s="189">
        <f t="shared" si="72"/>
        <v>790.52244083035146</v>
      </c>
      <c r="J353" s="88">
        <f t="shared" si="73"/>
        <v>780.24564909955689</v>
      </c>
      <c r="K353" s="189">
        <f t="shared" si="78"/>
        <v>526.62351274322907</v>
      </c>
      <c r="L353" s="88">
        <f t="shared" si="74"/>
        <v>519.77740707756709</v>
      </c>
      <c r="M353" s="89">
        <f t="shared" si="79"/>
        <v>3898.9584084226985</v>
      </c>
      <c r="N353" s="89">
        <f t="shared" si="80"/>
        <v>29125.958408422699</v>
      </c>
      <c r="O353" s="89">
        <f t="shared" si="81"/>
        <v>29509.582987257039</v>
      </c>
      <c r="P353" s="90">
        <f t="shared" si="75"/>
        <v>0.95475036845298156</v>
      </c>
      <c r="Q353" s="1">
        <v>463.74450958121906</v>
      </c>
      <c r="R353" s="90">
        <f t="shared" si="82"/>
        <v>0.25513975675454215</v>
      </c>
      <c r="S353" s="90">
        <f t="shared" si="82"/>
        <v>0.24242304189380731</v>
      </c>
      <c r="T353" s="92">
        <v>987</v>
      </c>
      <c r="U353" s="1">
        <v>20098.956999999999</v>
      </c>
      <c r="V353" s="1">
        <v>20572.115660184234</v>
      </c>
      <c r="W353" s="195"/>
      <c r="X353" s="89">
        <v>0</v>
      </c>
      <c r="Y353" s="89">
        <f t="shared" si="83"/>
        <v>0</v>
      </c>
      <c r="Z353" s="1"/>
    </row>
    <row r="354" spans="2:28">
      <c r="B354" s="204">
        <v>5618</v>
      </c>
      <c r="C354" t="s">
        <v>381</v>
      </c>
      <c r="D354" s="1">
        <v>31411</v>
      </c>
      <c r="E354" s="86">
        <f t="shared" si="76"/>
        <v>28843.893480257117</v>
      </c>
      <c r="F354" s="87">
        <f t="shared" si="70"/>
        <v>0.93321271058916477</v>
      </c>
      <c r="G354" s="189">
        <f t="shared" si="77"/>
        <v>1321.5302611310199</v>
      </c>
      <c r="H354" s="189">
        <f t="shared" si="71"/>
        <v>1439.1464543716806</v>
      </c>
      <c r="I354" s="189">
        <f t="shared" si="72"/>
        <v>0</v>
      </c>
      <c r="J354" s="88">
        <f t="shared" si="73"/>
        <v>0</v>
      </c>
      <c r="K354" s="189">
        <f t="shared" si="78"/>
        <v>-263.89892808712239</v>
      </c>
      <c r="L354" s="88">
        <f t="shared" si="74"/>
        <v>-287.38593268687629</v>
      </c>
      <c r="M354" s="89">
        <f t="shared" si="79"/>
        <v>1151.7605216848044</v>
      </c>
      <c r="N354" s="89">
        <f t="shared" si="80"/>
        <v>32562.760521684806</v>
      </c>
      <c r="O354" s="89">
        <f t="shared" si="81"/>
        <v>29901.524813301017</v>
      </c>
      <c r="P354" s="90">
        <f t="shared" si="75"/>
        <v>0.96743121870387172</v>
      </c>
      <c r="Q354" s="1">
        <v>96.364662054466862</v>
      </c>
      <c r="R354" s="90">
        <f t="shared" si="82"/>
        <v>0.1643598606297092</v>
      </c>
      <c r="S354" s="90">
        <f t="shared" si="82"/>
        <v>0.17398266939524409</v>
      </c>
      <c r="T354" s="92">
        <v>1089</v>
      </c>
      <c r="U354" s="1">
        <v>26977.055</v>
      </c>
      <c r="V354" s="1">
        <v>24569.266848816027</v>
      </c>
      <c r="W354" s="195"/>
      <c r="X354" s="89">
        <v>0</v>
      </c>
      <c r="Y354" s="89">
        <f t="shared" si="83"/>
        <v>0</v>
      </c>
      <c r="Z354" s="1"/>
    </row>
    <row r="355" spans="2:28">
      <c r="B355" s="204">
        <v>5620</v>
      </c>
      <c r="C355" t="s">
        <v>382</v>
      </c>
      <c r="D355" s="1">
        <v>89283</v>
      </c>
      <c r="E355" s="86">
        <f t="shared" si="76"/>
        <v>30316.808149405773</v>
      </c>
      <c r="F355" s="87">
        <f t="shared" si="70"/>
        <v>0.98086725805182262</v>
      </c>
      <c r="G355" s="189">
        <f t="shared" si="77"/>
        <v>378.86487287587954</v>
      </c>
      <c r="H355" s="189">
        <f t="shared" si="71"/>
        <v>1115.7570506194652</v>
      </c>
      <c r="I355" s="189">
        <f t="shared" si="72"/>
        <v>0</v>
      </c>
      <c r="J355" s="88">
        <f t="shared" si="73"/>
        <v>0</v>
      </c>
      <c r="K355" s="189">
        <f t="shared" si="78"/>
        <v>-263.89892808712239</v>
      </c>
      <c r="L355" s="88">
        <f t="shared" si="74"/>
        <v>-777.18234321657542</v>
      </c>
      <c r="M355" s="89">
        <f t="shared" si="79"/>
        <v>338.57470740288977</v>
      </c>
      <c r="N355" s="89">
        <f t="shared" si="80"/>
        <v>89621.574707402891</v>
      </c>
      <c r="O355" s="89">
        <f t="shared" si="81"/>
        <v>30431.77409419453</v>
      </c>
      <c r="P355" s="90">
        <f t="shared" si="75"/>
        <v>0.98458685579042837</v>
      </c>
      <c r="Q355" s="1">
        <v>-405.11881565619569</v>
      </c>
      <c r="R355" s="90">
        <f t="shared" si="82"/>
        <v>0.29910328654667034</v>
      </c>
      <c r="S355" s="90">
        <f t="shared" si="82"/>
        <v>0.30395562479862742</v>
      </c>
      <c r="T355" s="92">
        <v>2945</v>
      </c>
      <c r="U355" s="1">
        <v>68726.637000000002</v>
      </c>
      <c r="V355" s="1">
        <v>23249.877198917457</v>
      </c>
      <c r="W355" s="195"/>
      <c r="X355" s="89">
        <v>0</v>
      </c>
      <c r="Y355" s="89">
        <f t="shared" si="83"/>
        <v>0</v>
      </c>
      <c r="Z355" s="1"/>
    </row>
    <row r="356" spans="2:28">
      <c r="B356" s="204">
        <v>5622</v>
      </c>
      <c r="C356" t="s">
        <v>383</v>
      </c>
      <c r="D356" s="1">
        <v>110681</v>
      </c>
      <c r="E356" s="86">
        <f t="shared" si="76"/>
        <v>28336.149513568871</v>
      </c>
      <c r="F356" s="87">
        <f t="shared" si="70"/>
        <v>0.9167852083948872</v>
      </c>
      <c r="G356" s="189">
        <f t="shared" si="77"/>
        <v>1646.486399811497</v>
      </c>
      <c r="H356" s="189">
        <f t="shared" si="71"/>
        <v>6431.1758776637071</v>
      </c>
      <c r="I356" s="189">
        <f t="shared" si="72"/>
        <v>0</v>
      </c>
      <c r="J356" s="88">
        <f t="shared" si="73"/>
        <v>0</v>
      </c>
      <c r="K356" s="189">
        <f t="shared" si="78"/>
        <v>-263.89892808712239</v>
      </c>
      <c r="L356" s="88">
        <f t="shared" si="74"/>
        <v>-1030.7892131082999</v>
      </c>
      <c r="M356" s="89">
        <f t="shared" si="79"/>
        <v>5400.3866645554072</v>
      </c>
      <c r="N356" s="89">
        <f t="shared" si="80"/>
        <v>116081.38666455541</v>
      </c>
      <c r="O356" s="89">
        <f t="shared" si="81"/>
        <v>29718.736985293242</v>
      </c>
      <c r="P356" s="90">
        <f t="shared" si="75"/>
        <v>0.96151731791393158</v>
      </c>
      <c r="Q356" s="1">
        <v>-163.91253444928134</v>
      </c>
      <c r="R356" s="90">
        <f t="shared" si="82"/>
        <v>0.22705209915475857</v>
      </c>
      <c r="S356" s="90">
        <f t="shared" si="82"/>
        <v>0.22391064472783923</v>
      </c>
      <c r="T356" s="92">
        <v>3906</v>
      </c>
      <c r="U356" s="1">
        <v>90200.733999999997</v>
      </c>
      <c r="V356" s="1">
        <v>23152.13911704312</v>
      </c>
      <c r="W356" s="195"/>
      <c r="X356" s="89">
        <v>0</v>
      </c>
      <c r="Y356" s="89">
        <f t="shared" si="83"/>
        <v>0</v>
      </c>
      <c r="Z356" s="1"/>
    </row>
    <row r="357" spans="2:28">
      <c r="B357" s="204">
        <v>5624</v>
      </c>
      <c r="C357" t="s">
        <v>384</v>
      </c>
      <c r="D357" s="1">
        <v>35599</v>
      </c>
      <c r="E357" s="86">
        <f t="shared" si="76"/>
        <v>28502.001601281023</v>
      </c>
      <c r="F357" s="87">
        <f t="shared" si="70"/>
        <v>0.92215117178109474</v>
      </c>
      <c r="G357" s="189">
        <f t="shared" si="77"/>
        <v>1540.3410636757199</v>
      </c>
      <c r="H357" s="189">
        <f t="shared" si="71"/>
        <v>1923.8859885309741</v>
      </c>
      <c r="I357" s="189">
        <f t="shared" si="72"/>
        <v>0</v>
      </c>
      <c r="J357" s="88">
        <f t="shared" si="73"/>
        <v>0</v>
      </c>
      <c r="K357" s="189">
        <f t="shared" si="78"/>
        <v>-263.89892808712239</v>
      </c>
      <c r="L357" s="88">
        <f t="shared" si="74"/>
        <v>-329.60976118081589</v>
      </c>
      <c r="M357" s="89">
        <f t="shared" si="79"/>
        <v>1594.2762273501583</v>
      </c>
      <c r="N357" s="89">
        <f t="shared" si="80"/>
        <v>37193.276227350158</v>
      </c>
      <c r="O357" s="89">
        <f t="shared" si="81"/>
        <v>29778.443736869624</v>
      </c>
      <c r="P357" s="90">
        <f t="shared" si="75"/>
        <v>0.96344906473296643</v>
      </c>
      <c r="Q357" s="1">
        <v>48.752638113893227</v>
      </c>
      <c r="R357" s="90">
        <f t="shared" si="82"/>
        <v>0.19951561120760489</v>
      </c>
      <c r="S357" s="90">
        <f t="shared" si="82"/>
        <v>0.18895142247799415</v>
      </c>
      <c r="T357" s="92">
        <v>1249</v>
      </c>
      <c r="U357" s="1">
        <v>29677.812999999998</v>
      </c>
      <c r="V357" s="1">
        <v>23972.385298869143</v>
      </c>
      <c r="W357" s="195"/>
      <c r="X357" s="89">
        <v>0</v>
      </c>
      <c r="Y357" s="89">
        <f t="shared" si="83"/>
        <v>0</v>
      </c>
      <c r="Z357" s="1"/>
    </row>
    <row r="358" spans="2:28">
      <c r="B358" s="204">
        <v>5626</v>
      </c>
      <c r="C358" t="s">
        <v>385</v>
      </c>
      <c r="D358" s="1">
        <v>23970</v>
      </c>
      <c r="E358" s="86">
        <f t="shared" si="76"/>
        <v>23523.061825318942</v>
      </c>
      <c r="F358" s="87">
        <f t="shared" si="70"/>
        <v>0.76106300636521118</v>
      </c>
      <c r="G358" s="189">
        <f t="shared" si="77"/>
        <v>4726.8625202914518</v>
      </c>
      <c r="H358" s="189">
        <f t="shared" si="71"/>
        <v>4816.672908176989</v>
      </c>
      <c r="I358" s="189">
        <f t="shared" si="72"/>
        <v>1503.1954828197859</v>
      </c>
      <c r="J358" s="88">
        <f t="shared" si="73"/>
        <v>1531.7561969933618</v>
      </c>
      <c r="K358" s="189">
        <f t="shared" si="78"/>
        <v>1239.2965547326635</v>
      </c>
      <c r="L358" s="88">
        <f t="shared" si="74"/>
        <v>1262.8431892725841</v>
      </c>
      <c r="M358" s="89">
        <f t="shared" si="79"/>
        <v>6079.516097449573</v>
      </c>
      <c r="N358" s="89">
        <f t="shared" si="80"/>
        <v>30049.516097449574</v>
      </c>
      <c r="O358" s="89">
        <f t="shared" si="81"/>
        <v>29489.220900343058</v>
      </c>
      <c r="P358" s="90">
        <f t="shared" si="75"/>
        <v>0.95409157534187616</v>
      </c>
      <c r="Q358" s="1">
        <v>549.30350077331423</v>
      </c>
      <c r="R358" s="90">
        <f t="shared" si="82"/>
        <v>7.7783311328028654E-2</v>
      </c>
      <c r="S358" s="90">
        <f t="shared" si="82"/>
        <v>0.11162930344039083</v>
      </c>
      <c r="T358" s="92">
        <v>1019</v>
      </c>
      <c r="U358" s="1">
        <v>22240.092000000001</v>
      </c>
      <c r="V358" s="1">
        <v>21160.886774500475</v>
      </c>
      <c r="W358" s="195"/>
      <c r="X358" s="89">
        <v>0</v>
      </c>
      <c r="Y358" s="89">
        <f t="shared" si="83"/>
        <v>0</v>
      </c>
      <c r="Z358" s="1"/>
    </row>
    <row r="359" spans="2:28">
      <c r="B359" s="204">
        <v>5628</v>
      </c>
      <c r="C359" t="s">
        <v>386</v>
      </c>
      <c r="D359" s="1">
        <v>72952</v>
      </c>
      <c r="E359" s="86">
        <f t="shared" si="76"/>
        <v>25998.574483250177</v>
      </c>
      <c r="F359" s="87">
        <f t="shared" si="70"/>
        <v>0.8411555181194601</v>
      </c>
      <c r="G359" s="189">
        <f t="shared" si="77"/>
        <v>3142.5344192154612</v>
      </c>
      <c r="H359" s="189">
        <f t="shared" si="71"/>
        <v>8817.9515803185823</v>
      </c>
      <c r="I359" s="189">
        <f t="shared" si="72"/>
        <v>636.76605254385368</v>
      </c>
      <c r="J359" s="88">
        <f t="shared" si="73"/>
        <v>1786.7655434380536</v>
      </c>
      <c r="K359" s="189">
        <f t="shared" si="78"/>
        <v>372.86712445673129</v>
      </c>
      <c r="L359" s="88">
        <f t="shared" si="74"/>
        <v>1046.2651512255879</v>
      </c>
      <c r="M359" s="89">
        <f t="shared" si="79"/>
        <v>9864.2167315441693</v>
      </c>
      <c r="N359" s="89">
        <f t="shared" si="80"/>
        <v>82816.216731544177</v>
      </c>
      <c r="O359" s="89">
        <f t="shared" si="81"/>
        <v>29513.97602692237</v>
      </c>
      <c r="P359" s="90">
        <f t="shared" si="75"/>
        <v>0.95489250045941865</v>
      </c>
      <c r="Q359" s="1">
        <v>546.34279015694665</v>
      </c>
      <c r="R359" s="90">
        <f t="shared" si="82"/>
        <v>0.200740695971376</v>
      </c>
      <c r="S359" s="90">
        <f t="shared" si="82"/>
        <v>0.19731734402277626</v>
      </c>
      <c r="T359" s="92">
        <v>2806</v>
      </c>
      <c r="U359" s="1">
        <v>60755.832000000002</v>
      </c>
      <c r="V359" s="1">
        <v>21714.02144388849</v>
      </c>
      <c r="W359" s="195"/>
      <c r="X359" s="89">
        <v>0</v>
      </c>
      <c r="Y359" s="89">
        <f t="shared" si="83"/>
        <v>0</v>
      </c>
      <c r="Z359" s="1"/>
    </row>
    <row r="360" spans="2:28">
      <c r="B360" s="204">
        <v>5630</v>
      </c>
      <c r="C360" t="s">
        <v>387</v>
      </c>
      <c r="D360" s="1">
        <v>22842</v>
      </c>
      <c r="E360" s="86">
        <f t="shared" si="76"/>
        <v>26437.5</v>
      </c>
      <c r="F360" s="87">
        <f t="shared" si="70"/>
        <v>0.8553564744332538</v>
      </c>
      <c r="G360" s="189">
        <f t="shared" si="77"/>
        <v>2861.6220884955746</v>
      </c>
      <c r="H360" s="189">
        <f t="shared" si="71"/>
        <v>2472.4414844601765</v>
      </c>
      <c r="I360" s="189">
        <f t="shared" si="72"/>
        <v>483.14212168141563</v>
      </c>
      <c r="J360" s="88">
        <f t="shared" si="73"/>
        <v>417.4347931327431</v>
      </c>
      <c r="K360" s="189">
        <f t="shared" si="78"/>
        <v>219.24319359429325</v>
      </c>
      <c r="L360" s="88">
        <f t="shared" si="74"/>
        <v>189.42611926546937</v>
      </c>
      <c r="M360" s="89">
        <f t="shared" si="79"/>
        <v>2661.8676037256459</v>
      </c>
      <c r="N360" s="89">
        <f t="shared" si="80"/>
        <v>25503.867603725645</v>
      </c>
      <c r="O360" s="89">
        <f t="shared" si="81"/>
        <v>29518.365282089868</v>
      </c>
      <c r="P360" s="90">
        <f t="shared" si="75"/>
        <v>0.95503451002255657</v>
      </c>
      <c r="Q360" s="1">
        <v>158.82276218659581</v>
      </c>
      <c r="R360" s="90">
        <f t="shared" si="82"/>
        <v>0.16829731483929908</v>
      </c>
      <c r="S360" s="90">
        <f t="shared" si="82"/>
        <v>0.20345440996177799</v>
      </c>
      <c r="T360" s="92">
        <v>864</v>
      </c>
      <c r="U360" s="1">
        <v>19551.53</v>
      </c>
      <c r="V360" s="1">
        <v>21968.011235955055</v>
      </c>
      <c r="W360" s="195"/>
      <c r="X360" s="89">
        <v>0</v>
      </c>
      <c r="Y360" s="89">
        <f t="shared" si="83"/>
        <v>0</v>
      </c>
      <c r="Z360" s="1"/>
    </row>
    <row r="361" spans="2:28">
      <c r="B361" s="204">
        <v>5632</v>
      </c>
      <c r="C361" t="s">
        <v>388</v>
      </c>
      <c r="D361" s="1">
        <v>56039</v>
      </c>
      <c r="E361" s="86">
        <f t="shared" si="76"/>
        <v>26634.505703422055</v>
      </c>
      <c r="F361" s="87">
        <f t="shared" si="70"/>
        <v>0.86173037907334205</v>
      </c>
      <c r="G361" s="189">
        <f t="shared" si="77"/>
        <v>2735.5384383054588</v>
      </c>
      <c r="H361" s="189">
        <f t="shared" si="71"/>
        <v>5755.572874194685</v>
      </c>
      <c r="I361" s="189">
        <f t="shared" si="72"/>
        <v>414.19012548369625</v>
      </c>
      <c r="J361" s="88">
        <f t="shared" si="73"/>
        <v>871.4560240176969</v>
      </c>
      <c r="K361" s="189">
        <f t="shared" si="78"/>
        <v>150.29119739657386</v>
      </c>
      <c r="L361" s="88">
        <f t="shared" si="74"/>
        <v>316.21267932239141</v>
      </c>
      <c r="M361" s="89">
        <f t="shared" si="79"/>
        <v>6071.7855535170766</v>
      </c>
      <c r="N361" s="89">
        <f t="shared" si="80"/>
        <v>62110.785553517075</v>
      </c>
      <c r="O361" s="89">
        <f t="shared" si="81"/>
        <v>29520.335339124085</v>
      </c>
      <c r="P361" s="90">
        <f t="shared" si="75"/>
        <v>0.95509824906895735</v>
      </c>
      <c r="Q361" s="1">
        <v>630.4586708803181</v>
      </c>
      <c r="R361" s="90">
        <f t="shared" si="82"/>
        <v>0.22019289799787026</v>
      </c>
      <c r="S361" s="90">
        <f t="shared" si="82"/>
        <v>0.22193271676878001</v>
      </c>
      <c r="T361" s="92">
        <v>2104</v>
      </c>
      <c r="U361" s="1">
        <v>45926.345000000001</v>
      </c>
      <c r="V361" s="1">
        <v>21797.031324157568</v>
      </c>
      <c r="W361" s="195"/>
      <c r="X361" s="89">
        <v>0</v>
      </c>
      <c r="Y361" s="89">
        <f t="shared" si="83"/>
        <v>0</v>
      </c>
      <c r="Z361" s="1"/>
    </row>
    <row r="362" spans="2:28">
      <c r="B362" s="204">
        <v>5634</v>
      </c>
      <c r="C362" t="s">
        <v>389</v>
      </c>
      <c r="D362" s="1">
        <v>46707</v>
      </c>
      <c r="E362" s="86">
        <f t="shared" si="76"/>
        <v>23721.178263077705</v>
      </c>
      <c r="F362" s="87">
        <f t="shared" si="70"/>
        <v>0.7674728476031728</v>
      </c>
      <c r="G362" s="189">
        <f t="shared" si="77"/>
        <v>4600.0680001258434</v>
      </c>
      <c r="H362" s="189">
        <f t="shared" si="71"/>
        <v>9057.533892247784</v>
      </c>
      <c r="I362" s="189">
        <f t="shared" si="72"/>
        <v>1433.8547296042188</v>
      </c>
      <c r="J362" s="88">
        <f t="shared" si="73"/>
        <v>2823.2599625907069</v>
      </c>
      <c r="K362" s="189">
        <f t="shared" si="78"/>
        <v>1169.9558015170965</v>
      </c>
      <c r="L362" s="88">
        <f t="shared" si="74"/>
        <v>2303.6429731871631</v>
      </c>
      <c r="M362" s="89">
        <f t="shared" si="79"/>
        <v>11361.176865434947</v>
      </c>
      <c r="N362" s="89">
        <f t="shared" si="80"/>
        <v>58068.176865434943</v>
      </c>
      <c r="O362" s="89">
        <f t="shared" si="81"/>
        <v>29491.202064720641</v>
      </c>
      <c r="P362" s="90">
        <f t="shared" si="75"/>
        <v>0.9541556737542557</v>
      </c>
      <c r="Q362" s="1">
        <v>315.97480178867772</v>
      </c>
      <c r="R362" s="90">
        <f t="shared" si="82"/>
        <v>0.21754563893201426</v>
      </c>
      <c r="S362" s="90">
        <f t="shared" si="82"/>
        <v>0.22558428459281479</v>
      </c>
      <c r="T362" s="92">
        <v>1969</v>
      </c>
      <c r="U362" s="1">
        <v>38361.601000000002</v>
      </c>
      <c r="V362" s="1">
        <v>19354.995459132191</v>
      </c>
      <c r="W362" s="195"/>
      <c r="X362" s="89">
        <v>0</v>
      </c>
      <c r="Y362" s="89">
        <f t="shared" si="83"/>
        <v>0</v>
      </c>
      <c r="Z362" s="1"/>
    </row>
    <row r="363" spans="2:28">
      <c r="B363" s="204">
        <v>5636</v>
      </c>
      <c r="C363" t="s">
        <v>390</v>
      </c>
      <c r="D363" s="1">
        <v>21561</v>
      </c>
      <c r="E363" s="86">
        <f t="shared" ref="E363" si="84">D363/T363*1000</f>
        <v>24669.336384439357</v>
      </c>
      <c r="F363" s="87">
        <f t="shared" ref="F363" si="85">E363/E$365</f>
        <v>0.79814946936745312</v>
      </c>
      <c r="G363" s="189">
        <f t="shared" si="77"/>
        <v>3993.2468024543859</v>
      </c>
      <c r="H363" s="189">
        <f t="shared" ref="H363" si="86">G363*T363/1000</f>
        <v>3490.0977053451334</v>
      </c>
      <c r="I363" s="189">
        <f t="shared" ref="I363" si="87">IF(E363+Y363&lt;(E$365+Y$365)*0.9,((E$365+Y$365)*0.9-E363-Y363)*0.35,0)</f>
        <v>1101.9993871276406</v>
      </c>
      <c r="J363" s="88">
        <f>I363*T363/1000</f>
        <v>963.14746434955782</v>
      </c>
      <c r="K363" s="189">
        <f t="shared" ref="K363" si="88">I363+J$367</f>
        <v>838.10045904051822</v>
      </c>
      <c r="L363" s="88">
        <f t="shared" ref="L363" si="89">K363*T363/1000</f>
        <v>732.49980120141288</v>
      </c>
      <c r="M363" s="89">
        <f t="shared" ref="M363" si="90">+H363+L363</f>
        <v>4222.5975065465464</v>
      </c>
      <c r="N363" s="89">
        <f t="shared" ref="N363" si="91">D363+M363</f>
        <v>25783.597506546546</v>
      </c>
      <c r="O363" s="89">
        <f t="shared" ref="O363" si="92">N363/T363*1000</f>
        <v>29500.683645934263</v>
      </c>
      <c r="P363" s="90">
        <f t="shared" ref="P363" si="93">O363/O$365</f>
        <v>0.95446243997189861</v>
      </c>
      <c r="Q363" s="1">
        <v>275.03119693412827</v>
      </c>
      <c r="R363" s="90">
        <f t="shared" ref="R363" si="94">(D363-U363)/U363</f>
        <v>0.24528282925301692</v>
      </c>
      <c r="S363" s="90">
        <f t="shared" ref="S363" si="95">(E363-V363)/V363</f>
        <v>0.23673397687828213</v>
      </c>
      <c r="T363" s="92">
        <v>874</v>
      </c>
      <c r="U363" s="1">
        <v>17314.138999999999</v>
      </c>
      <c r="V363" s="1">
        <v>19947.164746543778</v>
      </c>
      <c r="W363" s="195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1"/>
      <c r="C365" s="210" t="s">
        <v>391</v>
      </c>
      <c r="D365" s="168">
        <f>SUM(D7:D363)</f>
        <v>173932614</v>
      </c>
      <c r="E365" s="211">
        <f>D365/T365*1000</f>
        <v>30908.166115790595</v>
      </c>
      <c r="F365" s="212">
        <f>E365/E$365</f>
        <v>1</v>
      </c>
      <c r="G365" s="213">
        <f>($E$365-E365)*0.6</f>
        <v>0</v>
      </c>
      <c r="H365" s="168">
        <f>SUM(H7:H363)</f>
        <v>-2.0372681319713593E-9</v>
      </c>
      <c r="I365" s="214">
        <f>IF(E365&lt;E$365*0.9,(E$365*0.9-E365)*0.35,0)</f>
        <v>0</v>
      </c>
      <c r="J365" s="168">
        <f>SUM(J7:J363)</f>
        <v>1485064.8279174725</v>
      </c>
      <c r="K365" s="95"/>
      <c r="L365" s="168">
        <f>SUM(L7:L363)</f>
        <v>2.6147972675971687E-12</v>
      </c>
      <c r="M365" s="168">
        <f>SUM(M7:M363)</f>
        <v>-3.0140654416754842E-9</v>
      </c>
      <c r="N365" s="168">
        <f>SUM(N7:N363)</f>
        <v>173932614.00000006</v>
      </c>
      <c r="O365" s="215">
        <f t="shared" ref="O365" si="97">N365/T365*1000</f>
        <v>30908.166115790606</v>
      </c>
      <c r="P365" s="216">
        <f>O365/O$365</f>
        <v>1</v>
      </c>
      <c r="Q365" s="168">
        <f>SUM(Q7:Q363)</f>
        <v>-1.2601958587765694E-8</v>
      </c>
      <c r="R365" s="216">
        <f t="shared" ref="R365" si="98">(D365-U365)/U365</f>
        <v>0.17839512631844645</v>
      </c>
      <c r="S365" s="216">
        <f>(E365-V365)/V365</f>
        <v>0.17147225911936906</v>
      </c>
      <c r="T365" s="168">
        <f>SUM(T7:T363)</f>
        <v>5627400</v>
      </c>
      <c r="U365" s="168">
        <f>SUM(U7:U363)</f>
        <v>147601267.27900001</v>
      </c>
      <c r="V365" s="168">
        <v>26384.035878941933</v>
      </c>
      <c r="W365" s="202"/>
      <c r="X365" s="96">
        <f>SUM(X7:X362)</f>
        <v>3479.9700000000012</v>
      </c>
      <c r="Y365" s="97">
        <f>X365*1000/T365</f>
        <v>0.61839748374027104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-263.89892808712239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8.5381619568913759E-3</v>
      </c>
    </row>
    <row r="369" spans="2:10" ht="21.75" customHeight="1">
      <c r="B369" s="101" t="s">
        <v>395</v>
      </c>
      <c r="C369" s="102" t="s">
        <v>446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442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C18" sqref="C18"/>
    </sheetView>
  </sheetViews>
  <sheetFormatPr baseColWidth="10" defaultColWidth="11.5546875" defaultRowHeight="14.4"/>
  <cols>
    <col min="2" max="2" width="18.77734375" customWidth="1"/>
    <col min="11" max="11" width="12.5546875" customWidth="1"/>
  </cols>
  <sheetData>
    <row r="1" spans="1:20" ht="33" customHeight="1">
      <c r="A1" s="49"/>
      <c r="B1" s="2"/>
      <c r="C1" s="245" t="s">
        <v>396</v>
      </c>
      <c r="D1" s="245"/>
      <c r="E1" s="245"/>
      <c r="F1" s="246" t="s">
        <v>397</v>
      </c>
      <c r="G1" s="246"/>
      <c r="H1" s="246" t="s">
        <v>398</v>
      </c>
      <c r="I1" s="246"/>
      <c r="J1" s="246"/>
      <c r="K1" s="4" t="s">
        <v>399</v>
      </c>
      <c r="L1" s="50" t="s">
        <v>9</v>
      </c>
      <c r="M1" s="45"/>
      <c r="N1" s="247" t="s">
        <v>400</v>
      </c>
      <c r="O1" s="248"/>
      <c r="Q1" s="121"/>
    </row>
    <row r="2" spans="1:20">
      <c r="A2" s="109"/>
      <c r="B2" s="110"/>
      <c r="C2" s="249" t="s">
        <v>430</v>
      </c>
      <c r="D2" s="249"/>
      <c r="E2" s="249"/>
      <c r="F2" s="250" t="str">
        <f>C2</f>
        <v>August</v>
      </c>
      <c r="G2" s="250"/>
      <c r="H2" s="250" t="str">
        <f>C2</f>
        <v>August</v>
      </c>
      <c r="I2" s="251"/>
      <c r="J2" s="251"/>
      <c r="K2" s="106" t="s">
        <v>402</v>
      </c>
      <c r="L2" s="107" t="s">
        <v>16</v>
      </c>
      <c r="M2" s="108"/>
      <c r="N2" s="252" t="str">
        <f>C2</f>
        <v>August</v>
      </c>
      <c r="O2" s="253"/>
      <c r="P2" s="27"/>
      <c r="Q2" s="254" t="str">
        <f>C2</f>
        <v>August</v>
      </c>
      <c r="R2" s="255"/>
      <c r="S2" s="256"/>
      <c r="T2" s="256"/>
    </row>
    <row r="3" spans="1:20">
      <c r="C3" s="257"/>
      <c r="D3" s="258"/>
      <c r="E3" s="47" t="s">
        <v>19</v>
      </c>
      <c r="F3" s="3"/>
      <c r="G3" s="3"/>
      <c r="H3" s="259"/>
      <c r="I3" s="259"/>
      <c r="J3" s="48" t="s">
        <v>25</v>
      </c>
      <c r="K3" s="105" t="str">
        <f>LEFT(C2,3)</f>
        <v>Aug</v>
      </c>
      <c r="L3" s="229" t="s">
        <v>444</v>
      </c>
      <c r="M3" s="45"/>
      <c r="N3" s="118" t="s">
        <v>403</v>
      </c>
      <c r="O3" s="51" t="s">
        <v>403</v>
      </c>
      <c r="Q3" s="260" t="s">
        <v>10</v>
      </c>
      <c r="R3" s="261"/>
      <c r="S3" s="262"/>
      <c r="T3" s="263"/>
    </row>
    <row r="4" spans="1:20">
      <c r="A4" s="49" t="s">
        <v>404</v>
      </c>
      <c r="B4" s="2" t="s">
        <v>405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406</v>
      </c>
      <c r="L4" s="113"/>
      <c r="M4" s="114"/>
      <c r="N4" s="119" t="s">
        <v>34</v>
      </c>
      <c r="O4" s="115" t="s">
        <v>407</v>
      </c>
      <c r="P4" s="116"/>
      <c r="Q4" s="123" t="s">
        <v>34</v>
      </c>
      <c r="R4" s="117" t="s">
        <v>408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3">
        <v>5477061</v>
      </c>
      <c r="D7" s="53">
        <f t="shared" ref="D7:D21" si="0">C7*1000/L7</f>
        <v>7516.0639153357833</v>
      </c>
      <c r="E7" s="38">
        <f>D7/D$23</f>
        <v>1.2287190731747777</v>
      </c>
      <c r="F7" s="54">
        <f t="shared" ref="F7:F10" si="1">($D$23-D7)*0.875</f>
        <v>-1224.1885137924289</v>
      </c>
      <c r="G7" s="53">
        <f t="shared" ref="G7:G10" si="2">(F7*L7)/1000</f>
        <v>-892083.30863973603</v>
      </c>
      <c r="H7" s="53">
        <f>G7+C7</f>
        <v>4584977.6913602641</v>
      </c>
      <c r="I7" s="55">
        <f t="shared" ref="I7:I10" si="3">H7*1000/L7</f>
        <v>6291.8754015433542</v>
      </c>
      <c r="J7" s="38">
        <f>I7/I$23</f>
        <v>1.0285898841468473</v>
      </c>
      <c r="K7" s="231">
        <v>-58035.138942140155</v>
      </c>
      <c r="L7" s="64">
        <v>728714</v>
      </c>
      <c r="N7" s="122">
        <f>(C7-Q7)/Q7</f>
        <v>0.19434002594880107</v>
      </c>
      <c r="O7" s="28">
        <f>(D7-R7)/R7</f>
        <v>0.18708922484604004</v>
      </c>
      <c r="Q7" s="1">
        <v>4585847.3140000002</v>
      </c>
      <c r="R7" s="1">
        <v>6331.507150450786</v>
      </c>
      <c r="S7" s="25"/>
      <c r="T7" s="1"/>
    </row>
    <row r="8" spans="1:20">
      <c r="A8" s="20">
        <v>11</v>
      </c>
      <c r="B8" t="s">
        <v>409</v>
      </c>
      <c r="C8" s="193">
        <v>3414815</v>
      </c>
      <c r="D8" s="53">
        <f t="shared" si="0"/>
        <v>6709.8985699183768</v>
      </c>
      <c r="E8" s="38">
        <f t="shared" ref="E8:E21" si="4">D8/D$23</f>
        <v>1.0969279192935846</v>
      </c>
      <c r="F8" s="54">
        <f t="shared" si="1"/>
        <v>-518.79383655219817</v>
      </c>
      <c r="G8" s="53">
        <f t="shared" si="2"/>
        <v>-264025.59688581782</v>
      </c>
      <c r="H8" s="53">
        <f t="shared" ref="H8:H10" si="5">G8+C8</f>
        <v>3150789.4031141819</v>
      </c>
      <c r="I8" s="55">
        <f t="shared" si="3"/>
        <v>6191.1047333661782</v>
      </c>
      <c r="J8" s="38">
        <f t="shared" ref="J8:J21" si="6">I8/I$23</f>
        <v>1.012115989911698</v>
      </c>
      <c r="K8" s="231">
        <v>-23908.621825177077</v>
      </c>
      <c r="L8" s="64">
        <v>508922</v>
      </c>
      <c r="N8" s="122">
        <f>(C8-Q8)/Q8</f>
        <v>0.213325118507905</v>
      </c>
      <c r="O8" s="28">
        <f t="shared" ref="O8:O10" si="7">(D8-R8)/R8</f>
        <v>0.20277305556993816</v>
      </c>
      <c r="Q8" s="1">
        <v>2814427.0219999999</v>
      </c>
      <c r="R8" s="1">
        <v>5578.6904593891722</v>
      </c>
      <c r="S8" s="25"/>
      <c r="T8" s="1"/>
    </row>
    <row r="9" spans="1:20">
      <c r="A9" s="21">
        <v>15</v>
      </c>
      <c r="B9" t="s">
        <v>410</v>
      </c>
      <c r="C9" s="193">
        <v>1579129</v>
      </c>
      <c r="D9" s="53">
        <f t="shared" si="0"/>
        <v>5780.7767352810897</v>
      </c>
      <c r="E9" s="38">
        <f t="shared" si="4"/>
        <v>0.94503595398011864</v>
      </c>
      <c r="F9" s="54">
        <f t="shared" si="1"/>
        <v>294.18776875542801</v>
      </c>
      <c r="G9" s="53">
        <f t="shared" si="2"/>
        <v>80362.97860315151</v>
      </c>
      <c r="H9" s="53">
        <f t="shared" si="5"/>
        <v>1659491.9786031516</v>
      </c>
      <c r="I9" s="55">
        <f t="shared" si="3"/>
        <v>6074.9645040365176</v>
      </c>
      <c r="J9" s="38">
        <f t="shared" si="6"/>
        <v>0.99312949424751484</v>
      </c>
      <c r="K9" s="231">
        <v>6691.7125949817564</v>
      </c>
      <c r="L9" s="64">
        <v>273169</v>
      </c>
      <c r="N9" s="122">
        <f t="shared" ref="N9:N10" si="8">(C9-Q9)/Q9</f>
        <v>0.20774419870965255</v>
      </c>
      <c r="O9" s="28">
        <f t="shared" si="7"/>
        <v>0.20440174545095735</v>
      </c>
      <c r="Q9" s="1">
        <v>1307502.865</v>
      </c>
      <c r="R9" s="1">
        <v>4799.7080352259254</v>
      </c>
      <c r="S9" s="25"/>
      <c r="T9" s="1"/>
    </row>
    <row r="10" spans="1:20">
      <c r="A10" s="21">
        <v>18</v>
      </c>
      <c r="B10" t="s">
        <v>411</v>
      </c>
      <c r="C10" s="193">
        <v>1402787</v>
      </c>
      <c r="D10" s="53">
        <f t="shared" si="0"/>
        <v>5766.331513696603</v>
      </c>
      <c r="E10" s="38">
        <f t="shared" si="4"/>
        <v>0.94267446271593713</v>
      </c>
      <c r="F10" s="54">
        <f t="shared" si="1"/>
        <v>306.82733764185389</v>
      </c>
      <c r="G10" s="53">
        <f t="shared" si="2"/>
        <v>74642.500082809071</v>
      </c>
      <c r="H10" s="53">
        <f t="shared" si="5"/>
        <v>1477429.500082809</v>
      </c>
      <c r="I10" s="55">
        <f t="shared" si="3"/>
        <v>6073.1588513384568</v>
      </c>
      <c r="J10" s="38">
        <f t="shared" si="6"/>
        <v>0.99283430783949211</v>
      </c>
      <c r="K10" s="231">
        <v>5227.5813947825518</v>
      </c>
      <c r="L10" s="64">
        <v>243272</v>
      </c>
      <c r="N10" s="122">
        <f t="shared" si="8"/>
        <v>0.20780457971987212</v>
      </c>
      <c r="O10" s="28">
        <f t="shared" si="7"/>
        <v>0.20934367760089884</v>
      </c>
      <c r="Q10" s="1">
        <v>1161435.4040000001</v>
      </c>
      <c r="R10" s="1">
        <v>4768.1495512804731</v>
      </c>
      <c r="S10" s="25"/>
      <c r="T10" s="1"/>
    </row>
    <row r="11" spans="1:20">
      <c r="A11" s="21">
        <v>31</v>
      </c>
      <c r="B11" t="s">
        <v>412</v>
      </c>
      <c r="C11" s="193">
        <v>1617244</v>
      </c>
      <c r="D11" s="53">
        <f t="shared" si="0"/>
        <v>5110.6153301648292</v>
      </c>
      <c r="E11" s="38">
        <f t="shared" si="4"/>
        <v>0.83547859658567036</v>
      </c>
      <c r="F11" s="54">
        <f t="shared" ref="F11:F21" si="9">($D$23-D11)*0.875</f>
        <v>880.57899823215598</v>
      </c>
      <c r="G11" s="53">
        <f t="shared" ref="G11:G21" si="10">(F11*L11)/1000</f>
        <v>278657.46283256932</v>
      </c>
      <c r="H11" s="53">
        <f t="shared" ref="H11:H21" si="11">G11+C11</f>
        <v>1895901.4628325694</v>
      </c>
      <c r="I11" s="55">
        <f t="shared" ref="I11:I21" si="12">H11*1000/L11</f>
        <v>5991.1943283969858</v>
      </c>
      <c r="J11" s="38">
        <f t="shared" si="6"/>
        <v>0.97943482457320885</v>
      </c>
      <c r="K11" s="231">
        <v>22156.642795784603</v>
      </c>
      <c r="L11" s="64">
        <v>316448</v>
      </c>
      <c r="N11" s="122">
        <f t="shared" ref="N11:N21" si="13">(C11-Q11)/Q11</f>
        <v>0.20814575566717719</v>
      </c>
      <c r="O11" s="28">
        <f t="shared" ref="O11:O21" si="14">(D11-R11)/R11</f>
        <v>0.20035355762099974</v>
      </c>
      <c r="Q11" s="1">
        <v>1338616.6299999999</v>
      </c>
      <c r="R11" s="1">
        <v>4257.5916884802182</v>
      </c>
      <c r="S11" s="25"/>
      <c r="T11" s="1"/>
    </row>
    <row r="12" spans="1:20">
      <c r="A12" s="21">
        <v>32</v>
      </c>
      <c r="B12" t="s">
        <v>413</v>
      </c>
      <c r="C12" s="193">
        <v>4993091</v>
      </c>
      <c r="D12" s="53">
        <f t="shared" si="0"/>
        <v>6664.5012660052562</v>
      </c>
      <c r="E12" s="38">
        <f t="shared" si="4"/>
        <v>1.0895064106665826</v>
      </c>
      <c r="F12" s="54">
        <f t="shared" si="9"/>
        <v>-479.07119562821765</v>
      </c>
      <c r="G12" s="53">
        <f t="shared" si="10"/>
        <v>-358923.49326303008</v>
      </c>
      <c r="H12" s="53">
        <f t="shared" si="11"/>
        <v>4634167.5067369696</v>
      </c>
      <c r="I12" s="55">
        <f t="shared" si="12"/>
        <v>6185.4300703770386</v>
      </c>
      <c r="J12" s="38">
        <f t="shared" si="6"/>
        <v>1.0111883013333229</v>
      </c>
      <c r="K12" s="231">
        <v>-28972.328904822818</v>
      </c>
      <c r="L12" s="64">
        <v>749207</v>
      </c>
      <c r="N12" s="122">
        <f t="shared" si="13"/>
        <v>0.21248674744933907</v>
      </c>
      <c r="O12" s="28">
        <f t="shared" si="14"/>
        <v>0.19868699051233685</v>
      </c>
      <c r="Q12" s="1">
        <v>4118058.2059999998</v>
      </c>
      <c r="R12" s="1">
        <v>5559.8344845277315</v>
      </c>
      <c r="S12" s="25"/>
      <c r="T12" s="1"/>
    </row>
    <row r="13" spans="1:20">
      <c r="A13" s="21">
        <v>33</v>
      </c>
      <c r="B13" t="s">
        <v>414</v>
      </c>
      <c r="C13" s="193">
        <v>1580697</v>
      </c>
      <c r="D13" s="53">
        <f t="shared" si="0"/>
        <v>5790.5019030628509</v>
      </c>
      <c r="E13" s="38">
        <f t="shared" si="4"/>
        <v>0.94662581527958056</v>
      </c>
      <c r="F13" s="54">
        <f t="shared" si="9"/>
        <v>285.67824694638693</v>
      </c>
      <c r="G13" s="53">
        <f t="shared" si="10"/>
        <v>77984.733529671648</v>
      </c>
      <c r="H13" s="53">
        <f t="shared" si="11"/>
        <v>1658681.7335296716</v>
      </c>
      <c r="I13" s="55">
        <f t="shared" si="12"/>
        <v>6076.1801500092379</v>
      </c>
      <c r="J13" s="38">
        <f t="shared" si="6"/>
        <v>0.9933282269099476</v>
      </c>
      <c r="K13" s="231">
        <v>4442.6817167786648</v>
      </c>
      <c r="L13" s="64">
        <v>272981</v>
      </c>
      <c r="N13" s="122">
        <f t="shared" si="13"/>
        <v>0.19580478386231584</v>
      </c>
      <c r="O13" s="28">
        <f t="shared" si="14"/>
        <v>0.1882133042705737</v>
      </c>
      <c r="Q13" s="1">
        <v>1321868.7709999999</v>
      </c>
      <c r="R13" s="1">
        <v>4873.2848573998699</v>
      </c>
      <c r="S13" s="25"/>
      <c r="T13" s="1"/>
    </row>
    <row r="14" spans="1:20">
      <c r="A14" s="21">
        <v>34</v>
      </c>
      <c r="B14" t="s">
        <v>415</v>
      </c>
      <c r="C14" s="193">
        <v>1963014</v>
      </c>
      <c r="D14" s="53">
        <f t="shared" si="0"/>
        <v>5172.7959777384267</v>
      </c>
      <c r="E14" s="38">
        <f t="shared" si="4"/>
        <v>0.84564383047892488</v>
      </c>
      <c r="F14" s="54">
        <f t="shared" si="9"/>
        <v>826.17093160525815</v>
      </c>
      <c r="G14" s="53">
        <f t="shared" si="10"/>
        <v>313521.95449301618</v>
      </c>
      <c r="H14" s="53">
        <f t="shared" si="11"/>
        <v>2276535.954493016</v>
      </c>
      <c r="I14" s="55">
        <f t="shared" si="12"/>
        <v>5998.9669093436851</v>
      </c>
      <c r="J14" s="38">
        <f t="shared" si="6"/>
        <v>0.98070547880986569</v>
      </c>
      <c r="K14" s="231">
        <v>25436.645784731838</v>
      </c>
      <c r="L14" s="64">
        <v>379488</v>
      </c>
      <c r="N14" s="122">
        <f t="shared" si="13"/>
        <v>0.20575665225236131</v>
      </c>
      <c r="O14" s="28">
        <f t="shared" si="14"/>
        <v>0.19961806064432241</v>
      </c>
      <c r="Q14" s="1">
        <v>1628034.9739999999</v>
      </c>
      <c r="R14" s="1">
        <v>4312.0357615823868</v>
      </c>
      <c r="S14" s="25"/>
      <c r="T14" s="1"/>
    </row>
    <row r="15" spans="1:20">
      <c r="A15" s="21">
        <v>39</v>
      </c>
      <c r="B15" t="s">
        <v>416</v>
      </c>
      <c r="C15" s="193">
        <v>1421095</v>
      </c>
      <c r="D15" s="53">
        <f t="shared" si="0"/>
        <v>5479.8289451359651</v>
      </c>
      <c r="E15" s="38">
        <f t="shared" si="4"/>
        <v>0.89583729176190419</v>
      </c>
      <c r="F15" s="54">
        <f t="shared" si="9"/>
        <v>557.51708513241203</v>
      </c>
      <c r="G15" s="53">
        <f t="shared" si="10"/>
        <v>144582.02072155869</v>
      </c>
      <c r="H15" s="53">
        <f t="shared" si="11"/>
        <v>1565677.0207215587</v>
      </c>
      <c r="I15" s="55">
        <f t="shared" si="12"/>
        <v>6037.346030268377</v>
      </c>
      <c r="J15" s="38">
        <f t="shared" si="6"/>
        <v>0.98697966147023797</v>
      </c>
      <c r="K15" s="231">
        <v>9147.8760965990077</v>
      </c>
      <c r="L15" s="64">
        <v>259332</v>
      </c>
      <c r="M15" s="233"/>
      <c r="N15" s="122">
        <f t="shared" si="13"/>
        <v>0.202365813791861</v>
      </c>
      <c r="O15" s="28">
        <f t="shared" si="14"/>
        <v>0.19651931859963043</v>
      </c>
      <c r="Q15" s="1">
        <v>1181915.673</v>
      </c>
      <c r="R15" s="1">
        <v>4579.8081651948496</v>
      </c>
      <c r="S15" s="25"/>
      <c r="T15" s="1"/>
    </row>
    <row r="16" spans="1:20">
      <c r="A16" s="21">
        <v>40</v>
      </c>
      <c r="B16" t="s">
        <v>417</v>
      </c>
      <c r="C16" s="193">
        <v>991264</v>
      </c>
      <c r="D16" s="53">
        <f t="shared" si="0"/>
        <v>5571.3089370120779</v>
      </c>
      <c r="E16" s="38">
        <f t="shared" si="4"/>
        <v>0.91079235495697708</v>
      </c>
      <c r="F16" s="54">
        <f t="shared" si="9"/>
        <v>477.47209224081337</v>
      </c>
      <c r="G16" s="53">
        <f t="shared" si="10"/>
        <v>84953.267067762237</v>
      </c>
      <c r="H16" s="53">
        <f t="shared" si="11"/>
        <v>1076217.2670677623</v>
      </c>
      <c r="I16" s="55">
        <f t="shared" si="12"/>
        <v>6048.781029252892</v>
      </c>
      <c r="J16" s="38">
        <f t="shared" si="6"/>
        <v>0.98884904436962229</v>
      </c>
      <c r="K16" s="231">
        <v>7848.2842687565862</v>
      </c>
      <c r="L16" s="64">
        <v>177923</v>
      </c>
      <c r="M16" s="234"/>
      <c r="N16" s="122">
        <f t="shared" si="13"/>
        <v>0.21761002698535781</v>
      </c>
      <c r="O16" s="28">
        <f t="shared" si="14"/>
        <v>0.2171994190166347</v>
      </c>
      <c r="Q16" s="1">
        <v>814106.30500000005</v>
      </c>
      <c r="R16" s="1">
        <v>4577.153792525708</v>
      </c>
      <c r="S16" s="25"/>
      <c r="T16" s="1"/>
    </row>
    <row r="17" spans="1:20">
      <c r="A17" s="21">
        <v>42</v>
      </c>
      <c r="B17" t="s">
        <v>418</v>
      </c>
      <c r="C17" s="193">
        <v>1691719</v>
      </c>
      <c r="D17" s="53">
        <f t="shared" si="0"/>
        <v>5222.4832525545644</v>
      </c>
      <c r="E17" s="38">
        <f t="shared" si="4"/>
        <v>0.85376665952194231</v>
      </c>
      <c r="F17" s="54">
        <f t="shared" si="9"/>
        <v>782.69456614113767</v>
      </c>
      <c r="G17" s="53">
        <f t="shared" si="10"/>
        <v>253538.25081009875</v>
      </c>
      <c r="H17" s="53">
        <f t="shared" si="11"/>
        <v>1945257.2508100988</v>
      </c>
      <c r="I17" s="55">
        <f t="shared" si="12"/>
        <v>6005.1778186957026</v>
      </c>
      <c r="J17" s="38">
        <f t="shared" si="6"/>
        <v>0.98172083244024289</v>
      </c>
      <c r="K17" s="231">
        <v>23305.619022994506</v>
      </c>
      <c r="L17" s="64">
        <v>323930</v>
      </c>
      <c r="N17" s="122">
        <f t="shared" si="13"/>
        <v>0.20749948012331526</v>
      </c>
      <c r="O17" s="28">
        <f t="shared" si="14"/>
        <v>0.20100590405942867</v>
      </c>
      <c r="Q17" s="1">
        <v>1401010.1270000001</v>
      </c>
      <c r="R17" s="1">
        <v>4348.4242957527904</v>
      </c>
      <c r="S17" s="25"/>
      <c r="T17" s="1"/>
    </row>
    <row r="18" spans="1:20">
      <c r="A18" s="21">
        <v>46</v>
      </c>
      <c r="B18" t="s">
        <v>419</v>
      </c>
      <c r="C18" s="193">
        <v>4122879</v>
      </c>
      <c r="D18" s="53">
        <f t="shared" si="0"/>
        <v>6262.5185693757958</v>
      </c>
      <c r="E18" s="38">
        <f t="shared" si="4"/>
        <v>1.0237906567828183</v>
      </c>
      <c r="F18" s="54">
        <f t="shared" si="9"/>
        <v>-127.3363360774398</v>
      </c>
      <c r="G18" s="53">
        <f t="shared" si="10"/>
        <v>-83830.858165893864</v>
      </c>
      <c r="H18" s="53">
        <f t="shared" si="11"/>
        <v>4039048.1418341063</v>
      </c>
      <c r="I18" s="55">
        <f t="shared" si="12"/>
        <v>6135.1822332983566</v>
      </c>
      <c r="J18" s="38">
        <f t="shared" si="6"/>
        <v>1.0029738320978523</v>
      </c>
      <c r="K18" s="231">
        <v>-6209.8461810074368</v>
      </c>
      <c r="L18" s="64">
        <v>658342</v>
      </c>
      <c r="N18" s="122">
        <f t="shared" si="13"/>
        <v>0.21756666251299753</v>
      </c>
      <c r="O18" s="28">
        <f t="shared" si="14"/>
        <v>0.21177420390183413</v>
      </c>
      <c r="Q18" s="1">
        <v>3386162.85</v>
      </c>
      <c r="R18" s="1">
        <v>5168.0573403946819</v>
      </c>
      <c r="S18" s="25"/>
      <c r="T18" s="1"/>
    </row>
    <row r="19" spans="1:20">
      <c r="A19" s="21">
        <v>50</v>
      </c>
      <c r="B19" t="s">
        <v>420</v>
      </c>
      <c r="C19" s="193">
        <v>2732060</v>
      </c>
      <c r="D19" s="53">
        <f t="shared" si="0"/>
        <v>5585.1387872419591</v>
      </c>
      <c r="E19" s="38">
        <f t="shared" si="4"/>
        <v>0.91305324588978742</v>
      </c>
      <c r="F19" s="54">
        <f t="shared" si="9"/>
        <v>465.37097328966729</v>
      </c>
      <c r="G19" s="53">
        <f t="shared" si="10"/>
        <v>227643.6575202134</v>
      </c>
      <c r="H19" s="53">
        <f t="shared" si="11"/>
        <v>2959703.6575202132</v>
      </c>
      <c r="I19" s="55">
        <f t="shared" si="12"/>
        <v>6050.5097605316259</v>
      </c>
      <c r="J19" s="38">
        <f t="shared" si="6"/>
        <v>0.9891316557362233</v>
      </c>
      <c r="K19" s="231">
        <v>13700.526952588989</v>
      </c>
      <c r="L19" s="64">
        <v>489166</v>
      </c>
      <c r="N19" s="122">
        <f t="shared" si="13"/>
        <v>0.19920513969299294</v>
      </c>
      <c r="O19" s="28">
        <f t="shared" si="14"/>
        <v>0.19344159258747404</v>
      </c>
      <c r="Q19" s="1">
        <v>2278225.7259999998</v>
      </c>
      <c r="R19" s="1">
        <v>4679.8593428715221</v>
      </c>
      <c r="S19" s="25"/>
      <c r="T19" s="1"/>
    </row>
    <row r="20" spans="1:20">
      <c r="A20" s="21">
        <v>55</v>
      </c>
      <c r="B20" t="s">
        <v>421</v>
      </c>
      <c r="C20" s="193">
        <v>1005744</v>
      </c>
      <c r="D20" s="53">
        <f t="shared" si="0"/>
        <v>5874.0552979242839</v>
      </c>
      <c r="E20" s="38">
        <f t="shared" si="4"/>
        <v>0.96028504583578578</v>
      </c>
      <c r="F20" s="54">
        <f t="shared" si="9"/>
        <v>212.56902644263312</v>
      </c>
      <c r="G20" s="53">
        <f t="shared" si="10"/>
        <v>36395.643569454762</v>
      </c>
      <c r="H20" s="53">
        <f t="shared" si="11"/>
        <v>1042139.6435694548</v>
      </c>
      <c r="I20" s="55">
        <f t="shared" si="12"/>
        <v>6086.6243243669169</v>
      </c>
      <c r="J20" s="38">
        <f t="shared" si="6"/>
        <v>0.99503563072947321</v>
      </c>
      <c r="K20" s="231">
        <v>-490.9606160927724</v>
      </c>
      <c r="L20" s="64">
        <v>171218</v>
      </c>
      <c r="N20" s="122">
        <f t="shared" si="13"/>
        <v>0.22662101583891051</v>
      </c>
      <c r="O20" s="28">
        <f t="shared" si="14"/>
        <v>0.22132675395812146</v>
      </c>
      <c r="Q20" s="1">
        <v>819930.51399999997</v>
      </c>
      <c r="R20" s="1">
        <v>4809.5690026337552</v>
      </c>
      <c r="S20" s="25"/>
      <c r="T20" s="1"/>
    </row>
    <row r="21" spans="1:20">
      <c r="A21" s="21">
        <v>56</v>
      </c>
      <c r="B21" t="s">
        <v>422</v>
      </c>
      <c r="C21" s="193">
        <v>430158</v>
      </c>
      <c r="D21" s="53">
        <f t="shared" si="0"/>
        <v>5713.5001593879506</v>
      </c>
      <c r="E21" s="38">
        <f t="shared" si="4"/>
        <v>0.93403764250898769</v>
      </c>
      <c r="F21" s="54">
        <f t="shared" si="9"/>
        <v>353.05477266192474</v>
      </c>
      <c r="G21" s="53">
        <f t="shared" si="10"/>
        <v>26580.78772417099</v>
      </c>
      <c r="H21" s="53">
        <f t="shared" si="11"/>
        <v>456738.78772417101</v>
      </c>
      <c r="I21" s="55">
        <f t="shared" si="12"/>
        <v>6066.5549320498749</v>
      </c>
      <c r="J21" s="38">
        <f t="shared" si="6"/>
        <v>0.99175470531362342</v>
      </c>
      <c r="K21" s="231">
        <v>-340.6741587589604</v>
      </c>
      <c r="L21" s="64">
        <v>75288</v>
      </c>
      <c r="N21" s="122">
        <f t="shared" si="13"/>
        <v>0.23878062951976062</v>
      </c>
      <c r="O21" s="28">
        <f t="shared" si="14"/>
        <v>0.23473297205958307</v>
      </c>
      <c r="Q21" s="1">
        <v>347243.07900000003</v>
      </c>
      <c r="R21" s="1">
        <v>4627.3164228032301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34422757</v>
      </c>
      <c r="D23" s="59">
        <f>C23*1000/L23</f>
        <v>6116.991328144436</v>
      </c>
      <c r="E23" s="60">
        <f>D23/D$23</f>
        <v>1</v>
      </c>
      <c r="F23" s="61"/>
      <c r="G23" s="59">
        <f>SUM(G7:G21)</f>
        <v>-1.3787939678877592E-9</v>
      </c>
      <c r="H23" s="59">
        <f>SUM(H7:H22)</f>
        <v>34422757</v>
      </c>
      <c r="I23" s="62">
        <f>H23*1000/L23</f>
        <v>6116.991328144436</v>
      </c>
      <c r="J23" s="60">
        <f>I23/I$23</f>
        <v>1</v>
      </c>
      <c r="K23" s="63">
        <f>SUM(K7:K21)</f>
        <v>-7.1668182499706745E-10</v>
      </c>
      <c r="L23" s="19">
        <f>SUM(L7:L21)</f>
        <v>5627400</v>
      </c>
      <c r="N23" s="224">
        <f>(C23-Q23)/Q23</f>
        <v>0.20763021003575774</v>
      </c>
      <c r="O23" s="128">
        <f>(D23-R23)/R23</f>
        <v>0.20053559178509447</v>
      </c>
      <c r="Q23" s="127">
        <f>SUM(Q7:Q22)</f>
        <v>28504385.460000001</v>
      </c>
      <c r="R23" s="127">
        <v>5095.2186424135825</v>
      </c>
      <c r="S23" s="16"/>
      <c r="T23" s="25"/>
    </row>
    <row r="25" spans="1:20">
      <c r="A25" s="65" t="s">
        <v>392</v>
      </c>
      <c r="B25" s="174" t="str">
        <f>komm!C369</f>
        <v>Utbetales/trekkes ved 9. termin rammetilskudd i oktober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O10" sqref="N10:O10"/>
    </sheetView>
  </sheetViews>
  <sheetFormatPr baseColWidth="10" defaultColWidth="11.5546875" defaultRowHeight="14.4"/>
  <cols>
    <col min="1" max="1" width="23" style="30" customWidth="1"/>
    <col min="2" max="2" width="12.77734375" style="30" customWidth="1"/>
    <col min="3" max="4" width="13.77734375" style="30" customWidth="1"/>
    <col min="5" max="5" width="14.77734375" style="30" customWidth="1"/>
    <col min="6" max="6" width="11.5546875" style="30" bestFit="1" customWidth="1"/>
    <col min="7" max="8" width="12.21875" style="30" customWidth="1"/>
    <col min="9" max="9" width="14.77734375" style="30" customWidth="1"/>
    <col min="10" max="12" width="14.5546875" style="30" customWidth="1"/>
    <col min="13" max="13" width="13.7773437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77734375" style="30" bestFit="1" customWidth="1"/>
    <col min="18" max="18" width="12.21875" style="30" customWidth="1"/>
    <col min="19" max="16384" width="11.5546875" style="30"/>
  </cols>
  <sheetData>
    <row r="1" spans="1:17">
      <c r="A1" s="135" t="s">
        <v>423</v>
      </c>
      <c r="B1" s="265"/>
      <c r="C1" s="265"/>
      <c r="D1" s="130"/>
      <c r="E1" s="130"/>
      <c r="F1" s="265"/>
      <c r="G1" s="265"/>
      <c r="H1" s="130"/>
      <c r="I1" s="130"/>
      <c r="J1" s="265"/>
      <c r="K1" s="265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424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425</v>
      </c>
      <c r="B5" s="29">
        <v>61849967</v>
      </c>
      <c r="C5" s="29">
        <v>66139364.700999998</v>
      </c>
      <c r="D5" s="29">
        <v>79667662</v>
      </c>
      <c r="E5" s="29"/>
      <c r="F5" s="29">
        <v>12068811</v>
      </c>
      <c r="G5" s="29">
        <v>12788950</v>
      </c>
      <c r="H5" s="29">
        <v>15716867</v>
      </c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95384529</v>
      </c>
      <c r="O5" s="164"/>
    </row>
    <row r="6" spans="1:17">
      <c r="A6" s="7" t="s">
        <v>426</v>
      </c>
      <c r="B6" s="29">
        <v>63631848</v>
      </c>
      <c r="C6" s="29">
        <v>67934278.56099999</v>
      </c>
      <c r="D6" s="29">
        <v>98065944</v>
      </c>
      <c r="E6" s="29"/>
      <c r="F6" s="29">
        <v>12407989</v>
      </c>
      <c r="G6" s="29">
        <v>13126847</v>
      </c>
      <c r="H6" s="29">
        <v>19376204</v>
      </c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117442148</v>
      </c>
      <c r="O6" s="164"/>
    </row>
    <row r="7" spans="1:17">
      <c r="A7" s="7" t="s">
        <v>427</v>
      </c>
      <c r="B7" s="29">
        <v>104018526</v>
      </c>
      <c r="C7" s="29">
        <v>112383364</v>
      </c>
      <c r="D7" s="29">
        <v>123181393</v>
      </c>
      <c r="E7" s="29"/>
      <c r="F7" s="29">
        <v>20231818</v>
      </c>
      <c r="G7" s="29">
        <v>21701501</v>
      </c>
      <c r="H7" s="29">
        <v>24323168</v>
      </c>
      <c r="I7" s="29"/>
      <c r="J7" s="29">
        <f t="shared" si="0"/>
        <v>124250344</v>
      </c>
      <c r="K7" s="29">
        <f t="shared" si="1"/>
        <v>134084865</v>
      </c>
      <c r="L7" s="29">
        <f t="shared" si="2"/>
        <v>147504561</v>
      </c>
      <c r="O7" s="164"/>
      <c r="P7" s="164"/>
    </row>
    <row r="8" spans="1:17">
      <c r="A8" s="7" t="s">
        <v>428</v>
      </c>
      <c r="B8" s="29">
        <v>109061725.594</v>
      </c>
      <c r="C8" s="29">
        <v>118891723.56299999</v>
      </c>
      <c r="D8" s="29">
        <v>139887191.28299999</v>
      </c>
      <c r="E8" s="29"/>
      <c r="F8" s="29">
        <v>21201261</v>
      </c>
      <c r="G8" s="29">
        <v>22946830</v>
      </c>
      <c r="H8" s="29">
        <v>27628203</v>
      </c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167515394.28299999</v>
      </c>
      <c r="N8" s="164"/>
      <c r="O8" s="164"/>
      <c r="P8" s="164"/>
      <c r="Q8" s="164"/>
    </row>
    <row r="9" spans="1:17">
      <c r="A9" s="7" t="s">
        <v>429</v>
      </c>
      <c r="B9" s="29">
        <v>132737375</v>
      </c>
      <c r="C9" s="29">
        <v>144980763.32300004</v>
      </c>
      <c r="D9" s="29">
        <v>155561050</v>
      </c>
      <c r="E9" s="29"/>
      <c r="F9" s="29">
        <v>25785293</v>
      </c>
      <c r="G9" s="29">
        <v>28002624</v>
      </c>
      <c r="H9" s="29">
        <v>30761325</v>
      </c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186322375</v>
      </c>
      <c r="N9" s="164"/>
      <c r="O9" s="164"/>
      <c r="P9" s="164"/>
      <c r="Q9" s="164"/>
    </row>
    <row r="10" spans="1:17">
      <c r="A10" s="7" t="s">
        <v>430</v>
      </c>
      <c r="B10" s="29">
        <v>135520524.042</v>
      </c>
      <c r="C10" s="29">
        <v>147601267.27900001</v>
      </c>
      <c r="D10" s="29">
        <v>173932614</v>
      </c>
      <c r="E10" s="29"/>
      <c r="F10" s="29">
        <v>26332332</v>
      </c>
      <c r="G10" s="29">
        <v>28504385.460000001</v>
      </c>
      <c r="H10" s="29">
        <v>34422757</v>
      </c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208355371</v>
      </c>
      <c r="N10" s="147"/>
      <c r="O10" s="147"/>
      <c r="P10" s="164"/>
    </row>
    <row r="11" spans="1:17">
      <c r="A11" s="7" t="s">
        <v>431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432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433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434</v>
      </c>
      <c r="B14" s="29">
        <v>213344145.97700018</v>
      </c>
      <c r="C14" s="29">
        <v>236446558.73000005</v>
      </c>
      <c r="D14" s="29"/>
      <c r="E14" s="196">
        <f>D14*1000/$N$15</f>
        <v>0</v>
      </c>
      <c r="F14" s="29">
        <v>41689971</v>
      </c>
      <c r="G14" s="29">
        <v>45895886.854999997</v>
      </c>
      <c r="H14" s="29"/>
      <c r="I14" s="196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1" t="s">
        <v>445</v>
      </c>
      <c r="O14" s="191"/>
    </row>
    <row r="15" spans="1:17">
      <c r="A15" s="131" t="s">
        <v>435</v>
      </c>
      <c r="B15" s="226">
        <v>220250000</v>
      </c>
      <c r="C15" s="226">
        <v>234630000</v>
      </c>
      <c r="D15" s="197">
        <f>249200000-218000</f>
        <v>248982000</v>
      </c>
      <c r="E15" s="198">
        <f>D15*1000/$N$15</f>
        <v>44244.588975370505</v>
      </c>
      <c r="F15" s="228">
        <v>43250000</v>
      </c>
      <c r="G15" s="228">
        <v>45760000</v>
      </c>
      <c r="H15" s="199">
        <f>48300000-45000</f>
        <v>48255000</v>
      </c>
      <c r="I15" s="198">
        <f>H15*1000/$N$15</f>
        <v>8575.0079965881232</v>
      </c>
      <c r="J15" s="135"/>
      <c r="K15" s="200"/>
      <c r="L15" s="200">
        <f>D15+H15</f>
        <v>297237000</v>
      </c>
      <c r="M15" s="148">
        <f>(D16-C14)/C14</f>
        <v>6.3487670747374339E-2</v>
      </c>
      <c r="N15" s="192">
        <v>5627400</v>
      </c>
      <c r="O15" s="191"/>
    </row>
    <row r="16" spans="1:17">
      <c r="A16" s="7" t="s">
        <v>436</v>
      </c>
      <c r="B16" s="226">
        <v>220400000</v>
      </c>
      <c r="C16" s="226">
        <v>234095000</v>
      </c>
      <c r="D16" s="169">
        <v>251458000</v>
      </c>
      <c r="E16" s="42">
        <f>D16*1000/$N$15</f>
        <v>44684.579024060848</v>
      </c>
      <c r="F16" s="228">
        <v>43100000</v>
      </c>
      <c r="G16" s="228">
        <v>45355000</v>
      </c>
      <c r="H16" s="170">
        <v>49750000</v>
      </c>
      <c r="I16" s="42">
        <f>H16*1000/$N$15</f>
        <v>8840.6724242101154</v>
      </c>
      <c r="J16" s="39"/>
      <c r="K16" s="43"/>
      <c r="L16" s="43">
        <f>D16+H16</f>
        <v>301208000</v>
      </c>
      <c r="M16" s="148">
        <f>(H16-G14)/G14</f>
        <v>8.3975131740593609E-2</v>
      </c>
      <c r="N16" s="138"/>
    </row>
    <row r="17" spans="1:19">
      <c r="A17" s="41" t="s">
        <v>437</v>
      </c>
      <c r="B17" s="227">
        <v>218400000</v>
      </c>
      <c r="C17" s="227">
        <v>234450000</v>
      </c>
      <c r="D17" s="39"/>
      <c r="E17" s="42">
        <f>D17*1000/$N$15</f>
        <v>0</v>
      </c>
      <c r="F17" s="227">
        <v>42600000</v>
      </c>
      <c r="G17" s="227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4"/>
      <c r="C18" s="194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438</v>
      </c>
      <c r="B22" s="265"/>
      <c r="C22" s="265"/>
      <c r="D22" s="265"/>
      <c r="E22" s="36"/>
      <c r="F22" s="265"/>
      <c r="G22" s="265"/>
      <c r="H22" s="130"/>
      <c r="I22" s="36"/>
      <c r="J22" s="265"/>
      <c r="K22" s="265"/>
      <c r="L22" s="265"/>
    </row>
    <row r="23" spans="1:19">
      <c r="A23" s="37" t="s">
        <v>439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 t="shared" ref="H24:H31" si="5"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424</v>
      </c>
      <c r="B25" s="38">
        <v>-1.6492121192155603E-3</v>
      </c>
      <c r="C25" s="38">
        <f t="shared" ref="C25:C30" si="6">(C4-B4)/B4</f>
        <v>2.8184380763648032E-2</v>
      </c>
      <c r="D25" s="38">
        <f t="shared" ref="D25:D31" si="7">(D4-C4)/C4</f>
        <v>1.0955194877300403</v>
      </c>
      <c r="E25" s="7"/>
      <c r="F25" s="38">
        <v>-3.8193152548046283E-2</v>
      </c>
      <c r="G25" s="38">
        <v>1.5416458155696647E-2</v>
      </c>
      <c r="H25" s="38">
        <f t="shared" si="5"/>
        <v>1.1365153222922859</v>
      </c>
      <c r="I25" s="7"/>
      <c r="J25" s="38">
        <v>-7.9003838977869945E-3</v>
      </c>
      <c r="K25" s="38">
        <f t="shared" ref="K25:K29" si="8">(K4-J4)/J4</f>
        <v>2.4078405025717772E-2</v>
      </c>
      <c r="L25" s="38">
        <f t="shared" ref="L25:L31" si="9">(L4-K4)/K4</f>
        <v>1.1021471254144863</v>
      </c>
      <c r="N25" s="146"/>
      <c r="O25"/>
      <c r="Q25" s="173"/>
      <c r="R25" s="32"/>
      <c r="S25" s="147"/>
    </row>
    <row r="26" spans="1:19">
      <c r="A26" s="7" t="s">
        <v>425</v>
      </c>
      <c r="B26" s="38">
        <v>3.8025412353021495E-2</v>
      </c>
      <c r="C26" s="38">
        <f t="shared" si="6"/>
        <v>6.93516570671735E-2</v>
      </c>
      <c r="D26" s="38">
        <f t="shared" si="7"/>
        <v>0.20454229278067831</v>
      </c>
      <c r="E26" s="7"/>
      <c r="F26" s="38">
        <v>1.5854519348921167E-2</v>
      </c>
      <c r="G26" s="38">
        <v>7.2073747194751261E-3</v>
      </c>
      <c r="H26" s="38">
        <f t="shared" si="5"/>
        <v>0.22894115623252886</v>
      </c>
      <c r="I26" s="7"/>
      <c r="J26" s="38">
        <v>3.4291285792708973E-2</v>
      </c>
      <c r="K26" s="38">
        <f t="shared" si="8"/>
        <v>6.7770826798570785E-2</v>
      </c>
      <c r="L26" s="38">
        <f t="shared" si="9"/>
        <v>0.20849570095776412</v>
      </c>
      <c r="N26" s="146"/>
      <c r="O26"/>
      <c r="Q26" s="173"/>
      <c r="R26" s="173"/>
      <c r="S26" s="147"/>
    </row>
    <row r="27" spans="1:19">
      <c r="A27" s="7" t="s">
        <v>426</v>
      </c>
      <c r="B27" s="38">
        <v>3.0005878730073769E-2</v>
      </c>
      <c r="C27" s="38">
        <f t="shared" si="6"/>
        <v>6.7614421020744039E-2</v>
      </c>
      <c r="D27" s="38">
        <f t="shared" si="7"/>
        <v>0.44354140615394905</v>
      </c>
      <c r="E27" s="7"/>
      <c r="F27" s="38">
        <v>7.9884553471095254E-3</v>
      </c>
      <c r="G27" s="38">
        <v>7.1914245788855706E-3</v>
      </c>
      <c r="H27" s="38">
        <f t="shared" si="5"/>
        <v>0.47607449069833752</v>
      </c>
      <c r="I27" s="7"/>
      <c r="J27" s="38">
        <v>2.6300359299116102E-2</v>
      </c>
      <c r="K27" s="38">
        <f t="shared" si="8"/>
        <v>6.6034972707792489E-2</v>
      </c>
      <c r="L27" s="38">
        <f t="shared" si="9"/>
        <v>0.44880973693885634</v>
      </c>
      <c r="N27" s="146"/>
      <c r="Q27" s="173"/>
    </row>
    <row r="28" spans="1:19">
      <c r="A28" s="7" t="s">
        <v>427</v>
      </c>
      <c r="B28" s="38">
        <v>1.949113115538172E-2</v>
      </c>
      <c r="C28" s="38">
        <f t="shared" si="6"/>
        <v>8.0416809597936428E-2</v>
      </c>
      <c r="D28" s="38">
        <f t="shared" si="7"/>
        <v>9.6082094499324658E-2</v>
      </c>
      <c r="E28" s="7"/>
      <c r="F28" s="38">
        <v>1.6118349385184946E-3</v>
      </c>
      <c r="G28" s="38">
        <v>2.534794207137453E-2</v>
      </c>
      <c r="H28" s="38">
        <f t="shared" si="5"/>
        <v>0.12080579126761785</v>
      </c>
      <c r="I28" s="7"/>
      <c r="J28" s="38">
        <v>1.6493280336366191E-2</v>
      </c>
      <c r="K28" s="38">
        <f t="shared" si="8"/>
        <v>7.9150855308698378E-2</v>
      </c>
      <c r="L28" s="38">
        <f t="shared" si="9"/>
        <v>0.10008360003942279</v>
      </c>
      <c r="N28" s="146"/>
      <c r="Q28" s="173"/>
    </row>
    <row r="29" spans="1:19">
      <c r="A29" s="7" t="s">
        <v>428</v>
      </c>
      <c r="B29" s="38">
        <v>1.951924564666753E-2</v>
      </c>
      <c r="C29" s="38">
        <f t="shared" si="6"/>
        <v>9.0132426526917081E-2</v>
      </c>
      <c r="D29" s="38">
        <f t="shared" si="7"/>
        <v>0.17659318151674896</v>
      </c>
      <c r="E29" s="7"/>
      <c r="F29" s="38">
        <v>1.6663697588875429E-3</v>
      </c>
      <c r="G29" s="38">
        <v>2.2122082714070256E-2</v>
      </c>
      <c r="H29" s="38">
        <f t="shared" si="5"/>
        <v>0.20400957343563358</v>
      </c>
      <c r="I29" s="7"/>
      <c r="J29" s="38">
        <v>1.6526928339740482E-2</v>
      </c>
      <c r="K29" s="38">
        <f t="shared" si="8"/>
        <v>8.8863055205991845E-2</v>
      </c>
      <c r="L29" s="38">
        <f t="shared" si="9"/>
        <v>0.18102864189597925</v>
      </c>
      <c r="N29" s="146"/>
    </row>
    <row r="30" spans="1:19">
      <c r="A30" s="7" t="s">
        <v>429</v>
      </c>
      <c r="B30" s="38">
        <v>2.3955005745479464E-2</v>
      </c>
      <c r="C30" s="38">
        <f t="shared" si="6"/>
        <v>9.2237686054888787E-2</v>
      </c>
      <c r="D30" s="38">
        <f t="shared" si="7"/>
        <v>7.29771759680167E-2</v>
      </c>
      <c r="E30" s="7"/>
      <c r="F30" s="38">
        <v>7.7607711030431839E-3</v>
      </c>
      <c r="G30" s="38">
        <v>1.8812554172573784E-2</v>
      </c>
      <c r="H30" s="38">
        <f t="shared" si="5"/>
        <v>9.8515803376140756E-2</v>
      </c>
      <c r="I30" s="7"/>
      <c r="J30" s="38">
        <v>2.1243950654319915E-2</v>
      </c>
      <c r="K30" s="38">
        <f t="shared" ref="K30:K35" si="10">(K9-J9)/J9</f>
        <v>9.1221776074321706E-2</v>
      </c>
      <c r="L30" s="38">
        <f t="shared" si="9"/>
        <v>7.7111379788701778E-2</v>
      </c>
      <c r="N30" s="146"/>
    </row>
    <row r="31" spans="1:19">
      <c r="A31" s="7" t="s">
        <v>430</v>
      </c>
      <c r="B31" s="38">
        <v>9.774844077562423E-3</v>
      </c>
      <c r="C31" s="38">
        <f>(C10-B10)/B10</f>
        <v>8.9143274219158131E-2</v>
      </c>
      <c r="D31" s="38">
        <f t="shared" si="7"/>
        <v>0.17839512631844645</v>
      </c>
      <c r="E31" s="7"/>
      <c r="F31" s="38">
        <v>-6.7859947240014526E-3</v>
      </c>
      <c r="G31" s="38">
        <v>1.8350300274582173E-2</v>
      </c>
      <c r="H31" s="38">
        <f t="shared" si="5"/>
        <v>0.20763021003575774</v>
      </c>
      <c r="I31" s="7"/>
      <c r="J31" s="38">
        <v>7.0010705856122148E-3</v>
      </c>
      <c r="K31" s="38">
        <f t="shared" si="10"/>
        <v>8.8060211265604718E-2</v>
      </c>
      <c r="L31" s="38">
        <f t="shared" si="9"/>
        <v>0.18312710443654043</v>
      </c>
      <c r="N31" s="146"/>
    </row>
    <row r="32" spans="1:19">
      <c r="A32" s="7" t="s">
        <v>431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10"/>
        <v>9.0616230645328116E-2</v>
      </c>
      <c r="L32" s="38"/>
      <c r="N32" s="146"/>
    </row>
    <row r="33" spans="1:18">
      <c r="A33" s="7" t="s">
        <v>432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10"/>
        <v>8.9952468833574273E-2</v>
      </c>
      <c r="L33" s="38"/>
      <c r="N33" s="146"/>
    </row>
    <row r="34" spans="1:18">
      <c r="A34" s="7" t="s">
        <v>433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10"/>
        <v>0.10642152657674063</v>
      </c>
      <c r="L34" s="38"/>
      <c r="N34" s="146"/>
    </row>
    <row r="35" spans="1:18">
      <c r="A35" s="39" t="s">
        <v>434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10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133">
        <f>(D16-C$14)/C$14</f>
        <v>6.3487670747374339E-2</v>
      </c>
      <c r="G37" s="40"/>
      <c r="H37" s="133">
        <f>(H16-G$14)/G$14</f>
        <v>8.3975131740593609E-2</v>
      </c>
      <c r="K37" s="40"/>
      <c r="L37" s="133">
        <f>(L16-K$14)/K$14</f>
        <v>6.6817988970490905E-2</v>
      </c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440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3" t="s">
        <v>443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 t="shared" ref="E44:E49" si="11"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 t="shared" ref="I44:I49" si="12">(H44-G44)/G44</f>
        <v>0.53822767075855082</v>
      </c>
      <c r="J44" s="32">
        <f t="shared" ref="J44:J56" si="13">B44+F44</f>
        <v>30791777.281999998</v>
      </c>
      <c r="K44" s="32">
        <f t="shared" ref="K44:K56" si="14">C44+G44</f>
        <v>31559680.085000027</v>
      </c>
      <c r="L44" s="32">
        <f t="shared" ref="L44:L56" si="15">D44+H44</f>
        <v>48054726</v>
      </c>
      <c r="M44" s="153">
        <f t="shared" ref="M44:M50" si="16">(L44-K44)/K44</f>
        <v>0.52266201275087987</v>
      </c>
      <c r="O44" s="147"/>
    </row>
    <row r="45" spans="1:18">
      <c r="A45" s="32" t="str">
        <f t="shared" ref="A45:A55" si="17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 t="shared" si="11"/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 t="shared" si="12"/>
        <v>15.030658082585409</v>
      </c>
      <c r="J45" s="32">
        <f t="shared" si="13"/>
        <v>1388302.7180000022</v>
      </c>
      <c r="K45" s="32">
        <f t="shared" si="14"/>
        <v>1395244.914999973</v>
      </c>
      <c r="L45" s="32">
        <f t="shared" si="15"/>
        <v>21221374.857000001</v>
      </c>
      <c r="M45" s="153">
        <f t="shared" si="16"/>
        <v>14.2097847688629</v>
      </c>
      <c r="O45" s="147"/>
    </row>
    <row r="46" spans="1:18">
      <c r="A46" s="32" t="str">
        <f t="shared" si="17"/>
        <v>Mars</v>
      </c>
      <c r="B46" s="32">
        <f t="shared" ref="B46" si="18">B5-B4</f>
        <v>34980049</v>
      </c>
      <c r="C46" s="32">
        <f t="shared" ref="C46:D55" si="19">C5-C4</f>
        <v>38512134.700999998</v>
      </c>
      <c r="D46" s="32">
        <f>D5-D4</f>
        <v>21774263.142999999</v>
      </c>
      <c r="E46" s="153">
        <f t="shared" si="11"/>
        <v>-0.43461292623608805</v>
      </c>
      <c r="F46" s="32">
        <f t="shared" ref="F46" si="20">F5-F4</f>
        <v>6758649</v>
      </c>
      <c r="G46" s="32">
        <f t="shared" ref="G46:G50" si="21">G5-G4</f>
        <v>7461255</v>
      </c>
      <c r="H46" s="32">
        <f>H5-H4</f>
        <v>4334165</v>
      </c>
      <c r="I46" s="153">
        <f t="shared" si="12"/>
        <v>-0.41911045795915031</v>
      </c>
      <c r="J46" s="32">
        <f t="shared" si="13"/>
        <v>41738698</v>
      </c>
      <c r="K46" s="32">
        <f t="shared" si="14"/>
        <v>45973389.700999998</v>
      </c>
      <c r="L46" s="32">
        <f t="shared" ref="L46:L47" si="22">D46+H46</f>
        <v>26108428.142999999</v>
      </c>
      <c r="M46" s="153">
        <f t="shared" si="16"/>
        <v>-0.43209695189319275</v>
      </c>
      <c r="O46" s="147"/>
    </row>
    <row r="47" spans="1:18">
      <c r="A47" s="32" t="str">
        <f t="shared" si="17"/>
        <v>April</v>
      </c>
      <c r="B47" s="32">
        <f t="shared" ref="B47" si="23">B6-B5</f>
        <v>1781881</v>
      </c>
      <c r="C47" s="32">
        <f t="shared" si="19"/>
        <v>1794913.859999992</v>
      </c>
      <c r="D47" s="32">
        <f>D6-D5</f>
        <v>18398282</v>
      </c>
      <c r="E47" s="153">
        <f t="shared" si="11"/>
        <v>9.2502311726536455</v>
      </c>
      <c r="F47" s="32">
        <f t="shared" ref="F47" si="24">F6-F5</f>
        <v>339178</v>
      </c>
      <c r="G47" s="32">
        <f t="shared" si="21"/>
        <v>337897</v>
      </c>
      <c r="H47" s="32">
        <f>H6-H5</f>
        <v>3659337</v>
      </c>
      <c r="I47" s="153">
        <f t="shared" si="12"/>
        <v>9.8297410157533207</v>
      </c>
      <c r="J47" s="32">
        <f t="shared" si="13"/>
        <v>2121059</v>
      </c>
      <c r="K47" s="32">
        <f t="shared" si="14"/>
        <v>2132810.859999992</v>
      </c>
      <c r="L47" s="32">
        <f t="shared" si="22"/>
        <v>22057619</v>
      </c>
      <c r="M47" s="153">
        <f t="shared" si="16"/>
        <v>9.3420417692359656</v>
      </c>
      <c r="O47" s="147"/>
    </row>
    <row r="48" spans="1:18">
      <c r="A48" s="32" t="str">
        <f t="shared" si="17"/>
        <v>Mai</v>
      </c>
      <c r="B48" s="32">
        <f t="shared" ref="B48" si="25">B7-B6</f>
        <v>40386678</v>
      </c>
      <c r="C48" s="32">
        <f t="shared" si="19"/>
        <v>44449085.43900001</v>
      </c>
      <c r="D48" s="32">
        <f>D7-D6</f>
        <v>25115449</v>
      </c>
      <c r="E48" s="153">
        <f t="shared" si="11"/>
        <v>-0.43496140017397322</v>
      </c>
      <c r="F48" s="32">
        <f t="shared" ref="F48" si="26">F7-F6</f>
        <v>7823829</v>
      </c>
      <c r="G48" s="32">
        <f t="shared" si="21"/>
        <v>8574654</v>
      </c>
      <c r="H48" s="32">
        <f>H7-H6</f>
        <v>4946964</v>
      </c>
      <c r="I48" s="153">
        <f t="shared" si="12"/>
        <v>-0.4230712982704608</v>
      </c>
      <c r="J48" s="32">
        <f t="shared" si="13"/>
        <v>48210507</v>
      </c>
      <c r="K48" s="32">
        <f t="shared" si="14"/>
        <v>53023739.43900001</v>
      </c>
      <c r="L48" s="32">
        <f t="shared" si="15"/>
        <v>30062413</v>
      </c>
      <c r="M48" s="153">
        <f t="shared" si="16"/>
        <v>-0.43303861028917739</v>
      </c>
      <c r="N48" s="153"/>
      <c r="O48" s="147"/>
      <c r="P48" s="154"/>
    </row>
    <row r="49" spans="1:16">
      <c r="A49" s="32" t="str">
        <f t="shared" si="17"/>
        <v>Juni</v>
      </c>
      <c r="B49" s="32">
        <f t="shared" ref="B49" si="27">B8-B7</f>
        <v>5043199.5939999968</v>
      </c>
      <c r="C49" s="32">
        <f t="shared" si="19"/>
        <v>6508359.5629999936</v>
      </c>
      <c r="D49" s="32">
        <f>D8-D7</f>
        <v>16705798.282999992</v>
      </c>
      <c r="E49" s="153">
        <f t="shared" si="11"/>
        <v>1.5668216577910676</v>
      </c>
      <c r="F49" s="32">
        <f t="shared" ref="F49" si="28">F8-F7</f>
        <v>969443</v>
      </c>
      <c r="G49" s="32">
        <f t="shared" si="21"/>
        <v>1245329</v>
      </c>
      <c r="H49" s="32">
        <f>H8-H7</f>
        <v>3305035</v>
      </c>
      <c r="I49" s="153">
        <f t="shared" si="12"/>
        <v>1.6539452626574986</v>
      </c>
      <c r="J49" s="32">
        <f t="shared" si="13"/>
        <v>6012642.5939999968</v>
      </c>
      <c r="K49" s="32">
        <f t="shared" si="14"/>
        <v>7753688.5629999936</v>
      </c>
      <c r="L49" s="32">
        <f t="shared" si="15"/>
        <v>20010833.282999992</v>
      </c>
      <c r="M49" s="153">
        <f t="shared" si="16"/>
        <v>1.5808146819940838</v>
      </c>
      <c r="O49" s="147"/>
    </row>
    <row r="50" spans="1:16">
      <c r="A50" s="32" t="str">
        <f t="shared" si="17"/>
        <v>Juli</v>
      </c>
      <c r="B50" s="32">
        <f t="shared" ref="B50" si="29">B9-B8</f>
        <v>23675649.406000003</v>
      </c>
      <c r="C50" s="32">
        <f t="shared" si="19"/>
        <v>26089039.76000005</v>
      </c>
      <c r="D50" s="32">
        <f>D9-D8</f>
        <v>15673858.717000008</v>
      </c>
      <c r="E50" s="153">
        <f t="shared" ref="E50" si="30">(D50-C50)/C50</f>
        <v>-0.39921672621192794</v>
      </c>
      <c r="F50" s="32">
        <f t="shared" ref="F50" si="31">F9-F8</f>
        <v>4584032</v>
      </c>
      <c r="G50" s="32">
        <f t="shared" si="21"/>
        <v>5055794</v>
      </c>
      <c r="H50" s="32">
        <f>H9-H8</f>
        <v>3133122</v>
      </c>
      <c r="I50" s="153">
        <f t="shared" ref="I50" si="32">(H50-G50)/G50</f>
        <v>-0.38029081089933647</v>
      </c>
      <c r="J50" s="32">
        <f t="shared" si="13"/>
        <v>28259681.406000003</v>
      </c>
      <c r="K50" s="32">
        <f t="shared" si="14"/>
        <v>31144833.76000005</v>
      </c>
      <c r="L50" s="32">
        <f t="shared" si="15"/>
        <v>18806980.717000008</v>
      </c>
      <c r="M50" s="153">
        <f t="shared" si="16"/>
        <v>-0.39614445009001142</v>
      </c>
      <c r="O50" s="147"/>
    </row>
    <row r="51" spans="1:16">
      <c r="A51" s="32" t="str">
        <f t="shared" si="17"/>
        <v>August</v>
      </c>
      <c r="B51" s="32">
        <f t="shared" ref="B51" si="33">B10-B9</f>
        <v>2783149.0419999957</v>
      </c>
      <c r="C51" s="32">
        <f t="shared" si="19"/>
        <v>2620503.9559999704</v>
      </c>
      <c r="D51" s="32"/>
      <c r="E51" s="153"/>
      <c r="F51" s="32">
        <f t="shared" ref="F51" si="34">F10-F9</f>
        <v>547039</v>
      </c>
      <c r="G51" s="32">
        <f t="shared" ref="G51:H55" si="35">G10-G9</f>
        <v>501761.46000000089</v>
      </c>
      <c r="H51" s="32"/>
      <c r="I51" s="153"/>
      <c r="J51" s="32">
        <f t="shared" si="13"/>
        <v>3330188.0419999957</v>
      </c>
      <c r="K51" s="32">
        <f t="shared" si="14"/>
        <v>3122265.4159999713</v>
      </c>
      <c r="L51" s="32">
        <f t="shared" si="15"/>
        <v>0</v>
      </c>
      <c r="M51" s="153"/>
      <c r="O51" s="147"/>
    </row>
    <row r="52" spans="1:16">
      <c r="A52" s="32" t="str">
        <f t="shared" si="17"/>
        <v>September</v>
      </c>
      <c r="B52" s="32">
        <f t="shared" ref="B52" si="36">B11-B10</f>
        <v>37606830.169000059</v>
      </c>
      <c r="C52" s="32">
        <f t="shared" si="19"/>
        <v>41377564.553000242</v>
      </c>
      <c r="D52" s="32"/>
      <c r="E52" s="153"/>
      <c r="F52" s="32">
        <f t="shared" ref="F52" si="37">F11-F10</f>
        <v>7275081</v>
      </c>
      <c r="G52" s="32">
        <f t="shared" si="35"/>
        <v>7985075.2669999897</v>
      </c>
      <c r="H52" s="32"/>
      <c r="I52" s="153"/>
      <c r="J52" s="32">
        <f t="shared" si="13"/>
        <v>44881911.169000059</v>
      </c>
      <c r="K52" s="32">
        <f t="shared" si="14"/>
        <v>49362639.820000231</v>
      </c>
      <c r="L52" s="32">
        <f t="shared" si="15"/>
        <v>0</v>
      </c>
      <c r="M52" s="153"/>
      <c r="O52" s="147"/>
    </row>
    <row r="53" spans="1:16">
      <c r="A53" s="32" t="str">
        <f t="shared" si="17"/>
        <v>Oktober</v>
      </c>
      <c r="B53" s="32">
        <f t="shared" ref="B53" si="38">B12-B11</f>
        <v>1345530.7889999449</v>
      </c>
      <c r="C53" s="32">
        <f t="shared" si="19"/>
        <v>1355436.1679997444</v>
      </c>
      <c r="D53" s="32">
        <f t="shared" si="19"/>
        <v>0</v>
      </c>
      <c r="E53" s="153"/>
      <c r="F53" s="32">
        <f t="shared" ref="F53" si="39">F12-F11</f>
        <v>263211</v>
      </c>
      <c r="G53" s="32">
        <f t="shared" si="35"/>
        <v>260793.27300000936</v>
      </c>
      <c r="H53" s="32">
        <f t="shared" si="35"/>
        <v>0</v>
      </c>
      <c r="I53" s="153"/>
      <c r="J53" s="32">
        <f t="shared" si="13"/>
        <v>1608741.7889999449</v>
      </c>
      <c r="K53" s="32">
        <f t="shared" si="14"/>
        <v>1616229.4409997538</v>
      </c>
      <c r="L53" s="32">
        <f t="shared" si="15"/>
        <v>0</v>
      </c>
      <c r="M53" s="153"/>
      <c r="O53" s="147"/>
      <c r="P53" s="32"/>
    </row>
    <row r="54" spans="1:16">
      <c r="A54" s="32" t="str">
        <f t="shared" si="17"/>
        <v>November</v>
      </c>
      <c r="B54" s="32">
        <f t="shared" ref="B54" si="40">B13-B12</f>
        <v>34711226.133000135</v>
      </c>
      <c r="C54" s="32">
        <f t="shared" si="19"/>
        <v>41378036</v>
      </c>
      <c r="D54" s="32">
        <f t="shared" si="19"/>
        <v>0</v>
      </c>
      <c r="E54" s="153"/>
      <c r="F54" s="32">
        <f t="shared" ref="F54" si="41">F13-F12</f>
        <v>7032998.4780000001</v>
      </c>
      <c r="G54" s="32">
        <f t="shared" si="35"/>
        <v>8239894</v>
      </c>
      <c r="H54" s="32">
        <f t="shared" si="35"/>
        <v>0</v>
      </c>
      <c r="I54" s="153"/>
      <c r="J54" s="32">
        <f t="shared" si="13"/>
        <v>41744224.611000136</v>
      </c>
      <c r="K54" s="32">
        <f t="shared" si="14"/>
        <v>49617930</v>
      </c>
      <c r="L54" s="32">
        <f t="shared" si="15"/>
        <v>0</v>
      </c>
      <c r="M54" s="153"/>
      <c r="O54" s="147"/>
    </row>
    <row r="55" spans="1:16">
      <c r="A55" s="32" t="str">
        <f t="shared" si="17"/>
        <v>Desember</v>
      </c>
      <c r="B55" s="32">
        <f t="shared" ref="B55" si="42">B14-B13</f>
        <v>4160034.8440000415</v>
      </c>
      <c r="C55" s="32">
        <f t="shared" si="19"/>
        <v>4734254.7300000489</v>
      </c>
      <c r="D55" s="32">
        <f t="shared" si="19"/>
        <v>0</v>
      </c>
      <c r="E55" s="153"/>
      <c r="F55" s="32">
        <f t="shared" ref="F55" si="43">F14-F13</f>
        <v>786348.52199999988</v>
      </c>
      <c r="G55" s="32">
        <f t="shared" si="35"/>
        <v>905738.85499999672</v>
      </c>
      <c r="H55" s="32">
        <f t="shared" si="35"/>
        <v>0</v>
      </c>
      <c r="I55" s="153"/>
      <c r="J55" s="32">
        <f t="shared" si="13"/>
        <v>4946383.3660000414</v>
      </c>
      <c r="K55" s="32">
        <f t="shared" si="14"/>
        <v>5639993.5850000456</v>
      </c>
      <c r="L55" s="32">
        <f t="shared" si="15"/>
        <v>0</v>
      </c>
      <c r="M55" s="153"/>
      <c r="O55" s="147"/>
    </row>
    <row r="56" spans="1:16">
      <c r="A56" s="155" t="s">
        <v>441</v>
      </c>
      <c r="B56" s="155">
        <f>SUM(B44:B55)</f>
        <v>213344145.97700018</v>
      </c>
      <c r="C56" s="155">
        <f>SUM(C44:C55)</f>
        <v>236446558.73000005</v>
      </c>
      <c r="D56" s="155">
        <f>SUM(D44:D55)</f>
        <v>155561050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30761325</v>
      </c>
      <c r="I56" s="156"/>
      <c r="J56" s="155">
        <f t="shared" si="13"/>
        <v>255034116.97700018</v>
      </c>
      <c r="K56" s="155">
        <f t="shared" si="14"/>
        <v>282342445.58500004</v>
      </c>
      <c r="L56" s="155">
        <f t="shared" si="15"/>
        <v>186322375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sharepoint/v3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27fdc8cb-b975-41ad-b711-24278f7b87ff"/>
    <ds:schemaRef ds:uri="098bea25-4f28-4914-94d6-5ba8f88f4dd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2026-09-21T07:31:22Z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