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3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staale/Bly Dropbox/Bly/01 Prosjekter/KS/2025/25008 KS - EPC-maler/Originaler/Under terskel/"/>
    </mc:Choice>
  </mc:AlternateContent>
  <xr:revisionPtr revIDLastSave="0" documentId="13_ncr:1_{26C24EDE-7D36-F145-BED8-3679F7763FC9}" xr6:coauthVersionLast="47" xr6:coauthVersionMax="47" xr10:uidLastSave="{00000000-0000-0000-0000-000000000000}"/>
  <bookViews>
    <workbookView xWindow="8780" yWindow="720" windowWidth="51200" windowHeight="26720" xr2:uid="{00000000-000D-0000-FFFF-FFFF00000000}"/>
  </bookViews>
  <sheets>
    <sheet name="Grunnlagsdata enkeltbygg" sheetId="1" r:id="rId1"/>
    <sheet name="Oversikt ventilasjon" sheetId="5" r:id="rId2"/>
    <sheet name="Grunnlagsdata samlet" sheetId="2" r:id="rId3"/>
    <sheet name="Oversikt varmepumper" sheetId="6" r:id="rId4"/>
    <sheet name="Oversikt vernestatus" sheetId="7" r:id="rId5"/>
  </sheets>
  <externalReferences>
    <externalReference r:id="rId6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8" i="1" l="1"/>
  <c r="I729" i="1"/>
  <c r="I710" i="1"/>
  <c r="I711" i="1"/>
  <c r="I709" i="1"/>
  <c r="I690" i="1"/>
  <c r="I691" i="1"/>
  <c r="I689" i="1"/>
  <c r="I670" i="1"/>
  <c r="I671" i="1"/>
  <c r="I669" i="1"/>
  <c r="I650" i="1"/>
  <c r="I651" i="1"/>
  <c r="I649" i="1"/>
  <c r="I630" i="1"/>
  <c r="I631" i="1"/>
  <c r="I629" i="1"/>
  <c r="I610" i="1"/>
  <c r="I611" i="1"/>
  <c r="I609" i="1"/>
  <c r="I589" i="1"/>
  <c r="I570" i="1"/>
  <c r="I571" i="1"/>
  <c r="I569" i="1"/>
  <c r="I550" i="1"/>
  <c r="I551" i="1"/>
  <c r="I549" i="1"/>
  <c r="I530" i="1"/>
  <c r="I531" i="1"/>
  <c r="I529" i="1"/>
  <c r="I510" i="1"/>
  <c r="I511" i="1"/>
  <c r="I509" i="1"/>
  <c r="I490" i="1"/>
  <c r="I491" i="1"/>
  <c r="I489" i="1"/>
  <c r="I470" i="1"/>
  <c r="I471" i="1"/>
  <c r="I469" i="1"/>
  <c r="I450" i="1"/>
  <c r="I451" i="1"/>
  <c r="I449" i="1"/>
  <c r="I430" i="1"/>
  <c r="I431" i="1"/>
  <c r="I429" i="1"/>
  <c r="I410" i="1"/>
  <c r="I411" i="1"/>
  <c r="I409" i="1"/>
  <c r="I390" i="1"/>
  <c r="I391" i="1"/>
  <c r="I389" i="1"/>
  <c r="I370" i="1"/>
  <c r="I1070" i="1" s="1"/>
  <c r="I371" i="1"/>
  <c r="I1071" i="1" s="1"/>
  <c r="I369" i="1"/>
  <c r="I1069" i="1" s="1"/>
  <c r="I350" i="1"/>
  <c r="I1050" i="1" s="1"/>
  <c r="I351" i="1"/>
  <c r="I1051" i="1" s="1"/>
  <c r="I349" i="1"/>
  <c r="I1049" i="1" s="1"/>
  <c r="I330" i="1"/>
  <c r="I1030" i="1" s="1"/>
  <c r="I331" i="1"/>
  <c r="I1031" i="1" s="1"/>
  <c r="I329" i="1"/>
  <c r="I1029" i="1" s="1"/>
  <c r="I310" i="1"/>
  <c r="I1010" i="1" s="1"/>
  <c r="I311" i="1"/>
  <c r="I1011" i="1" s="1"/>
  <c r="I309" i="1"/>
  <c r="I1009" i="1" s="1"/>
  <c r="I290" i="1"/>
  <c r="I990" i="1" s="1"/>
  <c r="I291" i="1"/>
  <c r="I991" i="1" s="1"/>
  <c r="I289" i="1"/>
  <c r="I989" i="1" s="1"/>
  <c r="I270" i="1"/>
  <c r="I970" i="1" s="1"/>
  <c r="I271" i="1"/>
  <c r="I971" i="1" s="1"/>
  <c r="I269" i="1"/>
  <c r="I969" i="1" s="1"/>
  <c r="I250" i="1"/>
  <c r="I950" i="1" s="1"/>
  <c r="I251" i="1"/>
  <c r="I951" i="1" s="1"/>
  <c r="I249" i="1"/>
  <c r="I949" i="1" s="1"/>
  <c r="I230" i="1"/>
  <c r="I930" i="1" s="1"/>
  <c r="I231" i="1"/>
  <c r="I931" i="1" s="1"/>
  <c r="I229" i="1"/>
  <c r="I929" i="1" s="1"/>
  <c r="I210" i="1"/>
  <c r="I910" i="1" s="1"/>
  <c r="I211" i="1"/>
  <c r="I911" i="1" s="1"/>
  <c r="I209" i="1"/>
  <c r="I909" i="1" s="1"/>
  <c r="I190" i="1"/>
  <c r="I890" i="1" s="1"/>
  <c r="I191" i="1"/>
  <c r="I891" i="1" s="1"/>
  <c r="I189" i="1"/>
  <c r="I889" i="1" s="1"/>
  <c r="I170" i="1"/>
  <c r="I870" i="1" s="1"/>
  <c r="I171" i="1"/>
  <c r="I871" i="1" s="1"/>
  <c r="I169" i="1"/>
  <c r="I869" i="1" s="1"/>
  <c r="I150" i="1"/>
  <c r="I850" i="1" s="1"/>
  <c r="I151" i="1"/>
  <c r="I851" i="1" s="1"/>
  <c r="I149" i="1"/>
  <c r="I849" i="1" s="1"/>
  <c r="I130" i="1"/>
  <c r="I830" i="1" s="1"/>
  <c r="I131" i="1"/>
  <c r="I831" i="1" s="1"/>
  <c r="I129" i="1"/>
  <c r="I829" i="1" s="1"/>
  <c r="I110" i="1"/>
  <c r="I810" i="1" s="1"/>
  <c r="I111" i="1"/>
  <c r="I811" i="1" s="1"/>
  <c r="I109" i="1"/>
  <c r="I809" i="1" s="1"/>
  <c r="I90" i="1"/>
  <c r="I790" i="1" s="1"/>
  <c r="I91" i="1"/>
  <c r="I791" i="1" s="1"/>
  <c r="I89" i="1"/>
  <c r="I789" i="1" s="1"/>
  <c r="I70" i="1"/>
  <c r="I770" i="1" s="1"/>
  <c r="I71" i="1"/>
  <c r="I771" i="1" s="1"/>
  <c r="I69" i="1"/>
  <c r="I769" i="1" s="1"/>
  <c r="I50" i="1"/>
  <c r="I750" i="1" s="1"/>
  <c r="I51" i="1"/>
  <c r="I751" i="1" s="1"/>
  <c r="I30" i="1"/>
  <c r="I31" i="1"/>
  <c r="I49" i="1"/>
  <c r="I749" i="1" s="1"/>
  <c r="I29" i="1"/>
  <c r="B325" i="7"/>
  <c r="B317" i="7"/>
  <c r="B309" i="7"/>
  <c r="B301" i="7"/>
  <c r="B293" i="7"/>
  <c r="B285" i="7"/>
  <c r="B277" i="7"/>
  <c r="B269" i="7"/>
  <c r="B261" i="7"/>
  <c r="B253" i="7"/>
  <c r="B245" i="7"/>
  <c r="B237" i="7"/>
  <c r="B229" i="7"/>
  <c r="B221" i="7"/>
  <c r="B213" i="7"/>
  <c r="B208" i="7"/>
  <c r="B216" i="7" s="1"/>
  <c r="B205" i="7"/>
  <c r="B173" i="7"/>
  <c r="B165" i="7"/>
  <c r="B157" i="7"/>
  <c r="B85" i="7"/>
  <c r="B61" i="7"/>
  <c r="N142" i="1" l="1"/>
  <c r="G142" i="1"/>
  <c r="F142" i="1"/>
  <c r="E142" i="1"/>
  <c r="N141" i="1"/>
  <c r="G141" i="1"/>
  <c r="F141" i="1"/>
  <c r="E141" i="1"/>
  <c r="J140" i="1"/>
  <c r="I140" i="1"/>
  <c r="H140" i="1"/>
  <c r="J139" i="1"/>
  <c r="I139" i="1"/>
  <c r="H139" i="1"/>
  <c r="C139" i="1"/>
  <c r="M138" i="1"/>
  <c r="N138" i="1" s="1"/>
  <c r="J138" i="1"/>
  <c r="I138" i="1"/>
  <c r="H138" i="1"/>
  <c r="M137" i="1"/>
  <c r="N137" i="1" s="1"/>
  <c r="J137" i="1"/>
  <c r="I137" i="1"/>
  <c r="H137" i="1"/>
  <c r="G136" i="1"/>
  <c r="J136" i="1" s="1"/>
  <c r="F136" i="1"/>
  <c r="I136" i="1" s="1"/>
  <c r="E136" i="1"/>
  <c r="H136" i="1" s="1"/>
  <c r="B12" i="2"/>
  <c r="B8" i="2"/>
  <c r="B529" i="5"/>
  <c r="B516" i="5"/>
  <c r="B503" i="5"/>
  <c r="B490" i="5"/>
  <c r="B477" i="5"/>
  <c r="B464" i="5"/>
  <c r="B451" i="5"/>
  <c r="B438" i="5"/>
  <c r="B425" i="5"/>
  <c r="B412" i="5"/>
  <c r="B399" i="5"/>
  <c r="B386" i="5"/>
  <c r="B373" i="5"/>
  <c r="B360" i="5"/>
  <c r="B347" i="5"/>
  <c r="B334" i="5"/>
  <c r="B321" i="5"/>
  <c r="B308" i="5"/>
  <c r="B93" i="5"/>
  <c r="B80" i="5"/>
  <c r="B15" i="5"/>
  <c r="B2" i="5"/>
  <c r="N1082" i="1"/>
  <c r="G1082" i="1"/>
  <c r="F1082" i="1"/>
  <c r="E1082" i="1"/>
  <c r="N1081" i="1"/>
  <c r="G1081" i="1"/>
  <c r="F1081" i="1"/>
  <c r="E1081" i="1"/>
  <c r="J1080" i="1"/>
  <c r="I1080" i="1"/>
  <c r="H1080" i="1"/>
  <c r="J1079" i="1"/>
  <c r="I1079" i="1"/>
  <c r="H1079" i="1"/>
  <c r="C1079" i="1"/>
  <c r="M1078" i="1"/>
  <c r="N1078" i="1" s="1"/>
  <c r="J1078" i="1"/>
  <c r="I1078" i="1"/>
  <c r="H1078" i="1"/>
  <c r="M1077" i="1"/>
  <c r="J1077" i="1"/>
  <c r="I1077" i="1"/>
  <c r="H1077" i="1"/>
  <c r="G1076" i="1"/>
  <c r="J1076" i="1" s="1"/>
  <c r="F1076" i="1"/>
  <c r="I1076" i="1" s="1"/>
  <c r="E1076" i="1"/>
  <c r="H1076" i="1" s="1"/>
  <c r="N1062" i="1"/>
  <c r="G1062" i="1"/>
  <c r="F1062" i="1"/>
  <c r="E1062" i="1"/>
  <c r="N1061" i="1"/>
  <c r="G1061" i="1"/>
  <c r="F1061" i="1"/>
  <c r="E1061" i="1"/>
  <c r="J1060" i="1"/>
  <c r="I1060" i="1"/>
  <c r="H1060" i="1"/>
  <c r="J1059" i="1"/>
  <c r="I1059" i="1"/>
  <c r="H1059" i="1"/>
  <c r="C1059" i="1"/>
  <c r="M1058" i="1"/>
  <c r="N1058" i="1" s="1"/>
  <c r="J1058" i="1"/>
  <c r="I1058" i="1"/>
  <c r="H1058" i="1"/>
  <c r="M1057" i="1"/>
  <c r="J1057" i="1"/>
  <c r="I1057" i="1"/>
  <c r="H1057" i="1"/>
  <c r="G1056" i="1"/>
  <c r="J1056" i="1" s="1"/>
  <c r="F1056" i="1"/>
  <c r="I1056" i="1" s="1"/>
  <c r="E1056" i="1"/>
  <c r="H1056" i="1" s="1"/>
  <c r="N1042" i="1"/>
  <c r="G1042" i="1"/>
  <c r="F1042" i="1"/>
  <c r="E1042" i="1"/>
  <c r="N1041" i="1"/>
  <c r="G1041" i="1"/>
  <c r="F1041" i="1"/>
  <c r="E1041" i="1"/>
  <c r="J1040" i="1"/>
  <c r="I1040" i="1"/>
  <c r="H1040" i="1"/>
  <c r="J1039" i="1"/>
  <c r="I1039" i="1"/>
  <c r="H1039" i="1"/>
  <c r="K1039" i="1" s="1"/>
  <c r="C1039" i="1"/>
  <c r="M1038" i="1"/>
  <c r="N1038" i="1" s="1"/>
  <c r="J1038" i="1"/>
  <c r="I1038" i="1"/>
  <c r="H1038" i="1"/>
  <c r="M1037" i="1"/>
  <c r="J1037" i="1"/>
  <c r="J1042" i="1" s="1"/>
  <c r="I1037" i="1"/>
  <c r="H1037" i="1"/>
  <c r="G1036" i="1"/>
  <c r="J1036" i="1" s="1"/>
  <c r="F1036" i="1"/>
  <c r="I1036" i="1" s="1"/>
  <c r="E1036" i="1"/>
  <c r="H1036" i="1" s="1"/>
  <c r="N1022" i="1"/>
  <c r="G1022" i="1"/>
  <c r="F1022" i="1"/>
  <c r="E1022" i="1"/>
  <c r="N1021" i="1"/>
  <c r="G1021" i="1"/>
  <c r="F1021" i="1"/>
  <c r="E1021" i="1"/>
  <c r="J1020" i="1"/>
  <c r="I1020" i="1"/>
  <c r="H1020" i="1"/>
  <c r="K1020" i="1" s="1"/>
  <c r="J1019" i="1"/>
  <c r="I1019" i="1"/>
  <c r="H1019" i="1"/>
  <c r="C1019" i="1"/>
  <c r="M1018" i="1"/>
  <c r="N1018" i="1" s="1"/>
  <c r="J1018" i="1"/>
  <c r="I1018" i="1"/>
  <c r="H1018" i="1"/>
  <c r="K1018" i="1" s="1"/>
  <c r="M1017" i="1"/>
  <c r="J1017" i="1"/>
  <c r="I1017" i="1"/>
  <c r="H1017" i="1"/>
  <c r="G1016" i="1"/>
  <c r="J1016" i="1" s="1"/>
  <c r="F1016" i="1"/>
  <c r="I1016" i="1" s="1"/>
  <c r="E1016" i="1"/>
  <c r="H1016" i="1" s="1"/>
  <c r="N1002" i="1"/>
  <c r="G1002" i="1"/>
  <c r="F1002" i="1"/>
  <c r="E1002" i="1"/>
  <c r="N1001" i="1"/>
  <c r="G1001" i="1"/>
  <c r="F1001" i="1"/>
  <c r="E1001" i="1"/>
  <c r="J1000" i="1"/>
  <c r="I1000" i="1"/>
  <c r="H1000" i="1"/>
  <c r="J999" i="1"/>
  <c r="I999" i="1"/>
  <c r="H999" i="1"/>
  <c r="C999" i="1"/>
  <c r="M998" i="1"/>
  <c r="N998" i="1" s="1"/>
  <c r="J998" i="1"/>
  <c r="I998" i="1"/>
  <c r="H998" i="1"/>
  <c r="M997" i="1"/>
  <c r="N997" i="1" s="1"/>
  <c r="J997" i="1"/>
  <c r="I997" i="1"/>
  <c r="H997" i="1"/>
  <c r="G996" i="1"/>
  <c r="J996" i="1" s="1"/>
  <c r="F996" i="1"/>
  <c r="I996" i="1" s="1"/>
  <c r="E996" i="1"/>
  <c r="H996" i="1" s="1"/>
  <c r="N982" i="1"/>
  <c r="G982" i="1"/>
  <c r="F982" i="1"/>
  <c r="E982" i="1"/>
  <c r="N981" i="1"/>
  <c r="G981" i="1"/>
  <c r="F981" i="1"/>
  <c r="E981" i="1"/>
  <c r="J980" i="1"/>
  <c r="I980" i="1"/>
  <c r="H980" i="1"/>
  <c r="J979" i="1"/>
  <c r="I979" i="1"/>
  <c r="H979" i="1"/>
  <c r="C979" i="1"/>
  <c r="M978" i="1"/>
  <c r="N978" i="1" s="1"/>
  <c r="J978" i="1"/>
  <c r="I978" i="1"/>
  <c r="H978" i="1"/>
  <c r="M977" i="1"/>
  <c r="J977" i="1"/>
  <c r="I977" i="1"/>
  <c r="H977" i="1"/>
  <c r="G976" i="1"/>
  <c r="J976" i="1" s="1"/>
  <c r="F976" i="1"/>
  <c r="I976" i="1" s="1"/>
  <c r="E976" i="1"/>
  <c r="H976" i="1" s="1"/>
  <c r="N962" i="1"/>
  <c r="G962" i="1"/>
  <c r="F962" i="1"/>
  <c r="E962" i="1"/>
  <c r="N961" i="1"/>
  <c r="G961" i="1"/>
  <c r="F961" i="1"/>
  <c r="E961" i="1"/>
  <c r="J960" i="1"/>
  <c r="I960" i="1"/>
  <c r="H960" i="1"/>
  <c r="J959" i="1"/>
  <c r="I959" i="1"/>
  <c r="H959" i="1"/>
  <c r="C959" i="1"/>
  <c r="M958" i="1"/>
  <c r="N958" i="1" s="1"/>
  <c r="J958" i="1"/>
  <c r="I958" i="1"/>
  <c r="H958" i="1"/>
  <c r="M957" i="1"/>
  <c r="J957" i="1"/>
  <c r="I957" i="1"/>
  <c r="H957" i="1"/>
  <c r="G956" i="1"/>
  <c r="J956" i="1" s="1"/>
  <c r="F956" i="1"/>
  <c r="I956" i="1" s="1"/>
  <c r="E956" i="1"/>
  <c r="H956" i="1" s="1"/>
  <c r="N942" i="1"/>
  <c r="G942" i="1"/>
  <c r="F942" i="1"/>
  <c r="E942" i="1"/>
  <c r="N941" i="1"/>
  <c r="G941" i="1"/>
  <c r="F941" i="1"/>
  <c r="E941" i="1"/>
  <c r="J940" i="1"/>
  <c r="I940" i="1"/>
  <c r="H940" i="1"/>
  <c r="J939" i="1"/>
  <c r="I939" i="1"/>
  <c r="H939" i="1"/>
  <c r="C939" i="1"/>
  <c r="M938" i="1"/>
  <c r="N938" i="1" s="1"/>
  <c r="J938" i="1"/>
  <c r="I938" i="1"/>
  <c r="H938" i="1"/>
  <c r="M937" i="1"/>
  <c r="J937" i="1"/>
  <c r="J942" i="1" s="1"/>
  <c r="I937" i="1"/>
  <c r="H937" i="1"/>
  <c r="G936" i="1"/>
  <c r="J936" i="1" s="1"/>
  <c r="F936" i="1"/>
  <c r="I936" i="1" s="1"/>
  <c r="E936" i="1"/>
  <c r="H936" i="1" s="1"/>
  <c r="N922" i="1"/>
  <c r="G922" i="1"/>
  <c r="F922" i="1"/>
  <c r="E922" i="1"/>
  <c r="N921" i="1"/>
  <c r="G921" i="1"/>
  <c r="F921" i="1"/>
  <c r="E921" i="1"/>
  <c r="J920" i="1"/>
  <c r="I920" i="1"/>
  <c r="H920" i="1"/>
  <c r="J919" i="1"/>
  <c r="I919" i="1"/>
  <c r="H919" i="1"/>
  <c r="C919" i="1"/>
  <c r="M918" i="1"/>
  <c r="N918" i="1" s="1"/>
  <c r="J918" i="1"/>
  <c r="I918" i="1"/>
  <c r="H918" i="1"/>
  <c r="M917" i="1"/>
  <c r="N917" i="1" s="1"/>
  <c r="J917" i="1"/>
  <c r="I917" i="1"/>
  <c r="H917" i="1"/>
  <c r="G916" i="1"/>
  <c r="J916" i="1" s="1"/>
  <c r="F916" i="1"/>
  <c r="I916" i="1" s="1"/>
  <c r="E916" i="1"/>
  <c r="H916" i="1" s="1"/>
  <c r="N902" i="1"/>
  <c r="G902" i="1"/>
  <c r="F902" i="1"/>
  <c r="E902" i="1"/>
  <c r="N901" i="1"/>
  <c r="G901" i="1"/>
  <c r="F901" i="1"/>
  <c r="E901" i="1"/>
  <c r="J900" i="1"/>
  <c r="I900" i="1"/>
  <c r="H900" i="1"/>
  <c r="J899" i="1"/>
  <c r="I899" i="1"/>
  <c r="H899" i="1"/>
  <c r="C899" i="1"/>
  <c r="M898" i="1"/>
  <c r="N898" i="1" s="1"/>
  <c r="J898" i="1"/>
  <c r="I898" i="1"/>
  <c r="H898" i="1"/>
  <c r="M897" i="1"/>
  <c r="J897" i="1"/>
  <c r="I897" i="1"/>
  <c r="H897" i="1"/>
  <c r="G896" i="1"/>
  <c r="J896" i="1" s="1"/>
  <c r="F896" i="1"/>
  <c r="I896" i="1" s="1"/>
  <c r="E896" i="1"/>
  <c r="H896" i="1" s="1"/>
  <c r="N882" i="1"/>
  <c r="G882" i="1"/>
  <c r="F882" i="1"/>
  <c r="E882" i="1"/>
  <c r="N881" i="1"/>
  <c r="G881" i="1"/>
  <c r="F881" i="1"/>
  <c r="E881" i="1"/>
  <c r="J880" i="1"/>
  <c r="I880" i="1"/>
  <c r="H880" i="1"/>
  <c r="J879" i="1"/>
  <c r="I879" i="1"/>
  <c r="H879" i="1"/>
  <c r="C879" i="1"/>
  <c r="M878" i="1"/>
  <c r="N878" i="1" s="1"/>
  <c r="J878" i="1"/>
  <c r="I878" i="1"/>
  <c r="H878" i="1"/>
  <c r="M877" i="1"/>
  <c r="J877" i="1"/>
  <c r="I877" i="1"/>
  <c r="H877" i="1"/>
  <c r="G876" i="1"/>
  <c r="J876" i="1" s="1"/>
  <c r="F876" i="1"/>
  <c r="I876" i="1" s="1"/>
  <c r="E876" i="1"/>
  <c r="H876" i="1" s="1"/>
  <c r="N862" i="1"/>
  <c r="G862" i="1"/>
  <c r="F862" i="1"/>
  <c r="E862" i="1"/>
  <c r="N861" i="1"/>
  <c r="G861" i="1"/>
  <c r="F861" i="1"/>
  <c r="E861" i="1"/>
  <c r="J860" i="1"/>
  <c r="I860" i="1"/>
  <c r="H860" i="1"/>
  <c r="J859" i="1"/>
  <c r="I859" i="1"/>
  <c r="H859" i="1"/>
  <c r="C859" i="1"/>
  <c r="M858" i="1"/>
  <c r="N858" i="1" s="1"/>
  <c r="J858" i="1"/>
  <c r="I858" i="1"/>
  <c r="H858" i="1"/>
  <c r="M857" i="1"/>
  <c r="J857" i="1"/>
  <c r="I857" i="1"/>
  <c r="H857" i="1"/>
  <c r="G856" i="1"/>
  <c r="J856" i="1" s="1"/>
  <c r="F856" i="1"/>
  <c r="I856" i="1" s="1"/>
  <c r="E856" i="1"/>
  <c r="H856" i="1" s="1"/>
  <c r="N842" i="1"/>
  <c r="G842" i="1"/>
  <c r="F842" i="1"/>
  <c r="E842" i="1"/>
  <c r="N841" i="1"/>
  <c r="G841" i="1"/>
  <c r="F841" i="1"/>
  <c r="E841" i="1"/>
  <c r="J840" i="1"/>
  <c r="I840" i="1"/>
  <c r="H840" i="1"/>
  <c r="J839" i="1"/>
  <c r="I839" i="1"/>
  <c r="H839" i="1"/>
  <c r="C839" i="1"/>
  <c r="M838" i="1"/>
  <c r="N838" i="1" s="1"/>
  <c r="J838" i="1"/>
  <c r="I838" i="1"/>
  <c r="H838" i="1"/>
  <c r="M837" i="1"/>
  <c r="N837" i="1" s="1"/>
  <c r="J837" i="1"/>
  <c r="I837" i="1"/>
  <c r="H837" i="1"/>
  <c r="G836" i="1"/>
  <c r="J836" i="1" s="1"/>
  <c r="F836" i="1"/>
  <c r="I836" i="1" s="1"/>
  <c r="E836" i="1"/>
  <c r="H836" i="1" s="1"/>
  <c r="N822" i="1"/>
  <c r="G822" i="1"/>
  <c r="F822" i="1"/>
  <c r="E822" i="1"/>
  <c r="N821" i="1"/>
  <c r="G821" i="1"/>
  <c r="F821" i="1"/>
  <c r="E821" i="1"/>
  <c r="J820" i="1"/>
  <c r="I820" i="1"/>
  <c r="H820" i="1"/>
  <c r="J819" i="1"/>
  <c r="I819" i="1"/>
  <c r="H819" i="1"/>
  <c r="C819" i="1"/>
  <c r="M818" i="1"/>
  <c r="N818" i="1" s="1"/>
  <c r="J818" i="1"/>
  <c r="I818" i="1"/>
  <c r="H818" i="1"/>
  <c r="M817" i="1"/>
  <c r="J817" i="1"/>
  <c r="I817" i="1"/>
  <c r="H817" i="1"/>
  <c r="G816" i="1"/>
  <c r="J816" i="1" s="1"/>
  <c r="F816" i="1"/>
  <c r="I816" i="1" s="1"/>
  <c r="E816" i="1"/>
  <c r="H816" i="1" s="1"/>
  <c r="N802" i="1"/>
  <c r="G802" i="1"/>
  <c r="F802" i="1"/>
  <c r="E802" i="1"/>
  <c r="N801" i="1"/>
  <c r="G801" i="1"/>
  <c r="F801" i="1"/>
  <c r="E801" i="1"/>
  <c r="J800" i="1"/>
  <c r="I800" i="1"/>
  <c r="H800" i="1"/>
  <c r="J799" i="1"/>
  <c r="I799" i="1"/>
  <c r="H799" i="1"/>
  <c r="C799" i="1"/>
  <c r="M798" i="1"/>
  <c r="N798" i="1" s="1"/>
  <c r="J798" i="1"/>
  <c r="I798" i="1"/>
  <c r="H798" i="1"/>
  <c r="M797" i="1"/>
  <c r="J797" i="1"/>
  <c r="I797" i="1"/>
  <c r="H797" i="1"/>
  <c r="G796" i="1"/>
  <c r="J796" i="1" s="1"/>
  <c r="F796" i="1"/>
  <c r="I796" i="1" s="1"/>
  <c r="E796" i="1"/>
  <c r="H796" i="1" s="1"/>
  <c r="N782" i="1"/>
  <c r="G782" i="1"/>
  <c r="F782" i="1"/>
  <c r="E782" i="1"/>
  <c r="N781" i="1"/>
  <c r="G781" i="1"/>
  <c r="F781" i="1"/>
  <c r="E781" i="1"/>
  <c r="J780" i="1"/>
  <c r="I780" i="1"/>
  <c r="H780" i="1"/>
  <c r="J779" i="1"/>
  <c r="I779" i="1"/>
  <c r="H779" i="1"/>
  <c r="C779" i="1"/>
  <c r="M778" i="1"/>
  <c r="N778" i="1" s="1"/>
  <c r="J778" i="1"/>
  <c r="I778" i="1"/>
  <c r="H778" i="1"/>
  <c r="M777" i="1"/>
  <c r="J777" i="1"/>
  <c r="I777" i="1"/>
  <c r="H777" i="1"/>
  <c r="G776" i="1"/>
  <c r="J776" i="1" s="1"/>
  <c r="F776" i="1"/>
  <c r="I776" i="1" s="1"/>
  <c r="E776" i="1"/>
  <c r="H776" i="1" s="1"/>
  <c r="N762" i="1"/>
  <c r="G762" i="1"/>
  <c r="F762" i="1"/>
  <c r="E762" i="1"/>
  <c r="N761" i="1"/>
  <c r="G761" i="1"/>
  <c r="F761" i="1"/>
  <c r="E761" i="1"/>
  <c r="J760" i="1"/>
  <c r="I760" i="1"/>
  <c r="H760" i="1"/>
  <c r="J759" i="1"/>
  <c r="I759" i="1"/>
  <c r="H759" i="1"/>
  <c r="C759" i="1"/>
  <c r="M758" i="1"/>
  <c r="N758" i="1" s="1"/>
  <c r="J758" i="1"/>
  <c r="I758" i="1"/>
  <c r="H758" i="1"/>
  <c r="M757" i="1"/>
  <c r="J757" i="1"/>
  <c r="I757" i="1"/>
  <c r="H757" i="1"/>
  <c r="G756" i="1"/>
  <c r="J756" i="1" s="1"/>
  <c r="F756" i="1"/>
  <c r="I756" i="1" s="1"/>
  <c r="E756" i="1"/>
  <c r="H756" i="1" s="1"/>
  <c r="N742" i="1"/>
  <c r="G742" i="1"/>
  <c r="F742" i="1"/>
  <c r="E742" i="1"/>
  <c r="N741" i="1"/>
  <c r="G741" i="1"/>
  <c r="F741" i="1"/>
  <c r="E741" i="1"/>
  <c r="J740" i="1"/>
  <c r="I740" i="1"/>
  <c r="H740" i="1"/>
  <c r="J739" i="1"/>
  <c r="I739" i="1"/>
  <c r="H739" i="1"/>
  <c r="C739" i="1"/>
  <c r="M738" i="1"/>
  <c r="N738" i="1" s="1"/>
  <c r="J738" i="1"/>
  <c r="I738" i="1"/>
  <c r="H738" i="1"/>
  <c r="M737" i="1"/>
  <c r="N737" i="1" s="1"/>
  <c r="J737" i="1"/>
  <c r="I737" i="1"/>
  <c r="H737" i="1"/>
  <c r="G736" i="1"/>
  <c r="J736" i="1" s="1"/>
  <c r="F736" i="1"/>
  <c r="I736" i="1" s="1"/>
  <c r="E736" i="1"/>
  <c r="H736" i="1" s="1"/>
  <c r="N722" i="1"/>
  <c r="G722" i="1"/>
  <c r="F722" i="1"/>
  <c r="E722" i="1"/>
  <c r="N721" i="1"/>
  <c r="G721" i="1"/>
  <c r="F721" i="1"/>
  <c r="E721" i="1"/>
  <c r="J720" i="1"/>
  <c r="I720" i="1"/>
  <c r="H720" i="1"/>
  <c r="J719" i="1"/>
  <c r="I719" i="1"/>
  <c r="H719" i="1"/>
  <c r="C719" i="1"/>
  <c r="M718" i="1"/>
  <c r="N718" i="1" s="1"/>
  <c r="J718" i="1"/>
  <c r="I718" i="1"/>
  <c r="H718" i="1"/>
  <c r="M717" i="1"/>
  <c r="J717" i="1"/>
  <c r="I717" i="1"/>
  <c r="H717" i="1"/>
  <c r="G716" i="1"/>
  <c r="J716" i="1" s="1"/>
  <c r="F716" i="1"/>
  <c r="I716" i="1" s="1"/>
  <c r="E716" i="1"/>
  <c r="H716" i="1" s="1"/>
  <c r="N702" i="1"/>
  <c r="G702" i="1"/>
  <c r="F702" i="1"/>
  <c r="E702" i="1"/>
  <c r="N701" i="1"/>
  <c r="G701" i="1"/>
  <c r="F701" i="1"/>
  <c r="E701" i="1"/>
  <c r="J700" i="1"/>
  <c r="I700" i="1"/>
  <c r="H700" i="1"/>
  <c r="J699" i="1"/>
  <c r="I699" i="1"/>
  <c r="H699" i="1"/>
  <c r="C699" i="1"/>
  <c r="M698" i="1"/>
  <c r="N698" i="1" s="1"/>
  <c r="J698" i="1"/>
  <c r="I698" i="1"/>
  <c r="H698" i="1"/>
  <c r="M697" i="1"/>
  <c r="J697" i="1"/>
  <c r="I697" i="1"/>
  <c r="H697" i="1"/>
  <c r="G696" i="1"/>
  <c r="J696" i="1" s="1"/>
  <c r="F696" i="1"/>
  <c r="I696" i="1" s="1"/>
  <c r="E696" i="1"/>
  <c r="H696" i="1" s="1"/>
  <c r="N682" i="1"/>
  <c r="G682" i="1"/>
  <c r="F682" i="1"/>
  <c r="E682" i="1"/>
  <c r="N681" i="1"/>
  <c r="G681" i="1"/>
  <c r="F681" i="1"/>
  <c r="E681" i="1"/>
  <c r="J680" i="1"/>
  <c r="I680" i="1"/>
  <c r="H680" i="1"/>
  <c r="J679" i="1"/>
  <c r="I679" i="1"/>
  <c r="H679" i="1"/>
  <c r="C679" i="1"/>
  <c r="M678" i="1"/>
  <c r="N678" i="1" s="1"/>
  <c r="J678" i="1"/>
  <c r="I678" i="1"/>
  <c r="H678" i="1"/>
  <c r="M677" i="1"/>
  <c r="J677" i="1"/>
  <c r="I677" i="1"/>
  <c r="H677" i="1"/>
  <c r="G676" i="1"/>
  <c r="J676" i="1" s="1"/>
  <c r="F676" i="1"/>
  <c r="I676" i="1" s="1"/>
  <c r="E676" i="1"/>
  <c r="H676" i="1" s="1"/>
  <c r="N662" i="1"/>
  <c r="G662" i="1"/>
  <c r="F662" i="1"/>
  <c r="E662" i="1"/>
  <c r="N661" i="1"/>
  <c r="G661" i="1"/>
  <c r="F661" i="1"/>
  <c r="E661" i="1"/>
  <c r="J660" i="1"/>
  <c r="I660" i="1"/>
  <c r="H660" i="1"/>
  <c r="J659" i="1"/>
  <c r="I659" i="1"/>
  <c r="H659" i="1"/>
  <c r="C659" i="1"/>
  <c r="M658" i="1"/>
  <c r="N658" i="1" s="1"/>
  <c r="J658" i="1"/>
  <c r="I658" i="1"/>
  <c r="H658" i="1"/>
  <c r="M657" i="1"/>
  <c r="N657" i="1" s="1"/>
  <c r="J657" i="1"/>
  <c r="I657" i="1"/>
  <c r="H657" i="1"/>
  <c r="G656" i="1"/>
  <c r="J656" i="1" s="1"/>
  <c r="F656" i="1"/>
  <c r="I656" i="1" s="1"/>
  <c r="E656" i="1"/>
  <c r="H656" i="1" s="1"/>
  <c r="N642" i="1"/>
  <c r="G642" i="1"/>
  <c r="F642" i="1"/>
  <c r="E642" i="1"/>
  <c r="N641" i="1"/>
  <c r="G641" i="1"/>
  <c r="F641" i="1"/>
  <c r="E641" i="1"/>
  <c r="J640" i="1"/>
  <c r="I640" i="1"/>
  <c r="H640" i="1"/>
  <c r="J639" i="1"/>
  <c r="I639" i="1"/>
  <c r="H639" i="1"/>
  <c r="C639" i="1"/>
  <c r="M638" i="1"/>
  <c r="N638" i="1" s="1"/>
  <c r="J638" i="1"/>
  <c r="I638" i="1"/>
  <c r="H638" i="1"/>
  <c r="M637" i="1"/>
  <c r="N637" i="1" s="1"/>
  <c r="J637" i="1"/>
  <c r="I637" i="1"/>
  <c r="H637" i="1"/>
  <c r="G636" i="1"/>
  <c r="J636" i="1" s="1"/>
  <c r="F636" i="1"/>
  <c r="I636" i="1" s="1"/>
  <c r="E636" i="1"/>
  <c r="H636" i="1" s="1"/>
  <c r="N622" i="1"/>
  <c r="G622" i="1"/>
  <c r="F622" i="1"/>
  <c r="E622" i="1"/>
  <c r="N621" i="1"/>
  <c r="G621" i="1"/>
  <c r="F621" i="1"/>
  <c r="E621" i="1"/>
  <c r="J620" i="1"/>
  <c r="I620" i="1"/>
  <c r="H620" i="1"/>
  <c r="J619" i="1"/>
  <c r="I619" i="1"/>
  <c r="H619" i="1"/>
  <c r="C619" i="1"/>
  <c r="M618" i="1"/>
  <c r="N618" i="1" s="1"/>
  <c r="J618" i="1"/>
  <c r="I618" i="1"/>
  <c r="H618" i="1"/>
  <c r="M617" i="1"/>
  <c r="J617" i="1"/>
  <c r="I617" i="1"/>
  <c r="H617" i="1"/>
  <c r="G616" i="1"/>
  <c r="J616" i="1" s="1"/>
  <c r="F616" i="1"/>
  <c r="I616" i="1" s="1"/>
  <c r="E616" i="1"/>
  <c r="H616" i="1" s="1"/>
  <c r="N602" i="1"/>
  <c r="G602" i="1"/>
  <c r="F602" i="1"/>
  <c r="E602" i="1"/>
  <c r="N601" i="1"/>
  <c r="G601" i="1"/>
  <c r="F601" i="1"/>
  <c r="E601" i="1"/>
  <c r="J600" i="1"/>
  <c r="I600" i="1"/>
  <c r="H600" i="1"/>
  <c r="J599" i="1"/>
  <c r="I599" i="1"/>
  <c r="H599" i="1"/>
  <c r="C599" i="1"/>
  <c r="M598" i="1"/>
  <c r="N598" i="1" s="1"/>
  <c r="J598" i="1"/>
  <c r="I598" i="1"/>
  <c r="H598" i="1"/>
  <c r="M597" i="1"/>
  <c r="N597" i="1" s="1"/>
  <c r="J597" i="1"/>
  <c r="I597" i="1"/>
  <c r="H597" i="1"/>
  <c r="G596" i="1"/>
  <c r="J596" i="1" s="1"/>
  <c r="F596" i="1"/>
  <c r="I596" i="1" s="1"/>
  <c r="E596" i="1"/>
  <c r="H596" i="1" s="1"/>
  <c r="N582" i="1"/>
  <c r="G582" i="1"/>
  <c r="F582" i="1"/>
  <c r="E582" i="1"/>
  <c r="N581" i="1"/>
  <c r="G581" i="1"/>
  <c r="F581" i="1"/>
  <c r="E581" i="1"/>
  <c r="J580" i="1"/>
  <c r="I580" i="1"/>
  <c r="H580" i="1"/>
  <c r="J579" i="1"/>
  <c r="I579" i="1"/>
  <c r="H579" i="1"/>
  <c r="C579" i="1"/>
  <c r="M578" i="1"/>
  <c r="N578" i="1" s="1"/>
  <c r="J578" i="1"/>
  <c r="I578" i="1"/>
  <c r="H578" i="1"/>
  <c r="M577" i="1"/>
  <c r="N577" i="1" s="1"/>
  <c r="J577" i="1"/>
  <c r="I577" i="1"/>
  <c r="H577" i="1"/>
  <c r="K577" i="1" s="1"/>
  <c r="G576" i="1"/>
  <c r="J576" i="1" s="1"/>
  <c r="F576" i="1"/>
  <c r="I576" i="1" s="1"/>
  <c r="E576" i="1"/>
  <c r="H576" i="1" s="1"/>
  <c r="N562" i="1"/>
  <c r="G562" i="1"/>
  <c r="F562" i="1"/>
  <c r="E562" i="1"/>
  <c r="N561" i="1"/>
  <c r="G561" i="1"/>
  <c r="F561" i="1"/>
  <c r="E561" i="1"/>
  <c r="J560" i="1"/>
  <c r="I560" i="1"/>
  <c r="H560" i="1"/>
  <c r="J559" i="1"/>
  <c r="I559" i="1"/>
  <c r="H559" i="1"/>
  <c r="C559" i="1"/>
  <c r="M558" i="1"/>
  <c r="N558" i="1" s="1"/>
  <c r="J558" i="1"/>
  <c r="I558" i="1"/>
  <c r="H558" i="1"/>
  <c r="M557" i="1"/>
  <c r="N557" i="1" s="1"/>
  <c r="J557" i="1"/>
  <c r="I557" i="1"/>
  <c r="H557" i="1"/>
  <c r="G556" i="1"/>
  <c r="J556" i="1" s="1"/>
  <c r="F556" i="1"/>
  <c r="I556" i="1" s="1"/>
  <c r="E556" i="1"/>
  <c r="H556" i="1" s="1"/>
  <c r="N542" i="1"/>
  <c r="G542" i="1"/>
  <c r="F542" i="1"/>
  <c r="E542" i="1"/>
  <c r="N541" i="1"/>
  <c r="G541" i="1"/>
  <c r="F541" i="1"/>
  <c r="E541" i="1"/>
  <c r="J540" i="1"/>
  <c r="I540" i="1"/>
  <c r="H540" i="1"/>
  <c r="J539" i="1"/>
  <c r="I539" i="1"/>
  <c r="H539" i="1"/>
  <c r="C539" i="1"/>
  <c r="M538" i="1"/>
  <c r="N538" i="1" s="1"/>
  <c r="J538" i="1"/>
  <c r="I538" i="1"/>
  <c r="H538" i="1"/>
  <c r="M537" i="1"/>
  <c r="J537" i="1"/>
  <c r="I537" i="1"/>
  <c r="H537" i="1"/>
  <c r="G536" i="1"/>
  <c r="J536" i="1" s="1"/>
  <c r="F536" i="1"/>
  <c r="I536" i="1" s="1"/>
  <c r="E536" i="1"/>
  <c r="H536" i="1" s="1"/>
  <c r="N522" i="1"/>
  <c r="G522" i="1"/>
  <c r="F522" i="1"/>
  <c r="E522" i="1"/>
  <c r="N521" i="1"/>
  <c r="G521" i="1"/>
  <c r="F521" i="1"/>
  <c r="E521" i="1"/>
  <c r="J520" i="1"/>
  <c r="I520" i="1"/>
  <c r="H520" i="1"/>
  <c r="J519" i="1"/>
  <c r="I519" i="1"/>
  <c r="H519" i="1"/>
  <c r="C519" i="1"/>
  <c r="M518" i="1"/>
  <c r="N518" i="1" s="1"/>
  <c r="J518" i="1"/>
  <c r="I518" i="1"/>
  <c r="H518" i="1"/>
  <c r="M517" i="1"/>
  <c r="N517" i="1" s="1"/>
  <c r="J517" i="1"/>
  <c r="I517" i="1"/>
  <c r="H517" i="1"/>
  <c r="G516" i="1"/>
  <c r="J516" i="1" s="1"/>
  <c r="F516" i="1"/>
  <c r="I516" i="1" s="1"/>
  <c r="E516" i="1"/>
  <c r="H516" i="1" s="1"/>
  <c r="N502" i="1"/>
  <c r="G502" i="1"/>
  <c r="F502" i="1"/>
  <c r="E502" i="1"/>
  <c r="N501" i="1"/>
  <c r="G501" i="1"/>
  <c r="F501" i="1"/>
  <c r="E501" i="1"/>
  <c r="J500" i="1"/>
  <c r="I500" i="1"/>
  <c r="H500" i="1"/>
  <c r="J499" i="1"/>
  <c r="I499" i="1"/>
  <c r="H499" i="1"/>
  <c r="C499" i="1"/>
  <c r="M498" i="1"/>
  <c r="N498" i="1" s="1"/>
  <c r="J498" i="1"/>
  <c r="I498" i="1"/>
  <c r="H498" i="1"/>
  <c r="M497" i="1"/>
  <c r="J497" i="1"/>
  <c r="I497" i="1"/>
  <c r="H497" i="1"/>
  <c r="G496" i="1"/>
  <c r="J496" i="1" s="1"/>
  <c r="F496" i="1"/>
  <c r="I496" i="1" s="1"/>
  <c r="E496" i="1"/>
  <c r="H496" i="1" s="1"/>
  <c r="N482" i="1"/>
  <c r="G482" i="1"/>
  <c r="F482" i="1"/>
  <c r="E482" i="1"/>
  <c r="N481" i="1"/>
  <c r="G481" i="1"/>
  <c r="F481" i="1"/>
  <c r="E481" i="1"/>
  <c r="J480" i="1"/>
  <c r="I480" i="1"/>
  <c r="H480" i="1"/>
  <c r="J479" i="1"/>
  <c r="I479" i="1"/>
  <c r="H479" i="1"/>
  <c r="C479" i="1"/>
  <c r="M478" i="1"/>
  <c r="N478" i="1" s="1"/>
  <c r="J478" i="1"/>
  <c r="I478" i="1"/>
  <c r="H478" i="1"/>
  <c r="M477" i="1"/>
  <c r="J477" i="1"/>
  <c r="I477" i="1"/>
  <c r="H477" i="1"/>
  <c r="K477" i="1" s="1"/>
  <c r="G476" i="1"/>
  <c r="J476" i="1" s="1"/>
  <c r="F476" i="1"/>
  <c r="I476" i="1" s="1"/>
  <c r="E476" i="1"/>
  <c r="H476" i="1" s="1"/>
  <c r="N462" i="1"/>
  <c r="G462" i="1"/>
  <c r="F462" i="1"/>
  <c r="E462" i="1"/>
  <c r="N461" i="1"/>
  <c r="G461" i="1"/>
  <c r="F461" i="1"/>
  <c r="E461" i="1"/>
  <c r="J460" i="1"/>
  <c r="I460" i="1"/>
  <c r="H460" i="1"/>
  <c r="J459" i="1"/>
  <c r="I459" i="1"/>
  <c r="H459" i="1"/>
  <c r="C459" i="1"/>
  <c r="M458" i="1"/>
  <c r="N458" i="1" s="1"/>
  <c r="J458" i="1"/>
  <c r="I458" i="1"/>
  <c r="H458" i="1"/>
  <c r="M457" i="1"/>
  <c r="J457" i="1"/>
  <c r="I457" i="1"/>
  <c r="H457" i="1"/>
  <c r="G456" i="1"/>
  <c r="J456" i="1" s="1"/>
  <c r="F456" i="1"/>
  <c r="I456" i="1" s="1"/>
  <c r="E456" i="1"/>
  <c r="H456" i="1" s="1"/>
  <c r="N442" i="1"/>
  <c r="G442" i="1"/>
  <c r="F442" i="1"/>
  <c r="E442" i="1"/>
  <c r="N441" i="1"/>
  <c r="G441" i="1"/>
  <c r="F441" i="1"/>
  <c r="E441" i="1"/>
  <c r="J440" i="1"/>
  <c r="I440" i="1"/>
  <c r="H440" i="1"/>
  <c r="J439" i="1"/>
  <c r="I439" i="1"/>
  <c r="H439" i="1"/>
  <c r="C439" i="1"/>
  <c r="M438" i="1"/>
  <c r="N438" i="1" s="1"/>
  <c r="J438" i="1"/>
  <c r="I438" i="1"/>
  <c r="H438" i="1"/>
  <c r="M437" i="1"/>
  <c r="J437" i="1"/>
  <c r="I437" i="1"/>
  <c r="I442" i="1" s="1"/>
  <c r="H437" i="1"/>
  <c r="G436" i="1"/>
  <c r="J436" i="1" s="1"/>
  <c r="F436" i="1"/>
  <c r="I436" i="1" s="1"/>
  <c r="E436" i="1"/>
  <c r="H436" i="1" s="1"/>
  <c r="N422" i="1"/>
  <c r="G422" i="1"/>
  <c r="F422" i="1"/>
  <c r="E422" i="1"/>
  <c r="N421" i="1"/>
  <c r="G421" i="1"/>
  <c r="F421" i="1"/>
  <c r="E421" i="1"/>
  <c r="J420" i="1"/>
  <c r="I420" i="1"/>
  <c r="H420" i="1"/>
  <c r="J419" i="1"/>
  <c r="I419" i="1"/>
  <c r="H419" i="1"/>
  <c r="C419" i="1"/>
  <c r="M418" i="1"/>
  <c r="N418" i="1" s="1"/>
  <c r="J418" i="1"/>
  <c r="I418" i="1"/>
  <c r="H418" i="1"/>
  <c r="M417" i="1"/>
  <c r="J417" i="1"/>
  <c r="I417" i="1"/>
  <c r="H417" i="1"/>
  <c r="G416" i="1"/>
  <c r="J416" i="1" s="1"/>
  <c r="F416" i="1"/>
  <c r="I416" i="1" s="1"/>
  <c r="E416" i="1"/>
  <c r="H416" i="1" s="1"/>
  <c r="N402" i="1"/>
  <c r="G402" i="1"/>
  <c r="F402" i="1"/>
  <c r="E402" i="1"/>
  <c r="N401" i="1"/>
  <c r="G401" i="1"/>
  <c r="F401" i="1"/>
  <c r="E401" i="1"/>
  <c r="J400" i="1"/>
  <c r="I400" i="1"/>
  <c r="H400" i="1"/>
  <c r="J399" i="1"/>
  <c r="I399" i="1"/>
  <c r="H399" i="1"/>
  <c r="C399" i="1"/>
  <c r="M398" i="1"/>
  <c r="N398" i="1" s="1"/>
  <c r="J398" i="1"/>
  <c r="I398" i="1"/>
  <c r="H398" i="1"/>
  <c r="M397" i="1"/>
  <c r="J397" i="1"/>
  <c r="I397" i="1"/>
  <c r="H397" i="1"/>
  <c r="G396" i="1"/>
  <c r="J396" i="1" s="1"/>
  <c r="F396" i="1"/>
  <c r="I396" i="1" s="1"/>
  <c r="E396" i="1"/>
  <c r="H396" i="1" s="1"/>
  <c r="N382" i="1"/>
  <c r="G382" i="1"/>
  <c r="F382" i="1"/>
  <c r="E382" i="1"/>
  <c r="N381" i="1"/>
  <c r="G381" i="1"/>
  <c r="F381" i="1"/>
  <c r="E381" i="1"/>
  <c r="J380" i="1"/>
  <c r="I380" i="1"/>
  <c r="H380" i="1"/>
  <c r="J379" i="1"/>
  <c r="I379" i="1"/>
  <c r="H379" i="1"/>
  <c r="C379" i="1"/>
  <c r="M378" i="1"/>
  <c r="N378" i="1" s="1"/>
  <c r="J378" i="1"/>
  <c r="I378" i="1"/>
  <c r="H378" i="1"/>
  <c r="M377" i="1"/>
  <c r="N377" i="1" s="1"/>
  <c r="J377" i="1"/>
  <c r="I377" i="1"/>
  <c r="H377" i="1"/>
  <c r="G376" i="1"/>
  <c r="J376" i="1" s="1"/>
  <c r="F376" i="1"/>
  <c r="I376" i="1" s="1"/>
  <c r="E376" i="1"/>
  <c r="H376" i="1" s="1"/>
  <c r="N362" i="1"/>
  <c r="G362" i="1"/>
  <c r="F362" i="1"/>
  <c r="E362" i="1"/>
  <c r="N361" i="1"/>
  <c r="G361" i="1"/>
  <c r="F361" i="1"/>
  <c r="E361" i="1"/>
  <c r="J360" i="1"/>
  <c r="I360" i="1"/>
  <c r="H360" i="1"/>
  <c r="J359" i="1"/>
  <c r="I359" i="1"/>
  <c r="H359" i="1"/>
  <c r="C359" i="1"/>
  <c r="M358" i="1"/>
  <c r="N358" i="1" s="1"/>
  <c r="J358" i="1"/>
  <c r="I358" i="1"/>
  <c r="H358" i="1"/>
  <c r="M357" i="1"/>
  <c r="N357" i="1" s="1"/>
  <c r="J357" i="1"/>
  <c r="K357" i="1" s="1"/>
  <c r="I357" i="1"/>
  <c r="H357" i="1"/>
  <c r="G356" i="1"/>
  <c r="J356" i="1" s="1"/>
  <c r="F356" i="1"/>
  <c r="I356" i="1" s="1"/>
  <c r="E356" i="1"/>
  <c r="H356" i="1" s="1"/>
  <c r="N342" i="1"/>
  <c r="G342" i="1"/>
  <c r="F342" i="1"/>
  <c r="E342" i="1"/>
  <c r="N341" i="1"/>
  <c r="G341" i="1"/>
  <c r="F341" i="1"/>
  <c r="E341" i="1"/>
  <c r="J340" i="1"/>
  <c r="I340" i="1"/>
  <c r="H340" i="1"/>
  <c r="J339" i="1"/>
  <c r="I339" i="1"/>
  <c r="H339" i="1"/>
  <c r="C339" i="1"/>
  <c r="M338" i="1"/>
  <c r="N338" i="1" s="1"/>
  <c r="J338" i="1"/>
  <c r="I338" i="1"/>
  <c r="H338" i="1"/>
  <c r="M337" i="1"/>
  <c r="N337" i="1" s="1"/>
  <c r="J337" i="1"/>
  <c r="I337" i="1"/>
  <c r="H337" i="1"/>
  <c r="G336" i="1"/>
  <c r="J336" i="1" s="1"/>
  <c r="F336" i="1"/>
  <c r="I336" i="1" s="1"/>
  <c r="E336" i="1"/>
  <c r="H336" i="1" s="1"/>
  <c r="N322" i="1"/>
  <c r="G322" i="1"/>
  <c r="F322" i="1"/>
  <c r="E322" i="1"/>
  <c r="N321" i="1"/>
  <c r="G321" i="1"/>
  <c r="F321" i="1"/>
  <c r="E321" i="1"/>
  <c r="J320" i="1"/>
  <c r="I320" i="1"/>
  <c r="H320" i="1"/>
  <c r="J319" i="1"/>
  <c r="I319" i="1"/>
  <c r="H319" i="1"/>
  <c r="C319" i="1"/>
  <c r="M318" i="1"/>
  <c r="N318" i="1" s="1"/>
  <c r="J318" i="1"/>
  <c r="I318" i="1"/>
  <c r="H318" i="1"/>
  <c r="M317" i="1"/>
  <c r="N317" i="1" s="1"/>
  <c r="J317" i="1"/>
  <c r="I317" i="1"/>
  <c r="H317" i="1"/>
  <c r="G316" i="1"/>
  <c r="J316" i="1" s="1"/>
  <c r="F316" i="1"/>
  <c r="I316" i="1" s="1"/>
  <c r="E316" i="1"/>
  <c r="H316" i="1" s="1"/>
  <c r="N302" i="1"/>
  <c r="G302" i="1"/>
  <c r="F302" i="1"/>
  <c r="E302" i="1"/>
  <c r="N301" i="1"/>
  <c r="G301" i="1"/>
  <c r="F301" i="1"/>
  <c r="E301" i="1"/>
  <c r="J300" i="1"/>
  <c r="I300" i="1"/>
  <c r="H300" i="1"/>
  <c r="J299" i="1"/>
  <c r="I299" i="1"/>
  <c r="H299" i="1"/>
  <c r="C299" i="1"/>
  <c r="M298" i="1"/>
  <c r="N298" i="1" s="1"/>
  <c r="J298" i="1"/>
  <c r="I298" i="1"/>
  <c r="H298" i="1"/>
  <c r="M297" i="1"/>
  <c r="N297" i="1" s="1"/>
  <c r="J297" i="1"/>
  <c r="I297" i="1"/>
  <c r="H297" i="1"/>
  <c r="G296" i="1"/>
  <c r="J296" i="1" s="1"/>
  <c r="F296" i="1"/>
  <c r="I296" i="1" s="1"/>
  <c r="E296" i="1"/>
  <c r="H296" i="1" s="1"/>
  <c r="N282" i="1"/>
  <c r="G282" i="1"/>
  <c r="F282" i="1"/>
  <c r="E282" i="1"/>
  <c r="N281" i="1"/>
  <c r="G281" i="1"/>
  <c r="F281" i="1"/>
  <c r="E281" i="1"/>
  <c r="J280" i="1"/>
  <c r="I280" i="1"/>
  <c r="H280" i="1"/>
  <c r="J279" i="1"/>
  <c r="I279" i="1"/>
  <c r="H279" i="1"/>
  <c r="C279" i="1"/>
  <c r="M278" i="1"/>
  <c r="N278" i="1" s="1"/>
  <c r="J278" i="1"/>
  <c r="I278" i="1"/>
  <c r="H278" i="1"/>
  <c r="M277" i="1"/>
  <c r="N277" i="1" s="1"/>
  <c r="J277" i="1"/>
  <c r="I277" i="1"/>
  <c r="H277" i="1"/>
  <c r="G276" i="1"/>
  <c r="J276" i="1" s="1"/>
  <c r="F276" i="1"/>
  <c r="I276" i="1" s="1"/>
  <c r="E276" i="1"/>
  <c r="H276" i="1" s="1"/>
  <c r="N262" i="1"/>
  <c r="G262" i="1"/>
  <c r="F262" i="1"/>
  <c r="E262" i="1"/>
  <c r="N261" i="1"/>
  <c r="G261" i="1"/>
  <c r="F261" i="1"/>
  <c r="E261" i="1"/>
  <c r="J260" i="1"/>
  <c r="I260" i="1"/>
  <c r="H260" i="1"/>
  <c r="J259" i="1"/>
  <c r="I259" i="1"/>
  <c r="H259" i="1"/>
  <c r="C259" i="1"/>
  <c r="M258" i="1"/>
  <c r="N258" i="1" s="1"/>
  <c r="J258" i="1"/>
  <c r="I258" i="1"/>
  <c r="H258" i="1"/>
  <c r="M257" i="1"/>
  <c r="N257" i="1" s="1"/>
  <c r="J257" i="1"/>
  <c r="I257" i="1"/>
  <c r="H257" i="1"/>
  <c r="H256" i="1"/>
  <c r="G256" i="1"/>
  <c r="J256" i="1" s="1"/>
  <c r="F256" i="1"/>
  <c r="I256" i="1" s="1"/>
  <c r="E256" i="1"/>
  <c r="N242" i="1"/>
  <c r="G242" i="1"/>
  <c r="F242" i="1"/>
  <c r="E242" i="1"/>
  <c r="N241" i="1"/>
  <c r="G241" i="1"/>
  <c r="F241" i="1"/>
  <c r="E241" i="1"/>
  <c r="J240" i="1"/>
  <c r="I240" i="1"/>
  <c r="H240" i="1"/>
  <c r="J239" i="1"/>
  <c r="I239" i="1"/>
  <c r="H239" i="1"/>
  <c r="C239" i="1"/>
  <c r="M238" i="1"/>
  <c r="N238" i="1" s="1"/>
  <c r="J238" i="1"/>
  <c r="I238" i="1"/>
  <c r="H238" i="1"/>
  <c r="M237" i="1"/>
  <c r="N237" i="1" s="1"/>
  <c r="J237" i="1"/>
  <c r="I237" i="1"/>
  <c r="H237" i="1"/>
  <c r="G236" i="1"/>
  <c r="J236" i="1" s="1"/>
  <c r="F236" i="1"/>
  <c r="I236" i="1" s="1"/>
  <c r="E236" i="1"/>
  <c r="H236" i="1" s="1"/>
  <c r="N222" i="1"/>
  <c r="G222" i="1"/>
  <c r="F222" i="1"/>
  <c r="E222" i="1"/>
  <c r="N221" i="1"/>
  <c r="G221" i="1"/>
  <c r="F221" i="1"/>
  <c r="E221" i="1"/>
  <c r="J220" i="1"/>
  <c r="I220" i="1"/>
  <c r="H220" i="1"/>
  <c r="J219" i="1"/>
  <c r="I219" i="1"/>
  <c r="H219" i="1"/>
  <c r="C219" i="1"/>
  <c r="M218" i="1"/>
  <c r="N218" i="1" s="1"/>
  <c r="J218" i="1"/>
  <c r="I218" i="1"/>
  <c r="H218" i="1"/>
  <c r="M217" i="1"/>
  <c r="J217" i="1"/>
  <c r="I217" i="1"/>
  <c r="H217" i="1"/>
  <c r="G216" i="1"/>
  <c r="J216" i="1" s="1"/>
  <c r="F216" i="1"/>
  <c r="I216" i="1" s="1"/>
  <c r="E216" i="1"/>
  <c r="H216" i="1" s="1"/>
  <c r="N202" i="1"/>
  <c r="G202" i="1"/>
  <c r="F202" i="1"/>
  <c r="E202" i="1"/>
  <c r="N201" i="1"/>
  <c r="G201" i="1"/>
  <c r="F201" i="1"/>
  <c r="E201" i="1"/>
  <c r="J200" i="1"/>
  <c r="I200" i="1"/>
  <c r="H200" i="1"/>
  <c r="J199" i="1"/>
  <c r="I199" i="1"/>
  <c r="H199" i="1"/>
  <c r="C199" i="1"/>
  <c r="M198" i="1"/>
  <c r="N198" i="1" s="1"/>
  <c r="J198" i="1"/>
  <c r="I198" i="1"/>
  <c r="H198" i="1"/>
  <c r="M197" i="1"/>
  <c r="N197" i="1" s="1"/>
  <c r="J197" i="1"/>
  <c r="I197" i="1"/>
  <c r="H197" i="1"/>
  <c r="G196" i="1"/>
  <c r="J196" i="1" s="1"/>
  <c r="F196" i="1"/>
  <c r="I196" i="1" s="1"/>
  <c r="E196" i="1"/>
  <c r="H196" i="1" s="1"/>
  <c r="N182" i="1"/>
  <c r="G182" i="1"/>
  <c r="F182" i="1"/>
  <c r="E182" i="1"/>
  <c r="N181" i="1"/>
  <c r="G181" i="1"/>
  <c r="F181" i="1"/>
  <c r="E181" i="1"/>
  <c r="J180" i="1"/>
  <c r="I180" i="1"/>
  <c r="H180" i="1"/>
  <c r="J179" i="1"/>
  <c r="I179" i="1"/>
  <c r="H179" i="1"/>
  <c r="C179" i="1"/>
  <c r="M178" i="1"/>
  <c r="N178" i="1" s="1"/>
  <c r="J178" i="1"/>
  <c r="I178" i="1"/>
  <c r="H178" i="1"/>
  <c r="M177" i="1"/>
  <c r="J177" i="1"/>
  <c r="I177" i="1"/>
  <c r="H177" i="1"/>
  <c r="G176" i="1"/>
  <c r="J176" i="1" s="1"/>
  <c r="F176" i="1"/>
  <c r="I176" i="1" s="1"/>
  <c r="E176" i="1"/>
  <c r="H176" i="1" s="1"/>
  <c r="N162" i="1"/>
  <c r="G162" i="1"/>
  <c r="F162" i="1"/>
  <c r="E162" i="1"/>
  <c r="N161" i="1"/>
  <c r="G161" i="1"/>
  <c r="F161" i="1"/>
  <c r="E161" i="1"/>
  <c r="J160" i="1"/>
  <c r="I160" i="1"/>
  <c r="H160" i="1"/>
  <c r="J159" i="1"/>
  <c r="I159" i="1"/>
  <c r="H159" i="1"/>
  <c r="C159" i="1"/>
  <c r="M158" i="1"/>
  <c r="N158" i="1" s="1"/>
  <c r="J158" i="1"/>
  <c r="I158" i="1"/>
  <c r="H158" i="1"/>
  <c r="M157" i="1"/>
  <c r="N157" i="1" s="1"/>
  <c r="J157" i="1"/>
  <c r="I157" i="1"/>
  <c r="H157" i="1"/>
  <c r="G156" i="1"/>
  <c r="J156" i="1" s="1"/>
  <c r="F156" i="1"/>
  <c r="I156" i="1" s="1"/>
  <c r="E156" i="1"/>
  <c r="H156" i="1" s="1"/>
  <c r="N122" i="1"/>
  <c r="G122" i="1"/>
  <c r="F122" i="1"/>
  <c r="E122" i="1"/>
  <c r="N121" i="1"/>
  <c r="G121" i="1"/>
  <c r="F121" i="1"/>
  <c r="E121" i="1"/>
  <c r="J120" i="1"/>
  <c r="I120" i="1"/>
  <c r="H120" i="1"/>
  <c r="J119" i="1"/>
  <c r="I119" i="1"/>
  <c r="H119" i="1"/>
  <c r="C119" i="1"/>
  <c r="M118" i="1"/>
  <c r="N118" i="1" s="1"/>
  <c r="J118" i="1"/>
  <c r="I118" i="1"/>
  <c r="H118" i="1"/>
  <c r="M117" i="1"/>
  <c r="N117" i="1" s="1"/>
  <c r="J117" i="1"/>
  <c r="I117" i="1"/>
  <c r="H117" i="1"/>
  <c r="G116" i="1"/>
  <c r="J116" i="1" s="1"/>
  <c r="F116" i="1"/>
  <c r="I116" i="1" s="1"/>
  <c r="E116" i="1"/>
  <c r="H116" i="1" s="1"/>
  <c r="N102" i="1"/>
  <c r="G102" i="1"/>
  <c r="F102" i="1"/>
  <c r="E102" i="1"/>
  <c r="N101" i="1"/>
  <c r="G101" i="1"/>
  <c r="F101" i="1"/>
  <c r="E101" i="1"/>
  <c r="J100" i="1"/>
  <c r="I100" i="1"/>
  <c r="H100" i="1"/>
  <c r="J99" i="1"/>
  <c r="I99" i="1"/>
  <c r="H99" i="1"/>
  <c r="C99" i="1"/>
  <c r="M98" i="1"/>
  <c r="N98" i="1" s="1"/>
  <c r="J98" i="1"/>
  <c r="I98" i="1"/>
  <c r="H98" i="1"/>
  <c r="M97" i="1"/>
  <c r="J97" i="1"/>
  <c r="I97" i="1"/>
  <c r="K97" i="1" s="1"/>
  <c r="H97" i="1"/>
  <c r="G96" i="1"/>
  <c r="J96" i="1" s="1"/>
  <c r="F96" i="1"/>
  <c r="I96" i="1" s="1"/>
  <c r="E96" i="1"/>
  <c r="H96" i="1" s="1"/>
  <c r="N82" i="1"/>
  <c r="G82" i="1"/>
  <c r="F82" i="1"/>
  <c r="E82" i="1"/>
  <c r="N81" i="1"/>
  <c r="G81" i="1"/>
  <c r="F81" i="1"/>
  <c r="E81" i="1"/>
  <c r="J80" i="1"/>
  <c r="I80" i="1"/>
  <c r="H80" i="1"/>
  <c r="J79" i="1"/>
  <c r="I79" i="1"/>
  <c r="H79" i="1"/>
  <c r="C79" i="1"/>
  <c r="M78" i="1"/>
  <c r="N78" i="1" s="1"/>
  <c r="J78" i="1"/>
  <c r="I78" i="1"/>
  <c r="H78" i="1"/>
  <c r="M77" i="1"/>
  <c r="N77" i="1" s="1"/>
  <c r="J77" i="1"/>
  <c r="I77" i="1"/>
  <c r="H77" i="1"/>
  <c r="G76" i="1"/>
  <c r="J76" i="1" s="1"/>
  <c r="F76" i="1"/>
  <c r="I76" i="1" s="1"/>
  <c r="E76" i="1"/>
  <c r="H76" i="1" s="1"/>
  <c r="N62" i="1"/>
  <c r="G62" i="1"/>
  <c r="F62" i="1"/>
  <c r="E62" i="1"/>
  <c r="N61" i="1"/>
  <c r="G61" i="1"/>
  <c r="F61" i="1"/>
  <c r="E61" i="1"/>
  <c r="J60" i="1"/>
  <c r="I60" i="1"/>
  <c r="H60" i="1"/>
  <c r="J59" i="1"/>
  <c r="I59" i="1"/>
  <c r="H59" i="1"/>
  <c r="C59" i="1"/>
  <c r="M58" i="1"/>
  <c r="N58" i="1" s="1"/>
  <c r="J58" i="1"/>
  <c r="I58" i="1"/>
  <c r="H58" i="1"/>
  <c r="M57" i="1"/>
  <c r="N57" i="1" s="1"/>
  <c r="J57" i="1"/>
  <c r="I57" i="1"/>
  <c r="H57" i="1"/>
  <c r="G56" i="1"/>
  <c r="J56" i="1" s="1"/>
  <c r="F56" i="1"/>
  <c r="I56" i="1" s="1"/>
  <c r="E56" i="1"/>
  <c r="H56" i="1" s="1"/>
  <c r="N42" i="1"/>
  <c r="G42" i="1"/>
  <c r="F42" i="1"/>
  <c r="E42" i="1"/>
  <c r="N41" i="1"/>
  <c r="G41" i="1"/>
  <c r="F41" i="1"/>
  <c r="E41" i="1"/>
  <c r="J40" i="1"/>
  <c r="I40" i="1"/>
  <c r="H40" i="1"/>
  <c r="J39" i="1"/>
  <c r="I39" i="1"/>
  <c r="H39" i="1"/>
  <c r="C39" i="1"/>
  <c r="M38" i="1"/>
  <c r="N38" i="1" s="1"/>
  <c r="J38" i="1"/>
  <c r="I38" i="1"/>
  <c r="H38" i="1"/>
  <c r="M37" i="1"/>
  <c r="N37" i="1" s="1"/>
  <c r="J37" i="1"/>
  <c r="I37" i="1"/>
  <c r="H37" i="1"/>
  <c r="G36" i="1"/>
  <c r="J36" i="1" s="1"/>
  <c r="F36" i="1"/>
  <c r="I36" i="1" s="1"/>
  <c r="E36" i="1"/>
  <c r="H36" i="1" s="1"/>
  <c r="K578" i="1" l="1"/>
  <c r="K738" i="1"/>
  <c r="K479" i="1"/>
  <c r="I982" i="1"/>
  <c r="K878" i="1"/>
  <c r="K59" i="1"/>
  <c r="J441" i="1"/>
  <c r="K137" i="1"/>
  <c r="H901" i="1"/>
  <c r="J802" i="1"/>
  <c r="K638" i="1"/>
  <c r="K958" i="1"/>
  <c r="H182" i="1"/>
  <c r="H222" i="1"/>
  <c r="J341" i="1"/>
  <c r="K997" i="1"/>
  <c r="K480" i="1"/>
  <c r="J782" i="1"/>
  <c r="K317" i="1"/>
  <c r="K338" i="1"/>
  <c r="K377" i="1"/>
  <c r="K139" i="1"/>
  <c r="I761" i="1"/>
  <c r="K960" i="1"/>
  <c r="K1059" i="1"/>
  <c r="I702" i="1"/>
  <c r="K77" i="1"/>
  <c r="I762" i="1"/>
  <c r="H801" i="1"/>
  <c r="J862" i="1"/>
  <c r="K1060" i="1"/>
  <c r="I142" i="1"/>
  <c r="K57" i="1"/>
  <c r="H522" i="1"/>
  <c r="K439" i="1"/>
  <c r="K698" i="1"/>
  <c r="I242" i="1"/>
  <c r="K280" i="1"/>
  <c r="K298" i="1"/>
  <c r="K37" i="1"/>
  <c r="K200" i="1"/>
  <c r="K397" i="1"/>
  <c r="K639" i="1"/>
  <c r="K820" i="1"/>
  <c r="I922" i="1"/>
  <c r="I942" i="1"/>
  <c r="K120" i="1"/>
  <c r="K159" i="1"/>
  <c r="K259" i="1"/>
  <c r="I282" i="1"/>
  <c r="K459" i="1"/>
  <c r="K660" i="1"/>
  <c r="K678" i="1"/>
  <c r="J682" i="1"/>
  <c r="K798" i="1"/>
  <c r="H821" i="1"/>
  <c r="K818" i="1"/>
  <c r="K819" i="1"/>
  <c r="I842" i="1"/>
  <c r="I862" i="1"/>
  <c r="I881" i="1"/>
  <c r="K898" i="1"/>
  <c r="K917" i="1"/>
  <c r="K980" i="1"/>
  <c r="H1002" i="1"/>
  <c r="I1062" i="1"/>
  <c r="K1078" i="1"/>
  <c r="K240" i="1"/>
  <c r="K279" i="1"/>
  <c r="I402" i="1"/>
  <c r="K99" i="1"/>
  <c r="I162" i="1"/>
  <c r="H202" i="1"/>
  <c r="H242" i="1"/>
  <c r="H402" i="1"/>
  <c r="H442" i="1"/>
  <c r="K438" i="1"/>
  <c r="K440" i="1"/>
  <c r="J461" i="1"/>
  <c r="K597" i="1"/>
  <c r="J641" i="1"/>
  <c r="I682" i="1"/>
  <c r="K718" i="1"/>
  <c r="K740" i="1"/>
  <c r="K758" i="1"/>
  <c r="K777" i="1"/>
  <c r="I822" i="1"/>
  <c r="K837" i="1"/>
  <c r="K978" i="1"/>
  <c r="K979" i="1"/>
  <c r="I1022" i="1"/>
  <c r="K1040" i="1"/>
  <c r="J1062" i="1"/>
  <c r="H162" i="1"/>
  <c r="K157" i="1"/>
  <c r="K80" i="1"/>
  <c r="H102" i="1"/>
  <c r="K119" i="1"/>
  <c r="K158" i="1"/>
  <c r="I182" i="1"/>
  <c r="J182" i="1"/>
  <c r="I202" i="1"/>
  <c r="I262" i="1"/>
  <c r="K257" i="1"/>
  <c r="K261" i="1" s="1"/>
  <c r="O261" i="1" s="1"/>
  <c r="K320" i="1"/>
  <c r="H1082" i="1"/>
  <c r="K1077" i="1"/>
  <c r="J1082" i="1"/>
  <c r="H682" i="1"/>
  <c r="K677" i="1"/>
  <c r="H81" i="1"/>
  <c r="H122" i="1"/>
  <c r="K117" i="1"/>
  <c r="J222" i="1"/>
  <c r="K337" i="1"/>
  <c r="H422" i="1"/>
  <c r="K417" i="1"/>
  <c r="J422" i="1"/>
  <c r="K457" i="1"/>
  <c r="H661" i="1"/>
  <c r="K657" i="1"/>
  <c r="K659" i="1"/>
  <c r="H742" i="1"/>
  <c r="K737" i="1"/>
  <c r="K739" i="1"/>
  <c r="J781" i="1"/>
  <c r="I42" i="1"/>
  <c r="K39" i="1"/>
  <c r="I62" i="1"/>
  <c r="K58" i="1"/>
  <c r="J62" i="1"/>
  <c r="I82" i="1"/>
  <c r="K79" i="1"/>
  <c r="I102" i="1"/>
  <c r="K98" i="1"/>
  <c r="J102" i="1"/>
  <c r="I122" i="1"/>
  <c r="K118" i="1"/>
  <c r="J161" i="1"/>
  <c r="J261" i="1"/>
  <c r="H302" i="1"/>
  <c r="K297" i="1"/>
  <c r="J302" i="1"/>
  <c r="H321" i="1"/>
  <c r="J381" i="1"/>
  <c r="K378" i="1"/>
  <c r="I422" i="1"/>
  <c r="I662" i="1"/>
  <c r="H722" i="1"/>
  <c r="K717" i="1"/>
  <c r="J722" i="1"/>
  <c r="K800" i="1"/>
  <c r="K900" i="1"/>
  <c r="K1038" i="1"/>
  <c r="I1082" i="1"/>
  <c r="H41" i="1"/>
  <c r="K40" i="1"/>
  <c r="H62" i="1"/>
  <c r="K199" i="1"/>
  <c r="I222" i="1"/>
  <c r="K258" i="1"/>
  <c r="J41" i="1"/>
  <c r="K38" i="1"/>
  <c r="J61" i="1"/>
  <c r="K60" i="1"/>
  <c r="K62" i="1" s="1"/>
  <c r="O62" i="1" s="1"/>
  <c r="J81" i="1"/>
  <c r="K78" i="1"/>
  <c r="J101" i="1"/>
  <c r="K100" i="1"/>
  <c r="J121" i="1"/>
  <c r="K160" i="1"/>
  <c r="K177" i="1"/>
  <c r="K179" i="1"/>
  <c r="K197" i="1"/>
  <c r="K217" i="1"/>
  <c r="K222" i="1" s="1"/>
  <c r="O222" i="1" s="1"/>
  <c r="K219" i="1"/>
  <c r="K237" i="1"/>
  <c r="H282" i="1"/>
  <c r="K277" i="1"/>
  <c r="I302" i="1"/>
  <c r="J361" i="1"/>
  <c r="K358" i="1"/>
  <c r="K460" i="1"/>
  <c r="J481" i="1"/>
  <c r="I642" i="1"/>
  <c r="K637" i="1"/>
  <c r="H702" i="1"/>
  <c r="K697" i="1"/>
  <c r="N697" i="1" s="1"/>
  <c r="J702" i="1"/>
  <c r="I722" i="1"/>
  <c r="K799" i="1"/>
  <c r="K899" i="1"/>
  <c r="I962" i="1"/>
  <c r="I961" i="1"/>
  <c r="I1042" i="1"/>
  <c r="I1041" i="1"/>
  <c r="K239" i="1"/>
  <c r="J281" i="1"/>
  <c r="K278" i="1"/>
  <c r="J301" i="1"/>
  <c r="K300" i="1"/>
  <c r="I322" i="1"/>
  <c r="K319" i="1"/>
  <c r="H341" i="1"/>
  <c r="K340" i="1"/>
  <c r="H362" i="1"/>
  <c r="K360" i="1"/>
  <c r="H382" i="1"/>
  <c r="K380" i="1"/>
  <c r="K398" i="1"/>
  <c r="K400" i="1"/>
  <c r="J421" i="1"/>
  <c r="K418" i="1"/>
  <c r="K420" i="1"/>
  <c r="H462" i="1"/>
  <c r="H482" i="1"/>
  <c r="H502" i="1"/>
  <c r="J581" i="1"/>
  <c r="J661" i="1"/>
  <c r="K658" i="1"/>
  <c r="J681" i="1"/>
  <c r="K680" i="1"/>
  <c r="J701" i="1"/>
  <c r="K700" i="1"/>
  <c r="J721" i="1"/>
  <c r="K720" i="1"/>
  <c r="J761" i="1"/>
  <c r="K760" i="1"/>
  <c r="J821" i="1"/>
  <c r="J822" i="1"/>
  <c r="H842" i="1"/>
  <c r="H861" i="1"/>
  <c r="I882" i="1"/>
  <c r="K880" i="1"/>
  <c r="I902" i="1"/>
  <c r="H922" i="1"/>
  <c r="J922" i="1"/>
  <c r="H941" i="1"/>
  <c r="J962" i="1"/>
  <c r="K959" i="1"/>
  <c r="J981" i="1"/>
  <c r="J982" i="1"/>
  <c r="I1001" i="1"/>
  <c r="K998" i="1"/>
  <c r="J1002" i="1"/>
  <c r="I1021" i="1"/>
  <c r="K1019" i="1"/>
  <c r="J181" i="1"/>
  <c r="K178" i="1"/>
  <c r="K180" i="1"/>
  <c r="J201" i="1"/>
  <c r="K198" i="1"/>
  <c r="J221" i="1"/>
  <c r="K218" i="1"/>
  <c r="K220" i="1"/>
  <c r="J241" i="1"/>
  <c r="K238" i="1"/>
  <c r="H262" i="1"/>
  <c r="K260" i="1"/>
  <c r="K299" i="1"/>
  <c r="J321" i="1"/>
  <c r="K318" i="1"/>
  <c r="I342" i="1"/>
  <c r="K339" i="1"/>
  <c r="I362" i="1"/>
  <c r="K359" i="1"/>
  <c r="I382" i="1"/>
  <c r="K379" i="1"/>
  <c r="I401" i="1"/>
  <c r="K399" i="1"/>
  <c r="K401" i="1" s="1"/>
  <c r="O401" i="1" s="1"/>
  <c r="K419" i="1"/>
  <c r="I462" i="1"/>
  <c r="K458" i="1"/>
  <c r="J462" i="1"/>
  <c r="I482" i="1"/>
  <c r="K478" i="1"/>
  <c r="K482" i="1" s="1"/>
  <c r="O482" i="1" s="1"/>
  <c r="J482" i="1"/>
  <c r="K537" i="1"/>
  <c r="J561" i="1"/>
  <c r="H622" i="1"/>
  <c r="H642" i="1"/>
  <c r="K640" i="1"/>
  <c r="K679" i="1"/>
  <c r="K699" i="1"/>
  <c r="K719" i="1"/>
  <c r="K778" i="1"/>
  <c r="K780" i="1"/>
  <c r="I802" i="1"/>
  <c r="I801" i="1"/>
  <c r="I841" i="1"/>
  <c r="K838" i="1"/>
  <c r="J842" i="1"/>
  <c r="I861" i="1"/>
  <c r="K859" i="1"/>
  <c r="J882" i="1"/>
  <c r="K879" i="1"/>
  <c r="J901" i="1"/>
  <c r="J902" i="1"/>
  <c r="I921" i="1"/>
  <c r="K918" i="1"/>
  <c r="I941" i="1"/>
  <c r="K939" i="1"/>
  <c r="I1002" i="1"/>
  <c r="J1022" i="1"/>
  <c r="H1061" i="1"/>
  <c r="K1058" i="1"/>
  <c r="K1079" i="1"/>
  <c r="J141" i="1"/>
  <c r="K138" i="1"/>
  <c r="H142" i="1"/>
  <c r="K140" i="1"/>
  <c r="K142" i="1" s="1"/>
  <c r="O142" i="1" s="1"/>
  <c r="K497" i="1"/>
  <c r="N497" i="1" s="1"/>
  <c r="K498" i="1"/>
  <c r="K518" i="1"/>
  <c r="K520" i="1"/>
  <c r="J521" i="1"/>
  <c r="K539" i="1"/>
  <c r="K557" i="1"/>
  <c r="K599" i="1"/>
  <c r="K600" i="1"/>
  <c r="I602" i="1"/>
  <c r="K618" i="1"/>
  <c r="J622" i="1"/>
  <c r="K620" i="1"/>
  <c r="J621" i="1"/>
  <c r="I622" i="1"/>
  <c r="K617" i="1"/>
  <c r="K619" i="1"/>
  <c r="J601" i="1"/>
  <c r="K598" i="1"/>
  <c r="H601" i="1"/>
  <c r="I582" i="1"/>
  <c r="J582" i="1"/>
  <c r="H582" i="1"/>
  <c r="K580" i="1"/>
  <c r="K558" i="1"/>
  <c r="H562" i="1"/>
  <c r="K560" i="1"/>
  <c r="I562" i="1"/>
  <c r="K559" i="1"/>
  <c r="K538" i="1"/>
  <c r="J542" i="1"/>
  <c r="J541" i="1"/>
  <c r="H542" i="1"/>
  <c r="I542" i="1"/>
  <c r="K540" i="1"/>
  <c r="J522" i="1"/>
  <c r="I522" i="1"/>
  <c r="K517" i="1"/>
  <c r="J501" i="1"/>
  <c r="K499" i="1"/>
  <c r="I502" i="1"/>
  <c r="K500" i="1"/>
  <c r="N677" i="1"/>
  <c r="N417" i="1"/>
  <c r="N97" i="1"/>
  <c r="J142" i="1"/>
  <c r="H141" i="1"/>
  <c r="I141" i="1"/>
  <c r="K977" i="1"/>
  <c r="H982" i="1"/>
  <c r="H1022" i="1"/>
  <c r="N1077" i="1"/>
  <c r="H741" i="1"/>
  <c r="H881" i="1"/>
  <c r="J941" i="1"/>
  <c r="H981" i="1"/>
  <c r="I742" i="1"/>
  <c r="I741" i="1"/>
  <c r="K757" i="1"/>
  <c r="K759" i="1"/>
  <c r="J762" i="1"/>
  <c r="K779" i="1"/>
  <c r="H782" i="1"/>
  <c r="K797" i="1"/>
  <c r="N797" i="1" s="1"/>
  <c r="J841" i="1"/>
  <c r="K840" i="1"/>
  <c r="J921" i="1"/>
  <c r="K920" i="1"/>
  <c r="J1001" i="1"/>
  <c r="K1000" i="1"/>
  <c r="J1021" i="1"/>
  <c r="H1041" i="1"/>
  <c r="K817" i="1"/>
  <c r="H822" i="1"/>
  <c r="K897" i="1"/>
  <c r="H902" i="1"/>
  <c r="H1042" i="1"/>
  <c r="J861" i="1"/>
  <c r="H961" i="1"/>
  <c r="K1057" i="1"/>
  <c r="H1062" i="1"/>
  <c r="J741" i="1"/>
  <c r="J742" i="1"/>
  <c r="H762" i="1"/>
  <c r="H781" i="1"/>
  <c r="N777" i="1"/>
  <c r="I781" i="1"/>
  <c r="I782" i="1"/>
  <c r="H802" i="1"/>
  <c r="K839" i="1"/>
  <c r="H862" i="1"/>
  <c r="K858" i="1"/>
  <c r="K860" i="1"/>
  <c r="H882" i="1"/>
  <c r="N897" i="1"/>
  <c r="K919" i="1"/>
  <c r="H942" i="1"/>
  <c r="K938" i="1"/>
  <c r="K940" i="1"/>
  <c r="H962" i="1"/>
  <c r="N977" i="1"/>
  <c r="K999" i="1"/>
  <c r="J1081" i="1"/>
  <c r="K1080" i="1"/>
  <c r="H761" i="1"/>
  <c r="J801" i="1"/>
  <c r="I821" i="1"/>
  <c r="H841" i="1"/>
  <c r="K857" i="1"/>
  <c r="J881" i="1"/>
  <c r="I901" i="1"/>
  <c r="H921" i="1"/>
  <c r="K937" i="1"/>
  <c r="J961" i="1"/>
  <c r="I981" i="1"/>
  <c r="H1001" i="1"/>
  <c r="K1017" i="1"/>
  <c r="J1041" i="1"/>
  <c r="I1061" i="1"/>
  <c r="H1081" i="1"/>
  <c r="K877" i="1"/>
  <c r="K957" i="1"/>
  <c r="H1021" i="1"/>
  <c r="K1037" i="1"/>
  <c r="J1061" i="1"/>
  <c r="I1081" i="1"/>
  <c r="H721" i="1"/>
  <c r="N717" i="1"/>
  <c r="I721" i="1"/>
  <c r="H701" i="1"/>
  <c r="I701" i="1"/>
  <c r="H681" i="1"/>
  <c r="I681" i="1"/>
  <c r="J662" i="1"/>
  <c r="I661" i="1"/>
  <c r="H662" i="1"/>
  <c r="J642" i="1"/>
  <c r="H641" i="1"/>
  <c r="I641" i="1"/>
  <c r="H621" i="1"/>
  <c r="N617" i="1"/>
  <c r="I621" i="1"/>
  <c r="I601" i="1"/>
  <c r="H602" i="1"/>
  <c r="J602" i="1"/>
  <c r="K579" i="1"/>
  <c r="H581" i="1"/>
  <c r="I581" i="1"/>
  <c r="J562" i="1"/>
  <c r="H561" i="1"/>
  <c r="I561" i="1"/>
  <c r="H541" i="1"/>
  <c r="N537" i="1"/>
  <c r="I541" i="1"/>
  <c r="K519" i="1"/>
  <c r="H521" i="1"/>
  <c r="I521" i="1"/>
  <c r="J502" i="1"/>
  <c r="H501" i="1"/>
  <c r="I501" i="1"/>
  <c r="H481" i="1"/>
  <c r="N477" i="1"/>
  <c r="I481" i="1"/>
  <c r="H461" i="1"/>
  <c r="N457" i="1"/>
  <c r="I461" i="1"/>
  <c r="K437" i="1"/>
  <c r="J442" i="1"/>
  <c r="H441" i="1"/>
  <c r="I441" i="1"/>
  <c r="H421" i="1"/>
  <c r="I421" i="1"/>
  <c r="N397" i="1"/>
  <c r="J402" i="1"/>
  <c r="H401" i="1"/>
  <c r="J401" i="1"/>
  <c r="J382" i="1"/>
  <c r="H381" i="1"/>
  <c r="I381" i="1"/>
  <c r="I361" i="1"/>
  <c r="J362" i="1"/>
  <c r="H361" i="1"/>
  <c r="J342" i="1"/>
  <c r="I341" i="1"/>
  <c r="H342" i="1"/>
  <c r="J322" i="1"/>
  <c r="I321" i="1"/>
  <c r="H322" i="1"/>
  <c r="H301" i="1"/>
  <c r="I301" i="1"/>
  <c r="J282" i="1"/>
  <c r="H281" i="1"/>
  <c r="I281" i="1"/>
  <c r="J262" i="1"/>
  <c r="H261" i="1"/>
  <c r="I261" i="1"/>
  <c r="J242" i="1"/>
  <c r="H241" i="1"/>
  <c r="I241" i="1"/>
  <c r="H221" i="1"/>
  <c r="N217" i="1"/>
  <c r="I221" i="1"/>
  <c r="J202" i="1"/>
  <c r="H201" i="1"/>
  <c r="I201" i="1"/>
  <c r="H181" i="1"/>
  <c r="N177" i="1"/>
  <c r="I181" i="1"/>
  <c r="J162" i="1"/>
  <c r="H161" i="1"/>
  <c r="I161" i="1"/>
  <c r="J122" i="1"/>
  <c r="H121" i="1"/>
  <c r="I121" i="1"/>
  <c r="H101" i="1"/>
  <c r="I101" i="1"/>
  <c r="J82" i="1"/>
  <c r="I81" i="1"/>
  <c r="H82" i="1"/>
  <c r="H61" i="1"/>
  <c r="I61" i="1"/>
  <c r="I41" i="1"/>
  <c r="H42" i="1"/>
  <c r="J42" i="1"/>
  <c r="K681" i="1" l="1"/>
  <c r="O681" i="1" s="1"/>
  <c r="K602" i="1"/>
  <c r="O602" i="1" s="1"/>
  <c r="K641" i="1"/>
  <c r="O641" i="1" s="1"/>
  <c r="K202" i="1"/>
  <c r="O202" i="1" s="1"/>
  <c r="K622" i="1"/>
  <c r="O622" i="1" s="1"/>
  <c r="K341" i="1"/>
  <c r="O341" i="1" s="1"/>
  <c r="K42" i="1"/>
  <c r="O42" i="1" s="1"/>
  <c r="K361" i="1"/>
  <c r="O361" i="1" s="1"/>
  <c r="K682" i="1"/>
  <c r="O682" i="1" s="1"/>
  <c r="K161" i="1"/>
  <c r="O161" i="1" s="1"/>
  <c r="K102" i="1"/>
  <c r="O102" i="1" s="1"/>
  <c r="K201" i="1"/>
  <c r="O201" i="1" s="1"/>
  <c r="K642" i="1"/>
  <c r="O642" i="1" s="1"/>
  <c r="K541" i="1"/>
  <c r="O541" i="1" s="1"/>
  <c r="K302" i="1"/>
  <c r="O302" i="1" s="1"/>
  <c r="K242" i="1"/>
  <c r="O242" i="1" s="1"/>
  <c r="K841" i="1"/>
  <c r="O841" i="1" s="1"/>
  <c r="K701" i="1"/>
  <c r="O701" i="1" s="1"/>
  <c r="K402" i="1"/>
  <c r="O402" i="1" s="1"/>
  <c r="K282" i="1"/>
  <c r="O282" i="1" s="1"/>
  <c r="K162" i="1"/>
  <c r="O162" i="1" s="1"/>
  <c r="K782" i="1"/>
  <c r="O782" i="1" s="1"/>
  <c r="K362" i="1"/>
  <c r="O362" i="1" s="1"/>
  <c r="K221" i="1"/>
  <c r="O221" i="1" s="1"/>
  <c r="K122" i="1"/>
  <c r="O122" i="1" s="1"/>
  <c r="K582" i="1"/>
  <c r="O582" i="1" s="1"/>
  <c r="K1001" i="1"/>
  <c r="O1001" i="1" s="1"/>
  <c r="K281" i="1"/>
  <c r="O281" i="1" s="1"/>
  <c r="K702" i="1"/>
  <c r="O702" i="1" s="1"/>
  <c r="K1081" i="1"/>
  <c r="O1081" i="1" s="1"/>
  <c r="K781" i="1"/>
  <c r="O781" i="1" s="1"/>
  <c r="K481" i="1"/>
  <c r="O481" i="1" s="1"/>
  <c r="K521" i="1"/>
  <c r="O521" i="1" s="1"/>
  <c r="K502" i="1"/>
  <c r="O502" i="1" s="1"/>
  <c r="K141" i="1"/>
  <c r="O141" i="1" s="1"/>
  <c r="K721" i="1"/>
  <c r="O721" i="1" s="1"/>
  <c r="K462" i="1"/>
  <c r="O462" i="1" s="1"/>
  <c r="K182" i="1"/>
  <c r="O182" i="1" s="1"/>
  <c r="K382" i="1"/>
  <c r="O382" i="1" s="1"/>
  <c r="K342" i="1"/>
  <c r="O342" i="1" s="1"/>
  <c r="K301" i="1"/>
  <c r="O301" i="1" s="1"/>
  <c r="K241" i="1"/>
  <c r="O241" i="1" s="1"/>
  <c r="K101" i="1"/>
  <c r="O101" i="1" s="1"/>
  <c r="K262" i="1"/>
  <c r="O262" i="1" s="1"/>
  <c r="K41" i="1"/>
  <c r="O41" i="1" s="1"/>
  <c r="K82" i="1"/>
  <c r="O82" i="1" s="1"/>
  <c r="K742" i="1"/>
  <c r="O742" i="1" s="1"/>
  <c r="K662" i="1"/>
  <c r="O662" i="1" s="1"/>
  <c r="K422" i="1"/>
  <c r="O422" i="1" s="1"/>
  <c r="K121" i="1"/>
  <c r="O121" i="1" s="1"/>
  <c r="K321" i="1"/>
  <c r="O321" i="1" s="1"/>
  <c r="K61" i="1"/>
  <c r="O61" i="1" s="1"/>
  <c r="K322" i="1"/>
  <c r="O322" i="1" s="1"/>
  <c r="K381" i="1"/>
  <c r="O381" i="1" s="1"/>
  <c r="K461" i="1"/>
  <c r="O461" i="1" s="1"/>
  <c r="K661" i="1"/>
  <c r="O661" i="1" s="1"/>
  <c r="K722" i="1"/>
  <c r="O722" i="1" s="1"/>
  <c r="K842" i="1"/>
  <c r="O842" i="1" s="1"/>
  <c r="K81" i="1"/>
  <c r="O81" i="1" s="1"/>
  <c r="K181" i="1"/>
  <c r="O181" i="1" s="1"/>
  <c r="K921" i="1"/>
  <c r="O921" i="1" s="1"/>
  <c r="K1082" i="1"/>
  <c r="O1082" i="1" s="1"/>
  <c r="K421" i="1"/>
  <c r="O421" i="1" s="1"/>
  <c r="K741" i="1"/>
  <c r="O741" i="1" s="1"/>
  <c r="K542" i="1"/>
  <c r="O542" i="1" s="1"/>
  <c r="K601" i="1"/>
  <c r="O601" i="1" s="1"/>
  <c r="K621" i="1"/>
  <c r="O621" i="1" s="1"/>
  <c r="K562" i="1"/>
  <c r="O562" i="1" s="1"/>
  <c r="K561" i="1"/>
  <c r="O561" i="1" s="1"/>
  <c r="K501" i="1"/>
  <c r="O501" i="1" s="1"/>
  <c r="K821" i="1"/>
  <c r="O821" i="1" s="1"/>
  <c r="K822" i="1"/>
  <c r="O822" i="1" s="1"/>
  <c r="K762" i="1"/>
  <c r="O762" i="1" s="1"/>
  <c r="K761" i="1"/>
  <c r="O761" i="1" s="1"/>
  <c r="K962" i="1"/>
  <c r="O962" i="1" s="1"/>
  <c r="K961" i="1"/>
  <c r="O961" i="1" s="1"/>
  <c r="N957" i="1"/>
  <c r="K922" i="1"/>
  <c r="O922" i="1" s="1"/>
  <c r="N817" i="1"/>
  <c r="K1061" i="1"/>
  <c r="O1061" i="1" s="1"/>
  <c r="K1062" i="1"/>
  <c r="O1062" i="1" s="1"/>
  <c r="K981" i="1"/>
  <c r="O981" i="1" s="1"/>
  <c r="K982" i="1"/>
  <c r="O982" i="1" s="1"/>
  <c r="K882" i="1"/>
  <c r="O882" i="1" s="1"/>
  <c r="K881" i="1"/>
  <c r="O881" i="1" s="1"/>
  <c r="N877" i="1"/>
  <c r="N1017" i="1"/>
  <c r="K1022" i="1"/>
  <c r="O1022" i="1" s="1"/>
  <c r="K1021" i="1"/>
  <c r="O1021" i="1" s="1"/>
  <c r="N937" i="1"/>
  <c r="K942" i="1"/>
  <c r="O942" i="1" s="1"/>
  <c r="K941" i="1"/>
  <c r="O941" i="1" s="1"/>
  <c r="N857" i="1"/>
  <c r="K862" i="1"/>
  <c r="O862" i="1" s="1"/>
  <c r="K861" i="1"/>
  <c r="O861" i="1" s="1"/>
  <c r="K1002" i="1"/>
  <c r="O1002" i="1" s="1"/>
  <c r="K901" i="1"/>
  <c r="O901" i="1" s="1"/>
  <c r="K902" i="1"/>
  <c r="O902" i="1" s="1"/>
  <c r="N1057" i="1"/>
  <c r="K1042" i="1"/>
  <c r="O1042" i="1" s="1"/>
  <c r="K1041" i="1"/>
  <c r="O1041" i="1" s="1"/>
  <c r="N1037" i="1"/>
  <c r="N757" i="1"/>
  <c r="K802" i="1"/>
  <c r="O802" i="1" s="1"/>
  <c r="K801" i="1"/>
  <c r="O801" i="1" s="1"/>
  <c r="K581" i="1"/>
  <c r="O581" i="1" s="1"/>
  <c r="K522" i="1"/>
  <c r="O522" i="1" s="1"/>
  <c r="N437" i="1"/>
  <c r="K442" i="1"/>
  <c r="O442" i="1" s="1"/>
  <c r="K441" i="1"/>
  <c r="O441" i="1" s="1"/>
  <c r="B295" i="6"/>
  <c r="B286" i="6"/>
  <c r="B277" i="6"/>
  <c r="B232" i="6"/>
  <c r="B223" i="6"/>
  <c r="B214" i="6"/>
  <c r="B160" i="6"/>
  <c r="B147" i="6"/>
  <c r="B120" i="6"/>
  <c r="B102" i="6"/>
  <c r="B93" i="6"/>
  <c r="B111" i="6"/>
  <c r="B83" i="6"/>
  <c r="B74" i="6"/>
  <c r="B56" i="6"/>
  <c r="B47" i="6"/>
  <c r="B38" i="6"/>
  <c r="B29" i="6"/>
  <c r="B20" i="6"/>
  <c r="B11" i="6"/>
  <c r="B2" i="6"/>
  <c r="B268" i="6"/>
  <c r="B259" i="6"/>
  <c r="B250" i="6"/>
  <c r="B241" i="6"/>
  <c r="B205" i="6"/>
  <c r="B196" i="6"/>
  <c r="B187" i="6"/>
  <c r="B178" i="6"/>
  <c r="B169" i="6"/>
  <c r="B138" i="6"/>
  <c r="B129" i="6"/>
  <c r="B65" i="6"/>
  <c r="E16" i="1" l="1"/>
  <c r="F16" i="1"/>
  <c r="A2" i="2" l="1"/>
  <c r="D10" i="2" l="1"/>
  <c r="M18" i="1"/>
  <c r="N18" i="1" s="1"/>
  <c r="M17" i="1"/>
  <c r="J6" i="2" s="1"/>
  <c r="G16" i="1"/>
  <c r="J16" i="1" s="1"/>
  <c r="I16" i="1"/>
  <c r="H16" i="1"/>
  <c r="J30" i="2"/>
  <c r="J29" i="2"/>
  <c r="J28" i="2"/>
  <c r="J27" i="2"/>
  <c r="J26" i="2"/>
  <c r="J25" i="2"/>
  <c r="J24" i="2"/>
  <c r="J23" i="2"/>
  <c r="J22" i="2"/>
  <c r="J21" i="2"/>
  <c r="J20" i="2"/>
  <c r="J19" i="2"/>
  <c r="J18" i="2"/>
  <c r="J17" i="2"/>
  <c r="J16" i="2"/>
  <c r="D30" i="2"/>
  <c r="K30" i="2" s="1"/>
  <c r="D29" i="2"/>
  <c r="K29" i="2" s="1"/>
  <c r="D28" i="2"/>
  <c r="K28" i="2" s="1"/>
  <c r="D27" i="2"/>
  <c r="K27" i="2" s="1"/>
  <c r="D26" i="2"/>
  <c r="K26" i="2" s="1"/>
  <c r="D25" i="2"/>
  <c r="K25" i="2" s="1"/>
  <c r="D24" i="2"/>
  <c r="K24" i="2" s="1"/>
  <c r="D23" i="2"/>
  <c r="D22" i="2"/>
  <c r="D21" i="2"/>
  <c r="D20" i="2"/>
  <c r="D19" i="2"/>
  <c r="D18" i="2"/>
  <c r="D17" i="2"/>
  <c r="D16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B30" i="2"/>
  <c r="B29" i="2"/>
  <c r="A30" i="2"/>
  <c r="A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B295" i="5"/>
  <c r="B282" i="5"/>
  <c r="B269" i="5"/>
  <c r="B256" i="5"/>
  <c r="B243" i="5"/>
  <c r="B230" i="5"/>
  <c r="B217" i="5"/>
  <c r="B204" i="5"/>
  <c r="B190" i="5"/>
  <c r="B177" i="5"/>
  <c r="B159" i="5"/>
  <c r="B145" i="5"/>
  <c r="B132" i="5"/>
  <c r="B119" i="5"/>
  <c r="B106" i="5"/>
  <c r="B67" i="5"/>
  <c r="B54" i="5"/>
  <c r="B41" i="5"/>
  <c r="B28" i="5"/>
  <c r="J15" i="2"/>
  <c r="J14" i="2"/>
  <c r="J13" i="2"/>
  <c r="J11" i="2"/>
  <c r="J10" i="2"/>
  <c r="J9" i="2"/>
  <c r="J8" i="2"/>
  <c r="J7" i="2"/>
  <c r="D15" i="2"/>
  <c r="D14" i="2"/>
  <c r="D13" i="2"/>
  <c r="D11" i="2"/>
  <c r="D9" i="2"/>
  <c r="D8" i="2"/>
  <c r="D7" i="2"/>
  <c r="C15" i="2"/>
  <c r="C14" i="2"/>
  <c r="C13" i="2"/>
  <c r="C12" i="2"/>
  <c r="C11" i="2"/>
  <c r="C10" i="2"/>
  <c r="C9" i="2"/>
  <c r="C8" i="2"/>
  <c r="C7" i="2"/>
  <c r="B15" i="2"/>
  <c r="B14" i="2"/>
  <c r="B13" i="2"/>
  <c r="B11" i="2"/>
  <c r="B10" i="2"/>
  <c r="B9" i="2"/>
  <c r="B7" i="2"/>
  <c r="A15" i="2"/>
  <c r="A14" i="2"/>
  <c r="A13" i="2"/>
  <c r="A12" i="2"/>
  <c r="A11" i="2"/>
  <c r="A10" i="2"/>
  <c r="A9" i="2"/>
  <c r="A8" i="2"/>
  <c r="A7" i="2"/>
  <c r="J20" i="1"/>
  <c r="J19" i="1"/>
  <c r="J18" i="1"/>
  <c r="J17" i="1"/>
  <c r="I20" i="1"/>
  <c r="I19" i="1"/>
  <c r="I18" i="1"/>
  <c r="I17" i="1"/>
  <c r="H20" i="1"/>
  <c r="H19" i="1"/>
  <c r="G22" i="1"/>
  <c r="F22" i="1"/>
  <c r="G21" i="1"/>
  <c r="F21" i="1"/>
  <c r="C19" i="1"/>
  <c r="E22" i="1"/>
  <c r="E21" i="1"/>
  <c r="H17" i="1"/>
  <c r="A6" i="2"/>
  <c r="B6" i="2"/>
  <c r="C6" i="2"/>
  <c r="D6" i="2"/>
  <c r="D31" i="2" l="1"/>
  <c r="K20" i="1"/>
  <c r="H6" i="2" s="1"/>
  <c r="J31" i="2"/>
  <c r="K19" i="1"/>
  <c r="E6" i="2" s="1"/>
  <c r="K18" i="1"/>
  <c r="F6" i="2" s="1"/>
  <c r="J21" i="1"/>
  <c r="H22" i="1"/>
  <c r="H21" i="1"/>
  <c r="K17" i="1"/>
  <c r="N17" i="1" s="1"/>
  <c r="I21" i="1"/>
  <c r="I22" i="1"/>
  <c r="J22" i="1"/>
  <c r="H18" i="2" l="1"/>
  <c r="H21" i="2"/>
  <c r="H26" i="2"/>
  <c r="F16" i="2"/>
  <c r="G30" i="2"/>
  <c r="H25" i="2"/>
  <c r="F11" i="2"/>
  <c r="F26" i="2"/>
  <c r="E10" i="2"/>
  <c r="F14" i="2"/>
  <c r="H27" i="2"/>
  <c r="H15" i="2"/>
  <c r="H7" i="2"/>
  <c r="H14" i="2"/>
  <c r="H29" i="2"/>
  <c r="F18" i="2"/>
  <c r="H13" i="2"/>
  <c r="F22" i="2"/>
  <c r="H8" i="2"/>
  <c r="K22" i="1"/>
  <c r="H19" i="2"/>
  <c r="H9" i="2"/>
  <c r="H30" i="2"/>
  <c r="H10" i="2"/>
  <c r="F28" i="2"/>
  <c r="F8" i="2"/>
  <c r="F20" i="2"/>
  <c r="F27" i="2"/>
  <c r="H17" i="2"/>
  <c r="F29" i="2"/>
  <c r="E21" i="2"/>
  <c r="H20" i="2"/>
  <c r="E23" i="2"/>
  <c r="F21" i="2"/>
  <c r="H16" i="2"/>
  <c r="H28" i="2"/>
  <c r="E12" i="2"/>
  <c r="E17" i="2"/>
  <c r="E24" i="2"/>
  <c r="E30" i="2"/>
  <c r="H12" i="2"/>
  <c r="F15" i="2"/>
  <c r="F23" i="2"/>
  <c r="F25" i="2"/>
  <c r="G6" i="2"/>
  <c r="E14" i="2"/>
  <c r="K21" i="1"/>
  <c r="H22" i="2"/>
  <c r="E29" i="2"/>
  <c r="E27" i="2"/>
  <c r="E25" i="2"/>
  <c r="E18" i="2"/>
  <c r="H11" i="2"/>
  <c r="H23" i="2"/>
  <c r="E26" i="2"/>
  <c r="E9" i="2"/>
  <c r="E28" i="2"/>
  <c r="H24" i="2"/>
  <c r="E11" i="2"/>
  <c r="F17" i="2"/>
  <c r="E22" i="2"/>
  <c r="F12" i="2"/>
  <c r="F24" i="2"/>
  <c r="E20" i="2"/>
  <c r="E13" i="2"/>
  <c r="E7" i="2"/>
  <c r="E8" i="2"/>
  <c r="F10" i="2"/>
  <c r="E16" i="2"/>
  <c r="G24" i="2"/>
  <c r="G26" i="2"/>
  <c r="G28" i="2"/>
  <c r="F30" i="2"/>
  <c r="F19" i="2" l="1"/>
  <c r="G13" i="2"/>
  <c r="F9" i="2"/>
  <c r="F13" i="2"/>
  <c r="G15" i="2"/>
  <c r="G14" i="2"/>
  <c r="I14" i="2" s="1"/>
  <c r="K14" i="2" s="1"/>
  <c r="G9" i="2"/>
  <c r="I9" i="2" s="1"/>
  <c r="K9" i="2" s="1"/>
  <c r="G7" i="2"/>
  <c r="G19" i="2"/>
  <c r="G16" i="2"/>
  <c r="G11" i="2"/>
  <c r="I11" i="2" s="1"/>
  <c r="K11" i="2" s="1"/>
  <c r="G18" i="2"/>
  <c r="G20" i="2"/>
  <c r="I20" i="2" s="1"/>
  <c r="K20" i="2" s="1"/>
  <c r="G21" i="2"/>
  <c r="I21" i="2" s="1"/>
  <c r="K21" i="2" s="1"/>
  <c r="G22" i="2"/>
  <c r="I22" i="2" s="1"/>
  <c r="K22" i="2" s="1"/>
  <c r="H31" i="2"/>
  <c r="O21" i="1"/>
  <c r="N21" i="1"/>
  <c r="I6" i="2"/>
  <c r="O22" i="1"/>
  <c r="N22" i="1"/>
  <c r="I26" i="2"/>
  <c r="G29" i="2"/>
  <c r="I29" i="2" s="1"/>
  <c r="E19" i="2"/>
  <c r="I30" i="2"/>
  <c r="I28" i="2"/>
  <c r="G23" i="2"/>
  <c r="I23" i="2" s="1"/>
  <c r="K23" i="2" s="1"/>
  <c r="I24" i="2"/>
  <c r="F7" i="2"/>
  <c r="G8" i="2"/>
  <c r="G10" i="2"/>
  <c r="I10" i="2" s="1"/>
  <c r="K10" i="2" s="1"/>
  <c r="E15" i="2"/>
  <c r="E31" i="2" s="1"/>
  <c r="G17" i="2"/>
  <c r="G25" i="2"/>
  <c r="I25" i="2" s="1"/>
  <c r="G27" i="2"/>
  <c r="I27" i="2" s="1"/>
  <c r="F31" i="2" l="1"/>
  <c r="I13" i="2"/>
  <c r="K13" i="2" s="1"/>
  <c r="I16" i="2"/>
  <c r="K16" i="2" s="1"/>
  <c r="I18" i="2"/>
  <c r="K18" i="2" s="1"/>
  <c r="G31" i="2"/>
  <c r="K6" i="2"/>
  <c r="I19" i="2"/>
  <c r="K19" i="2" s="1"/>
  <c r="I7" i="2"/>
  <c r="K7" i="2" s="1"/>
  <c r="I8" i="2"/>
  <c r="K8" i="2" s="1"/>
  <c r="I12" i="2"/>
  <c r="K12" i="2" s="1"/>
  <c r="I15" i="2"/>
  <c r="K15" i="2" s="1"/>
  <c r="I17" i="2"/>
  <c r="K17" i="2" s="1"/>
  <c r="I31" i="2" l="1"/>
  <c r="D32" i="2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<sst xmlns="http://schemas.openxmlformats.org/spreadsheetml/2006/main" count="3835" uniqueCount="111">
  <si>
    <t>Bygg</t>
  </si>
  <si>
    <t>Adresse</t>
  </si>
  <si>
    <t>Byggeår</t>
  </si>
  <si>
    <t>Graddagstall</t>
  </si>
  <si>
    <t>Kontaktp. drift</t>
  </si>
  <si>
    <t>Rehabilitert/Påbygd</t>
  </si>
  <si>
    <t>Normal</t>
  </si>
  <si>
    <t>Tlf</t>
  </si>
  <si>
    <t>Rehabilitert</t>
  </si>
  <si>
    <t>Virksomhet</t>
  </si>
  <si>
    <t>Påbygd</t>
  </si>
  <si>
    <t>m2</t>
  </si>
  <si>
    <t>Årsvirkningsgrad Oljekjel</t>
  </si>
  <si>
    <t>Målt forbruk</t>
  </si>
  <si>
    <t>Korrigert forbruk</t>
  </si>
  <si>
    <t>BASIS</t>
  </si>
  <si>
    <t>Energibærer</t>
  </si>
  <si>
    <t>Målernr</t>
  </si>
  <si>
    <t>Tarrif</t>
  </si>
  <si>
    <t>Temp avh, andel</t>
  </si>
  <si>
    <t>Repr. forbr til kontrakt</t>
  </si>
  <si>
    <t>Brukstid</t>
  </si>
  <si>
    <t>Fastkraft</t>
  </si>
  <si>
    <t>Uprioritert kraft</t>
  </si>
  <si>
    <t>Olje</t>
  </si>
  <si>
    <t>Fjernvarme</t>
  </si>
  <si>
    <t>SUM Brutto</t>
  </si>
  <si>
    <t>Sum Netto</t>
  </si>
  <si>
    <t>Kommentar dersom representativt forbruk ikke baseres på siste 3 år</t>
  </si>
  <si>
    <t>Grunnlagsdata for bygg med korrigert energibruk</t>
  </si>
  <si>
    <t>Grunnlagsdata samlet</t>
  </si>
  <si>
    <t>Areal</t>
  </si>
  <si>
    <t>Effekt</t>
  </si>
  <si>
    <t>Spesifikt</t>
  </si>
  <si>
    <t>Totalt</t>
  </si>
  <si>
    <t>Maks</t>
  </si>
  <si>
    <t>[m2]</t>
  </si>
  <si>
    <t>[kWh]</t>
  </si>
  <si>
    <t>[kW]</t>
  </si>
  <si>
    <t>[kWh/m2]</t>
  </si>
  <si>
    <t>Driftstid t/uke</t>
  </si>
  <si>
    <t>Driftstid t/dag</t>
  </si>
  <si>
    <t>Romtemperatur</t>
  </si>
  <si>
    <t>°C</t>
  </si>
  <si>
    <t>Repr. effekt til kontrakt</t>
  </si>
  <si>
    <t>Planlagt rehabilitering i nær fremtid (ja/nei)</t>
  </si>
  <si>
    <t>Ventilasjonsanlegg 1</t>
  </si>
  <si>
    <t>Ventilasjonsanlegg 2</t>
  </si>
  <si>
    <t>Ventilasjonsanlegg 3</t>
  </si>
  <si>
    <t>Ventilasjonsanlegg 4</t>
  </si>
  <si>
    <t>Ventilasjonsanlegg 5</t>
  </si>
  <si>
    <t>Ventilasjonsanlegg 6</t>
  </si>
  <si>
    <t>Type varmegenvinner</t>
  </si>
  <si>
    <t>(rotor, kryss, batteri,annet)</t>
  </si>
  <si>
    <t>Type ventilasjonsanlegg</t>
  </si>
  <si>
    <t>(avtrekk, balansert, annet)</t>
  </si>
  <si>
    <t>Luftmengde</t>
  </si>
  <si>
    <r>
      <t>(m</t>
    </r>
    <r>
      <rPr>
        <b/>
        <sz val="10"/>
        <rFont val="Calibri"/>
        <family val="2"/>
      </rPr>
      <t>³</t>
    </r>
    <r>
      <rPr>
        <b/>
        <sz val="10"/>
        <rFont val="Arial"/>
        <family val="2"/>
      </rPr>
      <t>/time)</t>
    </r>
  </si>
  <si>
    <t>Bygg:</t>
  </si>
  <si>
    <t>Kommentarer</t>
  </si>
  <si>
    <t>oppgitt i :</t>
  </si>
  <si>
    <t>kWh/m2 B:</t>
  </si>
  <si>
    <t>kWh/m2 N:</t>
  </si>
  <si>
    <t>Olje oppgitt i liter eller kWh?</t>
  </si>
  <si>
    <t>Energipris eks fastledd (øre/kWh)</t>
  </si>
  <si>
    <t>Energiforbruk før fase 2 (Basis)</t>
  </si>
  <si>
    <t>Oversikt ventilasjon</t>
  </si>
  <si>
    <t>forbruk (Brutto)</t>
  </si>
  <si>
    <t>Oppvarmet bruksareal</t>
  </si>
  <si>
    <t>Spes.forbruk</t>
  </si>
  <si>
    <t>kWh/m2</t>
  </si>
  <si>
    <t>Bygningsvern? (ja/nei)</t>
  </si>
  <si>
    <t>Varmepumper? (ja/nei)</t>
  </si>
  <si>
    <t xml:space="preserve"> (hvis ja, jfr egen flik)</t>
  </si>
  <si>
    <t>Ja/nei</t>
  </si>
  <si>
    <t>Vannbasert varmeanlegg?</t>
  </si>
  <si>
    <t>Vannbasert ventilasjonsanlegg?</t>
  </si>
  <si>
    <t>Oversikt Varmepumper</t>
  </si>
  <si>
    <t>Type varmepumpe</t>
  </si>
  <si>
    <t>Avgitt varmeffekt (påstempla/prosjektert</t>
  </si>
  <si>
    <t>Plassering innedel</t>
  </si>
  <si>
    <t>luft/luft- luft/vann eller vann/vann</t>
  </si>
  <si>
    <t>I teknisk rom</t>
  </si>
  <si>
    <t>luft/vann</t>
  </si>
  <si>
    <t>CO2 varmepumpe (kjøres også i kjøling)</t>
  </si>
  <si>
    <t>Ventilasjonsanlegg 7</t>
  </si>
  <si>
    <t>Ventilasjonsanlegg 8</t>
  </si>
  <si>
    <t>Ventilasjonsanlegg 9</t>
  </si>
  <si>
    <t>Ventilasjonsanlegg 10</t>
  </si>
  <si>
    <t>Ventilasjonsanlegg 11</t>
  </si>
  <si>
    <t>Ca luftmengde</t>
  </si>
  <si>
    <t>Max   2019 (kW)</t>
  </si>
  <si>
    <t>Oppgitte romtemperaturer er mål for gjennomsnitt romtemp i året.</t>
  </si>
  <si>
    <t xml:space="preserve"> (fordi oppgitt i kWh)</t>
  </si>
  <si>
    <t xml:space="preserve"> (hvis ja,jfr vedlegg P)</t>
  </si>
  <si>
    <t>Byggherre</t>
  </si>
  <si>
    <t>Kilde/database</t>
  </si>
  <si>
    <t xml:space="preserve"> </t>
  </si>
  <si>
    <t>Info om verneklasser</t>
  </si>
  <si>
    <t>Oversikt vernestatus</t>
  </si>
  <si>
    <t>Type vern</t>
  </si>
  <si>
    <t>Beskrivelse  (fritekst</t>
  </si>
  <si>
    <t>Opprinnelig del er fredet  (500 kvm)</t>
  </si>
  <si>
    <t>Inget formelt vern, men kulturhistorisk verdi må hensynstas</t>
  </si>
  <si>
    <t>Bygget er fredet, dvs at endringer må ha tillatelse fra ekstern</t>
  </si>
  <si>
    <t>myndighet.</t>
  </si>
  <si>
    <t>Max   2020 (kW)</t>
  </si>
  <si>
    <t>El- og oljeforbruket er veiledende forbruk. Eksakt forbruk skal kontrolleres av tilbyder som del av fase 1-oppdraget</t>
  </si>
  <si>
    <t>Olje/gass</t>
  </si>
  <si>
    <t>(hvis ja, jfr egen flik)</t>
  </si>
  <si>
    <t>osv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</si>
</sst>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 &quot;kr&quot;\ * #,##0.00_ ;_ &quot;kr&quot;\ * \-#,##0.00_ ;_ &quot;kr&quot;\ * &quot;-&quot;??_ ;_ @_ "/>
    <numFmt numFmtId="165" formatCode="_(* #,##0_);_(* \(#,##0\);_(* &quot;-&quot;??_);_(@_)"/>
    <numFmt numFmtId="166" formatCode="_ #,##0_*&quot;øre/kWh&quot;\ ;_ \-#,##0_*&quot;øre/kWh&quot;\ ;_ \ &quot;-&quot;_*&quot;øre/kWh&quot;\ ;_ @_ "/>
  </numFmts>
  <fonts count="1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Calibri"/>
      <family val="2"/>
    </font>
    <font>
      <b/>
      <sz val="14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Calibri"/>
      <family val="2"/>
    </font>
    <font>
      <sz val="10"/>
      <color indexed="10"/>
      <name val="Arial"/>
      <family val="2"/>
    </font>
    <font>
      <u/>
      <sz val="10"/>
      <color theme="10"/>
      <name val="Arial"/>
      <family val="2"/>
    </font>
    <font>
      <sz val="16"/>
      <color theme="1"/>
      <name val="Calibri"/>
      <family val="2"/>
      <scheme val="minor"/>
    </font>
    <font>
      <sz val="14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99"/>
        <bgColor rgb="FF000000"/>
      </patternFill>
    </fill>
    <fill>
      <patternFill patternType="solid">
        <fgColor theme="5" tint="0.79998168889431442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3" fillId="0" borderId="0" applyNumberFormat="0" applyFill="0" applyBorder="0" applyAlignment="0" applyProtection="0"/>
  </cellStyleXfs>
  <cellXfs count="210">
    <xf numFmtId="0" fontId="0" fillId="0" borderId="0" xfId="0"/>
    <xf numFmtId="0" fontId="2" fillId="0" borderId="0" xfId="0" applyFont="1"/>
    <xf numFmtId="0" fontId="0" fillId="4" borderId="23" xfId="0" applyFill="1" applyBorder="1"/>
    <xf numFmtId="0" fontId="0" fillId="4" borderId="24" xfId="0" applyFill="1" applyBorder="1"/>
    <xf numFmtId="0" fontId="0" fillId="4" borderId="11" xfId="0" applyFill="1" applyBorder="1"/>
    <xf numFmtId="0" fontId="0" fillId="4" borderId="27" xfId="0" applyFill="1" applyBorder="1"/>
    <xf numFmtId="0" fontId="0" fillId="4" borderId="18" xfId="0" applyFill="1" applyBorder="1"/>
    <xf numFmtId="0" fontId="0" fillId="0" borderId="31" xfId="0" applyBorder="1"/>
    <xf numFmtId="3" fontId="0" fillId="0" borderId="31" xfId="0" applyNumberFormat="1" applyBorder="1"/>
    <xf numFmtId="1" fontId="0" fillId="0" borderId="31" xfId="0" applyNumberFormat="1" applyBorder="1"/>
    <xf numFmtId="0" fontId="0" fillId="0" borderId="9" xfId="0" applyBorder="1"/>
    <xf numFmtId="3" fontId="0" fillId="0" borderId="9" xfId="0" applyNumberFormat="1" applyBorder="1"/>
    <xf numFmtId="0" fontId="0" fillId="0" borderId="33" xfId="0" applyBorder="1"/>
    <xf numFmtId="0" fontId="2" fillId="0" borderId="33" xfId="0" applyFont="1" applyBorder="1" applyAlignment="1">
      <alignment horizontal="center"/>
    </xf>
    <xf numFmtId="0" fontId="0" fillId="0" borderId="34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35" xfId="0" applyBorder="1"/>
    <xf numFmtId="0" fontId="2" fillId="5" borderId="42" xfId="0" applyFont="1" applyFill="1" applyBorder="1" applyAlignment="1">
      <alignment horizontal="center"/>
    </xf>
    <xf numFmtId="1" fontId="0" fillId="0" borderId="9" xfId="0" applyNumberFormat="1" applyBorder="1"/>
    <xf numFmtId="0" fontId="0" fillId="0" borderId="3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23" xfId="0" applyFill="1" applyBorder="1" applyAlignment="1">
      <alignment horizontal="center"/>
    </xf>
    <xf numFmtId="0" fontId="0" fillId="4" borderId="24" xfId="0" applyFill="1" applyBorder="1" applyAlignment="1">
      <alignment horizontal="center"/>
    </xf>
    <xf numFmtId="0" fontId="0" fillId="4" borderId="27" xfId="0" applyFill="1" applyBorder="1" applyAlignment="1">
      <alignment horizontal="center"/>
    </xf>
    <xf numFmtId="0" fontId="0" fillId="4" borderId="25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0" fillId="4" borderId="26" xfId="0" applyFill="1" applyBorder="1" applyAlignment="1">
      <alignment horizontal="center"/>
    </xf>
    <xf numFmtId="0" fontId="0" fillId="4" borderId="28" xfId="0" applyFill="1" applyBorder="1" applyAlignment="1">
      <alignment horizontal="center"/>
    </xf>
    <xf numFmtId="0" fontId="0" fillId="4" borderId="29" xfId="0" applyFill="1" applyBorder="1" applyAlignment="1">
      <alignment horizontal="center"/>
    </xf>
    <xf numFmtId="0" fontId="3" fillId="4" borderId="43" xfId="0" applyFont="1" applyFill="1" applyBorder="1" applyAlignment="1">
      <alignment horizontal="center"/>
    </xf>
    <xf numFmtId="0" fontId="0" fillId="4" borderId="30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0" fillId="4" borderId="18" xfId="0" applyFill="1" applyBorder="1" applyAlignment="1">
      <alignment horizontal="center"/>
    </xf>
    <xf numFmtId="0" fontId="0" fillId="4" borderId="23" xfId="0" applyFill="1" applyBorder="1" applyAlignment="1">
      <alignment horizontal="left"/>
    </xf>
    <xf numFmtId="0" fontId="3" fillId="0" borderId="9" xfId="0" applyFont="1" applyBorder="1"/>
    <xf numFmtId="0" fontId="0" fillId="0" borderId="14" xfId="0" applyBorder="1"/>
    <xf numFmtId="0" fontId="5" fillId="0" borderId="0" xfId="0" applyFont="1"/>
    <xf numFmtId="0" fontId="6" fillId="0" borderId="0" xfId="0" applyFont="1"/>
    <xf numFmtId="0" fontId="7" fillId="4" borderId="6" xfId="0" applyFont="1" applyFill="1" applyBorder="1"/>
    <xf numFmtId="0" fontId="8" fillId="4" borderId="7" xfId="0" applyFont="1" applyFill="1" applyBorder="1"/>
    <xf numFmtId="0" fontId="5" fillId="3" borderId="8" xfId="0" applyFont="1" applyFill="1" applyBorder="1" applyAlignment="1">
      <alignment wrapText="1"/>
    </xf>
    <xf numFmtId="0" fontId="9" fillId="2" borderId="1" xfId="0" applyFont="1" applyFill="1" applyBorder="1"/>
    <xf numFmtId="0" fontId="6" fillId="2" borderId="2" xfId="0" applyFont="1" applyFill="1" applyBorder="1"/>
    <xf numFmtId="0" fontId="6" fillId="2" borderId="3" xfId="0" applyFont="1" applyFill="1" applyBorder="1"/>
    <xf numFmtId="0" fontId="6" fillId="2" borderId="4" xfId="0" applyFont="1" applyFill="1" applyBorder="1"/>
    <xf numFmtId="0" fontId="6" fillId="3" borderId="0" xfId="0" applyFont="1" applyFill="1"/>
    <xf numFmtId="0" fontId="6" fillId="2" borderId="0" xfId="0" applyFont="1" applyFill="1"/>
    <xf numFmtId="0" fontId="10" fillId="3" borderId="0" xfId="0" applyFont="1" applyFill="1" applyAlignment="1">
      <alignment horizontal="center"/>
    </xf>
    <xf numFmtId="0" fontId="6" fillId="2" borderId="5" xfId="0" applyFont="1" applyFill="1" applyBorder="1"/>
    <xf numFmtId="3" fontId="10" fillId="3" borderId="0" xfId="1" applyNumberFormat="1" applyFont="1" applyFill="1" applyBorder="1" applyAlignment="1">
      <alignment horizontal="right"/>
    </xf>
    <xf numFmtId="0" fontId="6" fillId="2" borderId="4" xfId="0" applyFont="1" applyFill="1" applyBorder="1" applyAlignment="1">
      <alignment horizontal="left"/>
    </xf>
    <xf numFmtId="0" fontId="10" fillId="2" borderId="0" xfId="0" applyFont="1" applyFill="1"/>
    <xf numFmtId="3" fontId="10" fillId="3" borderId="0" xfId="1" applyNumberFormat="1" applyFont="1" applyFill="1" applyBorder="1" applyAlignment="1">
      <alignment horizontal="center"/>
    </xf>
    <xf numFmtId="0" fontId="11" fillId="2" borderId="0" xfId="0" applyFont="1" applyFill="1"/>
    <xf numFmtId="0" fontId="10" fillId="2" borderId="4" xfId="0" applyFont="1" applyFill="1" applyBorder="1"/>
    <xf numFmtId="9" fontId="10" fillId="3" borderId="0" xfId="0" applyNumberFormat="1" applyFont="1" applyFill="1" applyAlignment="1">
      <alignment horizontal="center"/>
    </xf>
    <xf numFmtId="0" fontId="10" fillId="0" borderId="0" xfId="0" applyFont="1" applyAlignment="1">
      <alignment horizontal="center"/>
    </xf>
    <xf numFmtId="0" fontId="9" fillId="2" borderId="6" xfId="0" applyFont="1" applyFill="1" applyBorder="1"/>
    <xf numFmtId="0" fontId="9" fillId="2" borderId="7" xfId="0" applyFont="1" applyFill="1" applyBorder="1"/>
    <xf numFmtId="0" fontId="6" fillId="2" borderId="8" xfId="0" applyFont="1" applyFill="1" applyBorder="1"/>
    <xf numFmtId="0" fontId="6" fillId="2" borderId="7" xfId="0" applyFont="1" applyFill="1" applyBorder="1"/>
    <xf numFmtId="0" fontId="9" fillId="2" borderId="9" xfId="0" applyFont="1" applyFill="1" applyBorder="1"/>
    <xf numFmtId="0" fontId="6" fillId="2" borderId="10" xfId="0" applyFont="1" applyFill="1" applyBorder="1"/>
    <xf numFmtId="0" fontId="6" fillId="2" borderId="11" xfId="0" applyFont="1" applyFill="1" applyBorder="1" applyAlignment="1">
      <alignment horizontal="right"/>
    </xf>
    <xf numFmtId="0" fontId="6" fillId="2" borderId="11" xfId="0" applyFont="1" applyFill="1" applyBorder="1"/>
    <xf numFmtId="0" fontId="6" fillId="2" borderId="11" xfId="0" applyFont="1" applyFill="1" applyBorder="1" applyAlignment="1">
      <alignment wrapText="1"/>
    </xf>
    <xf numFmtId="0" fontId="6" fillId="2" borderId="12" xfId="0" applyFont="1" applyFill="1" applyBorder="1"/>
    <xf numFmtId="0" fontId="6" fillId="2" borderId="13" xfId="0" applyFont="1" applyFill="1" applyBorder="1"/>
    <xf numFmtId="0" fontId="6" fillId="2" borderId="9" xfId="0" applyFont="1" applyFill="1" applyBorder="1" applyAlignment="1">
      <alignment wrapText="1"/>
    </xf>
    <xf numFmtId="0" fontId="10" fillId="2" borderId="9" xfId="0" applyFont="1" applyFill="1" applyBorder="1" applyAlignment="1">
      <alignment wrapText="1"/>
    </xf>
    <xf numFmtId="0" fontId="6" fillId="2" borderId="12" xfId="0" applyFont="1" applyFill="1" applyBorder="1" applyAlignment="1">
      <alignment wrapText="1"/>
    </xf>
    <xf numFmtId="0" fontId="10" fillId="2" borderId="24" xfId="0" applyFont="1" applyFill="1" applyBorder="1" applyAlignment="1">
      <alignment wrapText="1"/>
    </xf>
    <xf numFmtId="0" fontId="10" fillId="2" borderId="4" xfId="0" applyFont="1" applyFill="1" applyBorder="1" applyAlignment="1">
      <alignment horizontal="right"/>
    </xf>
    <xf numFmtId="9" fontId="6" fillId="0" borderId="0" xfId="0" applyNumberFormat="1" applyFont="1"/>
    <xf numFmtId="165" fontId="10" fillId="3" borderId="38" xfId="1" applyNumberFormat="1" applyFont="1" applyFill="1" applyBorder="1"/>
    <xf numFmtId="3" fontId="6" fillId="2" borderId="6" xfId="0" applyNumberFormat="1" applyFont="1" applyFill="1" applyBorder="1" applyAlignment="1">
      <alignment horizontal="right"/>
    </xf>
    <xf numFmtId="3" fontId="6" fillId="2" borderId="14" xfId="0" applyNumberFormat="1" applyFont="1" applyFill="1" applyBorder="1"/>
    <xf numFmtId="0" fontId="6" fillId="3" borderId="39" xfId="0" applyFont="1" applyFill="1" applyBorder="1" applyAlignment="1">
      <alignment horizontal="center"/>
    </xf>
    <xf numFmtId="3" fontId="6" fillId="2" borderId="0" xfId="0" applyNumberFormat="1" applyFont="1" applyFill="1"/>
    <xf numFmtId="166" fontId="10" fillId="3" borderId="40" xfId="2" applyNumberFormat="1" applyFont="1" applyFill="1" applyBorder="1" applyAlignment="1">
      <alignment horizontal="right"/>
    </xf>
    <xf numFmtId="0" fontId="6" fillId="3" borderId="0" xfId="0" applyFont="1" applyFill="1" applyAlignment="1">
      <alignment horizontal="right"/>
    </xf>
    <xf numFmtId="9" fontId="6" fillId="3" borderId="0" xfId="0" applyNumberFormat="1" applyFont="1" applyFill="1"/>
    <xf numFmtId="0" fontId="6" fillId="3" borderId="14" xfId="0" applyFont="1" applyFill="1" applyBorder="1" applyAlignment="1">
      <alignment horizontal="center"/>
    </xf>
    <xf numFmtId="166" fontId="10" fillId="3" borderId="33" xfId="2" applyNumberFormat="1" applyFont="1" applyFill="1" applyBorder="1" applyAlignment="1">
      <alignment horizontal="right"/>
    </xf>
    <xf numFmtId="9" fontId="10" fillId="3" borderId="0" xfId="0" applyNumberFormat="1" applyFont="1" applyFill="1"/>
    <xf numFmtId="3" fontId="10" fillId="2" borderId="6" xfId="0" applyNumberFormat="1" applyFont="1" applyFill="1" applyBorder="1" applyAlignment="1">
      <alignment horizontal="right"/>
    </xf>
    <xf numFmtId="3" fontId="10" fillId="2" borderId="14" xfId="0" applyNumberFormat="1" applyFont="1" applyFill="1" applyBorder="1"/>
    <xf numFmtId="0" fontId="12" fillId="2" borderId="14" xfId="0" applyFont="1" applyFill="1" applyBorder="1"/>
    <xf numFmtId="0" fontId="12" fillId="2" borderId="0" xfId="0" applyFont="1" applyFill="1"/>
    <xf numFmtId="0" fontId="12" fillId="0" borderId="0" xfId="0" applyFont="1"/>
    <xf numFmtId="0" fontId="6" fillId="2" borderId="4" xfId="0" applyFont="1" applyFill="1" applyBorder="1" applyAlignment="1">
      <alignment horizontal="right"/>
    </xf>
    <xf numFmtId="0" fontId="6" fillId="2" borderId="14" xfId="0" applyFont="1" applyFill="1" applyBorder="1"/>
    <xf numFmtId="0" fontId="6" fillId="2" borderId="1" xfId="0" applyFont="1" applyFill="1" applyBorder="1" applyAlignment="1">
      <alignment horizontal="right"/>
    </xf>
    <xf numFmtId="3" fontId="6" fillId="2" borderId="35" xfId="0" applyNumberFormat="1" applyFont="1" applyFill="1" applyBorder="1"/>
    <xf numFmtId="3" fontId="6" fillId="2" borderId="15" xfId="0" applyNumberFormat="1" applyFont="1" applyFill="1" applyBorder="1"/>
    <xf numFmtId="0" fontId="12" fillId="2" borderId="16" xfId="0" applyFont="1" applyFill="1" applyBorder="1" applyAlignment="1">
      <alignment horizontal="right"/>
    </xf>
    <xf numFmtId="0" fontId="10" fillId="2" borderId="16" xfId="0" applyFont="1" applyFill="1" applyBorder="1"/>
    <xf numFmtId="1" fontId="6" fillId="2" borderId="16" xfId="0" applyNumberFormat="1" applyFont="1" applyFill="1" applyBorder="1"/>
    <xf numFmtId="166" fontId="10" fillId="2" borderId="41" xfId="2" applyNumberFormat="1" applyFont="1" applyFill="1" applyBorder="1"/>
    <xf numFmtId="0" fontId="6" fillId="2" borderId="17" xfId="0" applyFont="1" applyFill="1" applyBorder="1" applyAlignment="1">
      <alignment horizontal="right"/>
    </xf>
    <xf numFmtId="0" fontId="6" fillId="2" borderId="18" xfId="0" applyFont="1" applyFill="1" applyBorder="1"/>
    <xf numFmtId="3" fontId="6" fillId="2" borderId="22" xfId="0" applyNumberFormat="1" applyFont="1" applyFill="1" applyBorder="1"/>
    <xf numFmtId="3" fontId="6" fillId="2" borderId="19" xfId="0" applyNumberFormat="1" applyFont="1" applyFill="1" applyBorder="1"/>
    <xf numFmtId="3" fontId="6" fillId="2" borderId="37" xfId="0" applyNumberFormat="1" applyFont="1" applyFill="1" applyBorder="1"/>
    <xf numFmtId="3" fontId="6" fillId="2" borderId="36" xfId="0" applyNumberFormat="1" applyFont="1" applyFill="1" applyBorder="1"/>
    <xf numFmtId="0" fontId="12" fillId="2" borderId="43" xfId="0" applyFont="1" applyFill="1" applyBorder="1" applyAlignment="1">
      <alignment horizontal="right"/>
    </xf>
    <xf numFmtId="0" fontId="10" fillId="2" borderId="18" xfId="0" applyFont="1" applyFill="1" applyBorder="1"/>
    <xf numFmtId="1" fontId="6" fillId="2" borderId="32" xfId="0" applyNumberFormat="1" applyFont="1" applyFill="1" applyBorder="1"/>
    <xf numFmtId="166" fontId="10" fillId="2" borderId="42" xfId="2" applyNumberFormat="1" applyFont="1" applyFill="1" applyBorder="1"/>
    <xf numFmtId="0" fontId="9" fillId="2" borderId="20" xfId="0" applyFont="1" applyFill="1" applyBorder="1" applyAlignment="1">
      <alignment horizontal="left"/>
    </xf>
    <xf numFmtId="0" fontId="9" fillId="2" borderId="16" xfId="0" applyFont="1" applyFill="1" applyBorder="1"/>
    <xf numFmtId="0" fontId="9" fillId="2" borderId="21" xfId="0" applyFont="1" applyFill="1" applyBorder="1"/>
    <xf numFmtId="0" fontId="0" fillId="2" borderId="0" xfId="0" applyFill="1"/>
    <xf numFmtId="3" fontId="0" fillId="0" borderId="0" xfId="0" applyNumberFormat="1"/>
    <xf numFmtId="0" fontId="6" fillId="7" borderId="2" xfId="0" applyFont="1" applyFill="1" applyBorder="1"/>
    <xf numFmtId="0" fontId="1" fillId="2" borderId="47" xfId="0" applyFont="1" applyFill="1" applyBorder="1"/>
    <xf numFmtId="0" fontId="0" fillId="2" borderId="16" xfId="0" applyFill="1" applyBorder="1"/>
    <xf numFmtId="0" fontId="0" fillId="2" borderId="48" xfId="0" applyFill="1" applyBorder="1"/>
    <xf numFmtId="0" fontId="0" fillId="0" borderId="41" xfId="0" applyBorder="1"/>
    <xf numFmtId="0" fontId="0" fillId="0" borderId="49" xfId="0" applyBorder="1"/>
    <xf numFmtId="0" fontId="1" fillId="8" borderId="20" xfId="0" applyFont="1" applyFill="1" applyBorder="1"/>
    <xf numFmtId="0" fontId="0" fillId="8" borderId="16" xfId="0" applyFill="1" applyBorder="1"/>
    <xf numFmtId="0" fontId="1" fillId="8" borderId="16" xfId="0" applyFont="1" applyFill="1" applyBorder="1"/>
    <xf numFmtId="0" fontId="0" fillId="8" borderId="21" xfId="0" applyFill="1" applyBorder="1"/>
    <xf numFmtId="0" fontId="1" fillId="8" borderId="47" xfId="0" applyFont="1" applyFill="1" applyBorder="1"/>
    <xf numFmtId="0" fontId="0" fillId="8" borderId="48" xfId="0" applyFill="1" applyBorder="1"/>
    <xf numFmtId="0" fontId="1" fillId="8" borderId="48" xfId="0" applyFont="1" applyFill="1" applyBorder="1"/>
    <xf numFmtId="0" fontId="0" fillId="8" borderId="50" xfId="0" applyFill="1" applyBorder="1"/>
    <xf numFmtId="0" fontId="0" fillId="2" borderId="20" xfId="0" applyFill="1" applyBorder="1"/>
    <xf numFmtId="0" fontId="1" fillId="2" borderId="41" xfId="0" applyFont="1" applyFill="1" applyBorder="1"/>
    <xf numFmtId="0" fontId="1" fillId="2" borderId="4" xfId="0" applyFont="1" applyFill="1" applyBorder="1"/>
    <xf numFmtId="0" fontId="0" fillId="6" borderId="53" xfId="0" applyFill="1" applyBorder="1"/>
    <xf numFmtId="0" fontId="2" fillId="5" borderId="42" xfId="0" applyFont="1" applyFill="1" applyBorder="1" applyAlignment="1">
      <alignment horizontal="center" wrapText="1"/>
    </xf>
    <xf numFmtId="0" fontId="2" fillId="0" borderId="41" xfId="0" applyFont="1" applyBorder="1" applyAlignment="1">
      <alignment horizontal="center"/>
    </xf>
    <xf numFmtId="0" fontId="0" fillId="0" borderId="41" xfId="0" applyBorder="1" applyAlignment="1">
      <alignment horizontal="center"/>
    </xf>
    <xf numFmtId="0" fontId="1" fillId="0" borderId="0" xfId="0" applyFont="1"/>
    <xf numFmtId="0" fontId="2" fillId="0" borderId="49" xfId="0" applyFont="1" applyBorder="1" applyAlignment="1">
      <alignment horizontal="center"/>
    </xf>
    <xf numFmtId="0" fontId="0" fillId="0" borderId="48" xfId="0" applyBorder="1"/>
    <xf numFmtId="0" fontId="0" fillId="0" borderId="33" xfId="0" applyBorder="1" applyAlignment="1">
      <alignment horizontal="center"/>
    </xf>
    <xf numFmtId="0" fontId="1" fillId="0" borderId="33" xfId="0" applyFont="1" applyBorder="1"/>
    <xf numFmtId="0" fontId="1" fillId="3" borderId="0" xfId="0" applyFont="1" applyFill="1"/>
    <xf numFmtId="0" fontId="0" fillId="3" borderId="0" xfId="0" applyFill="1"/>
    <xf numFmtId="3" fontId="0" fillId="0" borderId="33" xfId="0" applyNumberFormat="1" applyBorder="1"/>
    <xf numFmtId="3" fontId="0" fillId="0" borderId="34" xfId="0" applyNumberFormat="1" applyBorder="1"/>
    <xf numFmtId="0" fontId="1" fillId="0" borderId="49" xfId="0" applyFont="1" applyBorder="1"/>
    <xf numFmtId="0" fontId="1" fillId="0" borderId="34" xfId="0" applyFont="1" applyBorder="1"/>
    <xf numFmtId="0" fontId="1" fillId="0" borderId="47" xfId="0" applyFont="1" applyBorder="1"/>
    <xf numFmtId="0" fontId="2" fillId="0" borderId="20" xfId="0" applyFont="1" applyBorder="1" applyAlignment="1">
      <alignment horizontal="center"/>
    </xf>
    <xf numFmtId="0" fontId="1" fillId="0" borderId="4" xfId="0" applyFont="1" applyBorder="1"/>
    <xf numFmtId="0" fontId="1" fillId="0" borderId="50" xfId="0" applyFont="1" applyBorder="1"/>
    <xf numFmtId="0" fontId="2" fillId="0" borderId="21" xfId="0" applyFont="1" applyBorder="1" applyAlignment="1">
      <alignment horizontal="center"/>
    </xf>
    <xf numFmtId="0" fontId="1" fillId="0" borderId="5" xfId="0" applyFont="1" applyBorder="1"/>
    <xf numFmtId="0" fontId="1" fillId="0" borderId="41" xfId="0" applyFont="1" applyBorder="1"/>
    <xf numFmtId="0" fontId="1" fillId="0" borderId="41" xfId="0" applyFont="1" applyBorder="1" applyAlignment="1">
      <alignment horizontal="center"/>
    </xf>
    <xf numFmtId="0" fontId="6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0" fillId="0" borderId="20" xfId="0" applyBorder="1"/>
    <xf numFmtId="0" fontId="0" fillId="0" borderId="4" xfId="0" applyBorder="1"/>
    <xf numFmtId="0" fontId="0" fillId="0" borderId="47" xfId="0" applyBorder="1"/>
    <xf numFmtId="0" fontId="2" fillId="5" borderId="41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2" fillId="5" borderId="41" xfId="0" applyFont="1" applyFill="1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50" xfId="0" applyBorder="1"/>
    <xf numFmtId="0" fontId="0" fillId="0" borderId="21" xfId="0" applyBorder="1"/>
    <xf numFmtId="0" fontId="0" fillId="0" borderId="5" xfId="0" applyBorder="1"/>
    <xf numFmtId="0" fontId="0" fillId="0" borderId="49" xfId="0" applyBorder="1" applyAlignment="1">
      <alignment horizontal="center"/>
    </xf>
    <xf numFmtId="1" fontId="0" fillId="0" borderId="0" xfId="0" applyNumberFormat="1"/>
    <xf numFmtId="0" fontId="1" fillId="2" borderId="0" xfId="0" applyFont="1" applyFill="1"/>
    <xf numFmtId="2" fontId="1" fillId="0" borderId="9" xfId="0" applyNumberFormat="1" applyFont="1" applyBorder="1" applyAlignment="1">
      <alignment horizontal="center" wrapText="1"/>
    </xf>
    <xf numFmtId="0" fontId="13" fillId="0" borderId="0" xfId="3" applyFill="1" applyBorder="1"/>
    <xf numFmtId="0" fontId="2" fillId="7" borderId="2" xfId="0" applyFont="1" applyFill="1" applyBorder="1"/>
    <xf numFmtId="0" fontId="1" fillId="4" borderId="38" xfId="0" applyFont="1" applyFill="1" applyBorder="1"/>
    <xf numFmtId="0" fontId="6" fillId="4" borderId="0" xfId="0" applyFont="1" applyFill="1"/>
    <xf numFmtId="0" fontId="6" fillId="4" borderId="54" xfId="0" applyFont="1" applyFill="1" applyBorder="1"/>
    <xf numFmtId="0" fontId="14" fillId="7" borderId="35" xfId="0" applyFont="1" applyFill="1" applyBorder="1"/>
    <xf numFmtId="0" fontId="6" fillId="0" borderId="4" xfId="0" applyFont="1" applyBorder="1"/>
    <xf numFmtId="0" fontId="6" fillId="0" borderId="5" xfId="0" applyFont="1" applyBorder="1"/>
    <xf numFmtId="0" fontId="6" fillId="0" borderId="47" xfId="0" applyFont="1" applyBorder="1"/>
    <xf numFmtId="0" fontId="6" fillId="0" borderId="48" xfId="0" applyFont="1" applyBorder="1"/>
    <xf numFmtId="0" fontId="6" fillId="0" borderId="50" xfId="0" applyFont="1" applyBorder="1"/>
    <xf numFmtId="165" fontId="12" fillId="0" borderId="0" xfId="0" applyNumberFormat="1" applyFont="1" applyAlignment="1">
      <alignment wrapText="1"/>
    </xf>
    <xf numFmtId="0" fontId="0" fillId="0" borderId="20" xfId="0" applyBorder="1" applyAlignment="1">
      <alignment horizontal="right"/>
    </xf>
    <xf numFmtId="0" fontId="0" fillId="0" borderId="21" xfId="0" applyBorder="1" applyAlignment="1">
      <alignment horizontal="left"/>
    </xf>
    <xf numFmtId="0" fontId="2" fillId="9" borderId="42" xfId="0" applyFont="1" applyFill="1" applyBorder="1" applyAlignment="1">
      <alignment horizontal="center"/>
    </xf>
    <xf numFmtId="0" fontId="2" fillId="0" borderId="42" xfId="0" applyFont="1" applyBorder="1" applyAlignment="1">
      <alignment horizontal="left"/>
    </xf>
    <xf numFmtId="0" fontId="2" fillId="0" borderId="42" xfId="0" applyFont="1" applyBorder="1" applyAlignment="1">
      <alignment horizontal="left" wrapText="1"/>
    </xf>
    <xf numFmtId="0" fontId="2" fillId="0" borderId="41" xfId="0" applyFont="1" applyBorder="1" applyAlignment="1">
      <alignment horizontal="left" wrapText="1"/>
    </xf>
    <xf numFmtId="0" fontId="2" fillId="0" borderId="33" xfId="0" applyFont="1" applyBorder="1" applyAlignment="1">
      <alignment horizontal="left" wrapText="1"/>
    </xf>
    <xf numFmtId="0" fontId="2" fillId="0" borderId="49" xfId="0" applyFont="1" applyBorder="1" applyAlignment="1">
      <alignment horizontal="left" wrapText="1"/>
    </xf>
    <xf numFmtId="0" fontId="0" fillId="0" borderId="0" xfId="0" applyAlignment="1">
      <alignment horizontal="center"/>
    </xf>
    <xf numFmtId="0" fontId="1" fillId="3" borderId="39" xfId="0" applyFont="1" applyFill="1" applyBorder="1" applyAlignment="1">
      <alignment horizontal="center"/>
    </xf>
    <xf numFmtId="0" fontId="0" fillId="0" borderId="0" xfId="0" applyAlignment="1">
      <alignment horizontal="right"/>
    </xf>
    <xf numFmtId="0" fontId="3" fillId="4" borderId="44" xfId="0" applyFont="1" applyFill="1" applyBorder="1" applyAlignment="1">
      <alignment horizontal="center"/>
    </xf>
    <xf numFmtId="0" fontId="0" fillId="4" borderId="35" xfId="0" applyFill="1" applyBorder="1" applyAlignment="1">
      <alignment horizontal="center"/>
    </xf>
    <xf numFmtId="0" fontId="0" fillId="4" borderId="45" xfId="0" applyFill="1" applyBorder="1" applyAlignment="1">
      <alignment horizontal="center"/>
    </xf>
    <xf numFmtId="0" fontId="0" fillId="4" borderId="46" xfId="0" applyFill="1" applyBorder="1" applyAlignment="1">
      <alignment horizontal="center"/>
    </xf>
    <xf numFmtId="0" fontId="7" fillId="6" borderId="51" xfId="0" applyFont="1" applyFill="1" applyBorder="1" applyAlignment="1">
      <alignment horizontal="center"/>
    </xf>
    <xf numFmtId="0" fontId="8" fillId="6" borderId="52" xfId="0" applyFont="1" applyFill="1" applyBorder="1" applyAlignment="1">
      <alignment horizontal="center"/>
    </xf>
    <xf numFmtId="0" fontId="5" fillId="9" borderId="51" xfId="0" applyFont="1" applyFill="1" applyBorder="1" applyAlignment="1">
      <alignment horizontal="center"/>
    </xf>
    <xf numFmtId="0" fontId="15" fillId="9" borderId="53" xfId="0" applyFont="1" applyFill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47" xfId="0" applyBorder="1" applyAlignment="1">
      <alignment wrapText="1"/>
    </xf>
    <xf numFmtId="0" fontId="0" fillId="0" borderId="50" xfId="0" applyBorder="1" applyAlignment="1">
      <alignment wrapText="1"/>
    </xf>
    <xf numFmtId="0" fontId="6" fillId="0" borderId="0" xfId="0" applyFont="1" applyAlignment="1">
      <alignment horizontal="center"/>
    </xf>
  </cellXfs>
  <cellStyles count="4">
    <cellStyle name="Hyperkobling" xfId="3" builtinId="8"/>
    <cellStyle name="Komma" xfId="1" builtinId="3"/>
    <cellStyle name="Normal" xfId="0" builtinId="0"/>
    <cellStyle name="Valuta" xfId="2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microsoft.com/office/2017/06/relationships/rdRichValueStructure" Target="richData/rdrichvaluestructure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microsoft.com/office/2017/06/relationships/rdRichValue" Target="richData/rdrichvalu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microsoft.com/office/2022/10/relationships/richValueRel" Target="richData/richValueRel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microsoft.com/office/2017/06/relationships/rdRichValueTypes" Target="richData/rdRichValueTyp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kjellgurigard-my.sharepoint.com/859596a8c7a62c6e/Mine%20dok/Mist_S&#248;r%20Tr&#248;ndelag_museun/Doffin/Vedlegg%20C%20grunndata%20MiST_2002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unnlagsdata enkeltbygg"/>
      <sheetName val="Grunnlagsdata samlet"/>
      <sheetName val="Oversikt ventilasjon"/>
      <sheetName val="Oversikt varmepumper"/>
      <sheetName val="Oversikt vernestatus"/>
      <sheetName val="Bygg i Enova og GD"/>
      <sheetName val="Beregnet besparelse"/>
      <sheetName val="Målt besparelse"/>
    </sheetNames>
    <sheetDataSet>
      <sheetData sheetId="0">
        <row r="145">
          <cell r="B145" t="str">
            <v>Publikumsbygget - Museet Kystens Arv - UTGÅR</v>
          </cell>
        </row>
        <row r="205">
          <cell r="B205" t="str">
            <v>Fraktgodsen - OI Løkken (tas ut av prosjektet)</v>
          </cell>
        </row>
        <row r="305">
          <cell r="B305" t="str">
            <v>Sjøfartsmuseet (tas ut av prosjektet)</v>
          </cell>
        </row>
        <row r="325">
          <cell r="B325" t="str">
            <v>Olrichhallen - utgår</v>
          </cell>
        </row>
        <row r="385">
          <cell r="B385" t="str">
            <v>Erslandstu  - UTGÅR</v>
          </cell>
        </row>
        <row r="405">
          <cell r="B405" t="str">
            <v>Servicehuset - MKA (UTGÅR)</v>
          </cell>
        </row>
        <row r="425">
          <cell r="B425" t="str">
            <v>Båtbyggeriet - MKA (UTGÅR)</v>
          </cell>
        </row>
        <row r="485">
          <cell r="B485" t="str">
            <v>Gramgården - Sverresborg</v>
          </cell>
        </row>
        <row r="505">
          <cell r="B505" t="str">
            <v>Schjølberggården - Sverresborg (UTGÅR)</v>
          </cell>
        </row>
        <row r="525">
          <cell r="B525" t="str">
            <v>Tavern - Sverresborg - UTGÅR</v>
          </cell>
        </row>
        <row r="545">
          <cell r="B545" t="str">
            <v>Sverresmyra - Sverresborg  UTGÅR</v>
          </cell>
        </row>
        <row r="565">
          <cell r="B565" t="str">
            <v>Svalsbergplass - Sverresborg - UTGÅR</v>
          </cell>
        </row>
        <row r="579">
          <cell r="B579"/>
        </row>
        <row r="585">
          <cell r="B585"/>
        </row>
        <row r="599">
          <cell r="B599"/>
        </row>
        <row r="619">
          <cell r="B619"/>
        </row>
        <row r="639">
          <cell r="B639"/>
        </row>
        <row r="659">
          <cell r="B659"/>
        </row>
        <row r="679">
          <cell r="B679"/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085"/>
  <sheetViews>
    <sheetView tabSelected="1" zoomScale="80" zoomScaleNormal="80" workbookViewId="0">
      <selection sqref="A1:O1"/>
    </sheetView>
  </sheetViews>
  <sheetFormatPr baseColWidth="10" defaultColWidth="11.5" defaultRowHeight="13" x14ac:dyDescent="0.15"/>
  <cols>
    <col min="1" max="1" width="24.33203125" style="40" customWidth="1"/>
    <col min="2" max="8" width="11.5" style="40"/>
    <col min="9" max="9" width="11.6640625" style="40" bestFit="1" customWidth="1"/>
    <col min="10" max="13" width="11.5" style="40"/>
    <col min="14" max="14" width="17.5" style="40" customWidth="1"/>
    <col min="15" max="15" width="25.5" style="40" customWidth="1"/>
    <col min="16" max="16" width="60.33203125" style="157" customWidth="1"/>
    <col min="17" max="16384" width="11.5" style="40"/>
  </cols>
  <sheetData>
    <row r="1" spans="1:16" x14ac:dyDescent="0.15">
      <c r="A1" s="209"/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</row>
    <row r="2" spans="1:16" ht="86" customHeight="1" x14ac:dyDescent="0.15">
      <c r="A2" s="196" t="e" vm="1">
        <v>#VALUE!</v>
      </c>
      <c r="B2" s="196"/>
      <c r="C2" s="196"/>
      <c r="D2" s="196"/>
      <c r="E2" s="196"/>
      <c r="F2" s="196"/>
      <c r="G2" s="196"/>
      <c r="H2" s="196"/>
      <c r="I2" s="196"/>
      <c r="J2" s="196"/>
      <c r="K2" s="196"/>
      <c r="L2" s="196"/>
      <c r="M2" s="196"/>
      <c r="N2" s="196"/>
      <c r="O2" s="196"/>
    </row>
    <row r="3" spans="1:16" ht="18" x14ac:dyDescent="0.2">
      <c r="A3" s="39" t="s">
        <v>107</v>
      </c>
    </row>
    <row r="4" spans="1:16" ht="18" x14ac:dyDescent="0.2">
      <c r="A4" s="41" t="s">
        <v>29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 t="s">
        <v>95</v>
      </c>
      <c r="O4" s="43"/>
    </row>
    <row r="5" spans="1:16" ht="14" thickBot="1" x14ac:dyDescent="0.2">
      <c r="A5" s="176" t="s">
        <v>92</v>
      </c>
      <c r="B5" s="177"/>
      <c r="C5" s="177"/>
      <c r="D5" s="177"/>
      <c r="E5" s="177"/>
      <c r="F5" s="177"/>
      <c r="G5" s="177"/>
      <c r="H5" s="177"/>
      <c r="I5" s="177"/>
      <c r="J5" s="177"/>
      <c r="K5" s="177"/>
      <c r="L5" s="177"/>
      <c r="M5" s="177"/>
      <c r="N5" s="177"/>
      <c r="O5" s="178"/>
    </row>
    <row r="6" spans="1:16" ht="21" x14ac:dyDescent="0.25">
      <c r="A6" s="44" t="s">
        <v>0</v>
      </c>
      <c r="B6" s="179"/>
      <c r="C6" s="175"/>
      <c r="D6" s="117"/>
      <c r="E6" s="45"/>
      <c r="F6" s="45"/>
      <c r="G6" s="45"/>
      <c r="H6" s="45"/>
      <c r="I6" s="45"/>
      <c r="J6" s="45"/>
      <c r="K6" s="45"/>
      <c r="L6" s="45"/>
      <c r="M6" s="45"/>
      <c r="N6" s="45"/>
      <c r="O6" s="46"/>
    </row>
    <row r="7" spans="1:16" x14ac:dyDescent="0.15">
      <c r="A7" s="47" t="s">
        <v>1</v>
      </c>
      <c r="B7" s="143"/>
      <c r="C7" s="144"/>
      <c r="D7" s="49"/>
      <c r="E7" s="49" t="s">
        <v>2</v>
      </c>
      <c r="F7" s="49"/>
      <c r="G7" s="50"/>
      <c r="H7" s="49"/>
      <c r="I7" s="49" t="s">
        <v>3</v>
      </c>
      <c r="J7" s="49"/>
      <c r="K7" s="49"/>
      <c r="L7" s="49"/>
      <c r="M7" s="49"/>
      <c r="N7" s="49"/>
      <c r="O7" s="51"/>
    </row>
    <row r="8" spans="1:16" x14ac:dyDescent="0.15">
      <c r="A8" s="47" t="s">
        <v>4</v>
      </c>
      <c r="B8" s="143"/>
      <c r="C8" s="48"/>
      <c r="D8" s="49"/>
      <c r="E8" s="49" t="s">
        <v>5</v>
      </c>
      <c r="F8" s="49"/>
      <c r="G8" s="50"/>
      <c r="H8" s="49"/>
      <c r="I8" s="49" t="s">
        <v>6</v>
      </c>
      <c r="J8" s="52">
        <v>2</v>
      </c>
      <c r="K8" s="49"/>
      <c r="L8" s="115" t="s">
        <v>96</v>
      </c>
      <c r="M8" s="49"/>
      <c r="N8" s="49"/>
      <c r="O8" s="51"/>
    </row>
    <row r="9" spans="1:16" x14ac:dyDescent="0.15">
      <c r="A9" s="53" t="s">
        <v>7</v>
      </c>
      <c r="B9" s="48"/>
      <c r="C9" s="48"/>
      <c r="D9" s="49"/>
      <c r="E9" s="49" t="s">
        <v>8</v>
      </c>
      <c r="F9" s="49"/>
      <c r="G9" s="50"/>
      <c r="H9" s="49"/>
      <c r="I9" s="172">
        <v>2022</v>
      </c>
      <c r="J9" s="52">
        <v>1</v>
      </c>
      <c r="K9" s="49"/>
      <c r="L9" s="174"/>
      <c r="M9" s="49"/>
      <c r="N9" s="49"/>
      <c r="O9" s="51"/>
    </row>
    <row r="10" spans="1:16" ht="14" thickBot="1" x14ac:dyDescent="0.2">
      <c r="A10" s="47" t="s">
        <v>9</v>
      </c>
      <c r="B10" s="144"/>
      <c r="D10" s="49"/>
      <c r="E10" s="49" t="s">
        <v>10</v>
      </c>
      <c r="F10" s="49"/>
      <c r="G10" s="50"/>
      <c r="H10" s="49"/>
      <c r="I10" s="49">
        <v>2023</v>
      </c>
      <c r="J10" s="52">
        <v>2</v>
      </c>
      <c r="K10" s="49"/>
      <c r="L10" s="49"/>
      <c r="M10" s="49"/>
      <c r="N10" s="49"/>
      <c r="O10" s="51"/>
    </row>
    <row r="11" spans="1:16" ht="14" thickBot="1" x14ac:dyDescent="0.2">
      <c r="A11" s="47" t="s">
        <v>41</v>
      </c>
      <c r="B11" s="48"/>
      <c r="C11" s="49"/>
      <c r="D11" s="49"/>
      <c r="E11" s="54" t="s">
        <v>68</v>
      </c>
      <c r="F11" s="49"/>
      <c r="G11" s="52"/>
      <c r="H11" s="49" t="s">
        <v>11</v>
      </c>
      <c r="I11" s="49">
        <v>2024</v>
      </c>
      <c r="J11" s="52">
        <v>3</v>
      </c>
      <c r="K11" s="49"/>
      <c r="L11" s="49"/>
      <c r="M11" s="131"/>
      <c r="N11" s="119"/>
      <c r="O11" s="132" t="s">
        <v>74</v>
      </c>
    </row>
    <row r="12" spans="1:16" ht="15" thickBot="1" x14ac:dyDescent="0.25">
      <c r="A12" s="47" t="s">
        <v>40</v>
      </c>
      <c r="B12" s="48"/>
      <c r="C12" s="49"/>
      <c r="D12" s="49"/>
      <c r="E12" s="54" t="s">
        <v>42</v>
      </c>
      <c r="F12" s="49"/>
      <c r="G12" s="55"/>
      <c r="H12" s="56" t="s">
        <v>43</v>
      </c>
      <c r="I12" s="49"/>
      <c r="J12" s="49"/>
      <c r="K12" s="49"/>
      <c r="L12" s="49"/>
      <c r="M12" s="133" t="s">
        <v>75</v>
      </c>
      <c r="N12" s="115"/>
      <c r="O12" s="121"/>
    </row>
    <row r="13" spans="1:16" ht="14" thickBot="1" x14ac:dyDescent="0.2">
      <c r="A13" s="57" t="s">
        <v>45</v>
      </c>
      <c r="B13" s="49"/>
      <c r="C13"/>
      <c r="D13" s="49"/>
      <c r="E13" s="123" t="s">
        <v>71</v>
      </c>
      <c r="F13" s="124"/>
      <c r="G13" s="155"/>
      <c r="H13" s="125" t="s">
        <v>109</v>
      </c>
      <c r="I13" s="126"/>
      <c r="J13" s="49"/>
      <c r="K13" s="49"/>
      <c r="L13" s="49"/>
      <c r="M13" s="118" t="s">
        <v>76</v>
      </c>
      <c r="N13" s="120"/>
      <c r="O13" s="122"/>
    </row>
    <row r="14" spans="1:16" ht="14" thickBot="1" x14ac:dyDescent="0.2">
      <c r="A14" s="47" t="s">
        <v>12</v>
      </c>
      <c r="B14" s="58"/>
      <c r="C14" s="172" t="s">
        <v>93</v>
      </c>
      <c r="D14" s="49"/>
      <c r="E14" s="127" t="s">
        <v>72</v>
      </c>
      <c r="F14" s="128"/>
      <c r="G14" s="122"/>
      <c r="H14" s="129" t="s">
        <v>73</v>
      </c>
      <c r="I14" s="130"/>
      <c r="J14" s="49"/>
      <c r="K14" s="49"/>
      <c r="L14" s="49"/>
      <c r="M14" s="49"/>
      <c r="N14" s="49"/>
      <c r="O14" s="51"/>
    </row>
    <row r="15" spans="1:16" x14ac:dyDescent="0.15">
      <c r="A15" s="57" t="s">
        <v>63</v>
      </c>
      <c r="B15" s="59"/>
      <c r="C15" s="49"/>
      <c r="D15" s="49"/>
      <c r="E15" s="60" t="s">
        <v>13</v>
      </c>
      <c r="F15" s="61"/>
      <c r="G15" s="62"/>
      <c r="H15" s="60" t="s">
        <v>14</v>
      </c>
      <c r="I15" s="63"/>
      <c r="J15" s="62"/>
      <c r="K15" s="64" t="s">
        <v>15</v>
      </c>
      <c r="L15" s="49"/>
      <c r="M15" s="64" t="s">
        <v>15</v>
      </c>
      <c r="N15" s="49"/>
      <c r="O15" s="51"/>
    </row>
    <row r="16" spans="1:16" ht="28" x14ac:dyDescent="0.15">
      <c r="A16" s="65" t="s">
        <v>16</v>
      </c>
      <c r="B16" s="66" t="s">
        <v>17</v>
      </c>
      <c r="C16" s="67" t="s">
        <v>18</v>
      </c>
      <c r="D16" s="68" t="s">
        <v>19</v>
      </c>
      <c r="E16" s="69">
        <f>+I9</f>
        <v>2022</v>
      </c>
      <c r="F16" s="67">
        <f>+$I$10</f>
        <v>2023</v>
      </c>
      <c r="G16" s="70">
        <f>+$I$11</f>
        <v>2024</v>
      </c>
      <c r="H16" s="69">
        <f>+E16</f>
        <v>2022</v>
      </c>
      <c r="I16" s="67">
        <f>+F16</f>
        <v>2023</v>
      </c>
      <c r="J16" s="70">
        <f>+G16</f>
        <v>2024</v>
      </c>
      <c r="K16" s="71" t="s">
        <v>20</v>
      </c>
      <c r="L16" s="173" t="s">
        <v>106</v>
      </c>
      <c r="M16" s="72" t="s">
        <v>44</v>
      </c>
      <c r="N16" s="73" t="s">
        <v>21</v>
      </c>
      <c r="O16" s="74" t="s">
        <v>64</v>
      </c>
      <c r="P16" s="159"/>
    </row>
    <row r="17" spans="1:16" x14ac:dyDescent="0.15">
      <c r="A17" s="75" t="s">
        <v>22</v>
      </c>
      <c r="B17" s="48"/>
      <c r="C17" s="48"/>
      <c r="D17" s="76">
        <v>0.6</v>
      </c>
      <c r="E17" s="77"/>
      <c r="F17" s="77"/>
      <c r="G17" s="77"/>
      <c r="H17" s="78">
        <f>IF(J9 &gt; 0,(E17*D17*J8/J9)+(100%-D17)*E17,0)</f>
        <v>0</v>
      </c>
      <c r="I17" s="78">
        <f>IF(J10&gt;0,(F17*D17*J8/J10)+(100%-D17)*F17,0)</f>
        <v>0</v>
      </c>
      <c r="J17" s="78">
        <f>IF(J11&gt;0,(G17*D17*J8/J11)+(100%-D17)*G17,0)</f>
        <v>0</v>
      </c>
      <c r="K17" s="79">
        <f>SUM(H17:J17)/3</f>
        <v>0</v>
      </c>
      <c r="L17" s="80"/>
      <c r="M17" s="80">
        <f>+L17</f>
        <v>0</v>
      </c>
      <c r="N17" s="81">
        <f>IF(M17 &gt; 0,+K17/M17,0)</f>
        <v>0</v>
      </c>
      <c r="O17" s="82"/>
      <c r="P17" s="159"/>
    </row>
    <row r="18" spans="1:16" x14ac:dyDescent="0.15">
      <c r="A18" s="75" t="s">
        <v>23</v>
      </c>
      <c r="B18" s="83"/>
      <c r="C18" s="48"/>
      <c r="D18" s="84">
        <v>0.9</v>
      </c>
      <c r="E18" s="77"/>
      <c r="F18" s="77"/>
      <c r="G18" s="77"/>
      <c r="H18" s="78">
        <f>IF(J9 &gt; 0,(E18*D18*J8/J9)+(100%-D18)*E18,0)</f>
        <v>0</v>
      </c>
      <c r="I18" s="78">
        <f>IF(J10&gt;0,(F18*D18*J8/J10)+(100%-D18)*F18,0)</f>
        <v>0</v>
      </c>
      <c r="J18" s="78">
        <f>IF(J11&gt;0,(G18*D18*J8/J11)+(100%-D18)*G18,0)</f>
        <v>0</v>
      </c>
      <c r="K18" s="79">
        <f>SUM(H18:J18)/3</f>
        <v>0</v>
      </c>
      <c r="L18" s="85"/>
      <c r="M18" s="80">
        <f>+L18</f>
        <v>0</v>
      </c>
      <c r="N18" s="81">
        <f>IF(M18 &gt; 0,+K18/M18,0)</f>
        <v>0</v>
      </c>
      <c r="O18" s="86"/>
    </row>
    <row r="19" spans="1:16" s="92" customFormat="1" x14ac:dyDescent="0.15">
      <c r="A19" s="75" t="s">
        <v>24</v>
      </c>
      <c r="B19" s="49" t="s">
        <v>60</v>
      </c>
      <c r="C19" s="54">
        <f>B15</f>
        <v>0</v>
      </c>
      <c r="D19" s="87">
        <v>0.9</v>
      </c>
      <c r="E19" s="77"/>
      <c r="F19" s="77"/>
      <c r="G19" s="77"/>
      <c r="H19" s="88">
        <f>IF(J9&gt;0,IF(B15="kWh",(E19*D19*J8/J9)+(100%-D19)*E19,(E19*10*D19*J8/J9)+(100%-D19)*E19*10),0)</f>
        <v>0</v>
      </c>
      <c r="I19" s="88">
        <f>IF(J9&gt;0,IF(B15="kWh",(F19*D19*J8/J10)+(100%-D19)*F19,(F19*10*D19*J8/J10)+(100%-D19)*F19*10),0)</f>
        <v>0</v>
      </c>
      <c r="J19" s="88">
        <f>IF(J11&gt;0,IF(B15="kWh",(G19*D19*J8/J11)+(100%-D19)*G19,(G19*10*D19*J8/J11)+(100%-D19)*G19*10),0)</f>
        <v>0</v>
      </c>
      <c r="K19" s="89">
        <f>SUM(H19:J19)/3</f>
        <v>0</v>
      </c>
      <c r="L19" s="90"/>
      <c r="M19" s="90"/>
      <c r="N19" s="91"/>
      <c r="O19" s="86"/>
      <c r="P19" s="158"/>
    </row>
    <row r="20" spans="1:16" ht="14" thickBot="1" x14ac:dyDescent="0.2">
      <c r="A20" s="93" t="s">
        <v>25</v>
      </c>
      <c r="B20" s="48"/>
      <c r="C20" s="48"/>
      <c r="D20" s="84">
        <v>0.9</v>
      </c>
      <c r="E20" s="77"/>
      <c r="F20" s="77"/>
      <c r="G20" s="77"/>
      <c r="H20" s="78">
        <f>IF(J9&gt;0,(E20*D20*J8/J9)+(100%-D20)*E20,0)</f>
        <v>0</v>
      </c>
      <c r="I20" s="78">
        <f>IF(J9&gt;0,(F20*D20*J8/J10)+(100%-D20)*F20,0)</f>
        <v>0</v>
      </c>
      <c r="J20" s="78">
        <f>IF(J11&gt;0,(G20*D20*J8/J11)+(100%-D20)*G20,0)</f>
        <v>0</v>
      </c>
      <c r="K20" s="79">
        <f>SUM(H20:J20)/3</f>
        <v>0</v>
      </c>
      <c r="L20" s="94"/>
      <c r="M20" s="94"/>
      <c r="N20" s="49"/>
      <c r="O20" s="86"/>
    </row>
    <row r="21" spans="1:16" ht="14" thickBot="1" x14ac:dyDescent="0.2">
      <c r="A21" s="95" t="s">
        <v>26</v>
      </c>
      <c r="B21" s="45"/>
      <c r="C21" s="45"/>
      <c r="D21" s="45"/>
      <c r="E21" s="96">
        <f>IF(B15="kWh",SUM(E17:E20),E17+E18+(E19*10)+E20)</f>
        <v>0</v>
      </c>
      <c r="F21" s="96">
        <f>IF(B15="kWh",SUM(F17:F20),F17+F18+(F19*10)+F20)</f>
        <v>0</v>
      </c>
      <c r="G21" s="96">
        <f>IF(B15="kWh",SUM(G17:G20),G17+G18+(G19*10)+G20)</f>
        <v>0</v>
      </c>
      <c r="H21" s="96">
        <f>SUM(H17:H20)</f>
        <v>0</v>
      </c>
      <c r="I21" s="96">
        <f>SUM(I17:I20)</f>
        <v>0</v>
      </c>
      <c r="J21" s="96">
        <f>SUM(J17:J20)</f>
        <v>0</v>
      </c>
      <c r="K21" s="97">
        <f>SUM(K17:K20)</f>
        <v>0</v>
      </c>
      <c r="L21" s="98"/>
      <c r="M21" s="99" t="s">
        <v>61</v>
      </c>
      <c r="N21" s="100">
        <f>IF(G11 &gt; 0,+K21/G11,0)</f>
        <v>0</v>
      </c>
      <c r="O21" s="101">
        <f>IF(K21&gt;0,(+O17*K17+O18*K18+O19*K19+O20*K20)/K21,0)</f>
        <v>0</v>
      </c>
    </row>
    <row r="22" spans="1:16" ht="14" thickBot="1" x14ac:dyDescent="0.2">
      <c r="A22" s="102" t="s">
        <v>27</v>
      </c>
      <c r="B22" s="103"/>
      <c r="C22" s="103"/>
      <c r="D22" s="103"/>
      <c r="E22" s="104">
        <f>IF(B15="kWh",E17+E18+E19*B14+E20,E17+E18+(E19*10*B14)+E20)</f>
        <v>0</v>
      </c>
      <c r="F22" s="104">
        <f>IF(B15="kWh",F17+F18+F19*B14+F20,F17+F18+(F19*10*B14)+F20)</f>
        <v>0</v>
      </c>
      <c r="G22" s="104">
        <f>IF(B15="kWh",G17+G18+G19*B14+G20,G17+G18+(G19*10*B14)+G20)</f>
        <v>0</v>
      </c>
      <c r="H22" s="105">
        <f>+H17+H18+H19*B14+H20</f>
        <v>0</v>
      </c>
      <c r="I22" s="105">
        <f>+I17+I18+I19*B14+I20</f>
        <v>0</v>
      </c>
      <c r="J22" s="106">
        <f>+J17+J18+J19*B14+J20</f>
        <v>0</v>
      </c>
      <c r="K22" s="107">
        <f>+K17+K18+K19*B14+K20</f>
        <v>0</v>
      </c>
      <c r="L22" s="108"/>
      <c r="M22" s="109" t="s">
        <v>62</v>
      </c>
      <c r="N22" s="110">
        <f>IF(G11 &gt; 0,+K22/G11,0)</f>
        <v>0</v>
      </c>
      <c r="O22" s="111">
        <f>IF(K22&gt;0,(+O17*K17+O18*K18+O19*K19+O20*K20)/K22,0)</f>
        <v>0</v>
      </c>
    </row>
    <row r="23" spans="1:16" x14ac:dyDescent="0.15">
      <c r="A23" s="112" t="s">
        <v>28</v>
      </c>
      <c r="B23" s="113"/>
      <c r="C23" s="113"/>
      <c r="D23" s="113"/>
      <c r="E23" s="113"/>
      <c r="F23" s="113"/>
      <c r="G23" s="113"/>
      <c r="H23" s="113"/>
      <c r="I23" s="113"/>
      <c r="J23" s="113"/>
      <c r="K23" s="113"/>
      <c r="L23" s="113"/>
      <c r="M23" s="113"/>
      <c r="N23" s="113"/>
      <c r="O23" s="114"/>
    </row>
    <row r="24" spans="1:16" x14ac:dyDescent="0.15">
      <c r="A24" s="180"/>
      <c r="L24" s="92"/>
      <c r="O24" s="181"/>
    </row>
    <row r="25" spans="1:16" ht="14" thickBot="1" x14ac:dyDescent="0.2">
      <c r="A25" s="182"/>
      <c r="B25" s="183"/>
      <c r="C25" s="183"/>
      <c r="D25" s="183"/>
      <c r="E25" s="183"/>
      <c r="F25" s="183"/>
      <c r="G25" s="183"/>
      <c r="H25" s="183"/>
      <c r="I25" s="183"/>
      <c r="J25" s="183"/>
      <c r="K25" s="183"/>
      <c r="L25" s="183"/>
      <c r="M25" s="183"/>
      <c r="N25" s="183"/>
      <c r="O25" s="184"/>
    </row>
    <row r="26" spans="1:16" ht="21" x14ac:dyDescent="0.25">
      <c r="A26" s="44" t="s">
        <v>0</v>
      </c>
      <c r="B26" s="179" t="s">
        <v>97</v>
      </c>
      <c r="C26" s="175"/>
      <c r="D26" s="117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6"/>
    </row>
    <row r="27" spans="1:16" x14ac:dyDescent="0.15">
      <c r="A27" s="47" t="s">
        <v>1</v>
      </c>
      <c r="B27" s="143"/>
      <c r="C27" s="144"/>
      <c r="D27" s="49"/>
      <c r="E27" s="49" t="s">
        <v>2</v>
      </c>
      <c r="F27" s="49"/>
      <c r="G27" s="50"/>
      <c r="H27" s="49"/>
      <c r="I27" s="49" t="s">
        <v>3</v>
      </c>
      <c r="J27" s="49"/>
      <c r="K27" s="49"/>
      <c r="L27" s="49"/>
      <c r="M27" s="49"/>
      <c r="N27" s="49"/>
      <c r="O27" s="51"/>
    </row>
    <row r="28" spans="1:16" x14ac:dyDescent="0.15">
      <c r="A28" s="47" t="s">
        <v>4</v>
      </c>
      <c r="B28" s="143"/>
      <c r="C28" s="48"/>
      <c r="D28" s="49"/>
      <c r="E28" s="49" t="s">
        <v>5</v>
      </c>
      <c r="F28" s="49"/>
      <c r="G28" s="50"/>
      <c r="H28" s="49"/>
      <c r="I28" s="49" t="s">
        <v>6</v>
      </c>
      <c r="J28" s="52"/>
      <c r="K28" s="49"/>
      <c r="L28" s="115" t="s">
        <v>96</v>
      </c>
      <c r="M28" s="49"/>
      <c r="N28" s="49"/>
      <c r="O28" s="51"/>
    </row>
    <row r="29" spans="1:16" x14ac:dyDescent="0.15">
      <c r="A29" s="53" t="s">
        <v>7</v>
      </c>
      <c r="B29" s="48"/>
      <c r="C29" s="48"/>
      <c r="D29" s="49"/>
      <c r="E29" s="49" t="s">
        <v>8</v>
      </c>
      <c r="F29" s="49"/>
      <c r="G29" s="50"/>
      <c r="H29" s="49"/>
      <c r="I29" s="49">
        <f>+I9</f>
        <v>2022</v>
      </c>
      <c r="J29" s="52"/>
      <c r="K29" s="49"/>
      <c r="L29" s="174"/>
      <c r="M29" s="49"/>
      <c r="N29" s="49"/>
      <c r="O29" s="51"/>
    </row>
    <row r="30" spans="1:16" ht="14" thickBot="1" x14ac:dyDescent="0.2">
      <c r="A30" s="47" t="s">
        <v>9</v>
      </c>
      <c r="B30" s="144"/>
      <c r="D30" s="49"/>
      <c r="E30" s="49" t="s">
        <v>10</v>
      </c>
      <c r="F30" s="49"/>
      <c r="G30" s="50"/>
      <c r="H30" s="49"/>
      <c r="I30" s="49">
        <f t="shared" ref="I30:I31" si="0">+I10</f>
        <v>2023</v>
      </c>
      <c r="J30" s="52"/>
      <c r="K30" s="49"/>
      <c r="L30" s="49"/>
      <c r="M30" s="49"/>
      <c r="N30" s="49"/>
      <c r="O30" s="51"/>
    </row>
    <row r="31" spans="1:16" ht="14" thickBot="1" x14ac:dyDescent="0.2">
      <c r="A31" s="47" t="s">
        <v>41</v>
      </c>
      <c r="B31" s="48"/>
      <c r="C31" s="49"/>
      <c r="D31" s="49"/>
      <c r="E31" s="54" t="s">
        <v>68</v>
      </c>
      <c r="F31" s="49"/>
      <c r="G31" s="52"/>
      <c r="H31" s="49" t="s">
        <v>11</v>
      </c>
      <c r="I31" s="49">
        <f t="shared" si="0"/>
        <v>2024</v>
      </c>
      <c r="J31" s="52"/>
      <c r="K31" s="49"/>
      <c r="L31" s="49"/>
      <c r="M31" s="131"/>
      <c r="N31" s="119"/>
      <c r="O31" s="132" t="s">
        <v>74</v>
      </c>
    </row>
    <row r="32" spans="1:16" ht="15" thickBot="1" x14ac:dyDescent="0.25">
      <c r="A32" s="47" t="s">
        <v>40</v>
      </c>
      <c r="B32" s="48"/>
      <c r="C32" s="49"/>
      <c r="D32" s="49"/>
      <c r="E32" s="54" t="s">
        <v>42</v>
      </c>
      <c r="F32" s="49"/>
      <c r="G32" s="55"/>
      <c r="H32" s="56" t="s">
        <v>43</v>
      </c>
      <c r="I32" s="49"/>
      <c r="J32" s="49"/>
      <c r="K32" s="49"/>
      <c r="L32" s="49"/>
      <c r="M32" s="133" t="s">
        <v>75</v>
      </c>
      <c r="N32" s="115"/>
      <c r="O32" s="121"/>
    </row>
    <row r="33" spans="1:16" ht="14" thickBot="1" x14ac:dyDescent="0.2">
      <c r="A33" s="57" t="s">
        <v>45</v>
      </c>
      <c r="B33" s="49"/>
      <c r="C33"/>
      <c r="D33" s="49"/>
      <c r="E33" s="123" t="s">
        <v>71</v>
      </c>
      <c r="F33" s="124"/>
      <c r="G33" s="155"/>
      <c r="H33" s="125" t="s">
        <v>109</v>
      </c>
      <c r="I33" s="126"/>
      <c r="J33" s="49"/>
      <c r="K33" s="49"/>
      <c r="L33" s="49"/>
      <c r="M33" s="118" t="s">
        <v>76</v>
      </c>
      <c r="N33" s="120"/>
      <c r="O33" s="122"/>
    </row>
    <row r="34" spans="1:16" ht="14" thickBot="1" x14ac:dyDescent="0.2">
      <c r="A34" s="47" t="s">
        <v>12</v>
      </c>
      <c r="B34" s="58"/>
      <c r="C34" s="172" t="s">
        <v>93</v>
      </c>
      <c r="D34" s="49"/>
      <c r="E34" s="127" t="s">
        <v>72</v>
      </c>
      <c r="F34" s="128"/>
      <c r="G34" s="122"/>
      <c r="H34" s="129" t="s">
        <v>73</v>
      </c>
      <c r="I34" s="130"/>
      <c r="J34" s="49"/>
      <c r="K34" s="49"/>
      <c r="L34" s="49"/>
      <c r="M34" s="49"/>
      <c r="N34" s="49"/>
      <c r="O34" s="51"/>
    </row>
    <row r="35" spans="1:16" x14ac:dyDescent="0.15">
      <c r="A35" s="57" t="s">
        <v>63</v>
      </c>
      <c r="B35" s="59"/>
      <c r="C35" s="49"/>
      <c r="D35" s="49"/>
      <c r="E35" s="60" t="s">
        <v>13</v>
      </c>
      <c r="F35" s="61"/>
      <c r="G35" s="62"/>
      <c r="H35" s="60" t="s">
        <v>14</v>
      </c>
      <c r="I35" s="63"/>
      <c r="J35" s="62"/>
      <c r="K35" s="64" t="s">
        <v>15</v>
      </c>
      <c r="L35" s="49"/>
      <c r="M35" s="64" t="s">
        <v>15</v>
      </c>
      <c r="N35" s="49"/>
      <c r="O35" s="51"/>
    </row>
    <row r="36" spans="1:16" ht="28" x14ac:dyDescent="0.15">
      <c r="A36" s="65" t="s">
        <v>16</v>
      </c>
      <c r="B36" s="66" t="s">
        <v>17</v>
      </c>
      <c r="C36" s="67" t="s">
        <v>18</v>
      </c>
      <c r="D36" s="68" t="s">
        <v>19</v>
      </c>
      <c r="E36" s="69">
        <f>+I29</f>
        <v>2022</v>
      </c>
      <c r="F36" s="67">
        <f>+$I$10</f>
        <v>2023</v>
      </c>
      <c r="G36" s="70">
        <f>+$I$11</f>
        <v>2024</v>
      </c>
      <c r="H36" s="69">
        <f>+E36</f>
        <v>2022</v>
      </c>
      <c r="I36" s="67">
        <f>+F36</f>
        <v>2023</v>
      </c>
      <c r="J36" s="70">
        <f>+G36</f>
        <v>2024</v>
      </c>
      <c r="K36" s="71" t="s">
        <v>20</v>
      </c>
      <c r="L36" s="173" t="s">
        <v>106</v>
      </c>
      <c r="M36" s="72" t="s">
        <v>44</v>
      </c>
      <c r="N36" s="73" t="s">
        <v>21</v>
      </c>
      <c r="O36" s="74" t="s">
        <v>64</v>
      </c>
    </row>
    <row r="37" spans="1:16" x14ac:dyDescent="0.15">
      <c r="A37" s="75" t="s">
        <v>22</v>
      </c>
      <c r="B37" s="48"/>
      <c r="C37" s="48"/>
      <c r="D37" s="76">
        <v>0.6</v>
      </c>
      <c r="E37" s="77"/>
      <c r="F37" s="77"/>
      <c r="G37" s="77"/>
      <c r="H37" s="78">
        <f>IF(J29 &gt; 0,(E37*D37*J28/J29)+(100%-D37)*E37,0)</f>
        <v>0</v>
      </c>
      <c r="I37" s="78">
        <f>IF(J30&gt;0,(F37*D37*J28/J30)+(100%-D37)*F37,0)</f>
        <v>0</v>
      </c>
      <c r="J37" s="78">
        <f>IF(J31&gt;0,(G37*D37*J28/J31)+(100%-D37)*G37,0)</f>
        <v>0</v>
      </c>
      <c r="K37" s="79">
        <f>SUM(H37:J37)/3</f>
        <v>0</v>
      </c>
      <c r="L37" s="80"/>
      <c r="M37" s="80">
        <f>+L37</f>
        <v>0</v>
      </c>
      <c r="N37" s="81">
        <f>IF(M37 &gt; 0,+K37/M37,0)</f>
        <v>0</v>
      </c>
      <c r="O37" s="82"/>
    </row>
    <row r="38" spans="1:16" x14ac:dyDescent="0.15">
      <c r="A38" s="75" t="s">
        <v>23</v>
      </c>
      <c r="B38" s="83"/>
      <c r="C38" s="48"/>
      <c r="D38" s="84">
        <v>0.9</v>
      </c>
      <c r="E38" s="77"/>
      <c r="F38" s="77"/>
      <c r="G38" s="77"/>
      <c r="H38" s="78">
        <f>IF(J29 &gt; 0,(E38*D38*J28/J29)+(100%-D38)*E38,0)</f>
        <v>0</v>
      </c>
      <c r="I38" s="78">
        <f>IF(J30&gt;0,(F38*D38*J28/J30)+(100%-D38)*F38,0)</f>
        <v>0</v>
      </c>
      <c r="J38" s="78">
        <f>IF(J31&gt;0,(G38*D38*J28/J31)+(100%-D38)*G38,0)</f>
        <v>0</v>
      </c>
      <c r="K38" s="79">
        <f>SUM(H38:J38)/3</f>
        <v>0</v>
      </c>
      <c r="L38" s="85"/>
      <c r="M38" s="80">
        <f>+L38</f>
        <v>0</v>
      </c>
      <c r="N38" s="81">
        <f>IF(M38 &gt; 0,+K38/M38,0)</f>
        <v>0</v>
      </c>
      <c r="O38" s="86"/>
    </row>
    <row r="39" spans="1:16" s="92" customFormat="1" x14ac:dyDescent="0.15">
      <c r="A39" s="75" t="s">
        <v>24</v>
      </c>
      <c r="B39" s="49" t="s">
        <v>60</v>
      </c>
      <c r="C39" s="54">
        <f>B35</f>
        <v>0</v>
      </c>
      <c r="D39" s="87">
        <v>0.9</v>
      </c>
      <c r="E39" s="77"/>
      <c r="F39" s="77"/>
      <c r="G39" s="77"/>
      <c r="H39" s="88">
        <f>IF(J29&gt;0,IF(B35="kWh",(E39*D39*J28/J29)+(100%-D39)*E39,(E39*10*D39*J28/J29)+(100%-D39)*E39*10),0)</f>
        <v>0</v>
      </c>
      <c r="I39" s="88">
        <f>IF(J29&gt;0,IF(B35="kWh",(F39*D39*J28/J30)+(100%-D39)*F39,(F39*10*D39*J28/J30)+(100%-D39)*F39*10),0)</f>
        <v>0</v>
      </c>
      <c r="J39" s="88">
        <f>IF(J31&gt;0,IF(B35="kWh",(G39*D39*J28/J31)+(100%-D39)*G39,(G39*10*D39*J28/J31)+(100%-D39)*G39*10),0)</f>
        <v>0</v>
      </c>
      <c r="K39" s="89">
        <f>SUM(H39:J39)/3</f>
        <v>0</v>
      </c>
      <c r="L39" s="90"/>
      <c r="M39" s="90"/>
      <c r="N39" s="91"/>
      <c r="O39" s="86"/>
      <c r="P39" s="158"/>
    </row>
    <row r="40" spans="1:16" ht="14" thickBot="1" x14ac:dyDescent="0.2">
      <c r="A40" s="93" t="s">
        <v>25</v>
      </c>
      <c r="B40" s="48"/>
      <c r="C40" s="48"/>
      <c r="D40" s="84">
        <v>0.9</v>
      </c>
      <c r="E40" s="77"/>
      <c r="F40" s="77"/>
      <c r="G40" s="77"/>
      <c r="H40" s="78">
        <f>IF(J29&gt;0,(E40*D40*J28/J29)+(100%-D40)*E40,0)</f>
        <v>0</v>
      </c>
      <c r="I40" s="78">
        <f>IF(J29&gt;0,(F40*D40*J28/J30)+(100%-D40)*F40,0)</f>
        <v>0</v>
      </c>
      <c r="J40" s="78">
        <f>IF(J31&gt;0,(G40*D40*J28/J31)+(100%-D40)*G40,0)</f>
        <v>0</v>
      </c>
      <c r="K40" s="79">
        <f>SUM(H40:J40)/3</f>
        <v>0</v>
      </c>
      <c r="L40" s="94"/>
      <c r="M40" s="94"/>
      <c r="N40" s="49"/>
      <c r="O40" s="86"/>
    </row>
    <row r="41" spans="1:16" ht="14" thickBot="1" x14ac:dyDescent="0.2">
      <c r="A41" s="95" t="s">
        <v>26</v>
      </c>
      <c r="B41" s="45"/>
      <c r="C41" s="45"/>
      <c r="D41" s="45"/>
      <c r="E41" s="96">
        <f>IF(B35="kWh",SUM(E37:E40),E37+E38+(E39*10)+E40)</f>
        <v>0</v>
      </c>
      <c r="F41" s="96">
        <f>IF(B35="kWh",SUM(F37:F40),F37+F38+(F39*10)+F40)</f>
        <v>0</v>
      </c>
      <c r="G41" s="96">
        <f>IF(B35="kWh",SUM(G37:G40),G37+G38+(G39*10)+G40)</f>
        <v>0</v>
      </c>
      <c r="H41" s="96">
        <f>SUM(H37:H40)</f>
        <v>0</v>
      </c>
      <c r="I41" s="96">
        <f>SUM(I37:I40)</f>
        <v>0</v>
      </c>
      <c r="J41" s="96">
        <f>SUM(J37:J40)</f>
        <v>0</v>
      </c>
      <c r="K41" s="97">
        <f>SUM(K37:K40)</f>
        <v>0</v>
      </c>
      <c r="L41" s="98"/>
      <c r="M41" s="99" t="s">
        <v>61</v>
      </c>
      <c r="N41" s="100">
        <f>IF(G31 &gt; 0,+K41/G31,0)</f>
        <v>0</v>
      </c>
      <c r="O41" s="101">
        <f>IF(K41&gt;0,(+O37*K37+O38*K38+O39*K39+O40*K40)/K41,0)</f>
        <v>0</v>
      </c>
    </row>
    <row r="42" spans="1:16" ht="14" thickBot="1" x14ac:dyDescent="0.2">
      <c r="A42" s="102" t="s">
        <v>27</v>
      </c>
      <c r="B42" s="103"/>
      <c r="C42" s="103"/>
      <c r="D42" s="103"/>
      <c r="E42" s="104">
        <f>IF(B35="kWh",E37+E38+E39*B34+E40,E37+E38+(E39*10*B34)+E40)</f>
        <v>0</v>
      </c>
      <c r="F42" s="104">
        <f>IF(B35="kWh",F37+F38+F39*B34+F40,F37+F38+(F39*10*B34)+F40)</f>
        <v>0</v>
      </c>
      <c r="G42" s="104">
        <f>IF(B35="kWh",G37+G38+G39*B34+G40,G37+G38+(G39*10*B34)+G40)</f>
        <v>0</v>
      </c>
      <c r="H42" s="105">
        <f>+H37+H38+H39*B34+H40</f>
        <v>0</v>
      </c>
      <c r="I42" s="105">
        <f>+I37+I38+I39*B34+I40</f>
        <v>0</v>
      </c>
      <c r="J42" s="106">
        <f>+J37+J38+J39*B34+J40</f>
        <v>0</v>
      </c>
      <c r="K42" s="107">
        <f>+K37+K38+K39*B34+K40</f>
        <v>0</v>
      </c>
      <c r="L42" s="108"/>
      <c r="M42" s="109" t="s">
        <v>62</v>
      </c>
      <c r="N42" s="110">
        <f>IF(G31 &gt; 0,+K42/G31,0)</f>
        <v>0</v>
      </c>
      <c r="O42" s="111">
        <f>IF(K42&gt;0,(+O37*K37+O38*K38+O39*K39+O40*K40)/K42,0)</f>
        <v>0</v>
      </c>
    </row>
    <row r="43" spans="1:16" x14ac:dyDescent="0.15">
      <c r="A43" s="112" t="s">
        <v>28</v>
      </c>
      <c r="B43" s="113"/>
      <c r="C43" s="113"/>
      <c r="D43" s="113"/>
      <c r="E43" s="113"/>
      <c r="F43" s="113"/>
      <c r="G43" s="113"/>
      <c r="H43" s="113"/>
      <c r="I43" s="113"/>
      <c r="J43" s="113"/>
      <c r="K43" s="113"/>
      <c r="L43" s="113"/>
      <c r="M43" s="113"/>
      <c r="N43" s="113"/>
      <c r="O43" s="114"/>
    </row>
    <row r="44" spans="1:16" x14ac:dyDescent="0.15">
      <c r="A44" s="180"/>
      <c r="L44" s="92"/>
      <c r="O44" s="181"/>
    </row>
    <row r="45" spans="1:16" ht="14" thickBot="1" x14ac:dyDescent="0.2">
      <c r="A45" s="182"/>
      <c r="B45" s="183"/>
      <c r="C45" s="183"/>
      <c r="D45" s="183"/>
      <c r="E45" s="183"/>
      <c r="F45" s="183"/>
      <c r="G45" s="183"/>
      <c r="H45" s="183"/>
      <c r="I45" s="183"/>
      <c r="J45" s="183"/>
      <c r="K45" s="183"/>
      <c r="L45" s="183"/>
      <c r="M45" s="183"/>
      <c r="N45" s="183"/>
      <c r="O45" s="184"/>
    </row>
    <row r="46" spans="1:16" ht="21" x14ac:dyDescent="0.25">
      <c r="A46" s="44" t="s">
        <v>0</v>
      </c>
      <c r="B46" s="179"/>
      <c r="C46" s="175"/>
      <c r="D46" s="117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6"/>
    </row>
    <row r="47" spans="1:16" x14ac:dyDescent="0.15">
      <c r="A47" s="47" t="s">
        <v>1</v>
      </c>
      <c r="B47" s="143"/>
      <c r="C47" s="144"/>
      <c r="D47" s="49"/>
      <c r="E47" s="49" t="s">
        <v>2</v>
      </c>
      <c r="F47" s="49"/>
      <c r="G47" s="50"/>
      <c r="H47" s="49"/>
      <c r="I47" s="49" t="s">
        <v>3</v>
      </c>
      <c r="J47" s="49"/>
      <c r="K47" s="49"/>
      <c r="L47" s="49"/>
      <c r="M47" s="49"/>
      <c r="N47" s="49"/>
      <c r="O47" s="51"/>
    </row>
    <row r="48" spans="1:16" x14ac:dyDescent="0.15">
      <c r="A48" s="47" t="s">
        <v>4</v>
      </c>
      <c r="B48" s="143"/>
      <c r="C48" s="48"/>
      <c r="D48" s="49"/>
      <c r="E48" s="49" t="s">
        <v>5</v>
      </c>
      <c r="F48" s="49"/>
      <c r="G48" s="50"/>
      <c r="H48" s="49"/>
      <c r="I48" s="49" t="s">
        <v>6</v>
      </c>
      <c r="J48" s="52"/>
      <c r="K48" s="49"/>
      <c r="L48" s="115" t="s">
        <v>96</v>
      </c>
      <c r="M48" s="49"/>
      <c r="N48" s="49"/>
      <c r="O48" s="51"/>
    </row>
    <row r="49" spans="1:16" x14ac:dyDescent="0.15">
      <c r="A49" s="53" t="s">
        <v>7</v>
      </c>
      <c r="B49" s="48"/>
      <c r="C49" s="48"/>
      <c r="D49" s="49"/>
      <c r="E49" s="49" t="s">
        <v>8</v>
      </c>
      <c r="F49" s="49"/>
      <c r="G49" s="50"/>
      <c r="H49" s="49"/>
      <c r="I49" s="49">
        <f>+I9</f>
        <v>2022</v>
      </c>
      <c r="J49" s="52"/>
      <c r="K49" s="49"/>
      <c r="L49" s="174"/>
      <c r="M49" s="49"/>
      <c r="N49" s="49"/>
      <c r="O49" s="51"/>
    </row>
    <row r="50" spans="1:16" ht="14" thickBot="1" x14ac:dyDescent="0.2">
      <c r="A50" s="47" t="s">
        <v>9</v>
      </c>
      <c r="B50" s="144"/>
      <c r="D50" s="49"/>
      <c r="E50" s="49" t="s">
        <v>10</v>
      </c>
      <c r="F50" s="49"/>
      <c r="G50" s="50"/>
      <c r="H50" s="49"/>
      <c r="I50" s="49">
        <f t="shared" ref="I50:I51" si="1">+I10</f>
        <v>2023</v>
      </c>
      <c r="J50" s="52"/>
      <c r="K50" s="49"/>
      <c r="L50" s="49"/>
      <c r="M50" s="49"/>
      <c r="N50" s="49"/>
      <c r="O50" s="51"/>
    </row>
    <row r="51" spans="1:16" ht="14" thickBot="1" x14ac:dyDescent="0.2">
      <c r="A51" s="47" t="s">
        <v>41</v>
      </c>
      <c r="B51" s="48"/>
      <c r="C51" s="49"/>
      <c r="D51" s="49"/>
      <c r="E51" s="54" t="s">
        <v>68</v>
      </c>
      <c r="F51" s="49"/>
      <c r="G51" s="52"/>
      <c r="H51" s="49" t="s">
        <v>11</v>
      </c>
      <c r="I51" s="49">
        <f t="shared" si="1"/>
        <v>2024</v>
      </c>
      <c r="J51" s="52"/>
      <c r="K51" s="49"/>
      <c r="L51" s="49"/>
      <c r="M51" s="131"/>
      <c r="N51" s="119"/>
      <c r="O51" s="132" t="s">
        <v>74</v>
      </c>
      <c r="P51" s="159"/>
    </row>
    <row r="52" spans="1:16" ht="15" thickBot="1" x14ac:dyDescent="0.25">
      <c r="A52" s="47" t="s">
        <v>40</v>
      </c>
      <c r="B52" s="48"/>
      <c r="C52" s="49"/>
      <c r="D52" s="49"/>
      <c r="E52" s="54" t="s">
        <v>42</v>
      </c>
      <c r="F52" s="49"/>
      <c r="G52" s="55"/>
      <c r="H52" s="56" t="s">
        <v>43</v>
      </c>
      <c r="I52" s="49"/>
      <c r="J52" s="49"/>
      <c r="K52" s="49"/>
      <c r="L52" s="49"/>
      <c r="M52" s="133" t="s">
        <v>75</v>
      </c>
      <c r="N52" s="115"/>
      <c r="O52" s="121"/>
      <c r="P52" s="159"/>
    </row>
    <row r="53" spans="1:16" ht="14" thickBot="1" x14ac:dyDescent="0.2">
      <c r="A53" s="57" t="s">
        <v>45</v>
      </c>
      <c r="B53" s="49"/>
      <c r="C53"/>
      <c r="D53" s="49"/>
      <c r="E53" s="123" t="s">
        <v>71</v>
      </c>
      <c r="F53" s="124"/>
      <c r="G53" s="155"/>
      <c r="H53" s="125" t="s">
        <v>109</v>
      </c>
      <c r="I53" s="126"/>
      <c r="J53" s="49"/>
      <c r="K53" s="49"/>
      <c r="L53" s="49"/>
      <c r="M53" s="118" t="s">
        <v>76</v>
      </c>
      <c r="N53" s="120"/>
      <c r="O53" s="122"/>
    </row>
    <row r="54" spans="1:16" ht="14" thickBot="1" x14ac:dyDescent="0.2">
      <c r="A54" s="47" t="s">
        <v>12</v>
      </c>
      <c r="B54" s="58"/>
      <c r="C54" s="172" t="s">
        <v>93</v>
      </c>
      <c r="D54" s="49"/>
      <c r="E54" s="127" t="s">
        <v>72</v>
      </c>
      <c r="F54" s="128"/>
      <c r="G54" s="122"/>
      <c r="H54" s="129" t="s">
        <v>73</v>
      </c>
      <c r="I54" s="130"/>
      <c r="J54" s="49"/>
      <c r="K54" s="49"/>
      <c r="L54" s="49"/>
      <c r="M54" s="49"/>
      <c r="N54" s="49"/>
      <c r="O54" s="51"/>
    </row>
    <row r="55" spans="1:16" x14ac:dyDescent="0.15">
      <c r="A55" s="57" t="s">
        <v>63</v>
      </c>
      <c r="B55" s="59"/>
      <c r="C55" s="49"/>
      <c r="D55" s="49"/>
      <c r="E55" s="60" t="s">
        <v>13</v>
      </c>
      <c r="F55" s="61"/>
      <c r="G55" s="62"/>
      <c r="H55" s="60" t="s">
        <v>14</v>
      </c>
      <c r="I55" s="63"/>
      <c r="J55" s="62"/>
      <c r="K55" s="64" t="s">
        <v>15</v>
      </c>
      <c r="L55" s="49"/>
      <c r="M55" s="64" t="s">
        <v>15</v>
      </c>
      <c r="N55" s="49"/>
      <c r="O55" s="51"/>
    </row>
    <row r="56" spans="1:16" ht="28" x14ac:dyDescent="0.15">
      <c r="A56" s="65" t="s">
        <v>16</v>
      </c>
      <c r="B56" s="66" t="s">
        <v>17</v>
      </c>
      <c r="C56" s="67" t="s">
        <v>18</v>
      </c>
      <c r="D56" s="68" t="s">
        <v>19</v>
      </c>
      <c r="E56" s="69">
        <f>+I49</f>
        <v>2022</v>
      </c>
      <c r="F56" s="67">
        <f>+$I$10</f>
        <v>2023</v>
      </c>
      <c r="G56" s="70">
        <f>+$I$11</f>
        <v>2024</v>
      </c>
      <c r="H56" s="69">
        <f>+E56</f>
        <v>2022</v>
      </c>
      <c r="I56" s="67">
        <f>+F56</f>
        <v>2023</v>
      </c>
      <c r="J56" s="70">
        <f>+G56</f>
        <v>2024</v>
      </c>
      <c r="K56" s="71" t="s">
        <v>20</v>
      </c>
      <c r="L56" s="173" t="s">
        <v>106</v>
      </c>
      <c r="M56" s="72" t="s">
        <v>44</v>
      </c>
      <c r="N56" s="73" t="s">
        <v>21</v>
      </c>
      <c r="O56" s="74" t="s">
        <v>64</v>
      </c>
    </row>
    <row r="57" spans="1:16" x14ac:dyDescent="0.15">
      <c r="A57" s="75" t="s">
        <v>22</v>
      </c>
      <c r="B57" s="48"/>
      <c r="C57" s="48"/>
      <c r="D57" s="76">
        <v>0.6</v>
      </c>
      <c r="E57" s="77"/>
      <c r="F57" s="77"/>
      <c r="G57" s="77"/>
      <c r="H57" s="78">
        <f>IF(J49 &gt; 0,(E57*D57*J48/J49)+(100%-D57)*E57,0)</f>
        <v>0</v>
      </c>
      <c r="I57" s="78">
        <f>IF(J50&gt;0,(F57*D57*J48/J50)+(100%-D57)*F57,0)</f>
        <v>0</v>
      </c>
      <c r="J57" s="78">
        <f>IF(J51&gt;0,(G57*D57*J48/J51)+(100%-D57)*G57,0)</f>
        <v>0</v>
      </c>
      <c r="K57" s="79">
        <f>SUM(H57:J57)/3</f>
        <v>0</v>
      </c>
      <c r="L57" s="80"/>
      <c r="M57" s="80">
        <f>+L57</f>
        <v>0</v>
      </c>
      <c r="N57" s="81">
        <f>IF(M57 &gt; 0,+K57/M57,0)</f>
        <v>0</v>
      </c>
      <c r="O57" s="82"/>
    </row>
    <row r="58" spans="1:16" x14ac:dyDescent="0.15">
      <c r="A58" s="75" t="s">
        <v>23</v>
      </c>
      <c r="B58" s="83"/>
      <c r="C58" s="48"/>
      <c r="D58" s="84">
        <v>0.9</v>
      </c>
      <c r="E58" s="77"/>
      <c r="F58" s="77"/>
      <c r="G58" s="77"/>
      <c r="H58" s="78">
        <f>IF(J49 &gt; 0,(E58*D58*J48/J49)+(100%-D58)*E58,0)</f>
        <v>0</v>
      </c>
      <c r="I58" s="78">
        <f>IF(J50&gt;0,(F58*D58*J48/J50)+(100%-D58)*F58,0)</f>
        <v>0</v>
      </c>
      <c r="J58" s="78">
        <f>IF(J51&gt;0,(G58*D58*J48/J51)+(100%-D58)*G58,0)</f>
        <v>0</v>
      </c>
      <c r="K58" s="79">
        <f>SUM(H58:J58)/3</f>
        <v>0</v>
      </c>
      <c r="L58" s="85"/>
      <c r="M58" s="80">
        <f>+L58</f>
        <v>0</v>
      </c>
      <c r="N58" s="81">
        <f>IF(M58 &gt; 0,+K58/M58,0)</f>
        <v>0</v>
      </c>
      <c r="O58" s="86"/>
    </row>
    <row r="59" spans="1:16" s="92" customFormat="1" x14ac:dyDescent="0.15">
      <c r="A59" s="75" t="s">
        <v>24</v>
      </c>
      <c r="B59" s="49" t="s">
        <v>60</v>
      </c>
      <c r="C59" s="54">
        <f>B55</f>
        <v>0</v>
      </c>
      <c r="D59" s="87">
        <v>0.9</v>
      </c>
      <c r="E59" s="77"/>
      <c r="F59" s="77"/>
      <c r="G59" s="77"/>
      <c r="H59" s="88">
        <f>IF(J49&gt;0,IF(B55="kWh",(E59*D59*J48/J49)+(100%-D59)*E59,(E59*10*D59*J48/J49)+(100%-D59)*E59*10),0)</f>
        <v>0</v>
      </c>
      <c r="I59" s="88">
        <f>IF(J49&gt;0,IF(B55="kWh",(F59*D59*J48/J50)+(100%-D59)*F59,(F59*10*D59*J48/J50)+(100%-D59)*F59*10),0)</f>
        <v>0</v>
      </c>
      <c r="J59" s="88">
        <f>IF(J51&gt;0,IF(B55="kWh",(G59*D59*J48/J51)+(100%-D59)*G59,(G59*10*D59*J48/J51)+(100%-D59)*G59*10),0)</f>
        <v>0</v>
      </c>
      <c r="K59" s="89">
        <f>SUM(H59:J59)/3</f>
        <v>0</v>
      </c>
      <c r="L59" s="90"/>
      <c r="M59" s="90"/>
      <c r="N59" s="91"/>
      <c r="O59" s="86"/>
      <c r="P59" s="158"/>
    </row>
    <row r="60" spans="1:16" ht="14" thickBot="1" x14ac:dyDescent="0.2">
      <c r="A60" s="93" t="s">
        <v>25</v>
      </c>
      <c r="B60" s="48"/>
      <c r="C60" s="48"/>
      <c r="D60" s="84">
        <v>0.9</v>
      </c>
      <c r="E60" s="77"/>
      <c r="F60" s="77"/>
      <c r="G60" s="77"/>
      <c r="H60" s="78">
        <f>IF(J49&gt;0,(E60*D60*J48/J49)+(100%-D60)*E60,0)</f>
        <v>0</v>
      </c>
      <c r="I60" s="78">
        <f>IF(J49&gt;0,(F60*D60*J48/J50)+(100%-D60)*F60,0)</f>
        <v>0</v>
      </c>
      <c r="J60" s="78">
        <f>IF(J51&gt;0,(G60*D60*J48/J51)+(100%-D60)*G60,0)</f>
        <v>0</v>
      </c>
      <c r="K60" s="79">
        <f>SUM(H60:J60)/3</f>
        <v>0</v>
      </c>
      <c r="L60" s="94"/>
      <c r="M60" s="94"/>
      <c r="N60" s="49"/>
      <c r="O60" s="86"/>
    </row>
    <row r="61" spans="1:16" ht="14" thickBot="1" x14ac:dyDescent="0.2">
      <c r="A61" s="95" t="s">
        <v>26</v>
      </c>
      <c r="B61" s="45"/>
      <c r="C61" s="45"/>
      <c r="D61" s="45"/>
      <c r="E61" s="96">
        <f>IF(B55="kWh",SUM(E57:E60),E57+E58+(E59*10)+E60)</f>
        <v>0</v>
      </c>
      <c r="F61" s="96">
        <f>IF(B55="kWh",SUM(F57:F60),F57+F58+(F59*10)+F60)</f>
        <v>0</v>
      </c>
      <c r="G61" s="96">
        <f>IF(B55="kWh",SUM(G57:G60),G57+G58+(G59*10)+G60)</f>
        <v>0</v>
      </c>
      <c r="H61" s="96">
        <f>SUM(H57:H60)</f>
        <v>0</v>
      </c>
      <c r="I61" s="96">
        <f>SUM(I57:I60)</f>
        <v>0</v>
      </c>
      <c r="J61" s="96">
        <f>SUM(J57:J60)</f>
        <v>0</v>
      </c>
      <c r="K61" s="97">
        <f>SUM(K57:K60)</f>
        <v>0</v>
      </c>
      <c r="L61" s="98"/>
      <c r="M61" s="99" t="s">
        <v>61</v>
      </c>
      <c r="N61" s="100">
        <f>IF(G51 &gt; 0,+K61/G51,0)</f>
        <v>0</v>
      </c>
      <c r="O61" s="101">
        <f>IF(K61&gt;0,(+O57*K57+O58*K58+O59*K59+O60*K60)/K61,0)</f>
        <v>0</v>
      </c>
      <c r="P61" s="159"/>
    </row>
    <row r="62" spans="1:16" ht="14" thickBot="1" x14ac:dyDescent="0.2">
      <c r="A62" s="102" t="s">
        <v>27</v>
      </c>
      <c r="B62" s="103"/>
      <c r="C62" s="103"/>
      <c r="D62" s="103"/>
      <c r="E62" s="104">
        <f>IF(B55="kWh",E57+E58+E59*B54+E60,E57+E58+(E59*10*B54)+E60)</f>
        <v>0</v>
      </c>
      <c r="F62" s="104">
        <f>IF(B55="kWh",F57+F58+F59*B54+F60,F57+F58+(F59*10*B54)+F60)</f>
        <v>0</v>
      </c>
      <c r="G62" s="104">
        <f>IF(B55="kWh",G57+G58+G59*B54+G60,G57+G58+(G59*10*B54)+G60)</f>
        <v>0</v>
      </c>
      <c r="H62" s="105">
        <f>+H57+H58+H59*B54+H60</f>
        <v>0</v>
      </c>
      <c r="I62" s="105">
        <f>+I57+I58+I59*B54+I60</f>
        <v>0</v>
      </c>
      <c r="J62" s="106">
        <f>+J57+J58+J59*B54+J60</f>
        <v>0</v>
      </c>
      <c r="K62" s="107">
        <f>+K57+K58+K59*B54+K60</f>
        <v>0</v>
      </c>
      <c r="L62" s="108"/>
      <c r="M62" s="109" t="s">
        <v>62</v>
      </c>
      <c r="N62" s="110">
        <f>IF(G51 &gt; 0,+K62/G51,0)</f>
        <v>0</v>
      </c>
      <c r="O62" s="111">
        <f>IF(K62&gt;0,(+O57*K57+O58*K58+O59*K59+O60*K60)/K62,0)</f>
        <v>0</v>
      </c>
    </row>
    <row r="63" spans="1:16" x14ac:dyDescent="0.15">
      <c r="A63" s="112" t="s">
        <v>28</v>
      </c>
      <c r="B63" s="113"/>
      <c r="C63" s="113"/>
      <c r="D63" s="113"/>
      <c r="E63" s="113"/>
      <c r="F63" s="113"/>
      <c r="G63" s="113"/>
      <c r="H63" s="113"/>
      <c r="I63" s="113"/>
      <c r="J63" s="113"/>
      <c r="K63" s="113"/>
      <c r="L63" s="113"/>
      <c r="M63" s="113"/>
      <c r="N63" s="113"/>
      <c r="O63" s="114"/>
    </row>
    <row r="64" spans="1:16" x14ac:dyDescent="0.15">
      <c r="A64" s="180"/>
      <c r="L64" s="92"/>
      <c r="O64" s="181"/>
    </row>
    <row r="65" spans="1:16" ht="14" thickBot="1" x14ac:dyDescent="0.2">
      <c r="A65" s="182"/>
      <c r="B65" s="183"/>
      <c r="C65" s="183"/>
      <c r="D65" s="183"/>
      <c r="E65" s="183"/>
      <c r="F65" s="183"/>
      <c r="G65" s="183"/>
      <c r="H65" s="183"/>
      <c r="I65" s="183"/>
      <c r="J65" s="183"/>
      <c r="K65" s="183"/>
      <c r="L65" s="183"/>
      <c r="M65" s="183"/>
      <c r="N65" s="183"/>
      <c r="O65" s="184"/>
    </row>
    <row r="66" spans="1:16" ht="21" x14ac:dyDescent="0.25">
      <c r="A66" s="44" t="s">
        <v>0</v>
      </c>
      <c r="B66" s="179"/>
      <c r="C66" s="175"/>
      <c r="D66" s="117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6"/>
    </row>
    <row r="67" spans="1:16" x14ac:dyDescent="0.15">
      <c r="A67" s="47" t="s">
        <v>1</v>
      </c>
      <c r="B67" s="143"/>
      <c r="C67" s="144"/>
      <c r="D67" s="49"/>
      <c r="E67" s="49" t="s">
        <v>2</v>
      </c>
      <c r="F67" s="49"/>
      <c r="G67" s="50"/>
      <c r="H67" s="49"/>
      <c r="I67" s="49" t="s">
        <v>3</v>
      </c>
      <c r="J67" s="49"/>
      <c r="K67" s="49"/>
      <c r="L67" s="49"/>
      <c r="M67" s="49"/>
      <c r="N67" s="49"/>
      <c r="O67" s="51"/>
    </row>
    <row r="68" spans="1:16" x14ac:dyDescent="0.15">
      <c r="A68" s="47" t="s">
        <v>4</v>
      </c>
      <c r="B68" s="143"/>
      <c r="C68" s="48"/>
      <c r="D68" s="49"/>
      <c r="E68" s="49" t="s">
        <v>5</v>
      </c>
      <c r="F68" s="49"/>
      <c r="G68" s="50"/>
      <c r="H68" s="49"/>
      <c r="I68" s="49" t="s">
        <v>6</v>
      </c>
      <c r="J68" s="52"/>
      <c r="K68" s="49"/>
      <c r="L68" s="115" t="s">
        <v>96</v>
      </c>
      <c r="M68" s="49"/>
      <c r="N68" s="49"/>
      <c r="O68" s="51"/>
    </row>
    <row r="69" spans="1:16" x14ac:dyDescent="0.15">
      <c r="A69" s="53" t="s">
        <v>7</v>
      </c>
      <c r="B69" s="48"/>
      <c r="C69" s="48"/>
      <c r="D69" s="49"/>
      <c r="E69" s="49" t="s">
        <v>8</v>
      </c>
      <c r="F69" s="49"/>
      <c r="G69" s="50"/>
      <c r="H69" s="49"/>
      <c r="I69" s="49">
        <f>+I9</f>
        <v>2022</v>
      </c>
      <c r="J69" s="52"/>
      <c r="K69" s="49"/>
      <c r="L69" s="174"/>
      <c r="M69" s="49"/>
      <c r="N69" s="49"/>
      <c r="O69" s="51"/>
    </row>
    <row r="70" spans="1:16" ht="14" thickBot="1" x14ac:dyDescent="0.2">
      <c r="A70" s="47" t="s">
        <v>9</v>
      </c>
      <c r="B70" s="144"/>
      <c r="D70" s="49"/>
      <c r="E70" s="49" t="s">
        <v>10</v>
      </c>
      <c r="F70" s="49"/>
      <c r="G70" s="50"/>
      <c r="H70" s="49"/>
      <c r="I70" s="49">
        <f t="shared" ref="I70:I71" si="2">+I10</f>
        <v>2023</v>
      </c>
      <c r="J70" s="52"/>
      <c r="K70" s="49"/>
      <c r="L70" s="49"/>
      <c r="M70" s="49"/>
      <c r="N70" s="49"/>
      <c r="O70" s="51"/>
    </row>
    <row r="71" spans="1:16" ht="14" thickBot="1" x14ac:dyDescent="0.2">
      <c r="A71" s="47" t="s">
        <v>41</v>
      </c>
      <c r="B71" s="48"/>
      <c r="C71" s="49"/>
      <c r="D71" s="49"/>
      <c r="E71" s="54" t="s">
        <v>68</v>
      </c>
      <c r="F71" s="49"/>
      <c r="G71" s="52"/>
      <c r="H71" s="49" t="s">
        <v>11</v>
      </c>
      <c r="I71" s="49">
        <f t="shared" si="2"/>
        <v>2024</v>
      </c>
      <c r="J71" s="52"/>
      <c r="K71" s="49"/>
      <c r="L71" s="49"/>
      <c r="M71" s="131"/>
      <c r="N71" s="119"/>
      <c r="O71" s="132" t="s">
        <v>74</v>
      </c>
    </row>
    <row r="72" spans="1:16" ht="15" thickBot="1" x14ac:dyDescent="0.25">
      <c r="A72" s="47" t="s">
        <v>40</v>
      </c>
      <c r="B72" s="48"/>
      <c r="C72" s="49"/>
      <c r="D72" s="49"/>
      <c r="E72" s="54" t="s">
        <v>42</v>
      </c>
      <c r="F72" s="49"/>
      <c r="G72" s="55"/>
      <c r="H72" s="56" t="s">
        <v>43</v>
      </c>
      <c r="I72" s="49"/>
      <c r="J72" s="49"/>
      <c r="K72" s="49"/>
      <c r="L72" s="49"/>
      <c r="M72" s="133" t="s">
        <v>75</v>
      </c>
      <c r="N72" s="115"/>
      <c r="O72" s="121"/>
    </row>
    <row r="73" spans="1:16" ht="14" thickBot="1" x14ac:dyDescent="0.2">
      <c r="A73" s="57" t="s">
        <v>45</v>
      </c>
      <c r="B73" s="49"/>
      <c r="C73"/>
      <c r="D73" s="49"/>
      <c r="E73" s="123" t="s">
        <v>71</v>
      </c>
      <c r="F73" s="124"/>
      <c r="G73" s="155"/>
      <c r="H73" s="125" t="s">
        <v>109</v>
      </c>
      <c r="I73" s="126"/>
      <c r="J73" s="49"/>
      <c r="K73" s="49"/>
      <c r="L73" s="49"/>
      <c r="M73" s="118" t="s">
        <v>76</v>
      </c>
      <c r="N73" s="120"/>
      <c r="O73" s="122"/>
    </row>
    <row r="74" spans="1:16" ht="14" thickBot="1" x14ac:dyDescent="0.2">
      <c r="A74" s="47" t="s">
        <v>12</v>
      </c>
      <c r="B74" s="58"/>
      <c r="C74" s="172" t="s">
        <v>93</v>
      </c>
      <c r="D74" s="49"/>
      <c r="E74" s="127" t="s">
        <v>72</v>
      </c>
      <c r="F74" s="128"/>
      <c r="G74" s="122"/>
      <c r="H74" s="129" t="s">
        <v>73</v>
      </c>
      <c r="I74" s="130"/>
      <c r="J74" s="49"/>
      <c r="K74" s="49"/>
      <c r="L74" s="49"/>
      <c r="M74" s="49"/>
      <c r="N74" s="49"/>
      <c r="O74" s="51"/>
    </row>
    <row r="75" spans="1:16" x14ac:dyDescent="0.15">
      <c r="A75" s="57" t="s">
        <v>63</v>
      </c>
      <c r="B75" s="59"/>
      <c r="C75" s="49"/>
      <c r="D75" s="49"/>
      <c r="E75" s="60" t="s">
        <v>13</v>
      </c>
      <c r="F75" s="61"/>
      <c r="G75" s="62"/>
      <c r="H75" s="60" t="s">
        <v>14</v>
      </c>
      <c r="I75" s="63"/>
      <c r="J75" s="62"/>
      <c r="K75" s="64" t="s">
        <v>15</v>
      </c>
      <c r="L75" s="49"/>
      <c r="M75" s="64" t="s">
        <v>15</v>
      </c>
      <c r="N75" s="49"/>
      <c r="O75" s="51"/>
    </row>
    <row r="76" spans="1:16" ht="28" x14ac:dyDescent="0.15">
      <c r="A76" s="65" t="s">
        <v>16</v>
      </c>
      <c r="B76" s="66" t="s">
        <v>17</v>
      </c>
      <c r="C76" s="67" t="s">
        <v>18</v>
      </c>
      <c r="D76" s="68" t="s">
        <v>19</v>
      </c>
      <c r="E76" s="69">
        <f>+I69</f>
        <v>2022</v>
      </c>
      <c r="F76" s="67">
        <f>+$I$10</f>
        <v>2023</v>
      </c>
      <c r="G76" s="70">
        <f>+$I$11</f>
        <v>2024</v>
      </c>
      <c r="H76" s="69">
        <f>+E76</f>
        <v>2022</v>
      </c>
      <c r="I76" s="67">
        <f>+F76</f>
        <v>2023</v>
      </c>
      <c r="J76" s="70">
        <f>+G76</f>
        <v>2024</v>
      </c>
      <c r="K76" s="71" t="s">
        <v>20</v>
      </c>
      <c r="L76" s="173" t="s">
        <v>106</v>
      </c>
      <c r="M76" s="72" t="s">
        <v>44</v>
      </c>
      <c r="N76" s="73" t="s">
        <v>21</v>
      </c>
      <c r="O76" s="74" t="s">
        <v>64</v>
      </c>
    </row>
    <row r="77" spans="1:16" x14ac:dyDescent="0.15">
      <c r="A77" s="75" t="s">
        <v>22</v>
      </c>
      <c r="B77" s="48"/>
      <c r="C77" s="48"/>
      <c r="D77" s="76">
        <v>0.6</v>
      </c>
      <c r="E77" s="77"/>
      <c r="F77" s="77"/>
      <c r="G77" s="77"/>
      <c r="H77" s="78">
        <f>IF(J69 &gt; 0,(E77*D77*J68/J69)+(100%-D77)*E77,0)</f>
        <v>0</v>
      </c>
      <c r="I77" s="78">
        <f>IF(J70&gt;0,(F77*D77*J68/J70)+(100%-D77)*F77,0)</f>
        <v>0</v>
      </c>
      <c r="J77" s="78">
        <f>IF(J71&gt;0,(G77*D77*J68/J71)+(100%-D77)*G77,0)</f>
        <v>0</v>
      </c>
      <c r="K77" s="79">
        <f>SUM(H77:J77)/3</f>
        <v>0</v>
      </c>
      <c r="L77" s="80"/>
      <c r="M77" s="80">
        <f>+L77</f>
        <v>0</v>
      </c>
      <c r="N77" s="81">
        <f>IF(M77 &gt; 0,+K77/M77,0)</f>
        <v>0</v>
      </c>
      <c r="O77" s="82"/>
      <c r="P77" s="159"/>
    </row>
    <row r="78" spans="1:16" x14ac:dyDescent="0.15">
      <c r="A78" s="75" t="s">
        <v>23</v>
      </c>
      <c r="B78" s="83"/>
      <c r="C78" s="48"/>
      <c r="D78" s="84">
        <v>0.9</v>
      </c>
      <c r="E78" s="77"/>
      <c r="F78" s="77"/>
      <c r="G78" s="77"/>
      <c r="H78" s="78">
        <f>IF(J69 &gt; 0,(E78*D78*J68/J69)+(100%-D78)*E78,0)</f>
        <v>0</v>
      </c>
      <c r="I78" s="78">
        <f>IF(J70&gt;0,(F78*D78*J68/J70)+(100%-D78)*F78,0)</f>
        <v>0</v>
      </c>
      <c r="J78" s="78">
        <f>IF(J71&gt;0,(G78*D78*J68/J71)+(100%-D78)*G78,0)</f>
        <v>0</v>
      </c>
      <c r="K78" s="79">
        <f>SUM(H78:J78)/3</f>
        <v>0</v>
      </c>
      <c r="L78" s="85"/>
      <c r="M78" s="80">
        <f>+L78</f>
        <v>0</v>
      </c>
      <c r="N78" s="81">
        <f>IF(M78 &gt; 0,+K78/M78,0)</f>
        <v>0</v>
      </c>
      <c r="O78" s="86"/>
      <c r="P78" s="159"/>
    </row>
    <row r="79" spans="1:16" s="92" customFormat="1" x14ac:dyDescent="0.15">
      <c r="A79" s="75" t="s">
        <v>24</v>
      </c>
      <c r="B79" s="49" t="s">
        <v>60</v>
      </c>
      <c r="C79" s="54">
        <f>B75</f>
        <v>0</v>
      </c>
      <c r="D79" s="87">
        <v>0.9</v>
      </c>
      <c r="E79" s="77"/>
      <c r="F79" s="77"/>
      <c r="G79" s="77"/>
      <c r="H79" s="88">
        <f>IF(J69&gt;0,IF(B75="kWh",(E79*D79*J68/J69)+(100%-D79)*E79,(E79*10*D79*J68/J69)+(100%-D79)*E79*10),0)</f>
        <v>0</v>
      </c>
      <c r="I79" s="88">
        <f>IF(J69&gt;0,IF(B75="kWh",(F79*D79*J68/J70)+(100%-D79)*F79,(F79*10*D79*J68/J70)+(100%-D79)*F79*10),0)</f>
        <v>0</v>
      </c>
      <c r="J79" s="88">
        <f>IF(J71&gt;0,IF(B75="kWh",(G79*D79*J68/J71)+(100%-D79)*G79,(G79*10*D79*J68/J71)+(100%-D79)*G79*10),0)</f>
        <v>0</v>
      </c>
      <c r="K79" s="89">
        <f>SUM(H79:J79)/3</f>
        <v>0</v>
      </c>
      <c r="L79" s="90"/>
      <c r="M79" s="90"/>
      <c r="N79" s="91"/>
      <c r="O79" s="86"/>
      <c r="P79" s="158"/>
    </row>
    <row r="80" spans="1:16" ht="14" thickBot="1" x14ac:dyDescent="0.2">
      <c r="A80" s="93" t="s">
        <v>25</v>
      </c>
      <c r="B80" s="48"/>
      <c r="C80" s="48"/>
      <c r="D80" s="84">
        <v>0.9</v>
      </c>
      <c r="E80" s="77"/>
      <c r="F80" s="77"/>
      <c r="G80" s="77"/>
      <c r="H80" s="78">
        <f>IF(J69&gt;0,(E80*D80*J68/J69)+(100%-D80)*E80,0)</f>
        <v>0</v>
      </c>
      <c r="I80" s="78">
        <f>IF(J69&gt;0,(F80*D80*J68/J70)+(100%-D80)*F80,0)</f>
        <v>0</v>
      </c>
      <c r="J80" s="78">
        <f>IF(J71&gt;0,(G80*D80*J68/J71)+(100%-D80)*G80,0)</f>
        <v>0</v>
      </c>
      <c r="K80" s="79">
        <f>SUM(H80:J80)/3</f>
        <v>0</v>
      </c>
      <c r="L80" s="94"/>
      <c r="M80" s="94"/>
      <c r="N80" s="49"/>
      <c r="O80" s="86"/>
    </row>
    <row r="81" spans="1:16" ht="14" thickBot="1" x14ac:dyDescent="0.2">
      <c r="A81" s="95" t="s">
        <v>26</v>
      </c>
      <c r="B81" s="45"/>
      <c r="C81" s="45"/>
      <c r="D81" s="45"/>
      <c r="E81" s="96">
        <f>IF(B75="kWh",SUM(E77:E80),E77+E78+(E79*10)+E80)</f>
        <v>0</v>
      </c>
      <c r="F81" s="96">
        <f>IF(B75="kWh",SUM(F77:F80),F77+F78+(F79*10)+F80)</f>
        <v>0</v>
      </c>
      <c r="G81" s="96">
        <f>IF(B75="kWh",SUM(G77:G80),G77+G78+(G79*10)+G80)</f>
        <v>0</v>
      </c>
      <c r="H81" s="96">
        <f>SUM(H77:H80)</f>
        <v>0</v>
      </c>
      <c r="I81" s="96">
        <f>SUM(I77:I80)</f>
        <v>0</v>
      </c>
      <c r="J81" s="96">
        <f>SUM(J77:J80)</f>
        <v>0</v>
      </c>
      <c r="K81" s="97">
        <f>SUM(K77:K80)</f>
        <v>0</v>
      </c>
      <c r="L81" s="98"/>
      <c r="M81" s="99" t="s">
        <v>61</v>
      </c>
      <c r="N81" s="100">
        <f>IF(G71 &gt; 0,+K81/G71,0)</f>
        <v>0</v>
      </c>
      <c r="O81" s="101">
        <f>IF(K81&gt;0,(+O77*K77+O78*K78+O79*K79+O80*K80)/K81,0)</f>
        <v>0</v>
      </c>
      <c r="P81" s="159"/>
    </row>
    <row r="82" spans="1:16" ht="14" thickBot="1" x14ac:dyDescent="0.2">
      <c r="A82" s="102" t="s">
        <v>27</v>
      </c>
      <c r="B82" s="103"/>
      <c r="C82" s="103"/>
      <c r="D82" s="103"/>
      <c r="E82" s="104">
        <f>IF(B75="kWh",E77+E78+E79*B74+E80,E77+E78+(E79*10*B74)+E80)</f>
        <v>0</v>
      </c>
      <c r="F82" s="104">
        <f>IF(B75="kWh",F77+F78+F79*B74+F80,F77+F78+(F79*10*B74)+F80)</f>
        <v>0</v>
      </c>
      <c r="G82" s="104">
        <f>IF(B75="kWh",G77+G78+G79*B74+G80,G77+G78+(G79*10*B74)+G80)</f>
        <v>0</v>
      </c>
      <c r="H82" s="105">
        <f>+H77+H78+H79*B74+H80</f>
        <v>0</v>
      </c>
      <c r="I82" s="105">
        <f>+I77+I78+I79*B74+I80</f>
        <v>0</v>
      </c>
      <c r="J82" s="106">
        <f>+J77+J78+J79*B74+J80</f>
        <v>0</v>
      </c>
      <c r="K82" s="107">
        <f>+K77+K78+K79*B74+K80</f>
        <v>0</v>
      </c>
      <c r="L82" s="108"/>
      <c r="M82" s="109" t="s">
        <v>62</v>
      </c>
      <c r="N82" s="110">
        <f>IF(G71 &gt; 0,+K82/G71,0)</f>
        <v>0</v>
      </c>
      <c r="O82" s="111">
        <f>IF(K82&gt;0,(+O77*K77+O78*K78+O79*K79+O80*K80)/K82,0)</f>
        <v>0</v>
      </c>
    </row>
    <row r="83" spans="1:16" x14ac:dyDescent="0.15">
      <c r="A83" s="112" t="s">
        <v>28</v>
      </c>
      <c r="B83" s="113"/>
      <c r="C83" s="113"/>
      <c r="D83" s="113"/>
      <c r="E83" s="113"/>
      <c r="F83" s="113"/>
      <c r="G83" s="113"/>
      <c r="H83" s="113"/>
      <c r="I83" s="113"/>
      <c r="J83" s="113"/>
      <c r="K83" s="113"/>
      <c r="L83" s="113"/>
      <c r="M83" s="113"/>
      <c r="N83" s="113"/>
      <c r="O83" s="114"/>
    </row>
    <row r="84" spans="1:16" x14ac:dyDescent="0.15">
      <c r="A84" s="180"/>
      <c r="L84" s="92"/>
      <c r="O84" s="181"/>
    </row>
    <row r="85" spans="1:16" ht="14" thickBot="1" x14ac:dyDescent="0.2">
      <c r="A85" s="182"/>
      <c r="B85" s="183"/>
      <c r="C85" s="183"/>
      <c r="D85" s="183"/>
      <c r="E85" s="183"/>
      <c r="F85" s="183"/>
      <c r="G85" s="183"/>
      <c r="H85" s="183"/>
      <c r="I85" s="183"/>
      <c r="J85" s="183"/>
      <c r="K85" s="183"/>
      <c r="L85" s="183"/>
      <c r="M85" s="183"/>
      <c r="N85" s="183"/>
      <c r="O85" s="184"/>
    </row>
    <row r="86" spans="1:16" ht="21" x14ac:dyDescent="0.25">
      <c r="A86" s="44" t="s">
        <v>0</v>
      </c>
      <c r="B86" s="179"/>
      <c r="C86" s="175"/>
      <c r="D86" s="117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6"/>
    </row>
    <row r="87" spans="1:16" x14ac:dyDescent="0.15">
      <c r="A87" s="47" t="s">
        <v>1</v>
      </c>
      <c r="B87" s="143"/>
      <c r="C87" s="144"/>
      <c r="D87" s="49"/>
      <c r="E87" s="49" t="s">
        <v>2</v>
      </c>
      <c r="F87" s="49"/>
      <c r="G87" s="50"/>
      <c r="H87" s="49"/>
      <c r="I87" s="49" t="s">
        <v>3</v>
      </c>
      <c r="J87" s="49"/>
      <c r="K87" s="49"/>
      <c r="L87" s="49"/>
      <c r="M87" s="49"/>
      <c r="N87" s="49"/>
      <c r="O87" s="51"/>
    </row>
    <row r="88" spans="1:16" x14ac:dyDescent="0.15">
      <c r="A88" s="47" t="s">
        <v>4</v>
      </c>
      <c r="B88" s="143"/>
      <c r="C88" s="48"/>
      <c r="D88" s="49"/>
      <c r="E88" s="49" t="s">
        <v>5</v>
      </c>
      <c r="F88" s="49"/>
      <c r="G88" s="50"/>
      <c r="H88" s="49"/>
      <c r="I88" s="49" t="s">
        <v>6</v>
      </c>
      <c r="J88" s="52"/>
      <c r="K88" s="49"/>
      <c r="L88" s="115" t="s">
        <v>96</v>
      </c>
      <c r="M88" s="49"/>
      <c r="N88" s="49"/>
      <c r="O88" s="51"/>
    </row>
    <row r="89" spans="1:16" x14ac:dyDescent="0.15">
      <c r="A89" s="53" t="s">
        <v>7</v>
      </c>
      <c r="B89" s="48"/>
      <c r="C89" s="48"/>
      <c r="D89" s="49"/>
      <c r="E89" s="49" t="s">
        <v>8</v>
      </c>
      <c r="F89" s="49"/>
      <c r="G89" s="50"/>
      <c r="H89" s="49"/>
      <c r="I89" s="49">
        <f>+I9</f>
        <v>2022</v>
      </c>
      <c r="J89" s="52"/>
      <c r="K89" s="49"/>
      <c r="L89" s="174"/>
      <c r="M89" s="49"/>
      <c r="N89" s="49"/>
      <c r="O89" s="51"/>
    </row>
    <row r="90" spans="1:16" ht="14" thickBot="1" x14ac:dyDescent="0.2">
      <c r="A90" s="47" t="s">
        <v>9</v>
      </c>
      <c r="B90" s="144"/>
      <c r="D90" s="49"/>
      <c r="E90" s="49" t="s">
        <v>10</v>
      </c>
      <c r="F90" s="49"/>
      <c r="G90" s="50"/>
      <c r="H90" s="49"/>
      <c r="I90" s="49">
        <f t="shared" ref="I90:I91" si="3">+I10</f>
        <v>2023</v>
      </c>
      <c r="J90" s="52"/>
      <c r="K90" s="49"/>
      <c r="L90" s="49"/>
      <c r="M90" s="49"/>
      <c r="N90" s="49"/>
      <c r="O90" s="51"/>
    </row>
    <row r="91" spans="1:16" ht="14" thickBot="1" x14ac:dyDescent="0.2">
      <c r="A91" s="47" t="s">
        <v>41</v>
      </c>
      <c r="B91" s="48"/>
      <c r="C91" s="49"/>
      <c r="D91" s="49"/>
      <c r="E91" s="54" t="s">
        <v>68</v>
      </c>
      <c r="F91" s="49"/>
      <c r="G91" s="52"/>
      <c r="H91" s="49" t="s">
        <v>11</v>
      </c>
      <c r="I91" s="49">
        <f t="shared" si="3"/>
        <v>2024</v>
      </c>
      <c r="J91" s="52"/>
      <c r="K91" s="49"/>
      <c r="L91" s="49"/>
      <c r="M91" s="131"/>
      <c r="N91" s="119"/>
      <c r="O91" s="132" t="s">
        <v>74</v>
      </c>
    </row>
    <row r="92" spans="1:16" ht="15" thickBot="1" x14ac:dyDescent="0.25">
      <c r="A92" s="47" t="s">
        <v>40</v>
      </c>
      <c r="B92" s="48"/>
      <c r="C92" s="49"/>
      <c r="D92" s="49"/>
      <c r="E92" s="54" t="s">
        <v>42</v>
      </c>
      <c r="F92" s="49"/>
      <c r="G92" s="55"/>
      <c r="H92" s="56" t="s">
        <v>43</v>
      </c>
      <c r="I92" s="49"/>
      <c r="J92" s="49"/>
      <c r="K92" s="49"/>
      <c r="L92" s="49"/>
      <c r="M92" s="133" t="s">
        <v>75</v>
      </c>
      <c r="N92" s="115"/>
      <c r="O92" s="121"/>
    </row>
    <row r="93" spans="1:16" ht="14" thickBot="1" x14ac:dyDescent="0.2">
      <c r="A93" s="57" t="s">
        <v>45</v>
      </c>
      <c r="B93" s="49"/>
      <c r="C93"/>
      <c r="D93" s="49"/>
      <c r="E93" s="123" t="s">
        <v>71</v>
      </c>
      <c r="F93" s="124"/>
      <c r="G93" s="155"/>
      <c r="H93" s="125" t="s">
        <v>109</v>
      </c>
      <c r="I93" s="126"/>
      <c r="J93" s="49"/>
      <c r="K93" s="49"/>
      <c r="L93" s="49"/>
      <c r="M93" s="118" t="s">
        <v>76</v>
      </c>
      <c r="N93" s="120"/>
      <c r="O93" s="122"/>
    </row>
    <row r="94" spans="1:16" ht="14" thickBot="1" x14ac:dyDescent="0.2">
      <c r="A94" s="47" t="s">
        <v>12</v>
      </c>
      <c r="B94" s="58"/>
      <c r="C94" s="172" t="s">
        <v>93</v>
      </c>
      <c r="D94" s="49"/>
      <c r="E94" s="127" t="s">
        <v>72</v>
      </c>
      <c r="F94" s="128"/>
      <c r="G94" s="122"/>
      <c r="H94" s="129" t="s">
        <v>73</v>
      </c>
      <c r="I94" s="130"/>
      <c r="J94" s="49"/>
      <c r="K94" s="49"/>
      <c r="L94" s="49"/>
      <c r="M94" s="49"/>
      <c r="N94" s="49"/>
      <c r="O94" s="51"/>
    </row>
    <row r="95" spans="1:16" x14ac:dyDescent="0.15">
      <c r="A95" s="57" t="s">
        <v>63</v>
      </c>
      <c r="B95" s="59"/>
      <c r="C95" s="49"/>
      <c r="D95" s="49"/>
      <c r="E95" s="60" t="s">
        <v>13</v>
      </c>
      <c r="F95" s="61"/>
      <c r="G95" s="62"/>
      <c r="H95" s="60" t="s">
        <v>14</v>
      </c>
      <c r="I95" s="63"/>
      <c r="J95" s="62"/>
      <c r="K95" s="64" t="s">
        <v>15</v>
      </c>
      <c r="L95" s="49"/>
      <c r="M95" s="64" t="s">
        <v>15</v>
      </c>
      <c r="N95" s="49"/>
      <c r="O95" s="51"/>
    </row>
    <row r="96" spans="1:16" ht="28" x14ac:dyDescent="0.15">
      <c r="A96" s="65" t="s">
        <v>16</v>
      </c>
      <c r="B96" s="66" t="s">
        <v>17</v>
      </c>
      <c r="C96" s="67" t="s">
        <v>18</v>
      </c>
      <c r="D96" s="68" t="s">
        <v>19</v>
      </c>
      <c r="E96" s="69">
        <f>+I89</f>
        <v>2022</v>
      </c>
      <c r="F96" s="67">
        <f>+$I$10</f>
        <v>2023</v>
      </c>
      <c r="G96" s="70">
        <f>+$I$11</f>
        <v>2024</v>
      </c>
      <c r="H96" s="69">
        <f>+E96</f>
        <v>2022</v>
      </c>
      <c r="I96" s="67">
        <f>+F96</f>
        <v>2023</v>
      </c>
      <c r="J96" s="70">
        <f>+G96</f>
        <v>2024</v>
      </c>
      <c r="K96" s="71" t="s">
        <v>20</v>
      </c>
      <c r="L96" s="173" t="s">
        <v>106</v>
      </c>
      <c r="M96" s="72" t="s">
        <v>44</v>
      </c>
      <c r="N96" s="73" t="s">
        <v>21</v>
      </c>
      <c r="O96" s="74" t="s">
        <v>64</v>
      </c>
    </row>
    <row r="97" spans="1:16" x14ac:dyDescent="0.15">
      <c r="A97" s="75" t="s">
        <v>22</v>
      </c>
      <c r="B97" s="48"/>
      <c r="C97" s="48"/>
      <c r="D97" s="76">
        <v>0.6</v>
      </c>
      <c r="E97" s="77"/>
      <c r="F97" s="77"/>
      <c r="G97" s="77"/>
      <c r="H97" s="78">
        <f>IF(J89 &gt; 0,(E97*D97*J88/J89)+(100%-D97)*E97,0)</f>
        <v>0</v>
      </c>
      <c r="I97" s="78">
        <f>IF(J90&gt;0,(F97*D97*J88/J90)+(100%-D97)*F97,0)</f>
        <v>0</v>
      </c>
      <c r="J97" s="78">
        <f>IF(J91&gt;0,(G97*D97*J88/J91)+(100%-D97)*G97,0)</f>
        <v>0</v>
      </c>
      <c r="K97" s="79">
        <f>SUM(H97:J97)/3</f>
        <v>0</v>
      </c>
      <c r="L97" s="80"/>
      <c r="M97" s="80">
        <f>+L97</f>
        <v>0</v>
      </c>
      <c r="N97" s="81">
        <f>IF(M97 &gt; 0,+K97/M97,0)</f>
        <v>0</v>
      </c>
      <c r="O97" s="82"/>
    </row>
    <row r="98" spans="1:16" x14ac:dyDescent="0.15">
      <c r="A98" s="75" t="s">
        <v>23</v>
      </c>
      <c r="B98" s="83"/>
      <c r="C98" s="48"/>
      <c r="D98" s="84">
        <v>0.9</v>
      </c>
      <c r="E98" s="77"/>
      <c r="F98" s="77"/>
      <c r="G98" s="77"/>
      <c r="H98" s="78">
        <f>IF(J89 &gt; 0,(E98*D98*J88/J89)+(100%-D98)*E98,0)</f>
        <v>0</v>
      </c>
      <c r="I98" s="78">
        <f>IF(J90&gt;0,(F98*D98*J88/J90)+(100%-D98)*F98,0)</f>
        <v>0</v>
      </c>
      <c r="J98" s="78">
        <f>IF(J91&gt;0,(G98*D98*J88/J91)+(100%-D98)*G98,0)</f>
        <v>0</v>
      </c>
      <c r="K98" s="79">
        <f>SUM(H98:J98)/3</f>
        <v>0</v>
      </c>
      <c r="L98" s="85"/>
      <c r="M98" s="80">
        <f>+L98</f>
        <v>0</v>
      </c>
      <c r="N98" s="81">
        <f>IF(M98 &gt; 0,+K98/M98,0)</f>
        <v>0</v>
      </c>
      <c r="O98" s="86"/>
    </row>
    <row r="99" spans="1:16" s="92" customFormat="1" x14ac:dyDescent="0.15">
      <c r="A99" s="75" t="s">
        <v>24</v>
      </c>
      <c r="B99" s="49" t="s">
        <v>60</v>
      </c>
      <c r="C99" s="54">
        <f>B95</f>
        <v>0</v>
      </c>
      <c r="D99" s="87">
        <v>0.9</v>
      </c>
      <c r="E99" s="77"/>
      <c r="F99" s="77"/>
      <c r="G99" s="77"/>
      <c r="H99" s="88">
        <f>IF(J89&gt;0,IF(B95="kWh",(E99*D99*J88/J89)+(100%-D99)*E99,(E99*10*D99*J88/J89)+(100%-D99)*E99*10),0)</f>
        <v>0</v>
      </c>
      <c r="I99" s="88">
        <f>IF(J89&gt;0,IF(B95="kWh",(F99*D99*J88/J90)+(100%-D99)*F99,(F99*10*D99*J88/J90)+(100%-D99)*F99*10),0)</f>
        <v>0</v>
      </c>
      <c r="J99" s="88">
        <f>IF(J91&gt;0,IF(B95="kWh",(G99*D99*J88/J91)+(100%-D99)*G99,(G99*10*D99*J88/J91)+(100%-D99)*G99*10),0)</f>
        <v>0</v>
      </c>
      <c r="K99" s="89">
        <f>SUM(H99:J99)/3</f>
        <v>0</v>
      </c>
      <c r="L99" s="90"/>
      <c r="M99" s="90"/>
      <c r="N99" s="91"/>
      <c r="O99" s="86"/>
      <c r="P99" s="158"/>
    </row>
    <row r="100" spans="1:16" ht="14" thickBot="1" x14ac:dyDescent="0.2">
      <c r="A100" s="93" t="s">
        <v>25</v>
      </c>
      <c r="B100" s="48"/>
      <c r="C100" s="48"/>
      <c r="D100" s="84">
        <v>0.9</v>
      </c>
      <c r="E100" s="77"/>
      <c r="F100" s="77"/>
      <c r="G100" s="77"/>
      <c r="H100" s="78">
        <f>IF(J89&gt;0,(E100*D100*J88/J89)+(100%-D100)*E100,0)</f>
        <v>0</v>
      </c>
      <c r="I100" s="78">
        <f>IF(J89&gt;0,(F100*D100*J88/J90)+(100%-D100)*F100,0)</f>
        <v>0</v>
      </c>
      <c r="J100" s="78">
        <f>IF(J91&gt;0,(G100*D100*J88/J91)+(100%-D100)*G100,0)</f>
        <v>0</v>
      </c>
      <c r="K100" s="79">
        <f>SUM(H100:J100)/3</f>
        <v>0</v>
      </c>
      <c r="L100" s="94"/>
      <c r="M100" s="94"/>
      <c r="N100" s="49"/>
      <c r="O100" s="86"/>
    </row>
    <row r="101" spans="1:16" ht="14" thickBot="1" x14ac:dyDescent="0.2">
      <c r="A101" s="95" t="s">
        <v>26</v>
      </c>
      <c r="B101" s="45"/>
      <c r="C101" s="45"/>
      <c r="D101" s="45"/>
      <c r="E101" s="96">
        <f>IF(B95="kWh",SUM(E97:E100),E97+E98+(E99*10)+E100)</f>
        <v>0</v>
      </c>
      <c r="F101" s="96">
        <f>IF(B95="kWh",SUM(F97:F100),F97+F98+(F99*10)+F100)</f>
        <v>0</v>
      </c>
      <c r="G101" s="96">
        <f>IF(B95="kWh",SUM(G97:G100),G97+G98+(G99*10)+G100)</f>
        <v>0</v>
      </c>
      <c r="H101" s="96">
        <f>SUM(H97:H100)</f>
        <v>0</v>
      </c>
      <c r="I101" s="96">
        <f>SUM(I97:I100)</f>
        <v>0</v>
      </c>
      <c r="J101" s="96">
        <f>SUM(J97:J100)</f>
        <v>0</v>
      </c>
      <c r="K101" s="97">
        <f>SUM(K97:K100)</f>
        <v>0</v>
      </c>
      <c r="L101" s="98"/>
      <c r="M101" s="99" t="s">
        <v>61</v>
      </c>
      <c r="N101" s="100">
        <f>IF(G91 &gt; 0,+K101/G91,0)</f>
        <v>0</v>
      </c>
      <c r="O101" s="101">
        <f>IF(K101&gt;0,(+O97*K97+O98*K98+O99*K99+O100*K100)/K101,0)</f>
        <v>0</v>
      </c>
    </row>
    <row r="102" spans="1:16" ht="14" thickBot="1" x14ac:dyDescent="0.2">
      <c r="A102" s="102" t="s">
        <v>27</v>
      </c>
      <c r="B102" s="103"/>
      <c r="C102" s="103"/>
      <c r="D102" s="103"/>
      <c r="E102" s="104">
        <f>IF(B95="kWh",E97+E98+E99*B94+E100,E97+E98+(E99*10*B94)+E100)</f>
        <v>0</v>
      </c>
      <c r="F102" s="104">
        <f>IF(B95="kWh",F97+F98+F99*B94+F100,F97+F98+(F99*10*B94)+F100)</f>
        <v>0</v>
      </c>
      <c r="G102" s="104">
        <f>IF(B95="kWh",G97+G98+G99*B94+G100,G97+G98+(G99*10*B94)+G100)</f>
        <v>0</v>
      </c>
      <c r="H102" s="105">
        <f>+H97+H98+H99*B94+H100</f>
        <v>0</v>
      </c>
      <c r="I102" s="105">
        <f>+I97+I98+I99*B94+I100</f>
        <v>0</v>
      </c>
      <c r="J102" s="106">
        <f>+J97+J98+J99*B94+J100</f>
        <v>0</v>
      </c>
      <c r="K102" s="107">
        <f>+K97+K98+K99*B94+K100</f>
        <v>0</v>
      </c>
      <c r="L102" s="108"/>
      <c r="M102" s="109" t="s">
        <v>62</v>
      </c>
      <c r="N102" s="110">
        <f>IF(G91 &gt; 0,+K102/G91,0)</f>
        <v>0</v>
      </c>
      <c r="O102" s="111">
        <f>IF(K102&gt;0,(+O97*K97+O98*K98+O99*K99+O100*K100)/K102,0)</f>
        <v>0</v>
      </c>
    </row>
    <row r="103" spans="1:16" x14ac:dyDescent="0.15">
      <c r="A103" s="112" t="s">
        <v>28</v>
      </c>
      <c r="B103" s="113"/>
      <c r="C103" s="113"/>
      <c r="D103" s="113"/>
      <c r="E103" s="113"/>
      <c r="F103" s="113"/>
      <c r="G103" s="113"/>
      <c r="H103" s="113"/>
      <c r="I103" s="113"/>
      <c r="J103" s="113"/>
      <c r="K103" s="113"/>
      <c r="L103" s="113"/>
      <c r="M103" s="113"/>
      <c r="N103" s="113"/>
      <c r="O103" s="114"/>
    </row>
    <row r="104" spans="1:16" x14ac:dyDescent="0.15">
      <c r="A104" s="180"/>
      <c r="L104" s="92"/>
      <c r="O104" s="181"/>
    </row>
    <row r="105" spans="1:16" ht="14" thickBot="1" x14ac:dyDescent="0.2">
      <c r="A105" s="182"/>
      <c r="B105" s="183"/>
      <c r="C105" s="183"/>
      <c r="D105" s="183"/>
      <c r="E105" s="183"/>
      <c r="F105" s="183"/>
      <c r="G105" s="183"/>
      <c r="H105" s="183"/>
      <c r="I105" s="183"/>
      <c r="J105" s="183"/>
      <c r="K105" s="183"/>
      <c r="L105" s="183"/>
      <c r="M105" s="183"/>
      <c r="N105" s="183"/>
      <c r="O105" s="184"/>
    </row>
    <row r="106" spans="1:16" ht="21" x14ac:dyDescent="0.25">
      <c r="A106" s="44" t="s">
        <v>0</v>
      </c>
      <c r="B106" s="179"/>
      <c r="C106" s="175"/>
      <c r="D106" s="117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46"/>
    </row>
    <row r="107" spans="1:16" x14ac:dyDescent="0.15">
      <c r="A107" s="47" t="s">
        <v>1</v>
      </c>
      <c r="B107" s="143"/>
      <c r="C107" s="144"/>
      <c r="D107" s="49"/>
      <c r="E107" s="49" t="s">
        <v>2</v>
      </c>
      <c r="F107" s="49"/>
      <c r="G107" s="50"/>
      <c r="H107" s="49"/>
      <c r="I107" s="49" t="s">
        <v>3</v>
      </c>
      <c r="J107" s="49"/>
      <c r="K107" s="49"/>
      <c r="L107" s="49"/>
      <c r="M107" s="49"/>
      <c r="N107" s="49"/>
      <c r="O107" s="51"/>
    </row>
    <row r="108" spans="1:16" x14ac:dyDescent="0.15">
      <c r="A108" s="47" t="s">
        <v>4</v>
      </c>
      <c r="B108" s="143"/>
      <c r="C108" s="48"/>
      <c r="D108" s="49"/>
      <c r="E108" s="49" t="s">
        <v>5</v>
      </c>
      <c r="F108" s="49"/>
      <c r="G108" s="50"/>
      <c r="H108" s="49"/>
      <c r="I108" s="49" t="s">
        <v>6</v>
      </c>
      <c r="J108" s="52"/>
      <c r="K108" s="49"/>
      <c r="L108" s="115" t="s">
        <v>96</v>
      </c>
      <c r="M108" s="49"/>
      <c r="N108" s="49"/>
      <c r="O108" s="51"/>
    </row>
    <row r="109" spans="1:16" x14ac:dyDescent="0.15">
      <c r="A109" s="53" t="s">
        <v>7</v>
      </c>
      <c r="B109" s="48"/>
      <c r="C109" s="48"/>
      <c r="D109" s="49"/>
      <c r="E109" s="49" t="s">
        <v>8</v>
      </c>
      <c r="F109" s="49"/>
      <c r="G109" s="50"/>
      <c r="H109" s="49"/>
      <c r="I109" s="49">
        <f>+I9</f>
        <v>2022</v>
      </c>
      <c r="J109" s="52"/>
      <c r="K109" s="49"/>
      <c r="L109" s="174"/>
      <c r="M109" s="49"/>
      <c r="N109" s="49"/>
      <c r="O109" s="51"/>
    </row>
    <row r="110" spans="1:16" ht="14" thickBot="1" x14ac:dyDescent="0.2">
      <c r="A110" s="47" t="s">
        <v>9</v>
      </c>
      <c r="B110" s="144"/>
      <c r="D110" s="49"/>
      <c r="E110" s="49" t="s">
        <v>10</v>
      </c>
      <c r="F110" s="49"/>
      <c r="G110" s="50"/>
      <c r="H110" s="49"/>
      <c r="I110" s="49">
        <f t="shared" ref="I110:I111" si="4">+I10</f>
        <v>2023</v>
      </c>
      <c r="J110" s="52"/>
      <c r="K110" s="49"/>
      <c r="L110" s="49"/>
      <c r="M110" s="49"/>
      <c r="N110" s="49"/>
      <c r="O110" s="51"/>
    </row>
    <row r="111" spans="1:16" ht="14" thickBot="1" x14ac:dyDescent="0.2">
      <c r="A111" s="47" t="s">
        <v>41</v>
      </c>
      <c r="B111" s="48"/>
      <c r="C111" s="49"/>
      <c r="D111" s="49"/>
      <c r="E111" s="54" t="s">
        <v>68</v>
      </c>
      <c r="F111" s="49"/>
      <c r="G111" s="52"/>
      <c r="H111" s="49" t="s">
        <v>11</v>
      </c>
      <c r="I111" s="49">
        <f t="shared" si="4"/>
        <v>2024</v>
      </c>
      <c r="J111" s="52"/>
      <c r="K111" s="49"/>
      <c r="L111" s="49"/>
      <c r="M111" s="131"/>
      <c r="N111" s="119"/>
      <c r="O111" s="132" t="s">
        <v>74</v>
      </c>
    </row>
    <row r="112" spans="1:16" ht="15" thickBot="1" x14ac:dyDescent="0.25">
      <c r="A112" s="47" t="s">
        <v>40</v>
      </c>
      <c r="B112" s="48"/>
      <c r="C112" s="49"/>
      <c r="D112" s="49"/>
      <c r="E112" s="54" t="s">
        <v>42</v>
      </c>
      <c r="F112" s="49"/>
      <c r="G112" s="55"/>
      <c r="H112" s="56" t="s">
        <v>43</v>
      </c>
      <c r="I112" s="49"/>
      <c r="J112" s="49"/>
      <c r="K112" s="49"/>
      <c r="L112" s="49"/>
      <c r="M112" s="133" t="s">
        <v>75</v>
      </c>
      <c r="N112" s="115"/>
      <c r="O112" s="121"/>
    </row>
    <row r="113" spans="1:16" ht="14" thickBot="1" x14ac:dyDescent="0.2">
      <c r="A113" s="57" t="s">
        <v>45</v>
      </c>
      <c r="B113" s="49"/>
      <c r="C113"/>
      <c r="D113" s="49"/>
      <c r="E113" s="123" t="s">
        <v>71</v>
      </c>
      <c r="F113" s="124"/>
      <c r="G113" s="155"/>
      <c r="H113" s="125" t="s">
        <v>109</v>
      </c>
      <c r="I113" s="126"/>
      <c r="J113" s="49"/>
      <c r="K113" s="49"/>
      <c r="L113" s="49"/>
      <c r="M113" s="118" t="s">
        <v>76</v>
      </c>
      <c r="N113" s="120"/>
      <c r="O113" s="122"/>
    </row>
    <row r="114" spans="1:16" ht="14" thickBot="1" x14ac:dyDescent="0.2">
      <c r="A114" s="47" t="s">
        <v>12</v>
      </c>
      <c r="B114" s="58"/>
      <c r="C114" s="172" t="s">
        <v>93</v>
      </c>
      <c r="D114" s="49"/>
      <c r="E114" s="127" t="s">
        <v>72</v>
      </c>
      <c r="F114" s="128"/>
      <c r="G114" s="122"/>
      <c r="H114" s="129" t="s">
        <v>73</v>
      </c>
      <c r="I114" s="130"/>
      <c r="J114" s="49"/>
      <c r="K114" s="49"/>
      <c r="L114" s="49"/>
      <c r="M114" s="49"/>
      <c r="N114" s="49"/>
      <c r="O114" s="51"/>
    </row>
    <row r="115" spans="1:16" x14ac:dyDescent="0.15">
      <c r="A115" s="57" t="s">
        <v>63</v>
      </c>
      <c r="B115" s="59"/>
      <c r="C115" s="49"/>
      <c r="D115" s="49"/>
      <c r="E115" s="60" t="s">
        <v>13</v>
      </c>
      <c r="F115" s="61"/>
      <c r="G115" s="62"/>
      <c r="H115" s="60" t="s">
        <v>14</v>
      </c>
      <c r="I115" s="63"/>
      <c r="J115" s="62"/>
      <c r="K115" s="64" t="s">
        <v>15</v>
      </c>
      <c r="L115" s="49"/>
      <c r="M115" s="64" t="s">
        <v>15</v>
      </c>
      <c r="N115" s="49"/>
      <c r="O115" s="51"/>
    </row>
    <row r="116" spans="1:16" ht="28" x14ac:dyDescent="0.15">
      <c r="A116" s="65" t="s">
        <v>16</v>
      </c>
      <c r="B116" s="66" t="s">
        <v>17</v>
      </c>
      <c r="C116" s="67" t="s">
        <v>18</v>
      </c>
      <c r="D116" s="68" t="s">
        <v>19</v>
      </c>
      <c r="E116" s="69">
        <f>+I109</f>
        <v>2022</v>
      </c>
      <c r="F116" s="67">
        <f>+$I$10</f>
        <v>2023</v>
      </c>
      <c r="G116" s="70">
        <f>+$I$11</f>
        <v>2024</v>
      </c>
      <c r="H116" s="69">
        <f>+E116</f>
        <v>2022</v>
      </c>
      <c r="I116" s="67">
        <f>+F116</f>
        <v>2023</v>
      </c>
      <c r="J116" s="70">
        <f>+G116</f>
        <v>2024</v>
      </c>
      <c r="K116" s="71" t="s">
        <v>20</v>
      </c>
      <c r="L116" s="173" t="s">
        <v>106</v>
      </c>
      <c r="M116" s="72" t="s">
        <v>44</v>
      </c>
      <c r="N116" s="73" t="s">
        <v>21</v>
      </c>
      <c r="O116" s="74" t="s">
        <v>64</v>
      </c>
    </row>
    <row r="117" spans="1:16" x14ac:dyDescent="0.15">
      <c r="A117" s="75" t="s">
        <v>22</v>
      </c>
      <c r="B117" s="48"/>
      <c r="C117" s="48"/>
      <c r="D117" s="76">
        <v>0.6</v>
      </c>
      <c r="E117" s="77"/>
      <c r="F117" s="77"/>
      <c r="G117" s="77"/>
      <c r="H117" s="78">
        <f>IF(J109 &gt; 0,(E117*D117*J108/J109)+(100%-D117)*E117,0)</f>
        <v>0</v>
      </c>
      <c r="I117" s="78">
        <f>IF(J110&gt;0,(F117*D117*J108/J110)+(100%-D117)*F117,0)</f>
        <v>0</v>
      </c>
      <c r="J117" s="78">
        <f>IF(J111&gt;0,(G117*D117*J108/J111)+(100%-D117)*G117,0)</f>
        <v>0</v>
      </c>
      <c r="K117" s="79">
        <f>SUM(H117:J117)/3</f>
        <v>0</v>
      </c>
      <c r="L117" s="80"/>
      <c r="M117" s="80">
        <f>+L117</f>
        <v>0</v>
      </c>
      <c r="N117" s="81">
        <f>IF(M117 &gt; 0,+K117/M117,0)</f>
        <v>0</v>
      </c>
      <c r="O117" s="82"/>
    </row>
    <row r="118" spans="1:16" x14ac:dyDescent="0.15">
      <c r="A118" s="75" t="s">
        <v>23</v>
      </c>
      <c r="B118" s="83"/>
      <c r="C118" s="48"/>
      <c r="D118" s="84">
        <v>0.9</v>
      </c>
      <c r="E118" s="77"/>
      <c r="F118" s="77"/>
      <c r="G118" s="77"/>
      <c r="H118" s="78">
        <f>IF(J109 &gt; 0,(E118*D118*J108/J109)+(100%-D118)*E118,0)</f>
        <v>0</v>
      </c>
      <c r="I118" s="78">
        <f>IF(J110&gt;0,(F118*D118*J108/J110)+(100%-D118)*F118,0)</f>
        <v>0</v>
      </c>
      <c r="J118" s="78">
        <f>IF(J111&gt;0,(G118*D118*J108/J111)+(100%-D118)*G118,0)</f>
        <v>0</v>
      </c>
      <c r="K118" s="79">
        <f>SUM(H118:J118)/3</f>
        <v>0</v>
      </c>
      <c r="L118" s="85"/>
      <c r="M118" s="80">
        <f>+L118</f>
        <v>0</v>
      </c>
      <c r="N118" s="81">
        <f>IF(M118 &gt; 0,+K118/M118,0)</f>
        <v>0</v>
      </c>
      <c r="O118" s="86"/>
    </row>
    <row r="119" spans="1:16" s="92" customFormat="1" x14ac:dyDescent="0.15">
      <c r="A119" s="75" t="s">
        <v>24</v>
      </c>
      <c r="B119" s="49" t="s">
        <v>60</v>
      </c>
      <c r="C119" s="54">
        <f>B115</f>
        <v>0</v>
      </c>
      <c r="D119" s="87">
        <v>0.9</v>
      </c>
      <c r="E119" s="77"/>
      <c r="F119" s="77"/>
      <c r="G119" s="77"/>
      <c r="H119" s="88">
        <f>IF(J109&gt;0,IF(B115="kWh",(E119*D119*J108/J109)+(100%-D119)*E119,(E119*10*D119*J108/J109)+(100%-D119)*E119*10),0)</f>
        <v>0</v>
      </c>
      <c r="I119" s="88">
        <f>IF(J109&gt;0,IF(B115="kWh",(F119*D119*J108/J110)+(100%-D119)*F119,(F119*10*D119*J108/J110)+(100%-D119)*F119*10),0)</f>
        <v>0</v>
      </c>
      <c r="J119" s="88">
        <f>IF(J111&gt;0,IF(B115="kWh",(G119*D119*J108/J111)+(100%-D119)*G119,(G119*10*D119*J108/J111)+(100%-D119)*G119*10),0)</f>
        <v>0</v>
      </c>
      <c r="K119" s="89">
        <f>SUM(H119:J119)/3</f>
        <v>0</v>
      </c>
      <c r="L119" s="90"/>
      <c r="M119" s="90"/>
      <c r="N119" s="91"/>
      <c r="O119" s="86"/>
      <c r="P119" s="158"/>
    </row>
    <row r="120" spans="1:16" ht="14" thickBot="1" x14ac:dyDescent="0.2">
      <c r="A120" s="93" t="s">
        <v>25</v>
      </c>
      <c r="B120" s="48"/>
      <c r="C120" s="48"/>
      <c r="D120" s="84">
        <v>0.9</v>
      </c>
      <c r="E120" s="77"/>
      <c r="F120" s="77"/>
      <c r="G120" s="77"/>
      <c r="H120" s="78">
        <f>IF(J109&gt;0,(E120*D120*J108/J109)+(100%-D120)*E120,0)</f>
        <v>0</v>
      </c>
      <c r="I120" s="78">
        <f>IF(J109&gt;0,(F120*D120*J108/J110)+(100%-D120)*F120,0)</f>
        <v>0</v>
      </c>
      <c r="J120" s="78">
        <f>IF(J111&gt;0,(G120*D120*J108/J111)+(100%-D120)*G120,0)</f>
        <v>0</v>
      </c>
      <c r="K120" s="79">
        <f>SUM(H120:J120)/3</f>
        <v>0</v>
      </c>
      <c r="L120" s="94"/>
      <c r="M120" s="94"/>
      <c r="N120" s="49"/>
      <c r="O120" s="86"/>
    </row>
    <row r="121" spans="1:16" ht="14" thickBot="1" x14ac:dyDescent="0.2">
      <c r="A121" s="95" t="s">
        <v>26</v>
      </c>
      <c r="B121" s="45"/>
      <c r="C121" s="45"/>
      <c r="D121" s="45"/>
      <c r="E121" s="96">
        <f>IF(B115="kWh",SUM(E117:E120),E117+E118+(E119*10)+E120)</f>
        <v>0</v>
      </c>
      <c r="F121" s="96">
        <f>IF(B115="kWh",SUM(F117:F120),F117+F118+(F119*10)+F120)</f>
        <v>0</v>
      </c>
      <c r="G121" s="96">
        <f>IF(B115="kWh",SUM(G117:G120),G117+G118+(G119*10)+G120)</f>
        <v>0</v>
      </c>
      <c r="H121" s="96">
        <f>SUM(H117:H120)</f>
        <v>0</v>
      </c>
      <c r="I121" s="96">
        <f>SUM(I117:I120)</f>
        <v>0</v>
      </c>
      <c r="J121" s="96">
        <f>SUM(J117:J120)</f>
        <v>0</v>
      </c>
      <c r="K121" s="97">
        <f>SUM(K117:K120)</f>
        <v>0</v>
      </c>
      <c r="L121" s="98"/>
      <c r="M121" s="99" t="s">
        <v>61</v>
      </c>
      <c r="N121" s="100">
        <f>IF(G111 &gt; 0,+K121/G111,0)</f>
        <v>0</v>
      </c>
      <c r="O121" s="101">
        <f>IF(K121&gt;0,(+O117*K117+O118*K118+O119*K119+O120*K120)/K121,0)</f>
        <v>0</v>
      </c>
    </row>
    <row r="122" spans="1:16" ht="14" thickBot="1" x14ac:dyDescent="0.2">
      <c r="A122" s="102" t="s">
        <v>27</v>
      </c>
      <c r="B122" s="103"/>
      <c r="C122" s="103"/>
      <c r="D122" s="103"/>
      <c r="E122" s="104">
        <f>IF(B115="kWh",E117+E118+E119*B114+E120,E117+E118+(E119*10*B114)+E120)</f>
        <v>0</v>
      </c>
      <c r="F122" s="104">
        <f>IF(B115="kWh",F117+F118+F119*B114+F120,F117+F118+(F119*10*B114)+F120)</f>
        <v>0</v>
      </c>
      <c r="G122" s="104">
        <f>IF(B115="kWh",G117+G118+G119*B114+G120,G117+G118+(G119*10*B114)+G120)</f>
        <v>0</v>
      </c>
      <c r="H122" s="105">
        <f>+H117+H118+H119*B114+H120</f>
        <v>0</v>
      </c>
      <c r="I122" s="105">
        <f>+I117+I118+I119*B114+I120</f>
        <v>0</v>
      </c>
      <c r="J122" s="106">
        <f>+J117+J118+J119*B114+J120</f>
        <v>0</v>
      </c>
      <c r="K122" s="107">
        <f>+K117+K118+K119*B114+K120</f>
        <v>0</v>
      </c>
      <c r="L122" s="108"/>
      <c r="M122" s="109" t="s">
        <v>62</v>
      </c>
      <c r="N122" s="110">
        <f>IF(G111 &gt; 0,+K122/G111,0)</f>
        <v>0</v>
      </c>
      <c r="O122" s="111">
        <f>IF(K122&gt;0,(+O117*K117+O118*K118+O119*K119+O120*K120)/K122,0)</f>
        <v>0</v>
      </c>
    </row>
    <row r="123" spans="1:16" x14ac:dyDescent="0.15">
      <c r="A123" s="112" t="s">
        <v>28</v>
      </c>
      <c r="B123" s="113"/>
      <c r="C123" s="113"/>
      <c r="D123" s="113"/>
      <c r="E123" s="113"/>
      <c r="F123" s="113"/>
      <c r="G123" s="113"/>
      <c r="H123" s="113"/>
      <c r="I123" s="113"/>
      <c r="J123" s="113"/>
      <c r="K123" s="113"/>
      <c r="L123" s="113"/>
      <c r="M123" s="113"/>
      <c r="N123" s="113"/>
      <c r="O123" s="114"/>
    </row>
    <row r="124" spans="1:16" x14ac:dyDescent="0.15">
      <c r="A124" s="180"/>
      <c r="L124" s="92"/>
      <c r="O124" s="181"/>
    </row>
    <row r="125" spans="1:16" ht="14" thickBot="1" x14ac:dyDescent="0.2">
      <c r="A125" s="182"/>
      <c r="B125" s="183"/>
      <c r="C125" s="183"/>
      <c r="D125" s="183"/>
      <c r="E125" s="183"/>
      <c r="F125" s="183"/>
      <c r="G125" s="183"/>
      <c r="H125" s="183"/>
      <c r="I125" s="183"/>
      <c r="J125" s="183"/>
      <c r="K125" s="183"/>
      <c r="L125" s="183"/>
      <c r="M125" s="183"/>
      <c r="N125" s="183"/>
      <c r="O125" s="184"/>
    </row>
    <row r="126" spans="1:16" ht="21" x14ac:dyDescent="0.25">
      <c r="A126" s="44" t="s">
        <v>0</v>
      </c>
      <c r="B126" s="179"/>
      <c r="C126" s="175"/>
      <c r="D126" s="117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46"/>
    </row>
    <row r="127" spans="1:16" x14ac:dyDescent="0.15">
      <c r="A127" s="47" t="s">
        <v>1</v>
      </c>
      <c r="B127" s="143"/>
      <c r="C127" s="144"/>
      <c r="D127" s="49"/>
      <c r="E127" s="49" t="s">
        <v>2</v>
      </c>
      <c r="F127" s="49"/>
      <c r="G127" s="50"/>
      <c r="H127" s="49"/>
      <c r="I127" s="49" t="s">
        <v>3</v>
      </c>
      <c r="J127" s="49"/>
      <c r="K127" s="49"/>
      <c r="L127" s="49"/>
      <c r="M127" s="49"/>
      <c r="N127" s="49"/>
      <c r="O127" s="51"/>
      <c r="P127" s="159"/>
    </row>
    <row r="128" spans="1:16" x14ac:dyDescent="0.15">
      <c r="A128" s="47" t="s">
        <v>4</v>
      </c>
      <c r="B128" s="143"/>
      <c r="C128" s="48"/>
      <c r="D128" s="49"/>
      <c r="E128" s="49" t="s">
        <v>5</v>
      </c>
      <c r="F128" s="49"/>
      <c r="G128" s="50"/>
      <c r="H128" s="49"/>
      <c r="I128" s="49" t="s">
        <v>6</v>
      </c>
      <c r="J128" s="52"/>
      <c r="K128" s="49"/>
      <c r="L128" s="115" t="s">
        <v>96</v>
      </c>
      <c r="M128" s="49"/>
      <c r="N128" s="49"/>
      <c r="O128" s="51"/>
    </row>
    <row r="129" spans="1:16" x14ac:dyDescent="0.15">
      <c r="A129" s="53" t="s">
        <v>7</v>
      </c>
      <c r="B129" s="48"/>
      <c r="C129" s="48"/>
      <c r="D129" s="49"/>
      <c r="E129" s="49" t="s">
        <v>8</v>
      </c>
      <c r="F129" s="49"/>
      <c r="G129" s="50"/>
      <c r="H129" s="49"/>
      <c r="I129" s="49">
        <f>+I9</f>
        <v>2022</v>
      </c>
      <c r="J129" s="52"/>
      <c r="K129" s="49"/>
      <c r="L129" s="174"/>
      <c r="M129" s="49"/>
      <c r="N129" s="49"/>
      <c r="O129" s="51"/>
    </row>
    <row r="130" spans="1:16" ht="14" thickBot="1" x14ac:dyDescent="0.2">
      <c r="A130" s="47" t="s">
        <v>9</v>
      </c>
      <c r="B130" s="144"/>
      <c r="D130" s="49"/>
      <c r="E130" s="49" t="s">
        <v>10</v>
      </c>
      <c r="F130" s="49"/>
      <c r="G130" s="50"/>
      <c r="H130" s="49"/>
      <c r="I130" s="49">
        <f t="shared" ref="I130:I131" si="5">+I10</f>
        <v>2023</v>
      </c>
      <c r="J130" s="52"/>
      <c r="K130" s="49"/>
      <c r="L130" s="49"/>
      <c r="M130" s="49"/>
      <c r="N130" s="49"/>
      <c r="O130" s="51"/>
    </row>
    <row r="131" spans="1:16" ht="14" thickBot="1" x14ac:dyDescent="0.2">
      <c r="A131" s="47" t="s">
        <v>41</v>
      </c>
      <c r="B131" s="48"/>
      <c r="C131" s="49"/>
      <c r="D131" s="49"/>
      <c r="E131" s="54" t="s">
        <v>68</v>
      </c>
      <c r="F131" s="49"/>
      <c r="G131" s="52"/>
      <c r="H131" s="49" t="s">
        <v>11</v>
      </c>
      <c r="I131" s="49">
        <f t="shared" si="5"/>
        <v>2024</v>
      </c>
      <c r="J131" s="52"/>
      <c r="K131" s="49"/>
      <c r="L131" s="49"/>
      <c r="M131" s="131"/>
      <c r="N131" s="119"/>
      <c r="O131" s="132" t="s">
        <v>74</v>
      </c>
    </row>
    <row r="132" spans="1:16" ht="15" thickBot="1" x14ac:dyDescent="0.25">
      <c r="A132" s="47" t="s">
        <v>40</v>
      </c>
      <c r="B132" s="48"/>
      <c r="C132" s="49"/>
      <c r="D132" s="49"/>
      <c r="E132" s="54" t="s">
        <v>42</v>
      </c>
      <c r="F132" s="49"/>
      <c r="G132" s="55"/>
      <c r="H132" s="56" t="s">
        <v>43</v>
      </c>
      <c r="I132" s="49"/>
      <c r="J132" s="49"/>
      <c r="K132" s="49"/>
      <c r="L132" s="49"/>
      <c r="M132" s="133" t="s">
        <v>75</v>
      </c>
      <c r="N132" s="115"/>
      <c r="O132" s="121"/>
    </row>
    <row r="133" spans="1:16" ht="14" thickBot="1" x14ac:dyDescent="0.2">
      <c r="A133" s="57" t="s">
        <v>45</v>
      </c>
      <c r="B133" s="49"/>
      <c r="C133"/>
      <c r="D133" s="49"/>
      <c r="E133" s="123" t="s">
        <v>71</v>
      </c>
      <c r="F133" s="124"/>
      <c r="G133" s="155"/>
      <c r="H133" s="125" t="s">
        <v>109</v>
      </c>
      <c r="I133" s="126"/>
      <c r="J133" s="49"/>
      <c r="K133" s="49"/>
      <c r="L133" s="49"/>
      <c r="M133" s="118" t="s">
        <v>76</v>
      </c>
      <c r="N133" s="120"/>
      <c r="O133" s="122"/>
    </row>
    <row r="134" spans="1:16" ht="14" thickBot="1" x14ac:dyDescent="0.2">
      <c r="A134" s="47" t="s">
        <v>12</v>
      </c>
      <c r="B134" s="58"/>
      <c r="C134" s="172" t="s">
        <v>93</v>
      </c>
      <c r="D134" s="49"/>
      <c r="E134" s="127" t="s">
        <v>72</v>
      </c>
      <c r="F134" s="128"/>
      <c r="G134" s="122"/>
      <c r="H134" s="129" t="s">
        <v>73</v>
      </c>
      <c r="I134" s="130"/>
      <c r="J134" s="49"/>
      <c r="K134" s="49"/>
      <c r="L134" s="49"/>
      <c r="M134" s="49"/>
      <c r="N134" s="49"/>
      <c r="O134" s="51"/>
    </row>
    <row r="135" spans="1:16" x14ac:dyDescent="0.15">
      <c r="A135" s="57" t="s">
        <v>63</v>
      </c>
      <c r="B135" s="59"/>
      <c r="C135" s="49"/>
      <c r="D135" s="49"/>
      <c r="E135" s="60" t="s">
        <v>13</v>
      </c>
      <c r="F135" s="61"/>
      <c r="G135" s="62"/>
      <c r="H135" s="60" t="s">
        <v>14</v>
      </c>
      <c r="I135" s="63"/>
      <c r="J135" s="62"/>
      <c r="K135" s="64" t="s">
        <v>15</v>
      </c>
      <c r="L135" s="49"/>
      <c r="M135" s="64" t="s">
        <v>15</v>
      </c>
      <c r="N135" s="49"/>
      <c r="O135" s="51"/>
    </row>
    <row r="136" spans="1:16" ht="28" x14ac:dyDescent="0.15">
      <c r="A136" s="65" t="s">
        <v>16</v>
      </c>
      <c r="B136" s="66" t="s">
        <v>17</v>
      </c>
      <c r="C136" s="67" t="s">
        <v>18</v>
      </c>
      <c r="D136" s="68" t="s">
        <v>19</v>
      </c>
      <c r="E136" s="69">
        <f>+I129</f>
        <v>2022</v>
      </c>
      <c r="F136" s="67">
        <f>+$I$10</f>
        <v>2023</v>
      </c>
      <c r="G136" s="70">
        <f>+$I$11</f>
        <v>2024</v>
      </c>
      <c r="H136" s="69">
        <f>+E136</f>
        <v>2022</v>
      </c>
      <c r="I136" s="67">
        <f>+F136</f>
        <v>2023</v>
      </c>
      <c r="J136" s="70">
        <f>+G136</f>
        <v>2024</v>
      </c>
      <c r="K136" s="71" t="s">
        <v>20</v>
      </c>
      <c r="L136" s="173" t="s">
        <v>106</v>
      </c>
      <c r="M136" s="72" t="s">
        <v>44</v>
      </c>
      <c r="N136" s="73" t="s">
        <v>21</v>
      </c>
      <c r="O136" s="74" t="s">
        <v>64</v>
      </c>
    </row>
    <row r="137" spans="1:16" x14ac:dyDescent="0.15">
      <c r="A137" s="75" t="s">
        <v>22</v>
      </c>
      <c r="B137" s="48"/>
      <c r="C137" s="48"/>
      <c r="D137" s="76">
        <v>0.6</v>
      </c>
      <c r="E137" s="77"/>
      <c r="F137" s="77"/>
      <c r="G137" s="77"/>
      <c r="H137" s="78">
        <f>IF(J129 &gt; 0,(E137*D137*J128/J129)+(100%-D137)*E137,0)</f>
        <v>0</v>
      </c>
      <c r="I137" s="78">
        <f>IF(J130&gt;0,(F137*D137*J128/J130)+(100%-D137)*F137,0)</f>
        <v>0</v>
      </c>
      <c r="J137" s="78">
        <f>IF(J131&gt;0,(G137*D137*J128/J131)+(100%-D137)*G137,0)</f>
        <v>0</v>
      </c>
      <c r="K137" s="79">
        <f>SUM(H137:J137)/3</f>
        <v>0</v>
      </c>
      <c r="L137" s="80"/>
      <c r="M137" s="80">
        <f>+L137</f>
        <v>0</v>
      </c>
      <c r="N137" s="81">
        <f>IF(M137 &gt; 0,+K137/M137,0)</f>
        <v>0</v>
      </c>
      <c r="O137" s="82"/>
      <c r="P137" s="159"/>
    </row>
    <row r="138" spans="1:16" x14ac:dyDescent="0.15">
      <c r="A138" s="75" t="s">
        <v>23</v>
      </c>
      <c r="B138" s="83"/>
      <c r="C138" s="48"/>
      <c r="D138" s="84">
        <v>0.9</v>
      </c>
      <c r="E138" s="77"/>
      <c r="F138" s="77"/>
      <c r="G138" s="77"/>
      <c r="H138" s="78">
        <f>IF(J129 &gt; 0,(E138*D138*J128/J129)+(100%-D138)*E138,0)</f>
        <v>0</v>
      </c>
      <c r="I138" s="78">
        <f>IF(J130&gt;0,(F138*D138*J128/J130)+(100%-D138)*F138,0)</f>
        <v>0</v>
      </c>
      <c r="J138" s="78">
        <f>IF(J131&gt;0,(G138*D138*J128/J131)+(100%-D138)*G138,0)</f>
        <v>0</v>
      </c>
      <c r="K138" s="79">
        <f>SUM(H138:J138)/3</f>
        <v>0</v>
      </c>
      <c r="L138" s="85"/>
      <c r="M138" s="80">
        <f>+L138</f>
        <v>0</v>
      </c>
      <c r="N138" s="81">
        <f>IF(M138 &gt; 0,+K138/M138,0)</f>
        <v>0</v>
      </c>
      <c r="O138" s="86"/>
    </row>
    <row r="139" spans="1:16" s="92" customFormat="1" x14ac:dyDescent="0.15">
      <c r="A139" s="75" t="s">
        <v>24</v>
      </c>
      <c r="B139" s="49" t="s">
        <v>60</v>
      </c>
      <c r="C139" s="54">
        <f>B135</f>
        <v>0</v>
      </c>
      <c r="D139" s="87">
        <v>0.9</v>
      </c>
      <c r="E139" s="77"/>
      <c r="F139" s="77"/>
      <c r="G139" s="77"/>
      <c r="H139" s="88">
        <f>IF(J129&gt;0,IF(B135="kWh",(E139*D139*J128/J129)+(100%-D139)*E139,(E139*10*D139*J128/J129)+(100%-D139)*E139*10),0)</f>
        <v>0</v>
      </c>
      <c r="I139" s="88">
        <f>IF(J129&gt;0,IF(B135="kWh",(F139*D139*J128/J130)+(100%-D139)*F139,(F139*10*D139*J128/J130)+(100%-D139)*F139*10),0)</f>
        <v>0</v>
      </c>
      <c r="J139" s="88">
        <f>IF(J131&gt;0,IF(B135="kWh",(G139*D139*J128/J131)+(100%-D139)*G139,(G139*10*D139*J128/J131)+(100%-D139)*G139*10),0)</f>
        <v>0</v>
      </c>
      <c r="K139" s="89">
        <f>SUM(H139:J139)/3</f>
        <v>0</v>
      </c>
      <c r="L139" s="90"/>
      <c r="M139" s="90"/>
      <c r="N139" s="91"/>
      <c r="O139" s="86"/>
      <c r="P139" s="185"/>
    </row>
    <row r="140" spans="1:16" ht="14" thickBot="1" x14ac:dyDescent="0.2">
      <c r="A140" s="93" t="s">
        <v>25</v>
      </c>
      <c r="B140" s="48"/>
      <c r="C140" s="48"/>
      <c r="D140" s="84">
        <v>0.9</v>
      </c>
      <c r="E140" s="77"/>
      <c r="F140" s="77"/>
      <c r="G140" s="77"/>
      <c r="H140" s="78">
        <f>IF(J129&gt;0,(E140*D140*J128/J129)+(100%-D140)*E140,0)</f>
        <v>0</v>
      </c>
      <c r="I140" s="78">
        <f>IF(J129&gt;0,(F140*D140*J128/J130)+(100%-D140)*F140,0)</f>
        <v>0</v>
      </c>
      <c r="J140" s="78">
        <f>IF(J131&gt;0,(G140*D140*J128/J131)+(100%-D140)*G140,0)</f>
        <v>0</v>
      </c>
      <c r="K140" s="79">
        <f>SUM(H140:J140)/3</f>
        <v>0</v>
      </c>
      <c r="L140" s="94"/>
      <c r="M140" s="94"/>
      <c r="N140" s="49"/>
      <c r="O140" s="86"/>
    </row>
    <row r="141" spans="1:16" ht="14" thickBot="1" x14ac:dyDescent="0.2">
      <c r="A141" s="95" t="s">
        <v>26</v>
      </c>
      <c r="B141" s="45"/>
      <c r="C141" s="45"/>
      <c r="D141" s="45"/>
      <c r="E141" s="96">
        <f>IF(B135="kWh",SUM(E137:E140),E137+E138+(E139*10)+E140)</f>
        <v>0</v>
      </c>
      <c r="F141" s="96">
        <f>IF(B135="kWh",SUM(F137:F140),F137+F138+(F139*10)+F140)</f>
        <v>0</v>
      </c>
      <c r="G141" s="96">
        <f>IF(B135="kWh",SUM(G137:G140),G137+G138+(G139*10)+G140)</f>
        <v>0</v>
      </c>
      <c r="H141" s="96">
        <f>SUM(H137:H140)</f>
        <v>0</v>
      </c>
      <c r="I141" s="96">
        <f>SUM(I137:I140)</f>
        <v>0</v>
      </c>
      <c r="J141" s="96">
        <f>SUM(J137:J140)</f>
        <v>0</v>
      </c>
      <c r="K141" s="97">
        <f>SUM(K137:K140)</f>
        <v>0</v>
      </c>
      <c r="L141" s="98"/>
      <c r="M141" s="99" t="s">
        <v>61</v>
      </c>
      <c r="N141" s="100">
        <f>IF(G131 &gt; 0,+K141/G131,0)</f>
        <v>0</v>
      </c>
      <c r="O141" s="101">
        <f>IF(K141&gt;0,(+O137*K137+O138*K138+O139*K139+O140*K140)/K141,0)</f>
        <v>0</v>
      </c>
    </row>
    <row r="142" spans="1:16" ht="14" thickBot="1" x14ac:dyDescent="0.2">
      <c r="A142" s="102" t="s">
        <v>27</v>
      </c>
      <c r="B142" s="103"/>
      <c r="C142" s="103"/>
      <c r="D142" s="103"/>
      <c r="E142" s="104">
        <f>IF(B135="kWh",E137+E138+E139*B134+E140,E137+E138+(E139*10*B134)+E140)</f>
        <v>0</v>
      </c>
      <c r="F142" s="104">
        <f>IF(B135="kWh",F137+F138+F139*B134+F140,F137+F138+(F139*10*B134)+F140)</f>
        <v>0</v>
      </c>
      <c r="G142" s="104">
        <f>IF(B135="kWh",G137+G138+G139*B134+G140,G137+G138+(G139*10*B134)+G140)</f>
        <v>0</v>
      </c>
      <c r="H142" s="105">
        <f>+H137+H138+H139*B134+H140</f>
        <v>0</v>
      </c>
      <c r="I142" s="105">
        <f>+I137+I138+I139*B134+I140</f>
        <v>0</v>
      </c>
      <c r="J142" s="106">
        <f>+J137+J138+J139*B134+J140</f>
        <v>0</v>
      </c>
      <c r="K142" s="107">
        <f>+K137+K138+K139*B134+K140</f>
        <v>0</v>
      </c>
      <c r="L142" s="108"/>
      <c r="M142" s="109" t="s">
        <v>62</v>
      </c>
      <c r="N142" s="110">
        <f>IF(G131 &gt; 0,+K142/G131,0)</f>
        <v>0</v>
      </c>
      <c r="O142" s="111">
        <f>IF(K142&gt;0,(+O137*K137+O138*K138+O139*K139+O140*K140)/K142,0)</f>
        <v>0</v>
      </c>
    </row>
    <row r="143" spans="1:16" x14ac:dyDescent="0.15">
      <c r="A143" s="112" t="s">
        <v>28</v>
      </c>
      <c r="B143" s="113"/>
      <c r="C143" s="113"/>
      <c r="D143" s="113"/>
      <c r="E143" s="113"/>
      <c r="F143" s="113"/>
      <c r="G143" s="113"/>
      <c r="H143" s="113"/>
      <c r="I143" s="113"/>
      <c r="J143" s="113"/>
      <c r="K143" s="113"/>
      <c r="L143" s="113"/>
      <c r="M143" s="113"/>
      <c r="N143" s="113"/>
      <c r="O143" s="114"/>
    </row>
    <row r="144" spans="1:16" x14ac:dyDescent="0.15">
      <c r="A144" s="180"/>
      <c r="L144" s="92"/>
      <c r="O144" s="181"/>
    </row>
    <row r="145" spans="1:16" ht="14" thickBot="1" x14ac:dyDescent="0.2">
      <c r="A145" s="182"/>
      <c r="B145" s="183"/>
      <c r="C145" s="183"/>
      <c r="D145" s="183"/>
      <c r="E145" s="183"/>
      <c r="F145" s="183"/>
      <c r="G145" s="183"/>
      <c r="H145" s="183"/>
      <c r="I145" s="183"/>
      <c r="J145" s="183"/>
      <c r="K145" s="183"/>
      <c r="L145" s="183"/>
      <c r="M145" s="183"/>
      <c r="N145" s="183"/>
      <c r="O145" s="184"/>
    </row>
    <row r="146" spans="1:16" ht="21" x14ac:dyDescent="0.25">
      <c r="A146" s="44" t="s">
        <v>0</v>
      </c>
      <c r="B146" s="179"/>
      <c r="C146" s="175"/>
      <c r="D146" s="117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46"/>
    </row>
    <row r="147" spans="1:16" x14ac:dyDescent="0.15">
      <c r="A147" s="47" t="s">
        <v>1</v>
      </c>
      <c r="B147" s="143"/>
      <c r="C147" s="144"/>
      <c r="D147" s="49"/>
      <c r="E147" s="49" t="s">
        <v>2</v>
      </c>
      <c r="F147" s="49"/>
      <c r="G147" s="50"/>
      <c r="H147" s="49"/>
      <c r="I147" s="49" t="s">
        <v>3</v>
      </c>
      <c r="J147" s="49"/>
      <c r="K147" s="49"/>
      <c r="L147" s="49"/>
      <c r="M147" s="49"/>
      <c r="N147" s="49"/>
      <c r="O147" s="51"/>
      <c r="P147" s="159"/>
    </row>
    <row r="148" spans="1:16" x14ac:dyDescent="0.15">
      <c r="A148" s="47" t="s">
        <v>4</v>
      </c>
      <c r="B148" s="143"/>
      <c r="C148" s="48"/>
      <c r="D148" s="49"/>
      <c r="E148" s="49" t="s">
        <v>5</v>
      </c>
      <c r="F148" s="49"/>
      <c r="G148" s="50"/>
      <c r="H148" s="49"/>
      <c r="I148" s="49" t="s">
        <v>6</v>
      </c>
      <c r="J148" s="52"/>
      <c r="K148" s="49"/>
      <c r="L148" s="115" t="s">
        <v>96</v>
      </c>
      <c r="M148" s="49"/>
      <c r="N148" s="49"/>
      <c r="O148" s="51"/>
    </row>
    <row r="149" spans="1:16" x14ac:dyDescent="0.15">
      <c r="A149" s="53" t="s">
        <v>7</v>
      </c>
      <c r="B149" s="48"/>
      <c r="C149" s="48"/>
      <c r="D149" s="49"/>
      <c r="E149" s="49" t="s">
        <v>8</v>
      </c>
      <c r="F149" s="49"/>
      <c r="G149" s="50"/>
      <c r="H149" s="49"/>
      <c r="I149" s="49">
        <f>+I9</f>
        <v>2022</v>
      </c>
      <c r="J149" s="52"/>
      <c r="K149" s="49"/>
      <c r="L149" s="174"/>
      <c r="M149" s="49"/>
      <c r="N149" s="49"/>
      <c r="O149" s="51"/>
    </row>
    <row r="150" spans="1:16" ht="14" thickBot="1" x14ac:dyDescent="0.2">
      <c r="A150" s="47" t="s">
        <v>9</v>
      </c>
      <c r="B150" s="144"/>
      <c r="D150" s="49"/>
      <c r="E150" s="49" t="s">
        <v>10</v>
      </c>
      <c r="F150" s="49"/>
      <c r="G150" s="50"/>
      <c r="H150" s="49"/>
      <c r="I150" s="49">
        <f t="shared" ref="I150:I151" si="6">+I10</f>
        <v>2023</v>
      </c>
      <c r="J150" s="52"/>
      <c r="K150" s="49"/>
      <c r="L150" s="49"/>
      <c r="M150" s="49"/>
      <c r="N150" s="49"/>
      <c r="O150" s="51"/>
    </row>
    <row r="151" spans="1:16" ht="14" thickBot="1" x14ac:dyDescent="0.2">
      <c r="A151" s="47" t="s">
        <v>41</v>
      </c>
      <c r="B151" s="48"/>
      <c r="C151" s="49"/>
      <c r="D151" s="49"/>
      <c r="E151" s="54" t="s">
        <v>68</v>
      </c>
      <c r="F151" s="49"/>
      <c r="G151" s="52"/>
      <c r="H151" s="49" t="s">
        <v>11</v>
      </c>
      <c r="I151" s="49">
        <f t="shared" si="6"/>
        <v>2024</v>
      </c>
      <c r="J151" s="52"/>
      <c r="K151" s="49"/>
      <c r="L151" s="49"/>
      <c r="M151" s="131"/>
      <c r="N151" s="119"/>
      <c r="O151" s="132" t="s">
        <v>74</v>
      </c>
    </row>
    <row r="152" spans="1:16" ht="15" thickBot="1" x14ac:dyDescent="0.25">
      <c r="A152" s="47" t="s">
        <v>40</v>
      </c>
      <c r="B152" s="48"/>
      <c r="C152" s="49"/>
      <c r="D152" s="49"/>
      <c r="E152" s="54" t="s">
        <v>42</v>
      </c>
      <c r="F152" s="49"/>
      <c r="G152" s="55"/>
      <c r="H152" s="56" t="s">
        <v>43</v>
      </c>
      <c r="I152" s="49"/>
      <c r="J152" s="49"/>
      <c r="K152" s="49"/>
      <c r="L152" s="49"/>
      <c r="M152" s="133" t="s">
        <v>75</v>
      </c>
      <c r="N152" s="115"/>
      <c r="O152" s="121"/>
    </row>
    <row r="153" spans="1:16" ht="14" thickBot="1" x14ac:dyDescent="0.2">
      <c r="A153" s="57" t="s">
        <v>45</v>
      </c>
      <c r="B153" s="49"/>
      <c r="C153"/>
      <c r="D153" s="49"/>
      <c r="E153" s="123" t="s">
        <v>71</v>
      </c>
      <c r="F153" s="124"/>
      <c r="G153" s="155"/>
      <c r="H153" s="125" t="s">
        <v>109</v>
      </c>
      <c r="I153" s="126"/>
      <c r="J153" s="49"/>
      <c r="K153" s="49"/>
      <c r="L153" s="49"/>
      <c r="M153" s="118" t="s">
        <v>76</v>
      </c>
      <c r="N153" s="120"/>
      <c r="O153" s="122"/>
    </row>
    <row r="154" spans="1:16" ht="14" thickBot="1" x14ac:dyDescent="0.2">
      <c r="A154" s="47" t="s">
        <v>12</v>
      </c>
      <c r="B154" s="58"/>
      <c r="C154" s="172" t="s">
        <v>93</v>
      </c>
      <c r="D154" s="49"/>
      <c r="E154" s="127" t="s">
        <v>72</v>
      </c>
      <c r="F154" s="128"/>
      <c r="G154" s="122"/>
      <c r="H154" s="129" t="s">
        <v>73</v>
      </c>
      <c r="I154" s="130"/>
      <c r="J154" s="49"/>
      <c r="K154" s="49"/>
      <c r="L154" s="49"/>
      <c r="M154" s="49"/>
      <c r="N154" s="49"/>
      <c r="O154" s="51"/>
    </row>
    <row r="155" spans="1:16" x14ac:dyDescent="0.15">
      <c r="A155" s="57" t="s">
        <v>63</v>
      </c>
      <c r="B155" s="59"/>
      <c r="C155" s="49"/>
      <c r="D155" s="49"/>
      <c r="E155" s="60" t="s">
        <v>13</v>
      </c>
      <c r="F155" s="61"/>
      <c r="G155" s="62"/>
      <c r="H155" s="60" t="s">
        <v>14</v>
      </c>
      <c r="I155" s="63"/>
      <c r="J155" s="62"/>
      <c r="K155" s="64" t="s">
        <v>15</v>
      </c>
      <c r="L155" s="49"/>
      <c r="M155" s="64" t="s">
        <v>15</v>
      </c>
      <c r="N155" s="49"/>
      <c r="O155" s="51"/>
    </row>
    <row r="156" spans="1:16" ht="28" x14ac:dyDescent="0.15">
      <c r="A156" s="65" t="s">
        <v>16</v>
      </c>
      <c r="B156" s="66" t="s">
        <v>17</v>
      </c>
      <c r="C156" s="67" t="s">
        <v>18</v>
      </c>
      <c r="D156" s="68" t="s">
        <v>19</v>
      </c>
      <c r="E156" s="69">
        <f>+I149</f>
        <v>2022</v>
      </c>
      <c r="F156" s="67">
        <f>+$I$10</f>
        <v>2023</v>
      </c>
      <c r="G156" s="70">
        <f>+$I$11</f>
        <v>2024</v>
      </c>
      <c r="H156" s="69">
        <f>+E156</f>
        <v>2022</v>
      </c>
      <c r="I156" s="67">
        <f>+F156</f>
        <v>2023</v>
      </c>
      <c r="J156" s="70">
        <f>+G156</f>
        <v>2024</v>
      </c>
      <c r="K156" s="71" t="s">
        <v>20</v>
      </c>
      <c r="L156" s="173" t="s">
        <v>106</v>
      </c>
      <c r="M156" s="72" t="s">
        <v>44</v>
      </c>
      <c r="N156" s="73" t="s">
        <v>21</v>
      </c>
      <c r="O156" s="74" t="s">
        <v>64</v>
      </c>
    </row>
    <row r="157" spans="1:16" x14ac:dyDescent="0.15">
      <c r="A157" s="75" t="s">
        <v>22</v>
      </c>
      <c r="B157" s="48"/>
      <c r="C157" s="48"/>
      <c r="D157" s="76">
        <v>0.6</v>
      </c>
      <c r="E157" s="77"/>
      <c r="F157" s="77"/>
      <c r="G157" s="77"/>
      <c r="H157" s="78">
        <f>IF(J149 &gt; 0,(E157*D157*J148/J149)+(100%-D157)*E157,0)</f>
        <v>0</v>
      </c>
      <c r="I157" s="78">
        <f>IF(J150&gt;0,(F157*D157*J148/J150)+(100%-D157)*F157,0)</f>
        <v>0</v>
      </c>
      <c r="J157" s="78">
        <f>IF(J151&gt;0,(G157*D157*J148/J151)+(100%-D157)*G157,0)</f>
        <v>0</v>
      </c>
      <c r="K157" s="79">
        <f>SUM(H157:J157)/3</f>
        <v>0</v>
      </c>
      <c r="L157" s="80"/>
      <c r="M157" s="80">
        <f>+L157</f>
        <v>0</v>
      </c>
      <c r="N157" s="81">
        <f>IF(M157 &gt; 0,+K157/M157,0)</f>
        <v>0</v>
      </c>
      <c r="O157" s="82"/>
      <c r="P157" s="159"/>
    </row>
    <row r="158" spans="1:16" x14ac:dyDescent="0.15">
      <c r="A158" s="75" t="s">
        <v>23</v>
      </c>
      <c r="B158" s="83"/>
      <c r="C158" s="48"/>
      <c r="D158" s="84">
        <v>0.9</v>
      </c>
      <c r="E158" s="77"/>
      <c r="F158" s="77"/>
      <c r="G158" s="77"/>
      <c r="H158" s="78">
        <f>IF(J149 &gt; 0,(E158*D158*J148/J149)+(100%-D158)*E158,0)</f>
        <v>0</v>
      </c>
      <c r="I158" s="78">
        <f>IF(J150&gt;0,(F158*D158*J148/J150)+(100%-D158)*F158,0)</f>
        <v>0</v>
      </c>
      <c r="J158" s="78">
        <f>IF(J151&gt;0,(G158*D158*J148/J151)+(100%-D158)*G158,0)</f>
        <v>0</v>
      </c>
      <c r="K158" s="79">
        <f>SUM(H158:J158)/3</f>
        <v>0</v>
      </c>
      <c r="L158" s="85"/>
      <c r="M158" s="80">
        <f>+L158</f>
        <v>0</v>
      </c>
      <c r="N158" s="81">
        <f>IF(M158 &gt; 0,+K158/M158,0)</f>
        <v>0</v>
      </c>
      <c r="O158" s="86"/>
      <c r="P158" s="159"/>
    </row>
    <row r="159" spans="1:16" s="92" customFormat="1" x14ac:dyDescent="0.15">
      <c r="A159" s="75" t="s">
        <v>24</v>
      </c>
      <c r="B159" s="49" t="s">
        <v>60</v>
      </c>
      <c r="C159" s="54">
        <f>B155</f>
        <v>0</v>
      </c>
      <c r="D159" s="87">
        <v>0.9</v>
      </c>
      <c r="E159" s="77"/>
      <c r="F159" s="77"/>
      <c r="G159" s="77"/>
      <c r="H159" s="88">
        <f>IF(J149&gt;0,IF(B155="kWh",(E159*D159*J148/J149)+(100%-D159)*E159,(E159*10*D159*J148/J149)+(100%-D159)*E159*10),0)</f>
        <v>0</v>
      </c>
      <c r="I159" s="88">
        <f>IF(J149&gt;0,IF(B155="kWh",(F159*D159*J148/J150)+(100%-D159)*F159,(F159*10*D159*J148/J150)+(100%-D159)*F159*10),0)</f>
        <v>0</v>
      </c>
      <c r="J159" s="88">
        <f>IF(J151&gt;0,IF(B155="kWh",(G159*D159*J148/J151)+(100%-D159)*G159,(G159*10*D159*J148/J151)+(100%-D159)*G159*10),0)</f>
        <v>0</v>
      </c>
      <c r="K159" s="89">
        <f>SUM(H159:J159)/3</f>
        <v>0</v>
      </c>
      <c r="L159" s="90"/>
      <c r="M159" s="90"/>
      <c r="N159" s="91"/>
      <c r="O159" s="86"/>
      <c r="P159" s="158"/>
    </row>
    <row r="160" spans="1:16" ht="14" thickBot="1" x14ac:dyDescent="0.2">
      <c r="A160" s="93" t="s">
        <v>25</v>
      </c>
      <c r="B160" s="48"/>
      <c r="C160" s="48"/>
      <c r="D160" s="84">
        <v>0.9</v>
      </c>
      <c r="E160" s="77"/>
      <c r="F160" s="77"/>
      <c r="G160" s="77"/>
      <c r="H160" s="78">
        <f>IF(J149&gt;0,(E160*D160*J148/J149)+(100%-D160)*E160,0)</f>
        <v>0</v>
      </c>
      <c r="I160" s="78">
        <f>IF(J149&gt;0,(F160*D160*J148/J150)+(100%-D160)*F160,0)</f>
        <v>0</v>
      </c>
      <c r="J160" s="78">
        <f>IF(J151&gt;0,(G160*D160*J148/J151)+(100%-D160)*G160,0)</f>
        <v>0</v>
      </c>
      <c r="K160" s="79">
        <f>SUM(H160:J160)/3</f>
        <v>0</v>
      </c>
      <c r="L160" s="94"/>
      <c r="M160" s="94"/>
      <c r="N160" s="49"/>
      <c r="O160" s="86"/>
    </row>
    <row r="161" spans="1:15" ht="14" thickBot="1" x14ac:dyDescent="0.2">
      <c r="A161" s="95" t="s">
        <v>26</v>
      </c>
      <c r="B161" s="45"/>
      <c r="C161" s="45"/>
      <c r="D161" s="45"/>
      <c r="E161" s="96">
        <f>IF(B155="kWh",SUM(E157:E160),E157+E158+(E159*10)+E160)</f>
        <v>0</v>
      </c>
      <c r="F161" s="96">
        <f>IF(B155="kWh",SUM(F157:F160),F157+F158+(F159*10)+F160)</f>
        <v>0</v>
      </c>
      <c r="G161" s="96">
        <f>IF(B155="kWh",SUM(G157:G160),G157+G158+(G159*10)+G160)</f>
        <v>0</v>
      </c>
      <c r="H161" s="96">
        <f>SUM(H157:H160)</f>
        <v>0</v>
      </c>
      <c r="I161" s="96">
        <f>SUM(I157:I160)</f>
        <v>0</v>
      </c>
      <c r="J161" s="96">
        <f>SUM(J157:J160)</f>
        <v>0</v>
      </c>
      <c r="K161" s="97">
        <f>SUM(K157:K160)</f>
        <v>0</v>
      </c>
      <c r="L161" s="98"/>
      <c r="M161" s="99" t="s">
        <v>61</v>
      </c>
      <c r="N161" s="100">
        <f>IF(G151 &gt; 0,+K161/G151,0)</f>
        <v>0</v>
      </c>
      <c r="O161" s="101">
        <f>IF(K161&gt;0,(+O157*K157+O158*K158+O159*K159+O160*K160)/K161,0)</f>
        <v>0</v>
      </c>
    </row>
    <row r="162" spans="1:15" ht="14" thickBot="1" x14ac:dyDescent="0.2">
      <c r="A162" s="102" t="s">
        <v>27</v>
      </c>
      <c r="B162" s="103"/>
      <c r="C162" s="103"/>
      <c r="D162" s="103"/>
      <c r="E162" s="104">
        <f>IF(B155="kWh",E157+E158+E159*B154+E160,E157+E158+(E159*10*B154)+E160)</f>
        <v>0</v>
      </c>
      <c r="F162" s="104">
        <f>IF(B155="kWh",F157+F158+F159*B154+F160,F157+F158+(F159*10*B154)+F160)</f>
        <v>0</v>
      </c>
      <c r="G162" s="104">
        <f>IF(B155="kWh",G157+G158+G159*B154+G160,G157+G158+(G159*10*B154)+G160)</f>
        <v>0</v>
      </c>
      <c r="H162" s="105">
        <f>+H157+H158+H159*B154+H160</f>
        <v>0</v>
      </c>
      <c r="I162" s="105">
        <f>+I157+I158+I159*B154+I160</f>
        <v>0</v>
      </c>
      <c r="J162" s="106">
        <f>+J157+J158+J159*B154+J160</f>
        <v>0</v>
      </c>
      <c r="K162" s="107">
        <f>+K157+K158+K159*B154+K160</f>
        <v>0</v>
      </c>
      <c r="L162" s="108"/>
      <c r="M162" s="109" t="s">
        <v>62</v>
      </c>
      <c r="N162" s="110">
        <f>IF(G151 &gt; 0,+K162/G151,0)</f>
        <v>0</v>
      </c>
      <c r="O162" s="111">
        <f>IF(K162&gt;0,(+O157*K157+O158*K158+O159*K159+O160*K160)/K162,0)</f>
        <v>0</v>
      </c>
    </row>
    <row r="163" spans="1:15" x14ac:dyDescent="0.15">
      <c r="A163" s="112" t="s">
        <v>28</v>
      </c>
      <c r="B163" s="113"/>
      <c r="C163" s="113"/>
      <c r="D163" s="113"/>
      <c r="E163" s="113"/>
      <c r="F163" s="113"/>
      <c r="G163" s="113"/>
      <c r="H163" s="113"/>
      <c r="I163" s="113"/>
      <c r="J163" s="113"/>
      <c r="K163" s="113"/>
      <c r="L163" s="113"/>
      <c r="M163" s="113"/>
      <c r="N163" s="113"/>
      <c r="O163" s="114"/>
    </row>
    <row r="164" spans="1:15" x14ac:dyDescent="0.15">
      <c r="A164" s="180"/>
      <c r="L164" s="92"/>
      <c r="O164" s="181"/>
    </row>
    <row r="165" spans="1:15" ht="14" thickBot="1" x14ac:dyDescent="0.2">
      <c r="A165" s="182"/>
      <c r="B165" s="183"/>
      <c r="C165" s="183"/>
      <c r="D165" s="183"/>
      <c r="E165" s="183"/>
      <c r="F165" s="183"/>
      <c r="G165" s="183"/>
      <c r="H165" s="183"/>
      <c r="I165" s="183"/>
      <c r="J165" s="183"/>
      <c r="K165" s="183"/>
      <c r="L165" s="183"/>
      <c r="M165" s="183"/>
      <c r="N165" s="183"/>
      <c r="O165" s="184"/>
    </row>
    <row r="166" spans="1:15" ht="21" x14ac:dyDescent="0.25">
      <c r="A166" s="44" t="s">
        <v>0</v>
      </c>
      <c r="B166" s="179"/>
      <c r="C166" s="175"/>
      <c r="D166" s="117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46"/>
    </row>
    <row r="167" spans="1:15" x14ac:dyDescent="0.15">
      <c r="A167" s="47" t="s">
        <v>1</v>
      </c>
      <c r="B167" s="143"/>
      <c r="C167" s="144"/>
      <c r="D167" s="49"/>
      <c r="E167" s="49" t="s">
        <v>2</v>
      </c>
      <c r="F167" s="49"/>
      <c r="G167" s="50"/>
      <c r="H167" s="49"/>
      <c r="I167" s="49" t="s">
        <v>3</v>
      </c>
      <c r="J167" s="49"/>
      <c r="K167" s="49"/>
      <c r="L167" s="49"/>
      <c r="M167" s="49"/>
      <c r="N167" s="49"/>
      <c r="O167" s="51"/>
    </row>
    <row r="168" spans="1:15" x14ac:dyDescent="0.15">
      <c r="A168" s="47" t="s">
        <v>4</v>
      </c>
      <c r="B168" s="143"/>
      <c r="C168" s="48"/>
      <c r="D168" s="49"/>
      <c r="E168" s="49" t="s">
        <v>5</v>
      </c>
      <c r="F168" s="49"/>
      <c r="G168" s="50"/>
      <c r="H168" s="49"/>
      <c r="I168" s="49" t="s">
        <v>6</v>
      </c>
      <c r="J168" s="52"/>
      <c r="K168" s="49"/>
      <c r="L168" s="115" t="s">
        <v>96</v>
      </c>
      <c r="M168" s="49"/>
      <c r="N168" s="49"/>
      <c r="O168" s="51"/>
    </row>
    <row r="169" spans="1:15" x14ac:dyDescent="0.15">
      <c r="A169" s="53" t="s">
        <v>7</v>
      </c>
      <c r="B169" s="48"/>
      <c r="C169" s="48"/>
      <c r="D169" s="49"/>
      <c r="E169" s="49" t="s">
        <v>8</v>
      </c>
      <c r="F169" s="49"/>
      <c r="G169" s="50"/>
      <c r="H169" s="49"/>
      <c r="I169" s="49">
        <f>+I9</f>
        <v>2022</v>
      </c>
      <c r="J169" s="52"/>
      <c r="K169" s="49"/>
      <c r="L169" s="174"/>
      <c r="M169" s="49"/>
      <c r="N169" s="49"/>
      <c r="O169" s="51"/>
    </row>
    <row r="170" spans="1:15" ht="14" thickBot="1" x14ac:dyDescent="0.2">
      <c r="A170" s="47" t="s">
        <v>9</v>
      </c>
      <c r="B170" s="144"/>
      <c r="D170" s="49"/>
      <c r="E170" s="49" t="s">
        <v>10</v>
      </c>
      <c r="F170" s="49"/>
      <c r="G170" s="50"/>
      <c r="H170" s="49"/>
      <c r="I170" s="49">
        <f t="shared" ref="I170:I171" si="7">+I10</f>
        <v>2023</v>
      </c>
      <c r="J170" s="52"/>
      <c r="K170" s="49"/>
      <c r="L170" s="49"/>
      <c r="M170" s="49"/>
      <c r="N170" s="49"/>
      <c r="O170" s="51"/>
    </row>
    <row r="171" spans="1:15" ht="14" thickBot="1" x14ac:dyDescent="0.2">
      <c r="A171" s="47" t="s">
        <v>41</v>
      </c>
      <c r="B171" s="48"/>
      <c r="C171" s="49"/>
      <c r="D171" s="49"/>
      <c r="E171" s="54" t="s">
        <v>68</v>
      </c>
      <c r="F171" s="49"/>
      <c r="G171" s="52"/>
      <c r="H171" s="49" t="s">
        <v>11</v>
      </c>
      <c r="I171" s="49">
        <f t="shared" si="7"/>
        <v>2024</v>
      </c>
      <c r="J171" s="52"/>
      <c r="K171" s="49"/>
      <c r="L171" s="49"/>
      <c r="M171" s="131"/>
      <c r="N171" s="119"/>
      <c r="O171" s="132" t="s">
        <v>74</v>
      </c>
    </row>
    <row r="172" spans="1:15" ht="15" thickBot="1" x14ac:dyDescent="0.25">
      <c r="A172" s="47" t="s">
        <v>40</v>
      </c>
      <c r="B172" s="48"/>
      <c r="C172" s="49"/>
      <c r="D172" s="49"/>
      <c r="E172" s="54" t="s">
        <v>42</v>
      </c>
      <c r="F172" s="49"/>
      <c r="G172" s="55"/>
      <c r="H172" s="56" t="s">
        <v>43</v>
      </c>
      <c r="I172" s="49"/>
      <c r="J172" s="49"/>
      <c r="K172" s="49"/>
      <c r="L172" s="49"/>
      <c r="M172" s="133" t="s">
        <v>75</v>
      </c>
      <c r="N172" s="115"/>
      <c r="O172" s="121"/>
    </row>
    <row r="173" spans="1:15" ht="14" thickBot="1" x14ac:dyDescent="0.2">
      <c r="A173" s="57" t="s">
        <v>45</v>
      </c>
      <c r="B173" s="49"/>
      <c r="C173"/>
      <c r="D173" s="49"/>
      <c r="E173" s="123" t="s">
        <v>71</v>
      </c>
      <c r="F173" s="124"/>
      <c r="G173" s="155"/>
      <c r="H173" s="125" t="s">
        <v>109</v>
      </c>
      <c r="I173" s="126"/>
      <c r="J173" s="49"/>
      <c r="K173" s="49"/>
      <c r="L173" s="49"/>
      <c r="M173" s="118" t="s">
        <v>76</v>
      </c>
      <c r="N173" s="120"/>
      <c r="O173" s="122"/>
    </row>
    <row r="174" spans="1:15" ht="14" thickBot="1" x14ac:dyDescent="0.2">
      <c r="A174" s="47" t="s">
        <v>12</v>
      </c>
      <c r="B174" s="58"/>
      <c r="C174" s="172" t="s">
        <v>93</v>
      </c>
      <c r="D174" s="49"/>
      <c r="E174" s="127" t="s">
        <v>72</v>
      </c>
      <c r="F174" s="128"/>
      <c r="G174" s="122"/>
      <c r="H174" s="129" t="s">
        <v>73</v>
      </c>
      <c r="I174" s="130"/>
      <c r="J174" s="49"/>
      <c r="K174" s="49"/>
      <c r="L174" s="49"/>
      <c r="M174" s="49"/>
      <c r="N174" s="49"/>
      <c r="O174" s="51"/>
    </row>
    <row r="175" spans="1:15" x14ac:dyDescent="0.15">
      <c r="A175" s="57" t="s">
        <v>63</v>
      </c>
      <c r="B175" s="59"/>
      <c r="C175" s="49"/>
      <c r="D175" s="49"/>
      <c r="E175" s="60" t="s">
        <v>13</v>
      </c>
      <c r="F175" s="61"/>
      <c r="G175" s="62"/>
      <c r="H175" s="60" t="s">
        <v>14</v>
      </c>
      <c r="I175" s="63"/>
      <c r="J175" s="62"/>
      <c r="K175" s="64" t="s">
        <v>15</v>
      </c>
      <c r="L175" s="49"/>
      <c r="M175" s="64" t="s">
        <v>15</v>
      </c>
      <c r="N175" s="49"/>
      <c r="O175" s="51"/>
    </row>
    <row r="176" spans="1:15" ht="28" x14ac:dyDescent="0.15">
      <c r="A176" s="65" t="s">
        <v>16</v>
      </c>
      <c r="B176" s="66" t="s">
        <v>17</v>
      </c>
      <c r="C176" s="67" t="s">
        <v>18</v>
      </c>
      <c r="D176" s="68" t="s">
        <v>19</v>
      </c>
      <c r="E176" s="69">
        <f>+I169</f>
        <v>2022</v>
      </c>
      <c r="F176" s="67">
        <f>+$I$10</f>
        <v>2023</v>
      </c>
      <c r="G176" s="70">
        <f>+$I$11</f>
        <v>2024</v>
      </c>
      <c r="H176" s="69">
        <f>+E176</f>
        <v>2022</v>
      </c>
      <c r="I176" s="67">
        <f>+F176</f>
        <v>2023</v>
      </c>
      <c r="J176" s="70">
        <f>+G176</f>
        <v>2024</v>
      </c>
      <c r="K176" s="71" t="s">
        <v>20</v>
      </c>
      <c r="L176" s="173" t="s">
        <v>106</v>
      </c>
      <c r="M176" s="72" t="s">
        <v>44</v>
      </c>
      <c r="N176" s="73" t="s">
        <v>21</v>
      </c>
      <c r="O176" s="74" t="s">
        <v>64</v>
      </c>
    </row>
    <row r="177" spans="1:16" x14ac:dyDescent="0.15">
      <c r="A177" s="75" t="s">
        <v>22</v>
      </c>
      <c r="B177" s="48"/>
      <c r="C177" s="48"/>
      <c r="D177" s="76">
        <v>0.6</v>
      </c>
      <c r="E177" s="77"/>
      <c r="F177" s="77"/>
      <c r="G177" s="77"/>
      <c r="H177" s="78">
        <f>IF(J169 &gt; 0,(E177*D177*J168/J169)+(100%-D177)*E177,0)</f>
        <v>0</v>
      </c>
      <c r="I177" s="78">
        <f>IF(J170&gt;0,(F177*D177*J168/J170)+(100%-D177)*F177,0)</f>
        <v>0</v>
      </c>
      <c r="J177" s="78">
        <f>IF(J171&gt;0,(G177*D177*J168/J171)+(100%-D177)*G177,0)</f>
        <v>0</v>
      </c>
      <c r="K177" s="79">
        <f>SUM(H177:J177)/3</f>
        <v>0</v>
      </c>
      <c r="L177" s="80"/>
      <c r="M177" s="80">
        <f>+L177</f>
        <v>0</v>
      </c>
      <c r="N177" s="81">
        <f>IF(M177 &gt; 0,+K177/M177,0)</f>
        <v>0</v>
      </c>
      <c r="O177" s="82"/>
    </row>
    <row r="178" spans="1:16" x14ac:dyDescent="0.15">
      <c r="A178" s="75" t="s">
        <v>23</v>
      </c>
      <c r="B178" s="83"/>
      <c r="C178" s="48"/>
      <c r="D178" s="84">
        <v>0.9</v>
      </c>
      <c r="E178" s="77"/>
      <c r="F178" s="77"/>
      <c r="G178" s="77"/>
      <c r="H178" s="78">
        <f>IF(J169 &gt; 0,(E178*D178*J168/J169)+(100%-D178)*E178,0)</f>
        <v>0</v>
      </c>
      <c r="I178" s="78">
        <f>IF(J170&gt;0,(F178*D178*J168/J170)+(100%-D178)*F178,0)</f>
        <v>0</v>
      </c>
      <c r="J178" s="78">
        <f>IF(J171&gt;0,(G178*D178*J168/J171)+(100%-D178)*G178,0)</f>
        <v>0</v>
      </c>
      <c r="K178" s="79">
        <f>SUM(H178:J178)/3</f>
        <v>0</v>
      </c>
      <c r="L178" s="85"/>
      <c r="M178" s="80">
        <f>+L178</f>
        <v>0</v>
      </c>
      <c r="N178" s="81">
        <f>IF(M178 &gt; 0,+K178/M178,0)</f>
        <v>0</v>
      </c>
      <c r="O178" s="86"/>
    </row>
    <row r="179" spans="1:16" s="92" customFormat="1" x14ac:dyDescent="0.15">
      <c r="A179" s="75" t="s">
        <v>24</v>
      </c>
      <c r="B179" s="49" t="s">
        <v>60</v>
      </c>
      <c r="C179" s="54">
        <f>B175</f>
        <v>0</v>
      </c>
      <c r="D179" s="87">
        <v>0.9</v>
      </c>
      <c r="E179" s="77"/>
      <c r="F179" s="77"/>
      <c r="G179" s="77"/>
      <c r="H179" s="88">
        <f>IF(J169&gt;0,IF(B175="kWh",(E179*D179*J168/J169)+(100%-D179)*E179,(E179*10*D179*J168/J169)+(100%-D179)*E179*10),0)</f>
        <v>0</v>
      </c>
      <c r="I179" s="88">
        <f>IF(J169&gt;0,IF(B175="kWh",(F179*D179*J168/J170)+(100%-D179)*F179,(F179*10*D179*J168/J170)+(100%-D179)*F179*10),0)</f>
        <v>0</v>
      </c>
      <c r="J179" s="88">
        <f>IF(J171&gt;0,IF(B175="kWh",(G179*D179*J168/J171)+(100%-D179)*G179,(G179*10*D179*J168/J171)+(100%-D179)*G179*10),0)</f>
        <v>0</v>
      </c>
      <c r="K179" s="89">
        <f>SUM(H179:J179)/3</f>
        <v>0</v>
      </c>
      <c r="L179" s="90"/>
      <c r="M179" s="90"/>
      <c r="N179" s="91"/>
      <c r="O179" s="86"/>
      <c r="P179" s="158"/>
    </row>
    <row r="180" spans="1:16" ht="14" thickBot="1" x14ac:dyDescent="0.2">
      <c r="A180" s="93" t="s">
        <v>25</v>
      </c>
      <c r="B180" s="48"/>
      <c r="C180" s="48"/>
      <c r="D180" s="84">
        <v>0.9</v>
      </c>
      <c r="E180" s="77"/>
      <c r="F180" s="77"/>
      <c r="G180" s="77"/>
      <c r="H180" s="78">
        <f>IF(J169&gt;0,(E180*D180*J168/J169)+(100%-D180)*E180,0)</f>
        <v>0</v>
      </c>
      <c r="I180" s="78">
        <f>IF(J169&gt;0,(F180*D180*J168/J170)+(100%-D180)*F180,0)</f>
        <v>0</v>
      </c>
      <c r="J180" s="78">
        <f>IF(J171&gt;0,(G180*D180*J168/J171)+(100%-D180)*G180,0)</f>
        <v>0</v>
      </c>
      <c r="K180" s="79">
        <f>SUM(H180:J180)/3</f>
        <v>0</v>
      </c>
      <c r="L180" s="94"/>
      <c r="M180" s="94"/>
      <c r="N180" s="49"/>
      <c r="O180" s="86"/>
    </row>
    <row r="181" spans="1:16" ht="14" thickBot="1" x14ac:dyDescent="0.2">
      <c r="A181" s="95" t="s">
        <v>26</v>
      </c>
      <c r="B181" s="45"/>
      <c r="C181" s="45"/>
      <c r="D181" s="45"/>
      <c r="E181" s="96">
        <f>IF(B175="kWh",SUM(E177:E180),E177+E178+(E179*10)+E180)</f>
        <v>0</v>
      </c>
      <c r="F181" s="96">
        <f>IF(B175="kWh",SUM(F177:F180),F177+F178+(F179*10)+F180)</f>
        <v>0</v>
      </c>
      <c r="G181" s="96">
        <f>IF(B175="kWh",SUM(G177:G180),G177+G178+(G179*10)+G180)</f>
        <v>0</v>
      </c>
      <c r="H181" s="96">
        <f>SUM(H177:H180)</f>
        <v>0</v>
      </c>
      <c r="I181" s="96">
        <f>SUM(I177:I180)</f>
        <v>0</v>
      </c>
      <c r="J181" s="96">
        <f>SUM(J177:J180)</f>
        <v>0</v>
      </c>
      <c r="K181" s="97">
        <f>SUM(K177:K180)</f>
        <v>0</v>
      </c>
      <c r="L181" s="98"/>
      <c r="M181" s="99" t="s">
        <v>61</v>
      </c>
      <c r="N181" s="100">
        <f>IF(G171 &gt; 0,+K181/G171,0)</f>
        <v>0</v>
      </c>
      <c r="O181" s="101">
        <f>IF(K181&gt;0,(+O177*K177+O178*K178+O179*K179+O180*K180)/K181,0)</f>
        <v>0</v>
      </c>
    </row>
    <row r="182" spans="1:16" ht="14" thickBot="1" x14ac:dyDescent="0.2">
      <c r="A182" s="102" t="s">
        <v>27</v>
      </c>
      <c r="B182" s="103"/>
      <c r="C182" s="103"/>
      <c r="D182" s="103"/>
      <c r="E182" s="104">
        <f>IF(B175="kWh",E177+E178+E179*B174+E180,E177+E178+(E179*10*B174)+E180)</f>
        <v>0</v>
      </c>
      <c r="F182" s="104">
        <f>IF(B175="kWh",F177+F178+F179*B174+F180,F177+F178+(F179*10*B174)+F180)</f>
        <v>0</v>
      </c>
      <c r="G182" s="104">
        <f>IF(B175="kWh",G177+G178+G179*B174+G180,G177+G178+(G179*10*B174)+G180)</f>
        <v>0</v>
      </c>
      <c r="H182" s="105">
        <f>+H177+H178+H179*B174+H180</f>
        <v>0</v>
      </c>
      <c r="I182" s="105">
        <f>+I177+I178+I179*B174+I180</f>
        <v>0</v>
      </c>
      <c r="J182" s="106">
        <f>+J177+J178+J179*B174+J180</f>
        <v>0</v>
      </c>
      <c r="K182" s="107">
        <f>+K177+K178+K179*B174+K180</f>
        <v>0</v>
      </c>
      <c r="L182" s="108"/>
      <c r="M182" s="109" t="s">
        <v>62</v>
      </c>
      <c r="N182" s="110">
        <f>IF(G171 &gt; 0,+K182/G171,0)</f>
        <v>0</v>
      </c>
      <c r="O182" s="111">
        <f>IF(K182&gt;0,(+O177*K177+O178*K178+O179*K179+O180*K180)/K182,0)</f>
        <v>0</v>
      </c>
    </row>
    <row r="183" spans="1:16" x14ac:dyDescent="0.15">
      <c r="A183" s="112" t="s">
        <v>28</v>
      </c>
      <c r="B183" s="113"/>
      <c r="C183" s="113"/>
      <c r="D183" s="113"/>
      <c r="E183" s="113"/>
      <c r="F183" s="113"/>
      <c r="G183" s="113"/>
      <c r="H183" s="113"/>
      <c r="I183" s="113"/>
      <c r="J183" s="113"/>
      <c r="K183" s="113"/>
      <c r="L183" s="113"/>
      <c r="M183" s="113"/>
      <c r="N183" s="113"/>
      <c r="O183" s="114"/>
    </row>
    <row r="184" spans="1:16" x14ac:dyDescent="0.15">
      <c r="A184" s="180"/>
      <c r="L184" s="92"/>
      <c r="O184" s="181"/>
    </row>
    <row r="185" spans="1:16" ht="14" thickBot="1" x14ac:dyDescent="0.2">
      <c r="A185" s="182"/>
      <c r="B185" s="183"/>
      <c r="C185" s="183"/>
      <c r="D185" s="183"/>
      <c r="E185" s="183"/>
      <c r="F185" s="183"/>
      <c r="G185" s="183"/>
      <c r="H185" s="183"/>
      <c r="I185" s="183"/>
      <c r="J185" s="183"/>
      <c r="K185" s="183"/>
      <c r="L185" s="183"/>
      <c r="M185" s="183"/>
      <c r="N185" s="183"/>
      <c r="O185" s="184"/>
    </row>
    <row r="186" spans="1:16" ht="21" x14ac:dyDescent="0.25">
      <c r="A186" s="44" t="s">
        <v>0</v>
      </c>
      <c r="B186" s="179"/>
      <c r="C186" s="175"/>
      <c r="D186" s="117"/>
      <c r="E186" s="45"/>
      <c r="F186" s="45"/>
      <c r="G186" s="45"/>
      <c r="H186" s="45"/>
      <c r="I186" s="45"/>
      <c r="J186" s="45"/>
      <c r="K186" s="45"/>
      <c r="L186" s="45"/>
      <c r="M186" s="45"/>
      <c r="N186" s="45"/>
      <c r="O186" s="46"/>
    </row>
    <row r="187" spans="1:16" x14ac:dyDescent="0.15">
      <c r="A187" s="47" t="s">
        <v>1</v>
      </c>
      <c r="B187" s="143"/>
      <c r="C187" s="144"/>
      <c r="D187" s="49"/>
      <c r="E187" s="49" t="s">
        <v>2</v>
      </c>
      <c r="F187" s="49"/>
      <c r="G187" s="50"/>
      <c r="H187" s="49"/>
      <c r="I187" s="49" t="s">
        <v>3</v>
      </c>
      <c r="J187" s="49"/>
      <c r="K187" s="49"/>
      <c r="L187" s="49"/>
      <c r="M187" s="49"/>
      <c r="N187" s="49"/>
      <c r="O187" s="51"/>
    </row>
    <row r="188" spans="1:16" x14ac:dyDescent="0.15">
      <c r="A188" s="47" t="s">
        <v>4</v>
      </c>
      <c r="B188" s="143"/>
      <c r="C188" s="48"/>
      <c r="D188" s="49"/>
      <c r="E188" s="49" t="s">
        <v>5</v>
      </c>
      <c r="F188" s="49"/>
      <c r="G188" s="50"/>
      <c r="H188" s="49"/>
      <c r="I188" s="49" t="s">
        <v>6</v>
      </c>
      <c r="J188" s="52"/>
      <c r="K188" s="49"/>
      <c r="L188" s="115" t="s">
        <v>96</v>
      </c>
      <c r="M188" s="49"/>
      <c r="N188" s="49"/>
      <c r="O188" s="51"/>
    </row>
    <row r="189" spans="1:16" x14ac:dyDescent="0.15">
      <c r="A189" s="53" t="s">
        <v>7</v>
      </c>
      <c r="B189" s="48"/>
      <c r="C189" s="48"/>
      <c r="D189" s="49"/>
      <c r="E189" s="49" t="s">
        <v>8</v>
      </c>
      <c r="F189" s="49"/>
      <c r="G189" s="50"/>
      <c r="H189" s="49"/>
      <c r="I189" s="49">
        <f>+I9</f>
        <v>2022</v>
      </c>
      <c r="J189" s="52"/>
      <c r="K189" s="49"/>
      <c r="L189" s="174"/>
      <c r="M189" s="49"/>
      <c r="N189" s="49"/>
      <c r="O189" s="51"/>
    </row>
    <row r="190" spans="1:16" ht="14" thickBot="1" x14ac:dyDescent="0.2">
      <c r="A190" s="47" t="s">
        <v>9</v>
      </c>
      <c r="B190" s="144"/>
      <c r="D190" s="49"/>
      <c r="E190" s="49" t="s">
        <v>10</v>
      </c>
      <c r="F190" s="49"/>
      <c r="G190" s="50"/>
      <c r="H190" s="49"/>
      <c r="I190" s="49">
        <f t="shared" ref="I190:I191" si="8">+I10</f>
        <v>2023</v>
      </c>
      <c r="J190" s="52"/>
      <c r="K190" s="49"/>
      <c r="L190" s="49"/>
      <c r="M190" s="49"/>
      <c r="N190" s="49"/>
      <c r="O190" s="51"/>
    </row>
    <row r="191" spans="1:16" ht="14" thickBot="1" x14ac:dyDescent="0.2">
      <c r="A191" s="47" t="s">
        <v>41</v>
      </c>
      <c r="B191" s="48"/>
      <c r="C191" s="49"/>
      <c r="D191" s="49"/>
      <c r="E191" s="54" t="s">
        <v>68</v>
      </c>
      <c r="F191" s="49"/>
      <c r="G191" s="52"/>
      <c r="H191" s="49" t="s">
        <v>11</v>
      </c>
      <c r="I191" s="49">
        <f t="shared" si="8"/>
        <v>2024</v>
      </c>
      <c r="J191" s="52"/>
      <c r="K191" s="49"/>
      <c r="L191" s="49"/>
      <c r="M191" s="131"/>
      <c r="N191" s="119"/>
      <c r="O191" s="132" t="s">
        <v>74</v>
      </c>
    </row>
    <row r="192" spans="1:16" ht="15" thickBot="1" x14ac:dyDescent="0.25">
      <c r="A192" s="47" t="s">
        <v>40</v>
      </c>
      <c r="B192" s="48"/>
      <c r="C192" s="49"/>
      <c r="D192" s="49"/>
      <c r="E192" s="54" t="s">
        <v>42</v>
      </c>
      <c r="F192" s="49"/>
      <c r="G192" s="55"/>
      <c r="H192" s="56" t="s">
        <v>43</v>
      </c>
      <c r="I192" s="49"/>
      <c r="J192" s="49"/>
      <c r="K192" s="49"/>
      <c r="L192" s="49"/>
      <c r="M192" s="133" t="s">
        <v>75</v>
      </c>
      <c r="N192" s="115"/>
      <c r="O192" s="121"/>
    </row>
    <row r="193" spans="1:16" ht="14" thickBot="1" x14ac:dyDescent="0.2">
      <c r="A193" s="57" t="s">
        <v>45</v>
      </c>
      <c r="B193" s="49"/>
      <c r="C193"/>
      <c r="D193" s="49"/>
      <c r="E193" s="123" t="s">
        <v>71</v>
      </c>
      <c r="F193" s="124"/>
      <c r="G193" s="155"/>
      <c r="H193" s="125" t="s">
        <v>109</v>
      </c>
      <c r="I193" s="126"/>
      <c r="J193" s="49"/>
      <c r="K193" s="49"/>
      <c r="L193" s="49"/>
      <c r="M193" s="118" t="s">
        <v>76</v>
      </c>
      <c r="N193" s="120"/>
      <c r="O193" s="122"/>
    </row>
    <row r="194" spans="1:16" ht="14" thickBot="1" x14ac:dyDescent="0.2">
      <c r="A194" s="47" t="s">
        <v>12</v>
      </c>
      <c r="B194" s="58"/>
      <c r="C194" s="172" t="s">
        <v>93</v>
      </c>
      <c r="D194" s="49"/>
      <c r="E194" s="127" t="s">
        <v>72</v>
      </c>
      <c r="F194" s="128"/>
      <c r="G194" s="122"/>
      <c r="H194" s="129" t="s">
        <v>73</v>
      </c>
      <c r="I194" s="130"/>
      <c r="J194" s="49"/>
      <c r="K194" s="49"/>
      <c r="L194" s="49"/>
      <c r="M194" s="49"/>
      <c r="N194" s="49"/>
      <c r="O194" s="51"/>
    </row>
    <row r="195" spans="1:16" x14ac:dyDescent="0.15">
      <c r="A195" s="57" t="s">
        <v>63</v>
      </c>
      <c r="B195" s="59"/>
      <c r="C195" s="49"/>
      <c r="D195" s="49"/>
      <c r="E195" s="60" t="s">
        <v>13</v>
      </c>
      <c r="F195" s="61"/>
      <c r="G195" s="62"/>
      <c r="H195" s="60" t="s">
        <v>14</v>
      </c>
      <c r="I195" s="63"/>
      <c r="J195" s="62"/>
      <c r="K195" s="64" t="s">
        <v>15</v>
      </c>
      <c r="L195" s="49"/>
      <c r="M195" s="64" t="s">
        <v>15</v>
      </c>
      <c r="N195" s="49"/>
      <c r="O195" s="51"/>
    </row>
    <row r="196" spans="1:16" ht="28" x14ac:dyDescent="0.15">
      <c r="A196" s="65" t="s">
        <v>16</v>
      </c>
      <c r="B196" s="66" t="s">
        <v>17</v>
      </c>
      <c r="C196" s="67" t="s">
        <v>18</v>
      </c>
      <c r="D196" s="68" t="s">
        <v>19</v>
      </c>
      <c r="E196" s="69">
        <f>+I189</f>
        <v>2022</v>
      </c>
      <c r="F196" s="67">
        <f>+$I$10</f>
        <v>2023</v>
      </c>
      <c r="G196" s="70">
        <f>+$I$11</f>
        <v>2024</v>
      </c>
      <c r="H196" s="69">
        <f>+E196</f>
        <v>2022</v>
      </c>
      <c r="I196" s="67">
        <f>+F196</f>
        <v>2023</v>
      </c>
      <c r="J196" s="70">
        <f>+G196</f>
        <v>2024</v>
      </c>
      <c r="K196" s="71" t="s">
        <v>20</v>
      </c>
      <c r="L196" s="173" t="s">
        <v>106</v>
      </c>
      <c r="M196" s="72" t="s">
        <v>44</v>
      </c>
      <c r="N196" s="73" t="s">
        <v>21</v>
      </c>
      <c r="O196" s="74" t="s">
        <v>64</v>
      </c>
    </row>
    <row r="197" spans="1:16" x14ac:dyDescent="0.15">
      <c r="A197" s="75" t="s">
        <v>22</v>
      </c>
      <c r="B197" s="48"/>
      <c r="C197" s="48"/>
      <c r="D197" s="76">
        <v>0.6</v>
      </c>
      <c r="E197" s="77"/>
      <c r="F197" s="77"/>
      <c r="G197" s="77"/>
      <c r="H197" s="78">
        <f>IF(J189 &gt; 0,(E197*D197*J188/J189)+(100%-D197)*E197,0)</f>
        <v>0</v>
      </c>
      <c r="I197" s="78">
        <f>IF(J190&gt;0,(F197*D197*J188/J190)+(100%-D197)*F197,0)</f>
        <v>0</v>
      </c>
      <c r="J197" s="78">
        <f>IF(J191&gt;0,(G197*D197*J188/J191)+(100%-D197)*G197,0)</f>
        <v>0</v>
      </c>
      <c r="K197" s="79">
        <f>SUM(H197:J197)/3</f>
        <v>0</v>
      </c>
      <c r="L197" s="80"/>
      <c r="M197" s="80">
        <f>+L197</f>
        <v>0</v>
      </c>
      <c r="N197" s="81">
        <f>IF(M197 &gt; 0,+K197/M197,0)</f>
        <v>0</v>
      </c>
      <c r="O197" s="82"/>
    </row>
    <row r="198" spans="1:16" x14ac:dyDescent="0.15">
      <c r="A198" s="75" t="s">
        <v>23</v>
      </c>
      <c r="B198" s="83"/>
      <c r="C198" s="48"/>
      <c r="D198" s="84">
        <v>0.9</v>
      </c>
      <c r="E198" s="77"/>
      <c r="F198" s="77"/>
      <c r="G198" s="77"/>
      <c r="H198" s="78">
        <f>IF(J189 &gt; 0,(E198*D198*J188/J189)+(100%-D198)*E198,0)</f>
        <v>0</v>
      </c>
      <c r="I198" s="78">
        <f>IF(J190&gt;0,(F198*D198*J188/J190)+(100%-D198)*F198,0)</f>
        <v>0</v>
      </c>
      <c r="J198" s="78">
        <f>IF(J191&gt;0,(G198*D198*J188/J191)+(100%-D198)*G198,0)</f>
        <v>0</v>
      </c>
      <c r="K198" s="79">
        <f>SUM(H198:J198)/3</f>
        <v>0</v>
      </c>
      <c r="L198" s="85"/>
      <c r="M198" s="80">
        <f>+L198</f>
        <v>0</v>
      </c>
      <c r="N198" s="81">
        <f>IF(M198 &gt; 0,+K198/M198,0)</f>
        <v>0</v>
      </c>
      <c r="O198" s="86"/>
    </row>
    <row r="199" spans="1:16" s="92" customFormat="1" x14ac:dyDescent="0.15">
      <c r="A199" s="75" t="s">
        <v>24</v>
      </c>
      <c r="B199" s="49" t="s">
        <v>60</v>
      </c>
      <c r="C199" s="54">
        <f>B195</f>
        <v>0</v>
      </c>
      <c r="D199" s="87">
        <v>0.9</v>
      </c>
      <c r="E199" s="77"/>
      <c r="F199" s="77"/>
      <c r="G199" s="77"/>
      <c r="H199" s="88">
        <f>IF(J189&gt;0,IF(B195="kWh",(E199*D199*J188/J189)+(100%-D199)*E199,(E199*10*D199*J188/J189)+(100%-D199)*E199*10),0)</f>
        <v>0</v>
      </c>
      <c r="I199" s="88">
        <f>IF(J189&gt;0,IF(B195="kWh",(F199*D199*J188/J190)+(100%-D199)*F199,(F199*10*D199*J188/J190)+(100%-D199)*F199*10),0)</f>
        <v>0</v>
      </c>
      <c r="J199" s="88">
        <f>IF(J191&gt;0,IF(B195="kWh",(G199*D199*J188/J191)+(100%-D199)*G199,(G199*10*D199*J188/J191)+(100%-D199)*G199*10),0)</f>
        <v>0</v>
      </c>
      <c r="K199" s="89">
        <f>SUM(H199:J199)/3</f>
        <v>0</v>
      </c>
      <c r="L199" s="90"/>
      <c r="M199" s="90"/>
      <c r="N199" s="91"/>
      <c r="O199" s="86"/>
      <c r="P199" s="158"/>
    </row>
    <row r="200" spans="1:16" ht="14" thickBot="1" x14ac:dyDescent="0.2">
      <c r="A200" s="93" t="s">
        <v>25</v>
      </c>
      <c r="B200" s="48"/>
      <c r="C200" s="48"/>
      <c r="D200" s="84">
        <v>0.9</v>
      </c>
      <c r="E200" s="77"/>
      <c r="F200" s="77"/>
      <c r="G200" s="77"/>
      <c r="H200" s="78">
        <f>IF(J189&gt;0,(E200*D200*J188/J189)+(100%-D200)*E200,0)</f>
        <v>0</v>
      </c>
      <c r="I200" s="78">
        <f>IF(J189&gt;0,(F200*D200*J188/J190)+(100%-D200)*F200,0)</f>
        <v>0</v>
      </c>
      <c r="J200" s="78">
        <f>IF(J191&gt;0,(G200*D200*J188/J191)+(100%-D200)*G200,0)</f>
        <v>0</v>
      </c>
      <c r="K200" s="79">
        <f>SUM(H200:J200)/3</f>
        <v>0</v>
      </c>
      <c r="L200" s="94"/>
      <c r="M200" s="94"/>
      <c r="N200" s="49"/>
      <c r="O200" s="86"/>
    </row>
    <row r="201" spans="1:16" ht="14" thickBot="1" x14ac:dyDescent="0.2">
      <c r="A201" s="95" t="s">
        <v>26</v>
      </c>
      <c r="B201" s="45"/>
      <c r="C201" s="45"/>
      <c r="D201" s="45"/>
      <c r="E201" s="96">
        <f>IF(B195="kWh",SUM(E197:E200),E197+E198+(E199*10)+E200)</f>
        <v>0</v>
      </c>
      <c r="F201" s="96">
        <f>IF(B195="kWh",SUM(F197:F200),F197+F198+(F199*10)+F200)</f>
        <v>0</v>
      </c>
      <c r="G201" s="96">
        <f>IF(B195="kWh",SUM(G197:G200),G197+G198+(G199*10)+G200)</f>
        <v>0</v>
      </c>
      <c r="H201" s="96">
        <f>SUM(H197:H200)</f>
        <v>0</v>
      </c>
      <c r="I201" s="96">
        <f>SUM(I197:I200)</f>
        <v>0</v>
      </c>
      <c r="J201" s="96">
        <f>SUM(J197:J200)</f>
        <v>0</v>
      </c>
      <c r="K201" s="97">
        <f>SUM(K197:K200)</f>
        <v>0</v>
      </c>
      <c r="L201" s="98"/>
      <c r="M201" s="99" t="s">
        <v>61</v>
      </c>
      <c r="N201" s="100">
        <f>IF(G191 &gt; 0,+K201/G191,0)</f>
        <v>0</v>
      </c>
      <c r="O201" s="101">
        <f>IF(K201&gt;0,(+O197*K197+O198*K198+O199*K199+O200*K200)/K201,0)</f>
        <v>0</v>
      </c>
    </row>
    <row r="202" spans="1:16" ht="14" thickBot="1" x14ac:dyDescent="0.2">
      <c r="A202" s="102" t="s">
        <v>27</v>
      </c>
      <c r="B202" s="103"/>
      <c r="C202" s="103"/>
      <c r="D202" s="103"/>
      <c r="E202" s="104">
        <f>IF(B195="kWh",E197+E198+E199*B194+E200,E197+E198+(E199*10*B194)+E200)</f>
        <v>0</v>
      </c>
      <c r="F202" s="104">
        <f>IF(B195="kWh",F197+F198+F199*B194+F200,F197+F198+(F199*10*B194)+F200)</f>
        <v>0</v>
      </c>
      <c r="G202" s="104">
        <f>IF(B195="kWh",G197+G198+G199*B194+G200,G197+G198+(G199*10*B194)+G200)</f>
        <v>0</v>
      </c>
      <c r="H202" s="105">
        <f>+H197+H198+H199*B194+H200</f>
        <v>0</v>
      </c>
      <c r="I202" s="105">
        <f>+I197+I198+I199*B194+I200</f>
        <v>0</v>
      </c>
      <c r="J202" s="106">
        <f>+J197+J198+J199*B194+J200</f>
        <v>0</v>
      </c>
      <c r="K202" s="107">
        <f>+K197+K198+K199*B194+K200</f>
        <v>0</v>
      </c>
      <c r="L202" s="108"/>
      <c r="M202" s="109" t="s">
        <v>62</v>
      </c>
      <c r="N202" s="110">
        <f>IF(G191 &gt; 0,+K202/G191,0)</f>
        <v>0</v>
      </c>
      <c r="O202" s="111">
        <f>IF(K202&gt;0,(+O197*K197+O198*K198+O199*K199+O200*K200)/K202,0)</f>
        <v>0</v>
      </c>
    </row>
    <row r="203" spans="1:16" x14ac:dyDescent="0.15">
      <c r="A203" s="112" t="s">
        <v>28</v>
      </c>
      <c r="B203" s="113"/>
      <c r="C203" s="113"/>
      <c r="D203" s="113"/>
      <c r="E203" s="113"/>
      <c r="F203" s="113"/>
      <c r="G203" s="113"/>
      <c r="H203" s="113"/>
      <c r="I203" s="113"/>
      <c r="J203" s="113"/>
      <c r="K203" s="113"/>
      <c r="L203" s="113"/>
      <c r="M203" s="113"/>
      <c r="N203" s="113"/>
      <c r="O203" s="114"/>
    </row>
    <row r="204" spans="1:16" x14ac:dyDescent="0.15">
      <c r="A204" s="180"/>
      <c r="L204" s="92"/>
      <c r="O204" s="181"/>
    </row>
    <row r="205" spans="1:16" ht="14" thickBot="1" x14ac:dyDescent="0.2">
      <c r="A205" s="182"/>
      <c r="B205" s="183"/>
      <c r="C205" s="183"/>
      <c r="D205" s="183"/>
      <c r="E205" s="183"/>
      <c r="F205" s="183"/>
      <c r="G205" s="183"/>
      <c r="H205" s="183"/>
      <c r="I205" s="183"/>
      <c r="J205" s="183"/>
      <c r="K205" s="183"/>
      <c r="L205" s="183"/>
      <c r="M205" s="183"/>
      <c r="N205" s="183"/>
      <c r="O205" s="184"/>
    </row>
    <row r="206" spans="1:16" ht="21" x14ac:dyDescent="0.25">
      <c r="A206" s="44" t="s">
        <v>0</v>
      </c>
      <c r="B206" s="179"/>
      <c r="C206" s="175"/>
      <c r="D206" s="117"/>
      <c r="E206" s="45"/>
      <c r="F206" s="45"/>
      <c r="G206" s="45"/>
      <c r="H206" s="45"/>
      <c r="I206" s="45"/>
      <c r="J206" s="45"/>
      <c r="K206" s="45"/>
      <c r="L206" s="45"/>
      <c r="M206" s="45"/>
      <c r="N206" s="45"/>
      <c r="O206" s="46"/>
    </row>
    <row r="207" spans="1:16" x14ac:dyDescent="0.15">
      <c r="A207" s="47" t="s">
        <v>1</v>
      </c>
      <c r="B207" s="143"/>
      <c r="C207" s="144"/>
      <c r="D207" s="49"/>
      <c r="E207" s="49" t="s">
        <v>2</v>
      </c>
      <c r="F207" s="49"/>
      <c r="G207" s="50"/>
      <c r="H207" s="49"/>
      <c r="I207" s="49" t="s">
        <v>3</v>
      </c>
      <c r="J207" s="49"/>
      <c r="K207" s="49"/>
      <c r="L207" s="49"/>
      <c r="M207" s="49"/>
      <c r="N207" s="49"/>
      <c r="O207" s="51"/>
    </row>
    <row r="208" spans="1:16" x14ac:dyDescent="0.15">
      <c r="A208" s="47" t="s">
        <v>4</v>
      </c>
      <c r="B208" s="143"/>
      <c r="C208" s="48"/>
      <c r="D208" s="49"/>
      <c r="E208" s="49" t="s">
        <v>5</v>
      </c>
      <c r="F208" s="49"/>
      <c r="G208" s="50"/>
      <c r="H208" s="49"/>
      <c r="I208" s="49" t="s">
        <v>6</v>
      </c>
      <c r="J208" s="52"/>
      <c r="K208" s="49"/>
      <c r="L208" s="115" t="s">
        <v>96</v>
      </c>
      <c r="M208" s="49"/>
      <c r="N208" s="49"/>
      <c r="O208" s="51"/>
    </row>
    <row r="209" spans="1:16" x14ac:dyDescent="0.15">
      <c r="A209" s="53" t="s">
        <v>7</v>
      </c>
      <c r="B209" s="48"/>
      <c r="C209" s="48"/>
      <c r="D209" s="49"/>
      <c r="E209" s="49" t="s">
        <v>8</v>
      </c>
      <c r="F209" s="49"/>
      <c r="G209" s="50"/>
      <c r="H209" s="49"/>
      <c r="I209" s="49">
        <f>+I9</f>
        <v>2022</v>
      </c>
      <c r="J209" s="52"/>
      <c r="K209" s="49"/>
      <c r="L209" s="174"/>
      <c r="M209" s="49"/>
      <c r="N209" s="49"/>
      <c r="O209" s="51"/>
    </row>
    <row r="210" spans="1:16" ht="14" thickBot="1" x14ac:dyDescent="0.2">
      <c r="A210" s="47" t="s">
        <v>9</v>
      </c>
      <c r="B210" s="144"/>
      <c r="D210" s="49"/>
      <c r="E210" s="49" t="s">
        <v>10</v>
      </c>
      <c r="F210" s="49"/>
      <c r="G210" s="50"/>
      <c r="H210" s="49"/>
      <c r="I210" s="49">
        <f t="shared" ref="I210:I211" si="9">+I10</f>
        <v>2023</v>
      </c>
      <c r="J210" s="52"/>
      <c r="K210" s="49"/>
      <c r="L210" s="49"/>
      <c r="M210" s="49"/>
      <c r="N210" s="49"/>
      <c r="O210" s="51"/>
    </row>
    <row r="211" spans="1:16" ht="14" thickBot="1" x14ac:dyDescent="0.2">
      <c r="A211" s="47" t="s">
        <v>41</v>
      </c>
      <c r="B211" s="48"/>
      <c r="C211" s="49"/>
      <c r="D211" s="49"/>
      <c r="E211" s="54" t="s">
        <v>68</v>
      </c>
      <c r="F211" s="49"/>
      <c r="G211" s="52"/>
      <c r="H211" s="49" t="s">
        <v>11</v>
      </c>
      <c r="I211" s="49">
        <f t="shared" si="9"/>
        <v>2024</v>
      </c>
      <c r="J211" s="52"/>
      <c r="K211" s="49"/>
      <c r="L211" s="49"/>
      <c r="M211" s="131"/>
      <c r="N211" s="119"/>
      <c r="O211" s="132" t="s">
        <v>74</v>
      </c>
    </row>
    <row r="212" spans="1:16" ht="15" thickBot="1" x14ac:dyDescent="0.25">
      <c r="A212" s="47" t="s">
        <v>40</v>
      </c>
      <c r="B212" s="48"/>
      <c r="C212" s="49"/>
      <c r="D212" s="49"/>
      <c r="E212" s="54" t="s">
        <v>42</v>
      </c>
      <c r="F212" s="49"/>
      <c r="G212" s="55"/>
      <c r="H212" s="56" t="s">
        <v>43</v>
      </c>
      <c r="I212" s="49"/>
      <c r="J212" s="49"/>
      <c r="K212" s="49"/>
      <c r="L212" s="49"/>
      <c r="M212" s="133" t="s">
        <v>75</v>
      </c>
      <c r="N212" s="115"/>
      <c r="O212" s="121"/>
    </row>
    <row r="213" spans="1:16" ht="14" thickBot="1" x14ac:dyDescent="0.2">
      <c r="A213" s="57" t="s">
        <v>45</v>
      </c>
      <c r="B213" s="49"/>
      <c r="C213"/>
      <c r="D213" s="49"/>
      <c r="E213" s="123" t="s">
        <v>71</v>
      </c>
      <c r="F213" s="124"/>
      <c r="G213" s="155"/>
      <c r="H213" s="125" t="s">
        <v>109</v>
      </c>
      <c r="I213" s="126"/>
      <c r="J213" s="49"/>
      <c r="K213" s="49"/>
      <c r="L213" s="49"/>
      <c r="M213" s="118" t="s">
        <v>76</v>
      </c>
      <c r="N213" s="120"/>
      <c r="O213" s="122"/>
    </row>
    <row r="214" spans="1:16" ht="14" thickBot="1" x14ac:dyDescent="0.2">
      <c r="A214" s="47" t="s">
        <v>12</v>
      </c>
      <c r="B214" s="58"/>
      <c r="C214" s="172" t="s">
        <v>93</v>
      </c>
      <c r="D214" s="49"/>
      <c r="E214" s="127" t="s">
        <v>72</v>
      </c>
      <c r="F214" s="128"/>
      <c r="G214" s="122"/>
      <c r="H214" s="129" t="s">
        <v>73</v>
      </c>
      <c r="I214" s="130"/>
      <c r="J214" s="49"/>
      <c r="K214" s="49"/>
      <c r="L214" s="49"/>
      <c r="M214" s="49"/>
      <c r="N214" s="49"/>
      <c r="O214" s="51"/>
    </row>
    <row r="215" spans="1:16" x14ac:dyDescent="0.15">
      <c r="A215" s="57" t="s">
        <v>63</v>
      </c>
      <c r="B215" s="59"/>
      <c r="C215" s="49"/>
      <c r="D215" s="49"/>
      <c r="E215" s="60" t="s">
        <v>13</v>
      </c>
      <c r="F215" s="61"/>
      <c r="G215" s="62"/>
      <c r="H215" s="60" t="s">
        <v>14</v>
      </c>
      <c r="I215" s="63"/>
      <c r="J215" s="62"/>
      <c r="K215" s="64" t="s">
        <v>15</v>
      </c>
      <c r="L215" s="49"/>
      <c r="M215" s="64" t="s">
        <v>15</v>
      </c>
      <c r="N215" s="49"/>
      <c r="O215" s="51"/>
    </row>
    <row r="216" spans="1:16" ht="28" x14ac:dyDescent="0.15">
      <c r="A216" s="65" t="s">
        <v>16</v>
      </c>
      <c r="B216" s="66" t="s">
        <v>17</v>
      </c>
      <c r="C216" s="67" t="s">
        <v>18</v>
      </c>
      <c r="D216" s="68" t="s">
        <v>19</v>
      </c>
      <c r="E216" s="69">
        <f>+I209</f>
        <v>2022</v>
      </c>
      <c r="F216" s="67">
        <f>+$I$10</f>
        <v>2023</v>
      </c>
      <c r="G216" s="70">
        <f>+$I$11</f>
        <v>2024</v>
      </c>
      <c r="H216" s="69">
        <f>+E216</f>
        <v>2022</v>
      </c>
      <c r="I216" s="67">
        <f>+F216</f>
        <v>2023</v>
      </c>
      <c r="J216" s="70">
        <f>+G216</f>
        <v>2024</v>
      </c>
      <c r="K216" s="71" t="s">
        <v>20</v>
      </c>
      <c r="L216" s="173" t="s">
        <v>106</v>
      </c>
      <c r="M216" s="72" t="s">
        <v>44</v>
      </c>
      <c r="N216" s="73" t="s">
        <v>21</v>
      </c>
      <c r="O216" s="74" t="s">
        <v>64</v>
      </c>
    </row>
    <row r="217" spans="1:16" x14ac:dyDescent="0.15">
      <c r="A217" s="75" t="s">
        <v>22</v>
      </c>
      <c r="B217" s="48"/>
      <c r="C217" s="48"/>
      <c r="D217" s="76">
        <v>0.6</v>
      </c>
      <c r="E217" s="77"/>
      <c r="F217" s="77"/>
      <c r="G217" s="77"/>
      <c r="H217" s="78">
        <f>IF(J209 &gt; 0,(E217*D217*J208/J209)+(100%-D217)*E217,0)</f>
        <v>0</v>
      </c>
      <c r="I217" s="78">
        <f>IF(J210&gt;0,(F217*D217*J208/J210)+(100%-D217)*F217,0)</f>
        <v>0</v>
      </c>
      <c r="J217" s="78">
        <f>IF(J211&gt;0,(G217*D217*J208/J211)+(100%-D217)*G217,0)</f>
        <v>0</v>
      </c>
      <c r="K217" s="79">
        <f>SUM(H217:J217)/3</f>
        <v>0</v>
      </c>
      <c r="L217" s="80"/>
      <c r="M217" s="80">
        <f>+L217</f>
        <v>0</v>
      </c>
      <c r="N217" s="81">
        <f>IF(M217 &gt; 0,+K217/M217,0)</f>
        <v>0</v>
      </c>
      <c r="O217" s="82"/>
    </row>
    <row r="218" spans="1:16" x14ac:dyDescent="0.15">
      <c r="A218" s="75" t="s">
        <v>23</v>
      </c>
      <c r="B218" s="83"/>
      <c r="C218" s="48"/>
      <c r="D218" s="84">
        <v>0.9</v>
      </c>
      <c r="E218" s="77"/>
      <c r="F218" s="77"/>
      <c r="G218" s="77"/>
      <c r="H218" s="78">
        <f>IF(J209 &gt; 0,(E218*D218*J208/J209)+(100%-D218)*E218,0)</f>
        <v>0</v>
      </c>
      <c r="I218" s="78">
        <f>IF(J210&gt;0,(F218*D218*J208/J210)+(100%-D218)*F218,0)</f>
        <v>0</v>
      </c>
      <c r="J218" s="78">
        <f>IF(J211&gt;0,(G218*D218*J208/J211)+(100%-D218)*G218,0)</f>
        <v>0</v>
      </c>
      <c r="K218" s="79">
        <f>SUM(H218:J218)/3</f>
        <v>0</v>
      </c>
      <c r="L218" s="85"/>
      <c r="M218" s="80">
        <f>+L218</f>
        <v>0</v>
      </c>
      <c r="N218" s="81">
        <f>IF(M218 &gt; 0,+K218/M218,0)</f>
        <v>0</v>
      </c>
      <c r="O218" s="86"/>
    </row>
    <row r="219" spans="1:16" s="92" customFormat="1" x14ac:dyDescent="0.15">
      <c r="A219" s="75" t="s">
        <v>24</v>
      </c>
      <c r="B219" s="49" t="s">
        <v>60</v>
      </c>
      <c r="C219" s="54">
        <f>B215</f>
        <v>0</v>
      </c>
      <c r="D219" s="87">
        <v>0.9</v>
      </c>
      <c r="E219" s="77"/>
      <c r="F219" s="77"/>
      <c r="G219" s="77"/>
      <c r="H219" s="88">
        <f>IF(J209&gt;0,IF(B215="kWh",(E219*D219*J208/J209)+(100%-D219)*E219,(E219*10*D219*J208/J209)+(100%-D219)*E219*10),0)</f>
        <v>0</v>
      </c>
      <c r="I219" s="88">
        <f>IF(J209&gt;0,IF(B215="kWh",(F219*D219*J208/J210)+(100%-D219)*F219,(F219*10*D219*J208/J210)+(100%-D219)*F219*10),0)</f>
        <v>0</v>
      </c>
      <c r="J219" s="88">
        <f>IF(J211&gt;0,IF(B215="kWh",(G219*D219*J208/J211)+(100%-D219)*G219,(G219*10*D219*J208/J211)+(100%-D219)*G219*10),0)</f>
        <v>0</v>
      </c>
      <c r="K219" s="89">
        <f>SUM(H219:J219)/3</f>
        <v>0</v>
      </c>
      <c r="L219" s="90"/>
      <c r="M219" s="90"/>
      <c r="N219" s="91"/>
      <c r="O219" s="86"/>
      <c r="P219" s="158"/>
    </row>
    <row r="220" spans="1:16" ht="14" thickBot="1" x14ac:dyDescent="0.2">
      <c r="A220" s="93" t="s">
        <v>25</v>
      </c>
      <c r="B220" s="48"/>
      <c r="C220" s="48"/>
      <c r="D220" s="84">
        <v>0.9</v>
      </c>
      <c r="E220" s="77"/>
      <c r="F220" s="77"/>
      <c r="G220" s="77"/>
      <c r="H220" s="78">
        <f>IF(J209&gt;0,(E220*D220*J208/J209)+(100%-D220)*E220,0)</f>
        <v>0</v>
      </c>
      <c r="I220" s="78">
        <f>IF(J209&gt;0,(F220*D220*J208/J210)+(100%-D220)*F220,0)</f>
        <v>0</v>
      </c>
      <c r="J220" s="78">
        <f>IF(J211&gt;0,(G220*D220*J208/J211)+(100%-D220)*G220,0)</f>
        <v>0</v>
      </c>
      <c r="K220" s="79">
        <f>SUM(H220:J220)/3</f>
        <v>0</v>
      </c>
      <c r="L220" s="94"/>
      <c r="M220" s="94"/>
      <c r="N220" s="49"/>
      <c r="O220" s="86"/>
    </row>
    <row r="221" spans="1:16" ht="14" thickBot="1" x14ac:dyDescent="0.2">
      <c r="A221" s="95" t="s">
        <v>26</v>
      </c>
      <c r="B221" s="45"/>
      <c r="C221" s="45"/>
      <c r="D221" s="45"/>
      <c r="E221" s="96">
        <f>IF(B215="kWh",SUM(E217:E220),E217+E218+(E219*10)+E220)</f>
        <v>0</v>
      </c>
      <c r="F221" s="96">
        <f>IF(B215="kWh",SUM(F217:F220),F217+F218+(F219*10)+F220)</f>
        <v>0</v>
      </c>
      <c r="G221" s="96">
        <f>IF(B215="kWh",SUM(G217:G220),G217+G218+(G219*10)+G220)</f>
        <v>0</v>
      </c>
      <c r="H221" s="96">
        <f>SUM(H217:H220)</f>
        <v>0</v>
      </c>
      <c r="I221" s="96">
        <f>SUM(I217:I220)</f>
        <v>0</v>
      </c>
      <c r="J221" s="96">
        <f>SUM(J217:J220)</f>
        <v>0</v>
      </c>
      <c r="K221" s="97">
        <f>SUM(K217:K220)</f>
        <v>0</v>
      </c>
      <c r="L221" s="98"/>
      <c r="M221" s="99" t="s">
        <v>61</v>
      </c>
      <c r="N221" s="100">
        <f>IF(G211 &gt; 0,+K221/G211,0)</f>
        <v>0</v>
      </c>
      <c r="O221" s="101">
        <f>IF(K221&gt;0,(+O217*K217+O218*K218+O219*K219+O220*K220)/K221,0)</f>
        <v>0</v>
      </c>
    </row>
    <row r="222" spans="1:16" ht="14" thickBot="1" x14ac:dyDescent="0.2">
      <c r="A222" s="102" t="s">
        <v>27</v>
      </c>
      <c r="B222" s="103"/>
      <c r="C222" s="103"/>
      <c r="D222" s="103"/>
      <c r="E222" s="104">
        <f>IF(B215="kWh",E217+E218+E219*B214+E220,E217+E218+(E219*10*B214)+E220)</f>
        <v>0</v>
      </c>
      <c r="F222" s="104">
        <f>IF(B215="kWh",F217+F218+F219*B214+F220,F217+F218+(F219*10*B214)+F220)</f>
        <v>0</v>
      </c>
      <c r="G222" s="104">
        <f>IF(B215="kWh",G217+G218+G219*B214+G220,G217+G218+(G219*10*B214)+G220)</f>
        <v>0</v>
      </c>
      <c r="H222" s="105">
        <f>+H217+H218+H219*B214+H220</f>
        <v>0</v>
      </c>
      <c r="I222" s="105">
        <f>+I217+I218+I219*B214+I220</f>
        <v>0</v>
      </c>
      <c r="J222" s="106">
        <f>+J217+J218+J219*B214+J220</f>
        <v>0</v>
      </c>
      <c r="K222" s="107">
        <f>+K217+K218+K219*B214+K220</f>
        <v>0</v>
      </c>
      <c r="L222" s="108"/>
      <c r="M222" s="109" t="s">
        <v>62</v>
      </c>
      <c r="N222" s="110">
        <f>IF(G211 &gt; 0,+K222/G211,0)</f>
        <v>0</v>
      </c>
      <c r="O222" s="111">
        <f>IF(K222&gt;0,(+O217*K217+O218*K218+O219*K219+O220*K220)/K222,0)</f>
        <v>0</v>
      </c>
    </row>
    <row r="223" spans="1:16" x14ac:dyDescent="0.15">
      <c r="A223" s="112" t="s">
        <v>28</v>
      </c>
      <c r="B223" s="113"/>
      <c r="C223" s="113"/>
      <c r="D223" s="113"/>
      <c r="E223" s="113"/>
      <c r="F223" s="113"/>
      <c r="G223" s="113"/>
      <c r="H223" s="113"/>
      <c r="I223" s="113"/>
      <c r="J223" s="113"/>
      <c r="K223" s="113"/>
      <c r="L223" s="113"/>
      <c r="M223" s="113"/>
      <c r="N223" s="113"/>
      <c r="O223" s="114"/>
    </row>
    <row r="224" spans="1:16" x14ac:dyDescent="0.15">
      <c r="A224" s="180"/>
      <c r="L224" s="92"/>
      <c r="O224" s="181"/>
    </row>
    <row r="225" spans="1:16" ht="14" thickBot="1" x14ac:dyDescent="0.2">
      <c r="A225" s="182"/>
      <c r="B225" s="183"/>
      <c r="C225" s="183"/>
      <c r="D225" s="183"/>
      <c r="E225" s="183"/>
      <c r="F225" s="183"/>
      <c r="G225" s="183"/>
      <c r="H225" s="183"/>
      <c r="I225" s="183"/>
      <c r="J225" s="183"/>
      <c r="K225" s="183"/>
      <c r="L225" s="183"/>
      <c r="M225" s="183"/>
      <c r="N225" s="183"/>
      <c r="O225" s="184"/>
    </row>
    <row r="226" spans="1:16" ht="21" x14ac:dyDescent="0.25">
      <c r="A226" s="44" t="s">
        <v>0</v>
      </c>
      <c r="B226" s="179"/>
      <c r="C226" s="175"/>
      <c r="D226" s="117"/>
      <c r="E226" s="45"/>
      <c r="F226" s="45"/>
      <c r="G226" s="45"/>
      <c r="H226" s="45"/>
      <c r="I226" s="45"/>
      <c r="J226" s="45"/>
      <c r="K226" s="45"/>
      <c r="L226" s="45"/>
      <c r="M226" s="45"/>
      <c r="N226" s="45"/>
      <c r="O226" s="46"/>
    </row>
    <row r="227" spans="1:16" x14ac:dyDescent="0.15">
      <c r="A227" s="47" t="s">
        <v>1</v>
      </c>
      <c r="B227" s="143"/>
      <c r="C227" s="144"/>
      <c r="D227" s="49"/>
      <c r="E227" s="49" t="s">
        <v>2</v>
      </c>
      <c r="F227" s="49"/>
      <c r="G227" s="50"/>
      <c r="H227" s="49"/>
      <c r="I227" s="49" t="s">
        <v>3</v>
      </c>
      <c r="J227" s="49"/>
      <c r="K227" s="49"/>
      <c r="L227" s="49"/>
      <c r="M227" s="49"/>
      <c r="N227" s="49"/>
      <c r="O227" s="51"/>
    </row>
    <row r="228" spans="1:16" x14ac:dyDescent="0.15">
      <c r="A228" s="47" t="s">
        <v>4</v>
      </c>
      <c r="B228" s="143"/>
      <c r="C228" s="48"/>
      <c r="D228" s="49"/>
      <c r="E228" s="49" t="s">
        <v>5</v>
      </c>
      <c r="F228" s="49"/>
      <c r="G228" s="50"/>
      <c r="H228" s="49"/>
      <c r="I228" s="49" t="s">
        <v>6</v>
      </c>
      <c r="J228" s="52"/>
      <c r="K228" s="49"/>
      <c r="L228" s="115" t="s">
        <v>96</v>
      </c>
      <c r="M228" s="49"/>
      <c r="N228" s="49"/>
      <c r="O228" s="51"/>
    </row>
    <row r="229" spans="1:16" x14ac:dyDescent="0.15">
      <c r="A229" s="53" t="s">
        <v>7</v>
      </c>
      <c r="B229" s="48"/>
      <c r="C229" s="48"/>
      <c r="D229" s="49"/>
      <c r="E229" s="49" t="s">
        <v>8</v>
      </c>
      <c r="F229" s="49"/>
      <c r="G229" s="50"/>
      <c r="H229" s="49"/>
      <c r="I229" s="49">
        <f>+I9</f>
        <v>2022</v>
      </c>
      <c r="J229" s="52"/>
      <c r="K229" s="49"/>
      <c r="L229" s="174"/>
      <c r="M229" s="49"/>
      <c r="N229" s="49"/>
      <c r="O229" s="51"/>
    </row>
    <row r="230" spans="1:16" ht="14" thickBot="1" x14ac:dyDescent="0.2">
      <c r="A230" s="47" t="s">
        <v>9</v>
      </c>
      <c r="B230" s="144"/>
      <c r="D230" s="49"/>
      <c r="E230" s="49" t="s">
        <v>10</v>
      </c>
      <c r="F230" s="49"/>
      <c r="G230" s="50"/>
      <c r="H230" s="49"/>
      <c r="I230" s="49">
        <f t="shared" ref="I230:I231" si="10">+I10</f>
        <v>2023</v>
      </c>
      <c r="J230" s="52"/>
      <c r="K230" s="49"/>
      <c r="L230" s="49"/>
      <c r="M230" s="49"/>
      <c r="N230" s="49"/>
      <c r="O230" s="51"/>
    </row>
    <row r="231" spans="1:16" ht="14" thickBot="1" x14ac:dyDescent="0.2">
      <c r="A231" s="47" t="s">
        <v>41</v>
      </c>
      <c r="B231" s="48"/>
      <c r="C231" s="49"/>
      <c r="D231" s="49"/>
      <c r="E231" s="54" t="s">
        <v>68</v>
      </c>
      <c r="F231" s="49"/>
      <c r="G231" s="52"/>
      <c r="H231" s="49" t="s">
        <v>11</v>
      </c>
      <c r="I231" s="49">
        <f t="shared" si="10"/>
        <v>2024</v>
      </c>
      <c r="J231" s="52"/>
      <c r="K231" s="49"/>
      <c r="L231" s="49"/>
      <c r="M231" s="131"/>
      <c r="N231" s="119"/>
      <c r="O231" s="132" t="s">
        <v>74</v>
      </c>
    </row>
    <row r="232" spans="1:16" ht="15" thickBot="1" x14ac:dyDescent="0.25">
      <c r="A232" s="47" t="s">
        <v>40</v>
      </c>
      <c r="B232" s="48"/>
      <c r="C232" s="49"/>
      <c r="D232" s="49"/>
      <c r="E232" s="54" t="s">
        <v>42</v>
      </c>
      <c r="F232" s="49"/>
      <c r="G232" s="55"/>
      <c r="H232" s="56" t="s">
        <v>43</v>
      </c>
      <c r="I232" s="49"/>
      <c r="J232" s="49"/>
      <c r="K232" s="49"/>
      <c r="L232" s="49"/>
      <c r="M232" s="133" t="s">
        <v>75</v>
      </c>
      <c r="N232" s="115"/>
      <c r="O232" s="121"/>
    </row>
    <row r="233" spans="1:16" ht="14" thickBot="1" x14ac:dyDescent="0.2">
      <c r="A233" s="57" t="s">
        <v>45</v>
      </c>
      <c r="B233" s="49"/>
      <c r="C233"/>
      <c r="D233" s="49"/>
      <c r="E233" s="123" t="s">
        <v>71</v>
      </c>
      <c r="F233" s="124"/>
      <c r="G233" s="155"/>
      <c r="H233" s="125" t="s">
        <v>109</v>
      </c>
      <c r="I233" s="126"/>
      <c r="J233" s="49"/>
      <c r="K233" s="49"/>
      <c r="L233" s="49"/>
      <c r="M233" s="118" t="s">
        <v>76</v>
      </c>
      <c r="N233" s="120"/>
      <c r="O233" s="122"/>
    </row>
    <row r="234" spans="1:16" ht="14" thickBot="1" x14ac:dyDescent="0.2">
      <c r="A234" s="47" t="s">
        <v>12</v>
      </c>
      <c r="B234" s="58"/>
      <c r="C234" s="172" t="s">
        <v>93</v>
      </c>
      <c r="D234" s="49"/>
      <c r="E234" s="127" t="s">
        <v>72</v>
      </c>
      <c r="F234" s="128"/>
      <c r="G234" s="122"/>
      <c r="H234" s="129" t="s">
        <v>73</v>
      </c>
      <c r="I234" s="130"/>
      <c r="J234" s="49"/>
      <c r="K234" s="49"/>
      <c r="L234" s="49"/>
      <c r="M234" s="49"/>
      <c r="N234" s="49"/>
      <c r="O234" s="51"/>
    </row>
    <row r="235" spans="1:16" x14ac:dyDescent="0.15">
      <c r="A235" s="57" t="s">
        <v>63</v>
      </c>
      <c r="B235" s="59"/>
      <c r="C235" s="49"/>
      <c r="D235" s="49"/>
      <c r="E235" s="60" t="s">
        <v>13</v>
      </c>
      <c r="F235" s="61"/>
      <c r="G235" s="62"/>
      <c r="H235" s="60" t="s">
        <v>14</v>
      </c>
      <c r="I235" s="63"/>
      <c r="J235" s="62"/>
      <c r="K235" s="64" t="s">
        <v>15</v>
      </c>
      <c r="L235" s="49"/>
      <c r="M235" s="64" t="s">
        <v>15</v>
      </c>
      <c r="N235" s="49"/>
      <c r="O235" s="51"/>
    </row>
    <row r="236" spans="1:16" ht="28" x14ac:dyDescent="0.15">
      <c r="A236" s="65" t="s">
        <v>16</v>
      </c>
      <c r="B236" s="66" t="s">
        <v>17</v>
      </c>
      <c r="C236" s="67" t="s">
        <v>18</v>
      </c>
      <c r="D236" s="68" t="s">
        <v>19</v>
      </c>
      <c r="E236" s="69">
        <f>+I229</f>
        <v>2022</v>
      </c>
      <c r="F236" s="67">
        <f>+$I$10</f>
        <v>2023</v>
      </c>
      <c r="G236" s="70">
        <f>+$I$11</f>
        <v>2024</v>
      </c>
      <c r="H236" s="69">
        <f>+E236</f>
        <v>2022</v>
      </c>
      <c r="I236" s="67">
        <f>+F236</f>
        <v>2023</v>
      </c>
      <c r="J236" s="70">
        <f>+G236</f>
        <v>2024</v>
      </c>
      <c r="K236" s="71" t="s">
        <v>20</v>
      </c>
      <c r="L236" s="173" t="s">
        <v>106</v>
      </c>
      <c r="M236" s="72" t="s">
        <v>44</v>
      </c>
      <c r="N236" s="73" t="s">
        <v>21</v>
      </c>
      <c r="O236" s="74" t="s">
        <v>64</v>
      </c>
    </row>
    <row r="237" spans="1:16" x14ac:dyDescent="0.15">
      <c r="A237" s="75" t="s">
        <v>22</v>
      </c>
      <c r="B237" s="48"/>
      <c r="C237" s="48"/>
      <c r="D237" s="76">
        <v>0.6</v>
      </c>
      <c r="E237" s="77"/>
      <c r="F237" s="77"/>
      <c r="G237" s="77"/>
      <c r="H237" s="78">
        <f>IF(J229 &gt; 0,(E237*D237*J228/J229)+(100%-D237)*E237,0)</f>
        <v>0</v>
      </c>
      <c r="I237" s="78">
        <f>IF(J230&gt;0,(F237*D237*J228/J230)+(100%-D237)*F237,0)</f>
        <v>0</v>
      </c>
      <c r="J237" s="78">
        <f>IF(J231&gt;0,(G237*D237*J228/J231)+(100%-D237)*G237,0)</f>
        <v>0</v>
      </c>
      <c r="K237" s="79">
        <f>SUM(H237:J237)/3</f>
        <v>0</v>
      </c>
      <c r="L237" s="80"/>
      <c r="M237" s="80">
        <f>+L237</f>
        <v>0</v>
      </c>
      <c r="N237" s="81">
        <f>IF(M237 &gt; 0,+K237/M237,0)</f>
        <v>0</v>
      </c>
      <c r="O237" s="82"/>
    </row>
    <row r="238" spans="1:16" x14ac:dyDescent="0.15">
      <c r="A238" s="75" t="s">
        <v>23</v>
      </c>
      <c r="B238" s="83"/>
      <c r="C238" s="48"/>
      <c r="D238" s="84">
        <v>0.9</v>
      </c>
      <c r="E238" s="77"/>
      <c r="F238" s="77"/>
      <c r="G238" s="77"/>
      <c r="H238" s="78">
        <f>IF(J229 &gt; 0,(E238*D238*J228/J229)+(100%-D238)*E238,0)</f>
        <v>0</v>
      </c>
      <c r="I238" s="78">
        <f>IF(J230&gt;0,(F238*D238*J228/J230)+(100%-D238)*F238,0)</f>
        <v>0</v>
      </c>
      <c r="J238" s="78">
        <f>IF(J231&gt;0,(G238*D238*J228/J231)+(100%-D238)*G238,0)</f>
        <v>0</v>
      </c>
      <c r="K238" s="79">
        <f>SUM(H238:J238)/3</f>
        <v>0</v>
      </c>
      <c r="L238" s="85"/>
      <c r="M238" s="80">
        <f>+L238</f>
        <v>0</v>
      </c>
      <c r="N238" s="81">
        <f>IF(M238 &gt; 0,+K238/M238,0)</f>
        <v>0</v>
      </c>
      <c r="O238" s="86"/>
    </row>
    <row r="239" spans="1:16" s="92" customFormat="1" x14ac:dyDescent="0.15">
      <c r="A239" s="75" t="s">
        <v>24</v>
      </c>
      <c r="B239" s="49" t="s">
        <v>60</v>
      </c>
      <c r="C239" s="54">
        <f>B235</f>
        <v>0</v>
      </c>
      <c r="D239" s="87">
        <v>0.9</v>
      </c>
      <c r="E239" s="77"/>
      <c r="F239" s="77"/>
      <c r="G239" s="77"/>
      <c r="H239" s="88">
        <f>IF(J229&gt;0,IF(B235="kWh",(E239*D239*J228/J229)+(100%-D239)*E239,(E239*10*D239*J228/J229)+(100%-D239)*E239*10),0)</f>
        <v>0</v>
      </c>
      <c r="I239" s="88">
        <f>IF(J229&gt;0,IF(B235="kWh",(F239*D239*J228/J230)+(100%-D239)*F239,(F239*10*D239*J228/J230)+(100%-D239)*F239*10),0)</f>
        <v>0</v>
      </c>
      <c r="J239" s="88">
        <f>IF(J231&gt;0,IF(B235="kWh",(G239*D239*J228/J231)+(100%-D239)*G239,(G239*10*D239*J228/J231)+(100%-D239)*G239*10),0)</f>
        <v>0</v>
      </c>
      <c r="K239" s="89">
        <f>SUM(H239:J239)/3</f>
        <v>0</v>
      </c>
      <c r="L239" s="90"/>
      <c r="M239" s="90"/>
      <c r="N239" s="91"/>
      <c r="O239" s="86"/>
      <c r="P239" s="158"/>
    </row>
    <row r="240" spans="1:16" ht="14" thickBot="1" x14ac:dyDescent="0.2">
      <c r="A240" s="93" t="s">
        <v>25</v>
      </c>
      <c r="B240" s="48"/>
      <c r="C240" s="48"/>
      <c r="D240" s="84">
        <v>0.9</v>
      </c>
      <c r="E240" s="77"/>
      <c r="F240" s="77"/>
      <c r="G240" s="77"/>
      <c r="H240" s="78">
        <f>IF(J229&gt;0,(E240*D240*J228/J229)+(100%-D240)*E240,0)</f>
        <v>0</v>
      </c>
      <c r="I240" s="78">
        <f>IF(J229&gt;0,(F240*D240*J228/J230)+(100%-D240)*F240,0)</f>
        <v>0</v>
      </c>
      <c r="J240" s="78">
        <f>IF(J231&gt;0,(G240*D240*J228/J231)+(100%-D240)*G240,0)</f>
        <v>0</v>
      </c>
      <c r="K240" s="79">
        <f>SUM(H240:J240)/3</f>
        <v>0</v>
      </c>
      <c r="L240" s="94"/>
      <c r="M240" s="94"/>
      <c r="N240" s="49"/>
      <c r="O240" s="86"/>
    </row>
    <row r="241" spans="1:15" ht="14" thickBot="1" x14ac:dyDescent="0.2">
      <c r="A241" s="95" t="s">
        <v>26</v>
      </c>
      <c r="B241" s="45"/>
      <c r="C241" s="45"/>
      <c r="D241" s="45"/>
      <c r="E241" s="96">
        <f>IF(B235="kWh",SUM(E237:E240),E237+E238+(E239*10)+E240)</f>
        <v>0</v>
      </c>
      <c r="F241" s="96">
        <f>IF(B235="kWh",SUM(F237:F240),F237+F238+(F239*10)+F240)</f>
        <v>0</v>
      </c>
      <c r="G241" s="96">
        <f>IF(B235="kWh",SUM(G237:G240),G237+G238+(G239*10)+G240)</f>
        <v>0</v>
      </c>
      <c r="H241" s="96">
        <f>SUM(H237:H240)</f>
        <v>0</v>
      </c>
      <c r="I241" s="96">
        <f>SUM(I237:I240)</f>
        <v>0</v>
      </c>
      <c r="J241" s="96">
        <f>SUM(J237:J240)</f>
        <v>0</v>
      </c>
      <c r="K241" s="97">
        <f>SUM(K237:K240)</f>
        <v>0</v>
      </c>
      <c r="L241" s="98"/>
      <c r="M241" s="99" t="s">
        <v>61</v>
      </c>
      <c r="N241" s="100">
        <f>IF(G231 &gt; 0,+K241/G231,0)</f>
        <v>0</v>
      </c>
      <c r="O241" s="101">
        <f>IF(K241&gt;0,(+O237*K237+O238*K238+O239*K239+O240*K240)/K241,0)</f>
        <v>0</v>
      </c>
    </row>
    <row r="242" spans="1:15" ht="14" thickBot="1" x14ac:dyDescent="0.2">
      <c r="A242" s="102" t="s">
        <v>27</v>
      </c>
      <c r="B242" s="103"/>
      <c r="C242" s="103"/>
      <c r="D242" s="103"/>
      <c r="E242" s="104">
        <f>IF(B235="kWh",E237+E238+E239*B234+E240,E237+E238+(E239*10*B234)+E240)</f>
        <v>0</v>
      </c>
      <c r="F242" s="104">
        <f>IF(B235="kWh",F237+F238+F239*B234+F240,F237+F238+(F239*10*B234)+F240)</f>
        <v>0</v>
      </c>
      <c r="G242" s="104">
        <f>IF(B235="kWh",G237+G238+G239*B234+G240,G237+G238+(G239*10*B234)+G240)</f>
        <v>0</v>
      </c>
      <c r="H242" s="105">
        <f>+H237+H238+H239*B234+H240</f>
        <v>0</v>
      </c>
      <c r="I242" s="105">
        <f>+I237+I238+I239*B234+I240</f>
        <v>0</v>
      </c>
      <c r="J242" s="106">
        <f>+J237+J238+J239*B234+J240</f>
        <v>0</v>
      </c>
      <c r="K242" s="107">
        <f>+K237+K238+K239*B234+K240</f>
        <v>0</v>
      </c>
      <c r="L242" s="108"/>
      <c r="M242" s="109" t="s">
        <v>62</v>
      </c>
      <c r="N242" s="110">
        <f>IF(G231 &gt; 0,+K242/G231,0)</f>
        <v>0</v>
      </c>
      <c r="O242" s="111">
        <f>IF(K242&gt;0,(+O237*K237+O238*K238+O239*K239+O240*K240)/K242,0)</f>
        <v>0</v>
      </c>
    </row>
    <row r="243" spans="1:15" x14ac:dyDescent="0.15">
      <c r="A243" s="112" t="s">
        <v>28</v>
      </c>
      <c r="B243" s="113"/>
      <c r="C243" s="113"/>
      <c r="D243" s="113"/>
      <c r="E243" s="113"/>
      <c r="F243" s="113"/>
      <c r="G243" s="113"/>
      <c r="H243" s="113"/>
      <c r="I243" s="113"/>
      <c r="J243" s="113"/>
      <c r="K243" s="113"/>
      <c r="L243" s="113"/>
      <c r="M243" s="113"/>
      <c r="N243" s="113"/>
      <c r="O243" s="114"/>
    </row>
    <row r="244" spans="1:15" x14ac:dyDescent="0.15">
      <c r="A244" s="180"/>
      <c r="L244" s="92"/>
      <c r="O244" s="181"/>
    </row>
    <row r="245" spans="1:15" ht="14" thickBot="1" x14ac:dyDescent="0.2">
      <c r="A245" s="182"/>
      <c r="B245" s="183"/>
      <c r="C245" s="183"/>
      <c r="D245" s="183"/>
      <c r="E245" s="183"/>
      <c r="F245" s="183"/>
      <c r="G245" s="183"/>
      <c r="H245" s="183"/>
      <c r="I245" s="183"/>
      <c r="J245" s="183"/>
      <c r="K245" s="183"/>
      <c r="L245" s="183"/>
      <c r="M245" s="183"/>
      <c r="N245" s="183"/>
      <c r="O245" s="184"/>
    </row>
    <row r="246" spans="1:15" ht="21" x14ac:dyDescent="0.25">
      <c r="A246" s="44" t="s">
        <v>0</v>
      </c>
      <c r="B246" s="179"/>
      <c r="C246" s="175"/>
      <c r="D246" s="117"/>
      <c r="E246" s="45"/>
      <c r="F246" s="45"/>
      <c r="G246" s="45"/>
      <c r="H246" s="45"/>
      <c r="I246" s="45"/>
      <c r="J246" s="45"/>
      <c r="K246" s="45"/>
      <c r="L246" s="45"/>
      <c r="M246" s="45"/>
      <c r="N246" s="45"/>
      <c r="O246" s="46"/>
    </row>
    <row r="247" spans="1:15" x14ac:dyDescent="0.15">
      <c r="A247" s="47" t="s">
        <v>1</v>
      </c>
      <c r="B247" s="143"/>
      <c r="C247" s="144"/>
      <c r="D247" s="49"/>
      <c r="E247" s="49" t="s">
        <v>2</v>
      </c>
      <c r="F247" s="49"/>
      <c r="G247" s="50"/>
      <c r="H247" s="49"/>
      <c r="I247" s="49" t="s">
        <v>3</v>
      </c>
      <c r="J247" s="49"/>
      <c r="K247" s="49"/>
      <c r="L247" s="49"/>
      <c r="M247" s="49"/>
      <c r="N247" s="49"/>
      <c r="O247" s="51"/>
    </row>
    <row r="248" spans="1:15" x14ac:dyDescent="0.15">
      <c r="A248" s="47" t="s">
        <v>4</v>
      </c>
      <c r="B248" s="143"/>
      <c r="C248" s="48"/>
      <c r="D248" s="49"/>
      <c r="E248" s="49" t="s">
        <v>5</v>
      </c>
      <c r="F248" s="49"/>
      <c r="G248" s="50"/>
      <c r="H248" s="49"/>
      <c r="I248" s="49" t="s">
        <v>6</v>
      </c>
      <c r="J248" s="52"/>
      <c r="K248" s="49"/>
      <c r="L248" s="115" t="s">
        <v>96</v>
      </c>
      <c r="M248" s="49"/>
      <c r="N248" s="49"/>
      <c r="O248" s="51"/>
    </row>
    <row r="249" spans="1:15" x14ac:dyDescent="0.15">
      <c r="A249" s="53" t="s">
        <v>7</v>
      </c>
      <c r="B249" s="48"/>
      <c r="C249" s="48"/>
      <c r="D249" s="49"/>
      <c r="E249" s="49" t="s">
        <v>8</v>
      </c>
      <c r="F249" s="49"/>
      <c r="G249" s="50"/>
      <c r="H249" s="49"/>
      <c r="I249" s="49">
        <f>+I9</f>
        <v>2022</v>
      </c>
      <c r="J249" s="52"/>
      <c r="K249" s="49"/>
      <c r="L249" s="174"/>
      <c r="M249" s="49"/>
      <c r="N249" s="49"/>
      <c r="O249" s="51"/>
    </row>
    <row r="250" spans="1:15" ht="14" thickBot="1" x14ac:dyDescent="0.2">
      <c r="A250" s="47" t="s">
        <v>9</v>
      </c>
      <c r="B250" s="144"/>
      <c r="D250" s="49"/>
      <c r="E250" s="49" t="s">
        <v>10</v>
      </c>
      <c r="F250" s="49"/>
      <c r="G250" s="50"/>
      <c r="H250" s="49"/>
      <c r="I250" s="49">
        <f t="shared" ref="I250:I251" si="11">+I10</f>
        <v>2023</v>
      </c>
      <c r="J250" s="52"/>
      <c r="K250" s="49"/>
      <c r="L250" s="49"/>
      <c r="M250" s="49"/>
      <c r="N250" s="49"/>
      <c r="O250" s="51"/>
    </row>
    <row r="251" spans="1:15" ht="14" thickBot="1" x14ac:dyDescent="0.2">
      <c r="A251" s="47" t="s">
        <v>41</v>
      </c>
      <c r="B251" s="48"/>
      <c r="C251" s="49"/>
      <c r="D251" s="49"/>
      <c r="E251" s="54" t="s">
        <v>68</v>
      </c>
      <c r="F251" s="49"/>
      <c r="G251" s="52"/>
      <c r="H251" s="49" t="s">
        <v>11</v>
      </c>
      <c r="I251" s="49">
        <f t="shared" si="11"/>
        <v>2024</v>
      </c>
      <c r="J251" s="52"/>
      <c r="K251" s="49"/>
      <c r="L251" s="49"/>
      <c r="M251" s="131"/>
      <c r="N251" s="119"/>
      <c r="O251" s="132" t="s">
        <v>74</v>
      </c>
    </row>
    <row r="252" spans="1:15" ht="15" thickBot="1" x14ac:dyDescent="0.25">
      <c r="A252" s="47" t="s">
        <v>40</v>
      </c>
      <c r="B252" s="48"/>
      <c r="C252" s="49"/>
      <c r="D252" s="49"/>
      <c r="E252" s="54" t="s">
        <v>42</v>
      </c>
      <c r="F252" s="49"/>
      <c r="G252" s="55"/>
      <c r="H252" s="56" t="s">
        <v>43</v>
      </c>
      <c r="I252" s="49"/>
      <c r="J252" s="49"/>
      <c r="K252" s="49"/>
      <c r="L252" s="49"/>
      <c r="M252" s="133" t="s">
        <v>75</v>
      </c>
      <c r="N252" s="115"/>
      <c r="O252" s="121"/>
    </row>
    <row r="253" spans="1:15" ht="14" thickBot="1" x14ac:dyDescent="0.2">
      <c r="A253" s="57" t="s">
        <v>45</v>
      </c>
      <c r="B253" s="49"/>
      <c r="C253"/>
      <c r="D253" s="49"/>
      <c r="E253" s="123" t="s">
        <v>71</v>
      </c>
      <c r="F253" s="124"/>
      <c r="G253" s="155"/>
      <c r="H253" s="125" t="s">
        <v>109</v>
      </c>
      <c r="I253" s="126"/>
      <c r="J253" s="49"/>
      <c r="K253" s="49"/>
      <c r="L253" s="49"/>
      <c r="M253" s="118" t="s">
        <v>76</v>
      </c>
      <c r="N253" s="120"/>
      <c r="O253" s="122"/>
    </row>
    <row r="254" spans="1:15" ht="14" thickBot="1" x14ac:dyDescent="0.2">
      <c r="A254" s="47" t="s">
        <v>12</v>
      </c>
      <c r="B254" s="58"/>
      <c r="C254" s="172" t="s">
        <v>93</v>
      </c>
      <c r="D254" s="49"/>
      <c r="E254" s="127" t="s">
        <v>72</v>
      </c>
      <c r="F254" s="128"/>
      <c r="G254" s="122"/>
      <c r="H254" s="129" t="s">
        <v>73</v>
      </c>
      <c r="I254" s="130"/>
      <c r="J254" s="49"/>
      <c r="K254" s="49"/>
      <c r="L254" s="49"/>
      <c r="M254" s="49"/>
      <c r="N254" s="49"/>
      <c r="O254" s="51"/>
    </row>
    <row r="255" spans="1:15" x14ac:dyDescent="0.15">
      <c r="A255" s="57" t="s">
        <v>63</v>
      </c>
      <c r="B255" s="59"/>
      <c r="C255" s="49"/>
      <c r="D255" s="49"/>
      <c r="E255" s="60" t="s">
        <v>13</v>
      </c>
      <c r="F255" s="61"/>
      <c r="G255" s="62"/>
      <c r="H255" s="60" t="s">
        <v>14</v>
      </c>
      <c r="I255" s="63"/>
      <c r="J255" s="62"/>
      <c r="K255" s="64" t="s">
        <v>15</v>
      </c>
      <c r="L255" s="49"/>
      <c r="M255" s="64" t="s">
        <v>15</v>
      </c>
      <c r="N255" s="49"/>
      <c r="O255" s="51"/>
    </row>
    <row r="256" spans="1:15" ht="28" x14ac:dyDescent="0.15">
      <c r="A256" s="65" t="s">
        <v>16</v>
      </c>
      <c r="B256" s="66" t="s">
        <v>17</v>
      </c>
      <c r="C256" s="67" t="s">
        <v>18</v>
      </c>
      <c r="D256" s="68" t="s">
        <v>19</v>
      </c>
      <c r="E256" s="69">
        <f>+I249</f>
        <v>2022</v>
      </c>
      <c r="F256" s="67">
        <f>+$I$10</f>
        <v>2023</v>
      </c>
      <c r="G256" s="70">
        <f>+$I$11</f>
        <v>2024</v>
      </c>
      <c r="H256" s="69">
        <f>+E256</f>
        <v>2022</v>
      </c>
      <c r="I256" s="67">
        <f>+F256</f>
        <v>2023</v>
      </c>
      <c r="J256" s="70">
        <f>+G256</f>
        <v>2024</v>
      </c>
      <c r="K256" s="71" t="s">
        <v>20</v>
      </c>
      <c r="L256" s="173" t="s">
        <v>106</v>
      </c>
      <c r="M256" s="72" t="s">
        <v>44</v>
      </c>
      <c r="N256" s="73" t="s">
        <v>21</v>
      </c>
      <c r="O256" s="74" t="s">
        <v>64</v>
      </c>
    </row>
    <row r="257" spans="1:16" x14ac:dyDescent="0.15">
      <c r="A257" s="75" t="s">
        <v>22</v>
      </c>
      <c r="B257" s="48"/>
      <c r="C257" s="48"/>
      <c r="D257" s="76">
        <v>0.6</v>
      </c>
      <c r="E257" s="77"/>
      <c r="F257" s="77"/>
      <c r="G257" s="77"/>
      <c r="H257" s="78">
        <f>IF(J249 &gt; 0,(E257*D257*J248/J249)+(100%-D257)*E257,0)</f>
        <v>0</v>
      </c>
      <c r="I257" s="78">
        <f>IF(J250&gt;0,(F257*D257*J248/J250)+(100%-D257)*F257,0)</f>
        <v>0</v>
      </c>
      <c r="J257" s="78">
        <f>IF(J251&gt;0,(G257*D257*J248/J251)+(100%-D257)*G257,0)</f>
        <v>0</v>
      </c>
      <c r="K257" s="79">
        <f>SUM(H257:J257)/3</f>
        <v>0</v>
      </c>
      <c r="L257" s="80"/>
      <c r="M257" s="80">
        <f>+L257</f>
        <v>0</v>
      </c>
      <c r="N257" s="81">
        <f>IF(M257 &gt; 0,+K257/M257,0)</f>
        <v>0</v>
      </c>
      <c r="O257" s="82"/>
    </row>
    <row r="258" spans="1:16" x14ac:dyDescent="0.15">
      <c r="A258" s="75" t="s">
        <v>23</v>
      </c>
      <c r="B258" s="83"/>
      <c r="C258" s="48"/>
      <c r="D258" s="84">
        <v>0.9</v>
      </c>
      <c r="E258" s="77"/>
      <c r="F258" s="77"/>
      <c r="G258" s="77"/>
      <c r="H258" s="78">
        <f>IF(J249 &gt; 0,(E258*D258*J248/J249)+(100%-D258)*E258,0)</f>
        <v>0</v>
      </c>
      <c r="I258" s="78">
        <f>IF(J250&gt;0,(F258*D258*J248/J250)+(100%-D258)*F258,0)</f>
        <v>0</v>
      </c>
      <c r="J258" s="78">
        <f>IF(J251&gt;0,(G258*D258*J248/J251)+(100%-D258)*G258,0)</f>
        <v>0</v>
      </c>
      <c r="K258" s="79">
        <f>SUM(H258:J258)/3</f>
        <v>0</v>
      </c>
      <c r="L258" s="85"/>
      <c r="M258" s="80">
        <f>+L258</f>
        <v>0</v>
      </c>
      <c r="N258" s="81">
        <f>IF(M258 &gt; 0,+K258/M258,0)</f>
        <v>0</v>
      </c>
      <c r="O258" s="86"/>
    </row>
    <row r="259" spans="1:16" s="92" customFormat="1" x14ac:dyDescent="0.15">
      <c r="A259" s="75" t="s">
        <v>24</v>
      </c>
      <c r="B259" s="49" t="s">
        <v>60</v>
      </c>
      <c r="C259" s="54">
        <f>B255</f>
        <v>0</v>
      </c>
      <c r="D259" s="87">
        <v>0.9</v>
      </c>
      <c r="E259" s="77"/>
      <c r="F259" s="77"/>
      <c r="G259" s="77"/>
      <c r="H259" s="88">
        <f>IF(J249&gt;0,IF(B255="kWh",(E259*D259*J248/J249)+(100%-D259)*E259,(E259*10*D259*J248/J249)+(100%-D259)*E259*10),0)</f>
        <v>0</v>
      </c>
      <c r="I259" s="88">
        <f>IF(J249&gt;0,IF(B255="kWh",(F259*D259*J248/J250)+(100%-D259)*F259,(F259*10*D259*J248/J250)+(100%-D259)*F259*10),0)</f>
        <v>0</v>
      </c>
      <c r="J259" s="88">
        <f>IF(J251&gt;0,IF(B255="kWh",(G259*D259*J248/J251)+(100%-D259)*G259,(G259*10*D259*J248/J251)+(100%-D259)*G259*10),0)</f>
        <v>0</v>
      </c>
      <c r="K259" s="89">
        <f>SUM(H259:J259)/3</f>
        <v>0</v>
      </c>
      <c r="L259" s="90"/>
      <c r="M259" s="90"/>
      <c r="N259" s="91"/>
      <c r="O259" s="86"/>
      <c r="P259" s="158"/>
    </row>
    <row r="260" spans="1:16" ht="14" thickBot="1" x14ac:dyDescent="0.2">
      <c r="A260" s="93" t="s">
        <v>25</v>
      </c>
      <c r="B260" s="48"/>
      <c r="C260" s="48"/>
      <c r="D260" s="84">
        <v>0.9</v>
      </c>
      <c r="E260" s="77"/>
      <c r="F260" s="77"/>
      <c r="G260" s="77"/>
      <c r="H260" s="78">
        <f>IF(J249&gt;0,(E260*D260*J248/J249)+(100%-D260)*E260,0)</f>
        <v>0</v>
      </c>
      <c r="I260" s="78">
        <f>IF(J249&gt;0,(F260*D260*J248/J250)+(100%-D260)*F260,0)</f>
        <v>0</v>
      </c>
      <c r="J260" s="78">
        <f>IF(J251&gt;0,(G260*D260*J248/J251)+(100%-D260)*G260,0)</f>
        <v>0</v>
      </c>
      <c r="K260" s="79">
        <f>SUM(H260:J260)/3</f>
        <v>0</v>
      </c>
      <c r="L260" s="94"/>
      <c r="M260" s="94"/>
      <c r="N260" s="49"/>
      <c r="O260" s="86"/>
    </row>
    <row r="261" spans="1:16" ht="14" thickBot="1" x14ac:dyDescent="0.2">
      <c r="A261" s="95" t="s">
        <v>26</v>
      </c>
      <c r="B261" s="45"/>
      <c r="C261" s="45"/>
      <c r="D261" s="45"/>
      <c r="E261" s="96">
        <f>IF(B255="kWh",SUM(E257:E260),E257+E258+(E259*10)+E260)</f>
        <v>0</v>
      </c>
      <c r="F261" s="96">
        <f>IF(B255="kWh",SUM(F257:F260),F257+F258+(F259*10)+F260)</f>
        <v>0</v>
      </c>
      <c r="G261" s="96">
        <f>IF(B255="kWh",SUM(G257:G260),G257+G258+(G259*10)+G260)</f>
        <v>0</v>
      </c>
      <c r="H261" s="96">
        <f>SUM(H257:H260)</f>
        <v>0</v>
      </c>
      <c r="I261" s="96">
        <f>SUM(I257:I260)</f>
        <v>0</v>
      </c>
      <c r="J261" s="96">
        <f>SUM(J257:J260)</f>
        <v>0</v>
      </c>
      <c r="K261" s="97">
        <f>SUM(K257:K260)</f>
        <v>0</v>
      </c>
      <c r="L261" s="98"/>
      <c r="M261" s="99" t="s">
        <v>61</v>
      </c>
      <c r="N261" s="100">
        <f>IF(G251 &gt; 0,+K261/G251,0)</f>
        <v>0</v>
      </c>
      <c r="O261" s="101">
        <f>IF(K261&gt;0,(+O257*K257+O258*K258+O259*K259+O260*K260)/K261,0)</f>
        <v>0</v>
      </c>
      <c r="P261" s="159"/>
    </row>
    <row r="262" spans="1:16" ht="14" thickBot="1" x14ac:dyDescent="0.2">
      <c r="A262" s="102" t="s">
        <v>27</v>
      </c>
      <c r="B262" s="103"/>
      <c r="C262" s="103"/>
      <c r="D262" s="103"/>
      <c r="E262" s="104">
        <f>IF(B255="kWh",E257+E258+E259*B254+E260,E257+E258+(E259*10*B254)+E260)</f>
        <v>0</v>
      </c>
      <c r="F262" s="104">
        <f>IF(B255="kWh",F257+F258+F259*B254+F260,F257+F258+(F259*10*B254)+F260)</f>
        <v>0</v>
      </c>
      <c r="G262" s="104">
        <f>IF(B255="kWh",G257+G258+G259*B254+G260,G257+G258+(G259*10*B254)+G260)</f>
        <v>0</v>
      </c>
      <c r="H262" s="105">
        <f>+H257+H258+H259*B254+H260</f>
        <v>0</v>
      </c>
      <c r="I262" s="105">
        <f>+I257+I258+I259*B254+I260</f>
        <v>0</v>
      </c>
      <c r="J262" s="106">
        <f>+J257+J258+J259*B254+J260</f>
        <v>0</v>
      </c>
      <c r="K262" s="107">
        <f>+K257+K258+K259*B254+K260</f>
        <v>0</v>
      </c>
      <c r="L262" s="108"/>
      <c r="M262" s="109" t="s">
        <v>62</v>
      </c>
      <c r="N262" s="110">
        <f>IF(G251 &gt; 0,+K262/G251,0)</f>
        <v>0</v>
      </c>
      <c r="O262" s="111">
        <f>IF(K262&gt;0,(+O257*K257+O258*K258+O259*K259+O260*K260)/K262,0)</f>
        <v>0</v>
      </c>
    </row>
    <row r="263" spans="1:16" x14ac:dyDescent="0.15">
      <c r="A263" s="112" t="s">
        <v>28</v>
      </c>
      <c r="B263" s="113"/>
      <c r="C263" s="113"/>
      <c r="D263" s="113"/>
      <c r="E263" s="113"/>
      <c r="F263" s="113"/>
      <c r="G263" s="113"/>
      <c r="H263" s="113"/>
      <c r="I263" s="113"/>
      <c r="J263" s="113"/>
      <c r="K263" s="113"/>
      <c r="L263" s="113"/>
      <c r="M263" s="113"/>
      <c r="N263" s="113"/>
      <c r="O263" s="114"/>
    </row>
    <row r="264" spans="1:16" x14ac:dyDescent="0.15">
      <c r="A264" s="180"/>
      <c r="L264" s="92"/>
      <c r="O264" s="181"/>
    </row>
    <row r="265" spans="1:16" ht="14" thickBot="1" x14ac:dyDescent="0.2">
      <c r="A265" s="182"/>
      <c r="B265" s="183"/>
      <c r="C265" s="183"/>
      <c r="D265" s="183"/>
      <c r="E265" s="183"/>
      <c r="F265" s="183"/>
      <c r="G265" s="183"/>
      <c r="H265" s="183"/>
      <c r="I265" s="183"/>
      <c r="J265" s="183"/>
      <c r="K265" s="183"/>
      <c r="L265" s="183"/>
      <c r="M265" s="183"/>
      <c r="N265" s="183"/>
      <c r="O265" s="184"/>
    </row>
    <row r="266" spans="1:16" ht="21" x14ac:dyDescent="0.25">
      <c r="A266" s="44" t="s">
        <v>0</v>
      </c>
      <c r="B266" s="179"/>
      <c r="C266" s="175"/>
      <c r="D266" s="117"/>
      <c r="E266" s="45"/>
      <c r="F266" s="45"/>
      <c r="G266" s="45"/>
      <c r="H266" s="45"/>
      <c r="I266" s="45"/>
      <c r="J266" s="45"/>
      <c r="K266" s="45"/>
      <c r="L266" s="45"/>
      <c r="M266" s="45"/>
      <c r="N266" s="45"/>
      <c r="O266" s="46"/>
    </row>
    <row r="267" spans="1:16" x14ac:dyDescent="0.15">
      <c r="A267" s="47" t="s">
        <v>1</v>
      </c>
      <c r="B267" s="143"/>
      <c r="C267" s="144"/>
      <c r="D267" s="49"/>
      <c r="E267" s="49" t="s">
        <v>2</v>
      </c>
      <c r="F267" s="49"/>
      <c r="G267" s="50"/>
      <c r="H267" s="49"/>
      <c r="I267" s="49" t="s">
        <v>3</v>
      </c>
      <c r="J267" s="49"/>
      <c r="K267" s="49"/>
      <c r="L267" s="49"/>
      <c r="M267" s="49"/>
      <c r="N267" s="49"/>
      <c r="O267" s="51"/>
    </row>
    <row r="268" spans="1:16" x14ac:dyDescent="0.15">
      <c r="A268" s="47" t="s">
        <v>4</v>
      </c>
      <c r="B268" s="143"/>
      <c r="C268" s="48"/>
      <c r="D268" s="49"/>
      <c r="E268" s="49" t="s">
        <v>5</v>
      </c>
      <c r="F268" s="49"/>
      <c r="G268" s="50"/>
      <c r="H268" s="49"/>
      <c r="I268" s="49" t="s">
        <v>6</v>
      </c>
      <c r="J268" s="52"/>
      <c r="K268" s="49"/>
      <c r="L268" s="115" t="s">
        <v>96</v>
      </c>
      <c r="M268" s="49"/>
      <c r="N268" s="49"/>
      <c r="O268" s="51"/>
    </row>
    <row r="269" spans="1:16" x14ac:dyDescent="0.15">
      <c r="A269" s="53" t="s">
        <v>7</v>
      </c>
      <c r="B269" s="48"/>
      <c r="C269" s="48"/>
      <c r="D269" s="49"/>
      <c r="E269" s="49" t="s">
        <v>8</v>
      </c>
      <c r="F269" s="49"/>
      <c r="G269" s="50"/>
      <c r="H269" s="49"/>
      <c r="I269" s="49">
        <f>+I9</f>
        <v>2022</v>
      </c>
      <c r="J269" s="52"/>
      <c r="K269" s="49"/>
      <c r="L269" s="174"/>
      <c r="M269" s="49"/>
      <c r="N269" s="49"/>
      <c r="O269" s="51"/>
    </row>
    <row r="270" spans="1:16" ht="14" thickBot="1" x14ac:dyDescent="0.2">
      <c r="A270" s="47" t="s">
        <v>9</v>
      </c>
      <c r="B270" s="144"/>
      <c r="D270" s="49"/>
      <c r="E270" s="49" t="s">
        <v>10</v>
      </c>
      <c r="F270" s="49"/>
      <c r="G270" s="50"/>
      <c r="H270" s="49"/>
      <c r="I270" s="49">
        <f t="shared" ref="I270:I271" si="12">+I10</f>
        <v>2023</v>
      </c>
      <c r="J270" s="52"/>
      <c r="K270" s="49"/>
      <c r="L270" s="49"/>
      <c r="M270" s="49"/>
      <c r="N270" s="49"/>
      <c r="O270" s="51"/>
    </row>
    <row r="271" spans="1:16" ht="14" thickBot="1" x14ac:dyDescent="0.2">
      <c r="A271" s="47" t="s">
        <v>41</v>
      </c>
      <c r="B271" s="48"/>
      <c r="C271" s="49"/>
      <c r="D271" s="49"/>
      <c r="E271" s="54" t="s">
        <v>68</v>
      </c>
      <c r="F271" s="49"/>
      <c r="G271" s="52"/>
      <c r="H271" s="49" t="s">
        <v>11</v>
      </c>
      <c r="I271" s="49">
        <f t="shared" si="12"/>
        <v>2024</v>
      </c>
      <c r="J271" s="52"/>
      <c r="K271" s="49"/>
      <c r="L271" s="49"/>
      <c r="M271" s="131"/>
      <c r="N271" s="119"/>
      <c r="O271" s="132" t="s">
        <v>74</v>
      </c>
    </row>
    <row r="272" spans="1:16" ht="15" thickBot="1" x14ac:dyDescent="0.25">
      <c r="A272" s="47" t="s">
        <v>40</v>
      </c>
      <c r="B272" s="48"/>
      <c r="C272" s="49"/>
      <c r="D272" s="49"/>
      <c r="E272" s="54" t="s">
        <v>42</v>
      </c>
      <c r="F272" s="49"/>
      <c r="G272" s="55"/>
      <c r="H272" s="56" t="s">
        <v>43</v>
      </c>
      <c r="I272" s="49"/>
      <c r="J272" s="49"/>
      <c r="K272" s="49"/>
      <c r="L272" s="49"/>
      <c r="M272" s="133" t="s">
        <v>75</v>
      </c>
      <c r="N272" s="115"/>
      <c r="O272" s="121"/>
    </row>
    <row r="273" spans="1:16" ht="14" thickBot="1" x14ac:dyDescent="0.2">
      <c r="A273" s="57" t="s">
        <v>45</v>
      </c>
      <c r="B273" s="49"/>
      <c r="C273"/>
      <c r="D273" s="49"/>
      <c r="E273" s="123" t="s">
        <v>71</v>
      </c>
      <c r="F273" s="124"/>
      <c r="G273" s="155"/>
      <c r="H273" s="125" t="s">
        <v>109</v>
      </c>
      <c r="I273" s="126"/>
      <c r="J273" s="49"/>
      <c r="K273" s="49"/>
      <c r="L273" s="49"/>
      <c r="M273" s="118" t="s">
        <v>76</v>
      </c>
      <c r="N273" s="120"/>
      <c r="O273" s="122"/>
    </row>
    <row r="274" spans="1:16" ht="14" thickBot="1" x14ac:dyDescent="0.2">
      <c r="A274" s="47" t="s">
        <v>12</v>
      </c>
      <c r="B274" s="58"/>
      <c r="C274" s="172" t="s">
        <v>93</v>
      </c>
      <c r="D274" s="49"/>
      <c r="E274" s="127" t="s">
        <v>72</v>
      </c>
      <c r="F274" s="128"/>
      <c r="G274" s="122"/>
      <c r="H274" s="129" t="s">
        <v>73</v>
      </c>
      <c r="I274" s="130"/>
      <c r="J274" s="49"/>
      <c r="K274" s="49"/>
      <c r="L274" s="49"/>
      <c r="M274" s="49"/>
      <c r="N274" s="49"/>
      <c r="O274" s="51"/>
    </row>
    <row r="275" spans="1:16" x14ac:dyDescent="0.15">
      <c r="A275" s="57" t="s">
        <v>63</v>
      </c>
      <c r="B275" s="59"/>
      <c r="C275" s="49"/>
      <c r="D275" s="49"/>
      <c r="E275" s="60" t="s">
        <v>13</v>
      </c>
      <c r="F275" s="61"/>
      <c r="G275" s="62"/>
      <c r="H275" s="60" t="s">
        <v>14</v>
      </c>
      <c r="I275" s="63"/>
      <c r="J275" s="62"/>
      <c r="K275" s="64" t="s">
        <v>15</v>
      </c>
      <c r="L275" s="49"/>
      <c r="M275" s="64" t="s">
        <v>15</v>
      </c>
      <c r="N275" s="49"/>
      <c r="O275" s="51"/>
    </row>
    <row r="276" spans="1:16" ht="28" x14ac:dyDescent="0.15">
      <c r="A276" s="65" t="s">
        <v>16</v>
      </c>
      <c r="B276" s="66" t="s">
        <v>17</v>
      </c>
      <c r="C276" s="67" t="s">
        <v>18</v>
      </c>
      <c r="D276" s="68" t="s">
        <v>19</v>
      </c>
      <c r="E276" s="69">
        <f>+I269</f>
        <v>2022</v>
      </c>
      <c r="F276" s="67">
        <f>+$I$10</f>
        <v>2023</v>
      </c>
      <c r="G276" s="70">
        <f>+$I$11</f>
        <v>2024</v>
      </c>
      <c r="H276" s="69">
        <f>+E276</f>
        <v>2022</v>
      </c>
      <c r="I276" s="67">
        <f>+F276</f>
        <v>2023</v>
      </c>
      <c r="J276" s="70">
        <f>+G276</f>
        <v>2024</v>
      </c>
      <c r="K276" s="71" t="s">
        <v>20</v>
      </c>
      <c r="L276" s="173" t="s">
        <v>106</v>
      </c>
      <c r="M276" s="72" t="s">
        <v>44</v>
      </c>
      <c r="N276" s="73" t="s">
        <v>21</v>
      </c>
      <c r="O276" s="74" t="s">
        <v>64</v>
      </c>
    </row>
    <row r="277" spans="1:16" x14ac:dyDescent="0.15">
      <c r="A277" s="75" t="s">
        <v>22</v>
      </c>
      <c r="B277" s="48"/>
      <c r="C277" s="48"/>
      <c r="D277" s="76">
        <v>0.6</v>
      </c>
      <c r="E277" s="77"/>
      <c r="F277" s="77"/>
      <c r="G277" s="77"/>
      <c r="H277" s="78">
        <f>IF(J269 &gt; 0,(E277*D277*J268/J269)+(100%-D277)*E277,0)</f>
        <v>0</v>
      </c>
      <c r="I277" s="78">
        <f>IF(J270&gt;0,(F277*D277*J268/J270)+(100%-D277)*F277,0)</f>
        <v>0</v>
      </c>
      <c r="J277" s="78">
        <f>IF(J271&gt;0,(G277*D277*J268/J271)+(100%-D277)*G277,0)</f>
        <v>0</v>
      </c>
      <c r="K277" s="79">
        <f>SUM(H277:J277)/3</f>
        <v>0</v>
      </c>
      <c r="L277" s="80"/>
      <c r="M277" s="80">
        <f>+L277</f>
        <v>0</v>
      </c>
      <c r="N277" s="81">
        <f>IF(M277 &gt; 0,+K277/M277,0)</f>
        <v>0</v>
      </c>
      <c r="O277" s="82"/>
      <c r="P277" s="159"/>
    </row>
    <row r="278" spans="1:16" x14ac:dyDescent="0.15">
      <c r="A278" s="75" t="s">
        <v>23</v>
      </c>
      <c r="B278" s="83"/>
      <c r="C278" s="48"/>
      <c r="D278" s="84">
        <v>0.9</v>
      </c>
      <c r="E278" s="77"/>
      <c r="F278" s="77"/>
      <c r="G278" s="77"/>
      <c r="H278" s="78">
        <f>IF(J269 &gt; 0,(E278*D278*J268/J269)+(100%-D278)*E278,0)</f>
        <v>0</v>
      </c>
      <c r="I278" s="78">
        <f>IF(J270&gt;0,(F278*D278*J268/J270)+(100%-D278)*F278,0)</f>
        <v>0</v>
      </c>
      <c r="J278" s="78">
        <f>IF(J271&gt;0,(G278*D278*J268/J271)+(100%-D278)*G278,0)</f>
        <v>0</v>
      </c>
      <c r="K278" s="79">
        <f>SUM(H278:J278)/3</f>
        <v>0</v>
      </c>
      <c r="L278" s="85"/>
      <c r="M278" s="80">
        <f>+L278</f>
        <v>0</v>
      </c>
      <c r="N278" s="81">
        <f>IF(M278 &gt; 0,+K278/M278,0)</f>
        <v>0</v>
      </c>
      <c r="O278" s="86"/>
      <c r="P278" s="159"/>
    </row>
    <row r="279" spans="1:16" s="92" customFormat="1" x14ac:dyDescent="0.15">
      <c r="A279" s="75" t="s">
        <v>24</v>
      </c>
      <c r="B279" s="49" t="s">
        <v>60</v>
      </c>
      <c r="C279" s="54">
        <f>B275</f>
        <v>0</v>
      </c>
      <c r="D279" s="87">
        <v>0.9</v>
      </c>
      <c r="E279" s="77"/>
      <c r="F279" s="77"/>
      <c r="G279" s="77"/>
      <c r="H279" s="88">
        <f>IF(J269&gt;0,IF(B275="kWh",(E279*D279*J268/J269)+(100%-D279)*E279,(E279*10*D279*J268/J269)+(100%-D279)*E279*10),0)</f>
        <v>0</v>
      </c>
      <c r="I279" s="88">
        <f>IF(J269&gt;0,IF(B275="kWh",(F279*D279*J268/J270)+(100%-D279)*F279,(F279*10*D279*J268/J270)+(100%-D279)*F279*10),0)</f>
        <v>0</v>
      </c>
      <c r="J279" s="88">
        <f>IF(J271&gt;0,IF(B275="kWh",(G279*D279*J268/J271)+(100%-D279)*G279,(G279*10*D279*J268/J271)+(100%-D279)*G279*10),0)</f>
        <v>0</v>
      </c>
      <c r="K279" s="89">
        <f>SUM(H279:J279)/3</f>
        <v>0</v>
      </c>
      <c r="L279" s="90"/>
      <c r="M279" s="90"/>
      <c r="N279" s="91"/>
      <c r="O279" s="86"/>
      <c r="P279" s="158"/>
    </row>
    <row r="280" spans="1:16" ht="14" thickBot="1" x14ac:dyDescent="0.2">
      <c r="A280" s="93" t="s">
        <v>25</v>
      </c>
      <c r="B280" s="48"/>
      <c r="C280" s="48"/>
      <c r="D280" s="84">
        <v>0.9</v>
      </c>
      <c r="E280" s="77"/>
      <c r="F280" s="77"/>
      <c r="G280" s="77"/>
      <c r="H280" s="78">
        <f>IF(J269&gt;0,(E280*D280*J268/J269)+(100%-D280)*E280,0)</f>
        <v>0</v>
      </c>
      <c r="I280" s="78">
        <f>IF(J269&gt;0,(F280*D280*J268/J270)+(100%-D280)*F280,0)</f>
        <v>0</v>
      </c>
      <c r="J280" s="78">
        <f>IF(J271&gt;0,(G280*D280*J268/J271)+(100%-D280)*G280,0)</f>
        <v>0</v>
      </c>
      <c r="K280" s="79">
        <f>SUM(H280:J280)/3</f>
        <v>0</v>
      </c>
      <c r="L280" s="94"/>
      <c r="M280" s="94"/>
      <c r="N280" s="49"/>
      <c r="O280" s="86"/>
    </row>
    <row r="281" spans="1:16" ht="14" thickBot="1" x14ac:dyDescent="0.2">
      <c r="A281" s="95" t="s">
        <v>26</v>
      </c>
      <c r="B281" s="45"/>
      <c r="C281" s="45"/>
      <c r="D281" s="45"/>
      <c r="E281" s="96">
        <f>IF(B275="kWh",SUM(E277:E280),E277+E278+(E279*10)+E280)</f>
        <v>0</v>
      </c>
      <c r="F281" s="96">
        <f>IF(B275="kWh",SUM(F277:F280),F277+F278+(F279*10)+F280)</f>
        <v>0</v>
      </c>
      <c r="G281" s="96">
        <f>IF(B275="kWh",SUM(G277:G280),G277+G278+(G279*10)+G280)</f>
        <v>0</v>
      </c>
      <c r="H281" s="96">
        <f>SUM(H277:H280)</f>
        <v>0</v>
      </c>
      <c r="I281" s="96">
        <f>SUM(I277:I280)</f>
        <v>0</v>
      </c>
      <c r="J281" s="96">
        <f>SUM(J277:J280)</f>
        <v>0</v>
      </c>
      <c r="K281" s="97">
        <f>SUM(K277:K280)</f>
        <v>0</v>
      </c>
      <c r="L281" s="98"/>
      <c r="M281" s="99" t="s">
        <v>61</v>
      </c>
      <c r="N281" s="100">
        <f>IF(G271 &gt; 0,+K281/G271,0)</f>
        <v>0</v>
      </c>
      <c r="O281" s="101">
        <f>IF(K281&gt;0,(+O277*K277+O278*K278+O279*K279+O280*K280)/K281,0)</f>
        <v>0</v>
      </c>
    </row>
    <row r="282" spans="1:16" ht="14" thickBot="1" x14ac:dyDescent="0.2">
      <c r="A282" s="102" t="s">
        <v>27</v>
      </c>
      <c r="B282" s="103"/>
      <c r="C282" s="103"/>
      <c r="D282" s="103"/>
      <c r="E282" s="104">
        <f>IF(B275="kWh",E277+E278+E279*B274+E280,E277+E278+(E279*10*B274)+E280)</f>
        <v>0</v>
      </c>
      <c r="F282" s="104">
        <f>IF(B275="kWh",F277+F278+F279*B274+F280,F277+F278+(F279*10*B274)+F280)</f>
        <v>0</v>
      </c>
      <c r="G282" s="104">
        <f>IF(B275="kWh",G277+G278+G279*B274+G280,G277+G278+(G279*10*B274)+G280)</f>
        <v>0</v>
      </c>
      <c r="H282" s="105">
        <f>+H277+H278+H279*B274+H280</f>
        <v>0</v>
      </c>
      <c r="I282" s="105">
        <f>+I277+I278+I279*B274+I280</f>
        <v>0</v>
      </c>
      <c r="J282" s="106">
        <f>+J277+J278+J279*B274+J280</f>
        <v>0</v>
      </c>
      <c r="K282" s="107">
        <f>+K277+K278+K279*B274+K280</f>
        <v>0</v>
      </c>
      <c r="L282" s="108"/>
      <c r="M282" s="109" t="s">
        <v>62</v>
      </c>
      <c r="N282" s="110">
        <f>IF(G271 &gt; 0,+K282/G271,0)</f>
        <v>0</v>
      </c>
      <c r="O282" s="111">
        <f>IF(K282&gt;0,(+O277*K277+O278*K278+O279*K279+O280*K280)/K282,0)</f>
        <v>0</v>
      </c>
    </row>
    <row r="283" spans="1:16" x14ac:dyDescent="0.15">
      <c r="A283" s="112" t="s">
        <v>28</v>
      </c>
      <c r="B283" s="113"/>
      <c r="C283" s="113"/>
      <c r="D283" s="113"/>
      <c r="E283" s="113"/>
      <c r="F283" s="113"/>
      <c r="G283" s="113"/>
      <c r="H283" s="113"/>
      <c r="I283" s="113"/>
      <c r="J283" s="113"/>
      <c r="K283" s="113"/>
      <c r="L283" s="113"/>
      <c r="M283" s="113"/>
      <c r="N283" s="113"/>
      <c r="O283" s="114"/>
    </row>
    <row r="284" spans="1:16" x14ac:dyDescent="0.15">
      <c r="A284" s="180"/>
      <c r="L284" s="92"/>
      <c r="O284" s="181"/>
    </row>
    <row r="285" spans="1:16" ht="14" thickBot="1" x14ac:dyDescent="0.2">
      <c r="A285" s="182"/>
      <c r="B285" s="183"/>
      <c r="C285" s="183"/>
      <c r="D285" s="183"/>
      <c r="E285" s="183"/>
      <c r="F285" s="183"/>
      <c r="G285" s="183"/>
      <c r="H285" s="183"/>
      <c r="I285" s="183"/>
      <c r="J285" s="183"/>
      <c r="K285" s="183"/>
      <c r="L285" s="183"/>
      <c r="M285" s="183"/>
      <c r="N285" s="183"/>
      <c r="O285" s="184"/>
    </row>
    <row r="286" spans="1:16" ht="21" x14ac:dyDescent="0.25">
      <c r="A286" s="44" t="s">
        <v>0</v>
      </c>
      <c r="B286" s="179"/>
      <c r="C286" s="175"/>
      <c r="D286" s="117"/>
      <c r="E286" s="45"/>
      <c r="F286" s="45"/>
      <c r="G286" s="45"/>
      <c r="H286" s="45"/>
      <c r="I286" s="45"/>
      <c r="J286" s="45"/>
      <c r="K286" s="45"/>
      <c r="L286" s="45"/>
      <c r="M286" s="45"/>
      <c r="N286" s="45"/>
      <c r="O286" s="46"/>
    </row>
    <row r="287" spans="1:16" x14ac:dyDescent="0.15">
      <c r="A287" s="47" t="s">
        <v>1</v>
      </c>
      <c r="B287" s="143"/>
      <c r="C287" s="144"/>
      <c r="D287" s="49"/>
      <c r="E287" s="49" t="s">
        <v>2</v>
      </c>
      <c r="F287" s="49"/>
      <c r="G287" s="50"/>
      <c r="H287" s="49"/>
      <c r="I287" s="49" t="s">
        <v>3</v>
      </c>
      <c r="J287" s="49"/>
      <c r="K287" s="49"/>
      <c r="L287" s="49"/>
      <c r="M287" s="49"/>
      <c r="N287" s="49"/>
      <c r="O287" s="51"/>
      <c r="P287" s="159"/>
    </row>
    <row r="288" spans="1:16" x14ac:dyDescent="0.15">
      <c r="A288" s="47" t="s">
        <v>4</v>
      </c>
      <c r="B288" s="143"/>
      <c r="C288" s="48"/>
      <c r="D288" s="49"/>
      <c r="E288" s="49" t="s">
        <v>5</v>
      </c>
      <c r="F288" s="49"/>
      <c r="G288" s="50"/>
      <c r="H288" s="49"/>
      <c r="I288" s="49" t="s">
        <v>6</v>
      </c>
      <c r="J288" s="52"/>
      <c r="K288" s="49"/>
      <c r="L288" s="115" t="s">
        <v>96</v>
      </c>
      <c r="M288" s="49"/>
      <c r="N288" s="49"/>
      <c r="O288" s="51"/>
    </row>
    <row r="289" spans="1:16" x14ac:dyDescent="0.15">
      <c r="A289" s="53" t="s">
        <v>7</v>
      </c>
      <c r="B289" s="48"/>
      <c r="C289" s="48"/>
      <c r="D289" s="49"/>
      <c r="E289" s="49" t="s">
        <v>8</v>
      </c>
      <c r="F289" s="49"/>
      <c r="G289" s="50"/>
      <c r="H289" s="49"/>
      <c r="I289" s="49">
        <f>+I9</f>
        <v>2022</v>
      </c>
      <c r="J289" s="52"/>
      <c r="K289" s="49"/>
      <c r="L289" s="174"/>
      <c r="M289" s="49"/>
      <c r="N289" s="49"/>
      <c r="O289" s="51"/>
    </row>
    <row r="290" spans="1:16" ht="14" thickBot="1" x14ac:dyDescent="0.2">
      <c r="A290" s="47" t="s">
        <v>9</v>
      </c>
      <c r="B290" s="144"/>
      <c r="D290" s="49"/>
      <c r="E290" s="49" t="s">
        <v>10</v>
      </c>
      <c r="F290" s="49"/>
      <c r="G290" s="50"/>
      <c r="H290" s="49"/>
      <c r="I290" s="49">
        <f t="shared" ref="I290:I291" si="13">+I10</f>
        <v>2023</v>
      </c>
      <c r="J290" s="52"/>
      <c r="K290" s="49"/>
      <c r="L290" s="49"/>
      <c r="M290" s="49"/>
      <c r="N290" s="49"/>
      <c r="O290" s="51"/>
    </row>
    <row r="291" spans="1:16" ht="14" thickBot="1" x14ac:dyDescent="0.2">
      <c r="A291" s="47" t="s">
        <v>41</v>
      </c>
      <c r="B291" s="48"/>
      <c r="C291" s="49"/>
      <c r="D291" s="49"/>
      <c r="E291" s="54" t="s">
        <v>68</v>
      </c>
      <c r="F291" s="49"/>
      <c r="G291" s="52"/>
      <c r="H291" s="49" t="s">
        <v>11</v>
      </c>
      <c r="I291" s="49">
        <f t="shared" si="13"/>
        <v>2024</v>
      </c>
      <c r="J291" s="52"/>
      <c r="K291" s="49"/>
      <c r="L291" s="49"/>
      <c r="M291" s="131"/>
      <c r="N291" s="119"/>
      <c r="O291" s="132" t="s">
        <v>74</v>
      </c>
    </row>
    <row r="292" spans="1:16" ht="15" thickBot="1" x14ac:dyDescent="0.25">
      <c r="A292" s="47" t="s">
        <v>40</v>
      </c>
      <c r="B292" s="48"/>
      <c r="C292" s="49"/>
      <c r="D292" s="49"/>
      <c r="E292" s="54" t="s">
        <v>42</v>
      </c>
      <c r="F292" s="49"/>
      <c r="G292" s="55"/>
      <c r="H292" s="56" t="s">
        <v>43</v>
      </c>
      <c r="I292" s="49"/>
      <c r="J292" s="49"/>
      <c r="K292" s="49"/>
      <c r="L292" s="49"/>
      <c r="M292" s="133" t="s">
        <v>75</v>
      </c>
      <c r="N292" s="115"/>
      <c r="O292" s="121"/>
    </row>
    <row r="293" spans="1:16" ht="14" thickBot="1" x14ac:dyDescent="0.2">
      <c r="A293" s="57" t="s">
        <v>45</v>
      </c>
      <c r="B293" s="49"/>
      <c r="C293"/>
      <c r="D293" s="49"/>
      <c r="E293" s="123" t="s">
        <v>71</v>
      </c>
      <c r="F293" s="124"/>
      <c r="G293" s="155"/>
      <c r="H293" s="125" t="s">
        <v>109</v>
      </c>
      <c r="I293" s="126"/>
      <c r="J293" s="49"/>
      <c r="K293" s="49"/>
      <c r="L293" s="49"/>
      <c r="M293" s="118" t="s">
        <v>76</v>
      </c>
      <c r="N293" s="120"/>
      <c r="O293" s="122"/>
      <c r="P293" s="159"/>
    </row>
    <row r="294" spans="1:16" ht="14" thickBot="1" x14ac:dyDescent="0.2">
      <c r="A294" s="47" t="s">
        <v>12</v>
      </c>
      <c r="B294" s="58"/>
      <c r="C294" s="172" t="s">
        <v>93</v>
      </c>
      <c r="D294" s="49"/>
      <c r="E294" s="127" t="s">
        <v>72</v>
      </c>
      <c r="F294" s="128"/>
      <c r="G294" s="122"/>
      <c r="H294" s="129" t="s">
        <v>73</v>
      </c>
      <c r="I294" s="130"/>
      <c r="J294" s="49"/>
      <c r="K294" s="49"/>
      <c r="L294" s="49"/>
      <c r="M294" s="49"/>
      <c r="N294" s="49"/>
      <c r="O294" s="51"/>
    </row>
    <row r="295" spans="1:16" x14ac:dyDescent="0.15">
      <c r="A295" s="57" t="s">
        <v>63</v>
      </c>
      <c r="B295" s="59"/>
      <c r="C295" s="49"/>
      <c r="D295" s="49"/>
      <c r="E295" s="60" t="s">
        <v>13</v>
      </c>
      <c r="F295" s="61"/>
      <c r="G295" s="62"/>
      <c r="H295" s="60" t="s">
        <v>14</v>
      </c>
      <c r="I295" s="63"/>
      <c r="J295" s="62"/>
      <c r="K295" s="64" t="s">
        <v>15</v>
      </c>
      <c r="L295" s="49"/>
      <c r="M295" s="64" t="s">
        <v>15</v>
      </c>
      <c r="N295" s="49"/>
      <c r="O295" s="51"/>
    </row>
    <row r="296" spans="1:16" ht="28" x14ac:dyDescent="0.15">
      <c r="A296" s="65" t="s">
        <v>16</v>
      </c>
      <c r="B296" s="66" t="s">
        <v>17</v>
      </c>
      <c r="C296" s="67" t="s">
        <v>18</v>
      </c>
      <c r="D296" s="68" t="s">
        <v>19</v>
      </c>
      <c r="E296" s="69">
        <f>+I289</f>
        <v>2022</v>
      </c>
      <c r="F296" s="67">
        <f>+$I$10</f>
        <v>2023</v>
      </c>
      <c r="G296" s="70">
        <f>+$I$11</f>
        <v>2024</v>
      </c>
      <c r="H296" s="69">
        <f>+E296</f>
        <v>2022</v>
      </c>
      <c r="I296" s="67">
        <f>+F296</f>
        <v>2023</v>
      </c>
      <c r="J296" s="70">
        <f>+G296</f>
        <v>2024</v>
      </c>
      <c r="K296" s="71" t="s">
        <v>20</v>
      </c>
      <c r="L296" s="173" t="s">
        <v>106</v>
      </c>
      <c r="M296" s="72" t="s">
        <v>44</v>
      </c>
      <c r="N296" s="73" t="s">
        <v>21</v>
      </c>
      <c r="O296" s="74" t="s">
        <v>64</v>
      </c>
    </row>
    <row r="297" spans="1:16" x14ac:dyDescent="0.15">
      <c r="A297" s="75" t="s">
        <v>22</v>
      </c>
      <c r="B297" s="48"/>
      <c r="C297" s="48"/>
      <c r="D297" s="76">
        <v>0.6</v>
      </c>
      <c r="E297" s="77"/>
      <c r="F297" s="77"/>
      <c r="G297" s="77"/>
      <c r="H297" s="78">
        <f>IF(J289 &gt; 0,(E297*D297*J288/J289)+(100%-D297)*E297,0)</f>
        <v>0</v>
      </c>
      <c r="I297" s="78">
        <f>IF(J290&gt;0,(F297*D297*J288/J290)+(100%-D297)*F297,0)</f>
        <v>0</v>
      </c>
      <c r="J297" s="78">
        <f>IF(J291&gt;0,(G297*D297*J288/J291)+(100%-D297)*G297,0)</f>
        <v>0</v>
      </c>
      <c r="K297" s="79">
        <f>SUM(H297:J297)/3</f>
        <v>0</v>
      </c>
      <c r="L297" s="80"/>
      <c r="M297" s="80">
        <f>+L297</f>
        <v>0</v>
      </c>
      <c r="N297" s="81">
        <f>IF(M297 &gt; 0,+K297/M297,0)</f>
        <v>0</v>
      </c>
      <c r="O297" s="82"/>
    </row>
    <row r="298" spans="1:16" x14ac:dyDescent="0.15">
      <c r="A298" s="75" t="s">
        <v>23</v>
      </c>
      <c r="B298" s="83"/>
      <c r="C298" s="48"/>
      <c r="D298" s="84">
        <v>0.9</v>
      </c>
      <c r="E298" s="77"/>
      <c r="F298" s="77"/>
      <c r="G298" s="77"/>
      <c r="H298" s="78">
        <f>IF(J289 &gt; 0,(E298*D298*J288/J289)+(100%-D298)*E298,0)</f>
        <v>0</v>
      </c>
      <c r="I298" s="78">
        <f>IF(J290&gt;0,(F298*D298*J288/J290)+(100%-D298)*F298,0)</f>
        <v>0</v>
      </c>
      <c r="J298" s="78">
        <f>IF(J291&gt;0,(G298*D298*J288/J291)+(100%-D298)*G298,0)</f>
        <v>0</v>
      </c>
      <c r="K298" s="79">
        <f>SUM(H298:J298)/3</f>
        <v>0</v>
      </c>
      <c r="L298" s="85"/>
      <c r="M298" s="80">
        <f>+L298</f>
        <v>0</v>
      </c>
      <c r="N298" s="81">
        <f>IF(M298 &gt; 0,+K298/M298,0)</f>
        <v>0</v>
      </c>
      <c r="O298" s="86"/>
    </row>
    <row r="299" spans="1:16" s="92" customFormat="1" x14ac:dyDescent="0.15">
      <c r="A299" s="75" t="s">
        <v>24</v>
      </c>
      <c r="B299" s="49" t="s">
        <v>60</v>
      </c>
      <c r="C299" s="54">
        <f>B295</f>
        <v>0</v>
      </c>
      <c r="D299" s="87">
        <v>0.9</v>
      </c>
      <c r="E299" s="77"/>
      <c r="F299" s="77"/>
      <c r="G299" s="77"/>
      <c r="H299" s="88">
        <f>IF(J289&gt;0,IF(B295="kWh",(E299*D299*J288/J289)+(100%-D299)*E299,(E299*10*D299*J288/J289)+(100%-D299)*E299*10),0)</f>
        <v>0</v>
      </c>
      <c r="I299" s="88">
        <f>IF(J289&gt;0,IF(B295="kWh",(F299*D299*J288/J290)+(100%-D299)*F299,(F299*10*D299*J288/J290)+(100%-D299)*F299*10),0)</f>
        <v>0</v>
      </c>
      <c r="J299" s="88">
        <f>IF(J291&gt;0,IF(B295="kWh",(G299*D299*J288/J291)+(100%-D299)*G299,(G299*10*D299*J288/J291)+(100%-D299)*G299*10),0)</f>
        <v>0</v>
      </c>
      <c r="K299" s="89">
        <f>SUM(H299:J299)/3</f>
        <v>0</v>
      </c>
      <c r="L299" s="90"/>
      <c r="M299" s="90"/>
      <c r="N299" s="91"/>
      <c r="O299" s="86"/>
      <c r="P299" s="158"/>
    </row>
    <row r="300" spans="1:16" ht="14" thickBot="1" x14ac:dyDescent="0.2">
      <c r="A300" s="93" t="s">
        <v>25</v>
      </c>
      <c r="B300" s="48"/>
      <c r="C300" s="48"/>
      <c r="D300" s="84">
        <v>0.9</v>
      </c>
      <c r="E300" s="77"/>
      <c r="F300" s="77"/>
      <c r="G300" s="77"/>
      <c r="H300" s="78">
        <f>IF(J289&gt;0,(E300*D300*J288/J289)+(100%-D300)*E300,0)</f>
        <v>0</v>
      </c>
      <c r="I300" s="78">
        <f>IF(J289&gt;0,(F300*D300*J288/J290)+(100%-D300)*F300,0)</f>
        <v>0</v>
      </c>
      <c r="J300" s="78">
        <f>IF(J291&gt;0,(G300*D300*J288/J291)+(100%-D300)*G300,0)</f>
        <v>0</v>
      </c>
      <c r="K300" s="79">
        <f>SUM(H300:J300)/3</f>
        <v>0</v>
      </c>
      <c r="L300" s="94"/>
      <c r="M300" s="94"/>
      <c r="N300" s="49"/>
      <c r="O300" s="86"/>
    </row>
    <row r="301" spans="1:16" ht="14" thickBot="1" x14ac:dyDescent="0.2">
      <c r="A301" s="95" t="s">
        <v>26</v>
      </c>
      <c r="B301" s="45"/>
      <c r="C301" s="45"/>
      <c r="D301" s="45"/>
      <c r="E301" s="96">
        <f>IF(B295="kWh",SUM(E297:E300),E297+E298+(E299*10)+E300)</f>
        <v>0</v>
      </c>
      <c r="F301" s="96">
        <f>IF(B295="kWh",SUM(F297:F300),F297+F298+(F299*10)+F300)</f>
        <v>0</v>
      </c>
      <c r="G301" s="96">
        <f>IF(B295="kWh",SUM(G297:G300),G297+G298+(G299*10)+G300)</f>
        <v>0</v>
      </c>
      <c r="H301" s="96">
        <f>SUM(H297:H300)</f>
        <v>0</v>
      </c>
      <c r="I301" s="96">
        <f>SUM(I297:I300)</f>
        <v>0</v>
      </c>
      <c r="J301" s="96">
        <f>SUM(J297:J300)</f>
        <v>0</v>
      </c>
      <c r="K301" s="97">
        <f>SUM(K297:K300)</f>
        <v>0</v>
      </c>
      <c r="L301" s="98"/>
      <c r="M301" s="99" t="s">
        <v>61</v>
      </c>
      <c r="N301" s="100">
        <f>IF(G291 &gt; 0,+K301/G291,0)</f>
        <v>0</v>
      </c>
      <c r="O301" s="101">
        <f>IF(K301&gt;0,(+O297*K297+O298*K298+O299*K299+O300*K300)/K301,0)</f>
        <v>0</v>
      </c>
    </row>
    <row r="302" spans="1:16" ht="14" thickBot="1" x14ac:dyDescent="0.2">
      <c r="A302" s="102" t="s">
        <v>27</v>
      </c>
      <c r="B302" s="103"/>
      <c r="C302" s="103"/>
      <c r="D302" s="103"/>
      <c r="E302" s="104">
        <f>IF(B295="kWh",E297+E298+E299*B294+E300,E297+E298+(E299*10*B294)+E300)</f>
        <v>0</v>
      </c>
      <c r="F302" s="104">
        <f>IF(B295="kWh",F297+F298+F299*B294+F300,F297+F298+(F299*10*B294)+F300)</f>
        <v>0</v>
      </c>
      <c r="G302" s="104">
        <f>IF(B295="kWh",G297+G298+G299*B294+G300,G297+G298+(G299*10*B294)+G300)</f>
        <v>0</v>
      </c>
      <c r="H302" s="105">
        <f>+H297+H298+H299*B294+H300</f>
        <v>0</v>
      </c>
      <c r="I302" s="105">
        <f>+I297+I298+I299*B294+I300</f>
        <v>0</v>
      </c>
      <c r="J302" s="106">
        <f>+J297+J298+J299*B294+J300</f>
        <v>0</v>
      </c>
      <c r="K302" s="107">
        <f>+K297+K298+K299*B294+K300</f>
        <v>0</v>
      </c>
      <c r="L302" s="108"/>
      <c r="M302" s="109" t="s">
        <v>62</v>
      </c>
      <c r="N302" s="110">
        <f>IF(G291 &gt; 0,+K302/G291,0)</f>
        <v>0</v>
      </c>
      <c r="O302" s="111">
        <f>IF(K302&gt;0,(+O297*K297+O298*K298+O299*K299+O300*K300)/K302,0)</f>
        <v>0</v>
      </c>
    </row>
    <row r="303" spans="1:16" x14ac:dyDescent="0.15">
      <c r="A303" s="112" t="s">
        <v>28</v>
      </c>
      <c r="B303" s="113"/>
      <c r="C303" s="113"/>
      <c r="D303" s="113"/>
      <c r="E303" s="113"/>
      <c r="F303" s="113"/>
      <c r="G303" s="113"/>
      <c r="H303" s="113"/>
      <c r="I303" s="113"/>
      <c r="J303" s="113"/>
      <c r="K303" s="113"/>
      <c r="L303" s="113"/>
      <c r="M303" s="113"/>
      <c r="N303" s="113"/>
      <c r="O303" s="114"/>
    </row>
    <row r="304" spans="1:16" x14ac:dyDescent="0.15">
      <c r="A304" s="180"/>
      <c r="L304" s="92"/>
      <c r="O304" s="181"/>
    </row>
    <row r="305" spans="1:16" ht="14" thickBot="1" x14ac:dyDescent="0.2">
      <c r="A305" s="182"/>
      <c r="B305" s="183"/>
      <c r="C305" s="183"/>
      <c r="D305" s="183"/>
      <c r="E305" s="183"/>
      <c r="F305" s="183"/>
      <c r="G305" s="183"/>
      <c r="H305" s="183"/>
      <c r="I305" s="183"/>
      <c r="J305" s="183"/>
      <c r="K305" s="183"/>
      <c r="L305" s="183"/>
      <c r="M305" s="183"/>
      <c r="N305" s="183"/>
      <c r="O305" s="184"/>
    </row>
    <row r="306" spans="1:16" ht="21" x14ac:dyDescent="0.25">
      <c r="A306" s="44" t="s">
        <v>0</v>
      </c>
      <c r="B306" s="179"/>
      <c r="C306" s="175"/>
      <c r="D306" s="117"/>
      <c r="E306" s="45"/>
      <c r="F306" s="45"/>
      <c r="G306" s="45"/>
      <c r="H306" s="45"/>
      <c r="I306" s="45"/>
      <c r="J306" s="45"/>
      <c r="K306" s="45"/>
      <c r="L306" s="45"/>
      <c r="M306" s="45"/>
      <c r="N306" s="45"/>
      <c r="O306" s="46"/>
    </row>
    <row r="307" spans="1:16" x14ac:dyDescent="0.15">
      <c r="A307" s="47" t="s">
        <v>1</v>
      </c>
      <c r="B307" s="143"/>
      <c r="C307" s="144"/>
      <c r="D307" s="49"/>
      <c r="E307" s="49" t="s">
        <v>2</v>
      </c>
      <c r="F307" s="49"/>
      <c r="G307" s="50"/>
      <c r="H307" s="49"/>
      <c r="I307" s="49" t="s">
        <v>3</v>
      </c>
      <c r="J307" s="49"/>
      <c r="K307" s="49"/>
      <c r="L307" s="49"/>
      <c r="M307" s="49"/>
      <c r="N307" s="49"/>
      <c r="O307" s="51"/>
    </row>
    <row r="308" spans="1:16" x14ac:dyDescent="0.15">
      <c r="A308" s="47" t="s">
        <v>4</v>
      </c>
      <c r="B308" s="143"/>
      <c r="C308" s="48"/>
      <c r="D308" s="49"/>
      <c r="E308" s="49" t="s">
        <v>5</v>
      </c>
      <c r="F308" s="49"/>
      <c r="G308" s="50"/>
      <c r="H308" s="49"/>
      <c r="I308" s="49" t="s">
        <v>6</v>
      </c>
      <c r="J308" s="52"/>
      <c r="K308" s="49"/>
      <c r="L308" s="115" t="s">
        <v>96</v>
      </c>
      <c r="M308" s="49"/>
      <c r="N308" s="49"/>
      <c r="O308" s="51"/>
    </row>
    <row r="309" spans="1:16" x14ac:dyDescent="0.15">
      <c r="A309" s="53" t="s">
        <v>7</v>
      </c>
      <c r="B309" s="48"/>
      <c r="C309" s="48"/>
      <c r="D309" s="49"/>
      <c r="E309" s="49" t="s">
        <v>8</v>
      </c>
      <c r="F309" s="49"/>
      <c r="G309" s="50"/>
      <c r="H309" s="49"/>
      <c r="I309" s="49">
        <f>+I9</f>
        <v>2022</v>
      </c>
      <c r="J309" s="52"/>
      <c r="K309" s="49"/>
      <c r="L309" s="174"/>
      <c r="M309" s="49"/>
      <c r="N309" s="49"/>
      <c r="O309" s="51"/>
    </row>
    <row r="310" spans="1:16" ht="14" thickBot="1" x14ac:dyDescent="0.2">
      <c r="A310" s="47" t="s">
        <v>9</v>
      </c>
      <c r="B310" s="144"/>
      <c r="D310" s="49"/>
      <c r="E310" s="49" t="s">
        <v>10</v>
      </c>
      <c r="F310" s="49"/>
      <c r="G310" s="50"/>
      <c r="H310" s="49"/>
      <c r="I310" s="49">
        <f t="shared" ref="I310:I311" si="14">+I10</f>
        <v>2023</v>
      </c>
      <c r="J310" s="52"/>
      <c r="K310" s="49"/>
      <c r="L310" s="49"/>
      <c r="M310" s="49"/>
      <c r="N310" s="49"/>
      <c r="O310" s="51"/>
    </row>
    <row r="311" spans="1:16" ht="14" thickBot="1" x14ac:dyDescent="0.2">
      <c r="A311" s="47" t="s">
        <v>41</v>
      </c>
      <c r="B311" s="48"/>
      <c r="C311" s="49"/>
      <c r="D311" s="49"/>
      <c r="E311" s="54" t="s">
        <v>68</v>
      </c>
      <c r="F311" s="49"/>
      <c r="G311" s="52"/>
      <c r="H311" s="49" t="s">
        <v>11</v>
      </c>
      <c r="I311" s="49">
        <f t="shared" si="14"/>
        <v>2024</v>
      </c>
      <c r="J311" s="52"/>
      <c r="K311" s="49"/>
      <c r="L311" s="49"/>
      <c r="M311" s="131"/>
      <c r="N311" s="119"/>
      <c r="O311" s="132" t="s">
        <v>74</v>
      </c>
    </row>
    <row r="312" spans="1:16" ht="15" thickBot="1" x14ac:dyDescent="0.25">
      <c r="A312" s="47" t="s">
        <v>40</v>
      </c>
      <c r="B312" s="48"/>
      <c r="C312" s="49"/>
      <c r="D312" s="49"/>
      <c r="E312" s="54" t="s">
        <v>42</v>
      </c>
      <c r="F312" s="49"/>
      <c r="G312" s="55"/>
      <c r="H312" s="56" t="s">
        <v>43</v>
      </c>
      <c r="I312" s="49"/>
      <c r="J312" s="49"/>
      <c r="K312" s="49"/>
      <c r="L312" s="49"/>
      <c r="M312" s="133" t="s">
        <v>75</v>
      </c>
      <c r="N312" s="115"/>
      <c r="O312" s="121"/>
    </row>
    <row r="313" spans="1:16" ht="14" thickBot="1" x14ac:dyDescent="0.2">
      <c r="A313" s="57" t="s">
        <v>45</v>
      </c>
      <c r="B313" s="49"/>
      <c r="C313"/>
      <c r="D313" s="49"/>
      <c r="E313" s="123" t="s">
        <v>71</v>
      </c>
      <c r="F313" s="124"/>
      <c r="G313" s="155"/>
      <c r="H313" s="125" t="s">
        <v>109</v>
      </c>
      <c r="I313" s="126"/>
      <c r="J313" s="49"/>
      <c r="K313" s="49"/>
      <c r="L313" s="49"/>
      <c r="M313" s="118" t="s">
        <v>76</v>
      </c>
      <c r="N313" s="120"/>
      <c r="O313" s="122"/>
    </row>
    <row r="314" spans="1:16" ht="14" thickBot="1" x14ac:dyDescent="0.2">
      <c r="A314" s="47" t="s">
        <v>12</v>
      </c>
      <c r="B314" s="58"/>
      <c r="C314" s="172" t="s">
        <v>93</v>
      </c>
      <c r="D314" s="49"/>
      <c r="E314" s="127" t="s">
        <v>72</v>
      </c>
      <c r="F314" s="128"/>
      <c r="G314" s="122"/>
      <c r="H314" s="129" t="s">
        <v>73</v>
      </c>
      <c r="I314" s="130"/>
      <c r="J314" s="49"/>
      <c r="K314" s="49"/>
      <c r="L314" s="49"/>
      <c r="M314" s="49"/>
      <c r="N314" s="49"/>
      <c r="O314" s="51"/>
    </row>
    <row r="315" spans="1:16" x14ac:dyDescent="0.15">
      <c r="A315" s="57" t="s">
        <v>63</v>
      </c>
      <c r="B315" s="59"/>
      <c r="C315" s="49"/>
      <c r="D315" s="49"/>
      <c r="E315" s="60" t="s">
        <v>13</v>
      </c>
      <c r="F315" s="61"/>
      <c r="G315" s="62"/>
      <c r="H315" s="60" t="s">
        <v>14</v>
      </c>
      <c r="I315" s="63"/>
      <c r="J315" s="62"/>
      <c r="K315" s="64" t="s">
        <v>15</v>
      </c>
      <c r="L315" s="49"/>
      <c r="M315" s="64" t="s">
        <v>15</v>
      </c>
      <c r="N315" s="49"/>
      <c r="O315" s="51"/>
    </row>
    <row r="316" spans="1:16" ht="28" x14ac:dyDescent="0.15">
      <c r="A316" s="65" t="s">
        <v>16</v>
      </c>
      <c r="B316" s="66" t="s">
        <v>17</v>
      </c>
      <c r="C316" s="67" t="s">
        <v>18</v>
      </c>
      <c r="D316" s="68" t="s">
        <v>19</v>
      </c>
      <c r="E316" s="69">
        <f>+I309</f>
        <v>2022</v>
      </c>
      <c r="F316" s="67">
        <f>+$I$10</f>
        <v>2023</v>
      </c>
      <c r="G316" s="70">
        <f>+$I$11</f>
        <v>2024</v>
      </c>
      <c r="H316" s="69">
        <f>+E316</f>
        <v>2022</v>
      </c>
      <c r="I316" s="67">
        <f>+F316</f>
        <v>2023</v>
      </c>
      <c r="J316" s="70">
        <f>+G316</f>
        <v>2024</v>
      </c>
      <c r="K316" s="71" t="s">
        <v>20</v>
      </c>
      <c r="L316" s="173" t="s">
        <v>106</v>
      </c>
      <c r="M316" s="72" t="s">
        <v>44</v>
      </c>
      <c r="N316" s="73" t="s">
        <v>21</v>
      </c>
      <c r="O316" s="74" t="s">
        <v>64</v>
      </c>
    </row>
    <row r="317" spans="1:16" x14ac:dyDescent="0.15">
      <c r="A317" s="75" t="s">
        <v>22</v>
      </c>
      <c r="B317" s="48"/>
      <c r="C317" s="48"/>
      <c r="D317" s="76">
        <v>0.6</v>
      </c>
      <c r="E317" s="77"/>
      <c r="F317" s="77"/>
      <c r="G317" s="77"/>
      <c r="H317" s="78">
        <f>IF(J309 &gt; 0,(E317*D317*J308/J309)+(100%-D317)*E317,0)</f>
        <v>0</v>
      </c>
      <c r="I317" s="78">
        <f>IF(J310&gt;0,(F317*D317*J308/J310)+(100%-D317)*F317,0)</f>
        <v>0</v>
      </c>
      <c r="J317" s="78">
        <f>IF(J311&gt;0,(G317*D317*J308/J311)+(100%-D317)*G317,0)</f>
        <v>0</v>
      </c>
      <c r="K317" s="79">
        <f>SUM(H317:J317)/3</f>
        <v>0</v>
      </c>
      <c r="L317" s="80"/>
      <c r="M317" s="80">
        <f>+L317</f>
        <v>0</v>
      </c>
      <c r="N317" s="81">
        <f>IF(M317 &gt; 0,+K317/M317,0)</f>
        <v>0</v>
      </c>
      <c r="O317" s="82"/>
    </row>
    <row r="318" spans="1:16" x14ac:dyDescent="0.15">
      <c r="A318" s="75" t="s">
        <v>23</v>
      </c>
      <c r="B318" s="83"/>
      <c r="C318" s="48"/>
      <c r="D318" s="84">
        <v>0.9</v>
      </c>
      <c r="E318" s="77"/>
      <c r="F318" s="77"/>
      <c r="G318" s="77"/>
      <c r="H318" s="78">
        <f>IF(J309 &gt; 0,(E318*D318*J308/J309)+(100%-D318)*E318,0)</f>
        <v>0</v>
      </c>
      <c r="I318" s="78">
        <f>IF(J310&gt;0,(F318*D318*J308/J310)+(100%-D318)*F318,0)</f>
        <v>0</v>
      </c>
      <c r="J318" s="78">
        <f>IF(J311&gt;0,(G318*D318*J308/J311)+(100%-D318)*G318,0)</f>
        <v>0</v>
      </c>
      <c r="K318" s="79">
        <f>SUM(H318:J318)/3</f>
        <v>0</v>
      </c>
      <c r="L318" s="85"/>
      <c r="M318" s="80">
        <f>+L318</f>
        <v>0</v>
      </c>
      <c r="N318" s="81">
        <f>IF(M318 &gt; 0,+K318/M318,0)</f>
        <v>0</v>
      </c>
      <c r="O318" s="86"/>
    </row>
    <row r="319" spans="1:16" s="92" customFormat="1" x14ac:dyDescent="0.15">
      <c r="A319" s="75" t="s">
        <v>24</v>
      </c>
      <c r="B319" s="49" t="s">
        <v>60</v>
      </c>
      <c r="C319" s="54">
        <f>B315</f>
        <v>0</v>
      </c>
      <c r="D319" s="87">
        <v>0.9</v>
      </c>
      <c r="E319" s="77"/>
      <c r="F319" s="77"/>
      <c r="G319" s="77"/>
      <c r="H319" s="88">
        <f>IF(J309&gt;0,IF(B315="kWh",(E319*D319*J308/J309)+(100%-D319)*E319,(E319*10*D319*J308/J309)+(100%-D319)*E319*10),0)</f>
        <v>0</v>
      </c>
      <c r="I319" s="88">
        <f>IF(J309&gt;0,IF(B315="kWh",(F319*D319*J308/J310)+(100%-D319)*F319,(F319*10*D319*J308/J310)+(100%-D319)*F319*10),0)</f>
        <v>0</v>
      </c>
      <c r="J319" s="88">
        <f>IF(J311&gt;0,IF(B315="kWh",(G319*D319*J308/J311)+(100%-D319)*G319,(G319*10*D319*J308/J311)+(100%-D319)*G319*10),0)</f>
        <v>0</v>
      </c>
      <c r="K319" s="89">
        <f>SUM(H319:J319)/3</f>
        <v>0</v>
      </c>
      <c r="L319" s="90"/>
      <c r="M319" s="90"/>
      <c r="N319" s="91"/>
      <c r="O319" s="86"/>
      <c r="P319" s="158"/>
    </row>
    <row r="320" spans="1:16" ht="14" thickBot="1" x14ac:dyDescent="0.2">
      <c r="A320" s="93" t="s">
        <v>25</v>
      </c>
      <c r="B320" s="48"/>
      <c r="C320" s="48"/>
      <c r="D320" s="84">
        <v>0.9</v>
      </c>
      <c r="E320" s="77"/>
      <c r="F320" s="77"/>
      <c r="G320" s="77"/>
      <c r="H320" s="78">
        <f>IF(J309&gt;0,(E320*D320*J308/J309)+(100%-D320)*E320,0)</f>
        <v>0</v>
      </c>
      <c r="I320" s="78">
        <f>IF(J309&gt;0,(F320*D320*J308/J310)+(100%-D320)*F320,0)</f>
        <v>0</v>
      </c>
      <c r="J320" s="78">
        <f>IF(J311&gt;0,(G320*D320*J308/J311)+(100%-D320)*G320,0)</f>
        <v>0</v>
      </c>
      <c r="K320" s="79">
        <f>SUM(H320:J320)/3</f>
        <v>0</v>
      </c>
      <c r="L320" s="94"/>
      <c r="M320" s="94"/>
      <c r="N320" s="49"/>
      <c r="O320" s="86"/>
    </row>
    <row r="321" spans="1:15" ht="14" thickBot="1" x14ac:dyDescent="0.2">
      <c r="A321" s="95" t="s">
        <v>26</v>
      </c>
      <c r="B321" s="45"/>
      <c r="C321" s="45"/>
      <c r="D321" s="45"/>
      <c r="E321" s="96">
        <f>IF(B315="kWh",SUM(E317:E320),E317+E318+(E319*10)+E320)</f>
        <v>0</v>
      </c>
      <c r="F321" s="96">
        <f>IF(B315="kWh",SUM(F317:F320),F317+F318+(F319*10)+F320)</f>
        <v>0</v>
      </c>
      <c r="G321" s="96">
        <f>IF(B315="kWh",SUM(G317:G320),G317+G318+(G319*10)+G320)</f>
        <v>0</v>
      </c>
      <c r="H321" s="96">
        <f>SUM(H317:H320)</f>
        <v>0</v>
      </c>
      <c r="I321" s="96">
        <f>SUM(I317:I320)</f>
        <v>0</v>
      </c>
      <c r="J321" s="96">
        <f>SUM(J317:J320)</f>
        <v>0</v>
      </c>
      <c r="K321" s="97">
        <f>SUM(K317:K320)</f>
        <v>0</v>
      </c>
      <c r="L321" s="98"/>
      <c r="M321" s="99" t="s">
        <v>61</v>
      </c>
      <c r="N321" s="100">
        <f>IF(G311 &gt; 0,+K321/G311,0)</f>
        <v>0</v>
      </c>
      <c r="O321" s="101">
        <f>IF(K321&gt;0,(+O317*K317+O318*K318+O319*K319+O320*K320)/K321,0)</f>
        <v>0</v>
      </c>
    </row>
    <row r="322" spans="1:15" ht="14" thickBot="1" x14ac:dyDescent="0.2">
      <c r="A322" s="102" t="s">
        <v>27</v>
      </c>
      <c r="B322" s="103"/>
      <c r="C322" s="103"/>
      <c r="D322" s="103"/>
      <c r="E322" s="104">
        <f>IF(B315="kWh",E317+E318+E319*B314+E320,E317+E318+(E319*10*B314)+E320)</f>
        <v>0</v>
      </c>
      <c r="F322" s="104">
        <f>IF(B315="kWh",F317+F318+F319*B314+F320,F317+F318+(F319*10*B314)+F320)</f>
        <v>0</v>
      </c>
      <c r="G322" s="104">
        <f>IF(B315="kWh",G317+G318+G319*B314+G320,G317+G318+(G319*10*B314)+G320)</f>
        <v>0</v>
      </c>
      <c r="H322" s="105">
        <f>+H317+H318+H319*B314+H320</f>
        <v>0</v>
      </c>
      <c r="I322" s="105">
        <f>+I317+I318+I319*B314+I320</f>
        <v>0</v>
      </c>
      <c r="J322" s="106">
        <f>+J317+J318+J319*B314+J320</f>
        <v>0</v>
      </c>
      <c r="K322" s="107">
        <f>+K317+K318+K319*B314+K320</f>
        <v>0</v>
      </c>
      <c r="L322" s="108"/>
      <c r="M322" s="109" t="s">
        <v>62</v>
      </c>
      <c r="N322" s="110">
        <f>IF(G311 &gt; 0,+K322/G311,0)</f>
        <v>0</v>
      </c>
      <c r="O322" s="111">
        <f>IF(K322&gt;0,(+O317*K317+O318*K318+O319*K319+O320*K320)/K322,0)</f>
        <v>0</v>
      </c>
    </row>
    <row r="323" spans="1:15" x14ac:dyDescent="0.15">
      <c r="A323" s="112" t="s">
        <v>28</v>
      </c>
      <c r="B323" s="113"/>
      <c r="C323" s="113"/>
      <c r="D323" s="113"/>
      <c r="E323" s="113"/>
      <c r="F323" s="113"/>
      <c r="G323" s="113"/>
      <c r="H323" s="113"/>
      <c r="I323" s="113"/>
      <c r="J323" s="113"/>
      <c r="K323" s="113"/>
      <c r="L323" s="113"/>
      <c r="M323" s="113"/>
      <c r="N323" s="113"/>
      <c r="O323" s="114"/>
    </row>
    <row r="324" spans="1:15" x14ac:dyDescent="0.15">
      <c r="A324" s="180"/>
      <c r="L324" s="92"/>
      <c r="O324" s="181"/>
    </row>
    <row r="325" spans="1:15" ht="14" thickBot="1" x14ac:dyDescent="0.2">
      <c r="A325" s="182"/>
      <c r="B325" s="183"/>
      <c r="C325" s="183"/>
      <c r="D325" s="183"/>
      <c r="E325" s="183"/>
      <c r="F325" s="183"/>
      <c r="G325" s="183"/>
      <c r="H325" s="183"/>
      <c r="I325" s="183"/>
      <c r="J325" s="183"/>
      <c r="K325" s="183"/>
      <c r="L325" s="183"/>
      <c r="M325" s="183"/>
      <c r="N325" s="183"/>
      <c r="O325" s="184"/>
    </row>
    <row r="326" spans="1:15" ht="21" x14ac:dyDescent="0.25">
      <c r="A326" s="44" t="s">
        <v>0</v>
      </c>
      <c r="B326" s="179"/>
      <c r="C326" s="175"/>
      <c r="D326" s="117"/>
      <c r="E326" s="45"/>
      <c r="F326" s="45"/>
      <c r="G326" s="45"/>
      <c r="H326" s="45"/>
      <c r="I326" s="45"/>
      <c r="J326" s="45"/>
      <c r="K326" s="45"/>
      <c r="L326" s="45"/>
      <c r="M326" s="45"/>
      <c r="N326" s="45"/>
      <c r="O326" s="46"/>
    </row>
    <row r="327" spans="1:15" x14ac:dyDescent="0.15">
      <c r="A327" s="47" t="s">
        <v>1</v>
      </c>
      <c r="B327" s="143"/>
      <c r="C327" s="144"/>
      <c r="D327" s="49"/>
      <c r="E327" s="49" t="s">
        <v>2</v>
      </c>
      <c r="F327" s="49"/>
      <c r="G327" s="50"/>
      <c r="H327" s="49"/>
      <c r="I327" s="49" t="s">
        <v>3</v>
      </c>
      <c r="J327" s="49"/>
      <c r="K327" s="49"/>
      <c r="L327" s="49"/>
      <c r="M327" s="49"/>
      <c r="N327" s="49"/>
      <c r="O327" s="51"/>
    </row>
    <row r="328" spans="1:15" x14ac:dyDescent="0.15">
      <c r="A328" s="47" t="s">
        <v>4</v>
      </c>
      <c r="B328" s="143"/>
      <c r="C328" s="48"/>
      <c r="D328" s="49"/>
      <c r="E328" s="49" t="s">
        <v>5</v>
      </c>
      <c r="F328" s="49"/>
      <c r="G328" s="50"/>
      <c r="H328" s="49"/>
      <c r="I328" s="49" t="s">
        <v>6</v>
      </c>
      <c r="J328" s="52"/>
      <c r="K328" s="49"/>
      <c r="L328" s="115" t="s">
        <v>96</v>
      </c>
      <c r="M328" s="49"/>
      <c r="N328" s="49"/>
      <c r="O328" s="51"/>
    </row>
    <row r="329" spans="1:15" x14ac:dyDescent="0.15">
      <c r="A329" s="53" t="s">
        <v>7</v>
      </c>
      <c r="B329" s="48"/>
      <c r="C329" s="48"/>
      <c r="D329" s="49"/>
      <c r="E329" s="49" t="s">
        <v>8</v>
      </c>
      <c r="F329" s="49"/>
      <c r="G329" s="50"/>
      <c r="H329" s="49"/>
      <c r="I329" s="49">
        <f>+I9</f>
        <v>2022</v>
      </c>
      <c r="J329" s="52"/>
      <c r="K329" s="49"/>
      <c r="L329" s="174"/>
      <c r="M329" s="49"/>
      <c r="N329" s="49"/>
      <c r="O329" s="51"/>
    </row>
    <row r="330" spans="1:15" ht="14" thickBot="1" x14ac:dyDescent="0.2">
      <c r="A330" s="47" t="s">
        <v>9</v>
      </c>
      <c r="B330" s="144"/>
      <c r="D330" s="49"/>
      <c r="E330" s="49" t="s">
        <v>10</v>
      </c>
      <c r="F330" s="49"/>
      <c r="G330" s="50"/>
      <c r="H330" s="49"/>
      <c r="I330" s="49">
        <f t="shared" ref="I330:I331" si="15">+I10</f>
        <v>2023</v>
      </c>
      <c r="J330" s="52"/>
      <c r="K330" s="49"/>
      <c r="L330" s="49"/>
      <c r="M330" s="49"/>
      <c r="N330" s="49"/>
      <c r="O330" s="51"/>
    </row>
    <row r="331" spans="1:15" ht="14" thickBot="1" x14ac:dyDescent="0.2">
      <c r="A331" s="47" t="s">
        <v>41</v>
      </c>
      <c r="B331" s="48"/>
      <c r="C331" s="49"/>
      <c r="D331" s="49"/>
      <c r="E331" s="54" t="s">
        <v>68</v>
      </c>
      <c r="F331" s="49"/>
      <c r="G331" s="52"/>
      <c r="H331" s="49" t="s">
        <v>11</v>
      </c>
      <c r="I331" s="49">
        <f t="shared" si="15"/>
        <v>2024</v>
      </c>
      <c r="J331" s="52"/>
      <c r="K331" s="49"/>
      <c r="L331" s="49"/>
      <c r="M331" s="131"/>
      <c r="N331" s="119"/>
      <c r="O331" s="132" t="s">
        <v>74</v>
      </c>
    </row>
    <row r="332" spans="1:15" ht="15" thickBot="1" x14ac:dyDescent="0.25">
      <c r="A332" s="47" t="s">
        <v>40</v>
      </c>
      <c r="B332" s="48"/>
      <c r="C332" s="49"/>
      <c r="D332" s="49"/>
      <c r="E332" s="54" t="s">
        <v>42</v>
      </c>
      <c r="F332" s="49"/>
      <c r="G332" s="55"/>
      <c r="H332" s="56" t="s">
        <v>43</v>
      </c>
      <c r="I332" s="49"/>
      <c r="J332" s="49"/>
      <c r="K332" s="49"/>
      <c r="L332" s="49"/>
      <c r="M332" s="133" t="s">
        <v>75</v>
      </c>
      <c r="N332" s="115"/>
      <c r="O332" s="121"/>
    </row>
    <row r="333" spans="1:15" ht="14" thickBot="1" x14ac:dyDescent="0.2">
      <c r="A333" s="57" t="s">
        <v>45</v>
      </c>
      <c r="B333" s="49"/>
      <c r="C333"/>
      <c r="D333" s="49"/>
      <c r="E333" s="123" t="s">
        <v>71</v>
      </c>
      <c r="F333" s="124"/>
      <c r="G333" s="155"/>
      <c r="H333" s="125" t="s">
        <v>109</v>
      </c>
      <c r="I333" s="126"/>
      <c r="J333" s="49"/>
      <c r="K333" s="49"/>
      <c r="L333" s="49"/>
      <c r="M333" s="118" t="s">
        <v>76</v>
      </c>
      <c r="N333" s="120"/>
      <c r="O333" s="122"/>
    </row>
    <row r="334" spans="1:15" ht="14" thickBot="1" x14ac:dyDescent="0.2">
      <c r="A334" s="47" t="s">
        <v>12</v>
      </c>
      <c r="B334" s="58"/>
      <c r="C334" s="172" t="s">
        <v>93</v>
      </c>
      <c r="D334" s="49"/>
      <c r="E334" s="127" t="s">
        <v>72</v>
      </c>
      <c r="F334" s="128"/>
      <c r="G334" s="122"/>
      <c r="H334" s="129" t="s">
        <v>73</v>
      </c>
      <c r="I334" s="130"/>
      <c r="J334" s="49"/>
      <c r="K334" s="49"/>
      <c r="L334" s="49"/>
      <c r="M334" s="49"/>
      <c r="N334" s="49"/>
      <c r="O334" s="51"/>
    </row>
    <row r="335" spans="1:15" x14ac:dyDescent="0.15">
      <c r="A335" s="57" t="s">
        <v>63</v>
      </c>
      <c r="B335" s="59"/>
      <c r="C335" s="49"/>
      <c r="D335" s="49"/>
      <c r="E335" s="60" t="s">
        <v>13</v>
      </c>
      <c r="F335" s="61"/>
      <c r="G335" s="62"/>
      <c r="H335" s="60" t="s">
        <v>14</v>
      </c>
      <c r="I335" s="63"/>
      <c r="J335" s="62"/>
      <c r="K335" s="64" t="s">
        <v>15</v>
      </c>
      <c r="L335" s="49"/>
      <c r="M335" s="64" t="s">
        <v>15</v>
      </c>
      <c r="N335" s="49"/>
      <c r="O335" s="51"/>
    </row>
    <row r="336" spans="1:15" ht="28" x14ac:dyDescent="0.15">
      <c r="A336" s="65" t="s">
        <v>16</v>
      </c>
      <c r="B336" s="66" t="s">
        <v>17</v>
      </c>
      <c r="C336" s="67" t="s">
        <v>18</v>
      </c>
      <c r="D336" s="68" t="s">
        <v>19</v>
      </c>
      <c r="E336" s="69">
        <f>+I329</f>
        <v>2022</v>
      </c>
      <c r="F336" s="67">
        <f>+$I$10</f>
        <v>2023</v>
      </c>
      <c r="G336" s="70">
        <f>+$I$11</f>
        <v>2024</v>
      </c>
      <c r="H336" s="69">
        <f>+E336</f>
        <v>2022</v>
      </c>
      <c r="I336" s="67">
        <f>+F336</f>
        <v>2023</v>
      </c>
      <c r="J336" s="70">
        <f>+G336</f>
        <v>2024</v>
      </c>
      <c r="K336" s="71" t="s">
        <v>20</v>
      </c>
      <c r="L336" s="173" t="s">
        <v>106</v>
      </c>
      <c r="M336" s="72" t="s">
        <v>44</v>
      </c>
      <c r="N336" s="73" t="s">
        <v>21</v>
      </c>
      <c r="O336" s="74" t="s">
        <v>64</v>
      </c>
    </row>
    <row r="337" spans="1:16" x14ac:dyDescent="0.15">
      <c r="A337" s="75" t="s">
        <v>22</v>
      </c>
      <c r="B337" s="48"/>
      <c r="C337" s="48"/>
      <c r="D337" s="76">
        <v>0.6</v>
      </c>
      <c r="E337" s="77"/>
      <c r="F337" s="77"/>
      <c r="G337" s="77"/>
      <c r="H337" s="78">
        <f>IF(J329 &gt; 0,(E337*D337*J328/J329)+(100%-D337)*E337,0)</f>
        <v>0</v>
      </c>
      <c r="I337" s="78">
        <f>IF(J330&gt;0,(F337*D337*J328/J330)+(100%-D337)*F337,0)</f>
        <v>0</v>
      </c>
      <c r="J337" s="78">
        <f>IF(J331&gt;0,(G337*D337*J328/J331)+(100%-D337)*G337,0)</f>
        <v>0</v>
      </c>
      <c r="K337" s="79">
        <f>SUM(H337:J337)/3</f>
        <v>0</v>
      </c>
      <c r="L337" s="80"/>
      <c r="M337" s="80">
        <f>+L337</f>
        <v>0</v>
      </c>
      <c r="N337" s="81">
        <f>IF(M337 &gt; 0,+K337/M337,0)</f>
        <v>0</v>
      </c>
      <c r="O337" s="82"/>
      <c r="P337" s="159"/>
    </row>
    <row r="338" spans="1:16" x14ac:dyDescent="0.15">
      <c r="A338" s="75" t="s">
        <v>23</v>
      </c>
      <c r="B338" s="83"/>
      <c r="C338" s="48"/>
      <c r="D338" s="84">
        <v>0.9</v>
      </c>
      <c r="E338" s="77"/>
      <c r="F338" s="77"/>
      <c r="G338" s="77"/>
      <c r="H338" s="78">
        <f>IF(J329 &gt; 0,(E338*D338*J328/J329)+(100%-D338)*E338,0)</f>
        <v>0</v>
      </c>
      <c r="I338" s="78">
        <f>IF(J330&gt;0,(F338*D338*J328/J330)+(100%-D338)*F338,0)</f>
        <v>0</v>
      </c>
      <c r="J338" s="78">
        <f>IF(J331&gt;0,(G338*D338*J328/J331)+(100%-D338)*G338,0)</f>
        <v>0</v>
      </c>
      <c r="K338" s="79">
        <f>SUM(H338:J338)/3</f>
        <v>0</v>
      </c>
      <c r="L338" s="85"/>
      <c r="M338" s="80">
        <f>+L338</f>
        <v>0</v>
      </c>
      <c r="N338" s="81">
        <f>IF(M338 &gt; 0,+K338/M338,0)</f>
        <v>0</v>
      </c>
      <c r="O338" s="86"/>
    </row>
    <row r="339" spans="1:16" s="92" customFormat="1" x14ac:dyDescent="0.15">
      <c r="A339" s="75" t="s">
        <v>24</v>
      </c>
      <c r="B339" s="49" t="s">
        <v>60</v>
      </c>
      <c r="C339" s="54">
        <f>B335</f>
        <v>0</v>
      </c>
      <c r="D339" s="87">
        <v>0.9</v>
      </c>
      <c r="E339" s="77"/>
      <c r="F339" s="77"/>
      <c r="G339" s="77"/>
      <c r="H339" s="88">
        <f>IF(J329&gt;0,IF(B335="kWh",(E339*D339*J328/J329)+(100%-D339)*E339,(E339*10*D339*J328/J329)+(100%-D339)*E339*10),0)</f>
        <v>0</v>
      </c>
      <c r="I339" s="88">
        <f>IF(J329&gt;0,IF(B335="kWh",(F339*D339*J328/J330)+(100%-D339)*F339,(F339*10*D339*J328/J330)+(100%-D339)*F339*10),0)</f>
        <v>0</v>
      </c>
      <c r="J339" s="88">
        <f>IF(J331&gt;0,IF(B335="kWh",(G339*D339*J328/J331)+(100%-D339)*G339,(G339*10*D339*J328/J331)+(100%-D339)*G339*10),0)</f>
        <v>0</v>
      </c>
      <c r="K339" s="89">
        <f>SUM(H339:J339)/3</f>
        <v>0</v>
      </c>
      <c r="L339" s="90"/>
      <c r="M339" s="90"/>
      <c r="N339" s="91"/>
      <c r="O339" s="86"/>
      <c r="P339" s="158"/>
    </row>
    <row r="340" spans="1:16" ht="14" thickBot="1" x14ac:dyDescent="0.2">
      <c r="A340" s="93" t="s">
        <v>25</v>
      </c>
      <c r="B340" s="48"/>
      <c r="C340" s="48"/>
      <c r="D340" s="84">
        <v>0.9</v>
      </c>
      <c r="E340" s="77"/>
      <c r="F340" s="77"/>
      <c r="G340" s="77"/>
      <c r="H340" s="78">
        <f>IF(J329&gt;0,(E340*D340*J328/J329)+(100%-D340)*E340,0)</f>
        <v>0</v>
      </c>
      <c r="I340" s="78">
        <f>IF(J329&gt;0,(F340*D340*J328/J330)+(100%-D340)*F340,0)</f>
        <v>0</v>
      </c>
      <c r="J340" s="78">
        <f>IF(J331&gt;0,(G340*D340*J328/J331)+(100%-D340)*G340,0)</f>
        <v>0</v>
      </c>
      <c r="K340" s="79">
        <f>SUM(H340:J340)/3</f>
        <v>0</v>
      </c>
      <c r="L340" s="94"/>
      <c r="M340" s="94"/>
      <c r="N340" s="49"/>
      <c r="O340" s="86"/>
    </row>
    <row r="341" spans="1:16" ht="14" thickBot="1" x14ac:dyDescent="0.2">
      <c r="A341" s="95" t="s">
        <v>26</v>
      </c>
      <c r="B341" s="45"/>
      <c r="C341" s="45"/>
      <c r="D341" s="45"/>
      <c r="E341" s="96">
        <f>IF(B335="kWh",SUM(E337:E340),E337+E338+(E339*10)+E340)</f>
        <v>0</v>
      </c>
      <c r="F341" s="96">
        <f>IF(B335="kWh",SUM(F337:F340),F337+F338+(F339*10)+F340)</f>
        <v>0</v>
      </c>
      <c r="G341" s="96">
        <f>IF(B335="kWh",SUM(G337:G340),G337+G338+(G339*10)+G340)</f>
        <v>0</v>
      </c>
      <c r="H341" s="96">
        <f>SUM(H337:H340)</f>
        <v>0</v>
      </c>
      <c r="I341" s="96">
        <f>SUM(I337:I340)</f>
        <v>0</v>
      </c>
      <c r="J341" s="96">
        <f>SUM(J337:J340)</f>
        <v>0</v>
      </c>
      <c r="K341" s="97">
        <f>SUM(K337:K340)</f>
        <v>0</v>
      </c>
      <c r="L341" s="98"/>
      <c r="M341" s="99" t="s">
        <v>61</v>
      </c>
      <c r="N341" s="100">
        <f>IF(G331 &gt; 0,+K341/G331,0)</f>
        <v>0</v>
      </c>
      <c r="O341" s="101">
        <f>IF(K341&gt;0,(+O337*K337+O338*K338+O339*K339+O340*K340)/K341,0)</f>
        <v>0</v>
      </c>
    </row>
    <row r="342" spans="1:16" ht="14" thickBot="1" x14ac:dyDescent="0.2">
      <c r="A342" s="102" t="s">
        <v>27</v>
      </c>
      <c r="B342" s="103"/>
      <c r="C342" s="103"/>
      <c r="D342" s="103"/>
      <c r="E342" s="104">
        <f>IF(B335="kWh",E337+E338+E339*B334+E340,E337+E338+(E339*10*B334)+E340)</f>
        <v>0</v>
      </c>
      <c r="F342" s="104">
        <f>IF(B335="kWh",F337+F338+F339*B334+F340,F337+F338+(F339*10*B334)+F340)</f>
        <v>0</v>
      </c>
      <c r="G342" s="104">
        <f>IF(B335="kWh",G337+G338+G339*B334+G340,G337+G338+(G339*10*B334)+G340)</f>
        <v>0</v>
      </c>
      <c r="H342" s="105">
        <f>+H337+H338+H339*B334+H340</f>
        <v>0</v>
      </c>
      <c r="I342" s="105">
        <f>+I337+I338+I339*B334+I340</f>
        <v>0</v>
      </c>
      <c r="J342" s="106">
        <f>+J337+J338+J339*B334+J340</f>
        <v>0</v>
      </c>
      <c r="K342" s="107">
        <f>+K337+K338+K339*B334+K340</f>
        <v>0</v>
      </c>
      <c r="L342" s="108"/>
      <c r="M342" s="109" t="s">
        <v>62</v>
      </c>
      <c r="N342" s="110">
        <f>IF(G331 &gt; 0,+K342/G331,0)</f>
        <v>0</v>
      </c>
      <c r="O342" s="111">
        <f>IF(K342&gt;0,(+O337*K337+O338*K338+O339*K339+O340*K340)/K342,0)</f>
        <v>0</v>
      </c>
    </row>
    <row r="343" spans="1:16" x14ac:dyDescent="0.15">
      <c r="A343" s="112" t="s">
        <v>28</v>
      </c>
      <c r="B343" s="113"/>
      <c r="C343" s="113"/>
      <c r="D343" s="113"/>
      <c r="E343" s="113"/>
      <c r="F343" s="113"/>
      <c r="G343" s="113"/>
      <c r="H343" s="113"/>
      <c r="I343" s="113"/>
      <c r="J343" s="113"/>
      <c r="K343" s="113"/>
      <c r="L343" s="113"/>
      <c r="M343" s="113"/>
      <c r="N343" s="113"/>
      <c r="O343" s="114"/>
    </row>
    <row r="344" spans="1:16" x14ac:dyDescent="0.15">
      <c r="A344" s="180"/>
      <c r="L344" s="92"/>
      <c r="O344" s="181"/>
    </row>
    <row r="345" spans="1:16" ht="14" thickBot="1" x14ac:dyDescent="0.2">
      <c r="A345" s="182"/>
      <c r="B345" s="183"/>
      <c r="C345" s="183"/>
      <c r="D345" s="183"/>
      <c r="E345" s="183"/>
      <c r="F345" s="183"/>
      <c r="G345" s="183"/>
      <c r="H345" s="183"/>
      <c r="I345" s="183"/>
      <c r="J345" s="183"/>
      <c r="K345" s="183"/>
      <c r="L345" s="183"/>
      <c r="M345" s="183"/>
      <c r="N345" s="183"/>
      <c r="O345" s="184"/>
    </row>
    <row r="346" spans="1:16" ht="21" x14ac:dyDescent="0.25">
      <c r="A346" s="44" t="s">
        <v>0</v>
      </c>
      <c r="B346" s="179"/>
      <c r="C346" s="175"/>
      <c r="D346" s="117"/>
      <c r="E346" s="45"/>
      <c r="F346" s="45"/>
      <c r="G346" s="45"/>
      <c r="H346" s="45"/>
      <c r="I346" s="45"/>
      <c r="J346" s="45"/>
      <c r="K346" s="45"/>
      <c r="L346" s="45"/>
      <c r="M346" s="45"/>
      <c r="N346" s="45"/>
      <c r="O346" s="46"/>
    </row>
    <row r="347" spans="1:16" x14ac:dyDescent="0.15">
      <c r="A347" s="47" t="s">
        <v>1</v>
      </c>
      <c r="B347" s="143"/>
      <c r="C347" s="144"/>
      <c r="D347" s="49"/>
      <c r="E347" s="49" t="s">
        <v>2</v>
      </c>
      <c r="F347" s="49"/>
      <c r="G347" s="50"/>
      <c r="H347" s="49"/>
      <c r="I347" s="49" t="s">
        <v>3</v>
      </c>
      <c r="J347" s="49"/>
      <c r="K347" s="49"/>
      <c r="L347" s="49"/>
      <c r="M347" s="49"/>
      <c r="N347" s="49"/>
      <c r="O347" s="51"/>
    </row>
    <row r="348" spans="1:16" x14ac:dyDescent="0.15">
      <c r="A348" s="47" t="s">
        <v>4</v>
      </c>
      <c r="B348" s="143"/>
      <c r="C348" s="48"/>
      <c r="D348" s="49"/>
      <c r="E348" s="49" t="s">
        <v>5</v>
      </c>
      <c r="F348" s="49"/>
      <c r="G348" s="50"/>
      <c r="H348" s="49"/>
      <c r="I348" s="49" t="s">
        <v>6</v>
      </c>
      <c r="J348" s="52"/>
      <c r="K348" s="49"/>
      <c r="L348" s="115" t="s">
        <v>96</v>
      </c>
      <c r="M348" s="49"/>
      <c r="N348" s="49"/>
      <c r="O348" s="51"/>
    </row>
    <row r="349" spans="1:16" x14ac:dyDescent="0.15">
      <c r="A349" s="53" t="s">
        <v>7</v>
      </c>
      <c r="B349" s="48"/>
      <c r="C349" s="48"/>
      <c r="D349" s="49"/>
      <c r="E349" s="49" t="s">
        <v>8</v>
      </c>
      <c r="F349" s="49"/>
      <c r="G349" s="50"/>
      <c r="H349" s="49"/>
      <c r="I349" s="49">
        <f>+I9</f>
        <v>2022</v>
      </c>
      <c r="J349" s="52"/>
      <c r="K349" s="49"/>
      <c r="L349" s="174"/>
      <c r="M349" s="49"/>
      <c r="N349" s="49"/>
      <c r="O349" s="51"/>
    </row>
    <row r="350" spans="1:16" ht="14" thickBot="1" x14ac:dyDescent="0.2">
      <c r="A350" s="47" t="s">
        <v>9</v>
      </c>
      <c r="B350" s="144"/>
      <c r="D350" s="49"/>
      <c r="E350" s="49" t="s">
        <v>10</v>
      </c>
      <c r="F350" s="49"/>
      <c r="G350" s="50"/>
      <c r="H350" s="49"/>
      <c r="I350" s="49">
        <f t="shared" ref="I350:I351" si="16">+I10</f>
        <v>2023</v>
      </c>
      <c r="J350" s="52"/>
      <c r="K350" s="49"/>
      <c r="L350" s="49"/>
      <c r="M350" s="49"/>
      <c r="N350" s="49"/>
      <c r="O350" s="51"/>
    </row>
    <row r="351" spans="1:16" ht="14" thickBot="1" x14ac:dyDescent="0.2">
      <c r="A351" s="47" t="s">
        <v>41</v>
      </c>
      <c r="B351" s="48"/>
      <c r="C351" s="49"/>
      <c r="D351" s="49"/>
      <c r="E351" s="54" t="s">
        <v>68</v>
      </c>
      <c r="F351" s="49"/>
      <c r="G351" s="52"/>
      <c r="H351" s="49" t="s">
        <v>11</v>
      </c>
      <c r="I351" s="49">
        <f t="shared" si="16"/>
        <v>2024</v>
      </c>
      <c r="J351" s="52"/>
      <c r="K351" s="49"/>
      <c r="L351" s="49"/>
      <c r="M351" s="131"/>
      <c r="N351" s="119"/>
      <c r="O351" s="132" t="s">
        <v>74</v>
      </c>
    </row>
    <row r="352" spans="1:16" ht="15" thickBot="1" x14ac:dyDescent="0.25">
      <c r="A352" s="47" t="s">
        <v>40</v>
      </c>
      <c r="B352" s="48"/>
      <c r="C352" s="49"/>
      <c r="D352" s="49"/>
      <c r="E352" s="54" t="s">
        <v>42</v>
      </c>
      <c r="F352" s="49"/>
      <c r="G352" s="55"/>
      <c r="H352" s="56" t="s">
        <v>43</v>
      </c>
      <c r="I352" s="49"/>
      <c r="J352" s="49"/>
      <c r="K352" s="49"/>
      <c r="L352" s="49"/>
      <c r="M352" s="133" t="s">
        <v>75</v>
      </c>
      <c r="N352" s="115"/>
      <c r="O352" s="121"/>
    </row>
    <row r="353" spans="1:16" ht="14" thickBot="1" x14ac:dyDescent="0.2">
      <c r="A353" s="57" t="s">
        <v>45</v>
      </c>
      <c r="B353" s="49"/>
      <c r="C353"/>
      <c r="D353" s="49"/>
      <c r="E353" s="123" t="s">
        <v>71</v>
      </c>
      <c r="F353" s="124"/>
      <c r="G353" s="155"/>
      <c r="H353" s="125" t="s">
        <v>109</v>
      </c>
      <c r="I353" s="126"/>
      <c r="J353" s="49"/>
      <c r="K353" s="49"/>
      <c r="L353" s="49"/>
      <c r="M353" s="118" t="s">
        <v>76</v>
      </c>
      <c r="N353" s="120"/>
      <c r="O353" s="122"/>
    </row>
    <row r="354" spans="1:16" ht="14" thickBot="1" x14ac:dyDescent="0.2">
      <c r="A354" s="47" t="s">
        <v>12</v>
      </c>
      <c r="B354" s="58"/>
      <c r="C354" s="172" t="s">
        <v>93</v>
      </c>
      <c r="D354" s="49"/>
      <c r="E354" s="127" t="s">
        <v>72</v>
      </c>
      <c r="F354" s="128"/>
      <c r="G354" s="122"/>
      <c r="H354" s="129" t="s">
        <v>73</v>
      </c>
      <c r="I354" s="130"/>
      <c r="J354" s="49"/>
      <c r="K354" s="49"/>
      <c r="L354" s="49"/>
      <c r="M354" s="49"/>
      <c r="N354" s="49"/>
      <c r="O354" s="51"/>
    </row>
    <row r="355" spans="1:16" x14ac:dyDescent="0.15">
      <c r="A355" s="57" t="s">
        <v>63</v>
      </c>
      <c r="B355" s="59"/>
      <c r="C355" s="49"/>
      <c r="D355" s="49"/>
      <c r="E355" s="60" t="s">
        <v>13</v>
      </c>
      <c r="F355" s="61"/>
      <c r="G355" s="62"/>
      <c r="H355" s="60" t="s">
        <v>14</v>
      </c>
      <c r="I355" s="63"/>
      <c r="J355" s="62"/>
      <c r="K355" s="64" t="s">
        <v>15</v>
      </c>
      <c r="L355" s="49"/>
      <c r="M355" s="64" t="s">
        <v>15</v>
      </c>
      <c r="N355" s="49"/>
      <c r="O355" s="51"/>
    </row>
    <row r="356" spans="1:16" ht="28" x14ac:dyDescent="0.15">
      <c r="A356" s="65" t="s">
        <v>16</v>
      </c>
      <c r="B356" s="66" t="s">
        <v>17</v>
      </c>
      <c r="C356" s="67" t="s">
        <v>18</v>
      </c>
      <c r="D356" s="68" t="s">
        <v>19</v>
      </c>
      <c r="E356" s="69">
        <f>+I349</f>
        <v>2022</v>
      </c>
      <c r="F356" s="67">
        <f>+$I$10</f>
        <v>2023</v>
      </c>
      <c r="G356" s="70">
        <f>+$I$11</f>
        <v>2024</v>
      </c>
      <c r="H356" s="69">
        <f>+E356</f>
        <v>2022</v>
      </c>
      <c r="I356" s="67">
        <f>+F356</f>
        <v>2023</v>
      </c>
      <c r="J356" s="70">
        <f>+G356</f>
        <v>2024</v>
      </c>
      <c r="K356" s="71" t="s">
        <v>20</v>
      </c>
      <c r="L356" s="173" t="s">
        <v>106</v>
      </c>
      <c r="M356" s="72" t="s">
        <v>44</v>
      </c>
      <c r="N356" s="73" t="s">
        <v>21</v>
      </c>
      <c r="O356" s="74" t="s">
        <v>64</v>
      </c>
    </row>
    <row r="357" spans="1:16" x14ac:dyDescent="0.15">
      <c r="A357" s="75" t="s">
        <v>22</v>
      </c>
      <c r="B357" s="48"/>
      <c r="C357" s="48"/>
      <c r="D357" s="76">
        <v>0.6</v>
      </c>
      <c r="E357" s="77"/>
      <c r="F357" s="77"/>
      <c r="G357" s="77"/>
      <c r="H357" s="78">
        <f>IF(J349 &gt; 0,(E357*D357*J348/J349)+(100%-D357)*E357,0)</f>
        <v>0</v>
      </c>
      <c r="I357" s="78">
        <f>IF(J350&gt;0,(F357*D357*J348/J350)+(100%-D357)*F357,0)</f>
        <v>0</v>
      </c>
      <c r="J357" s="78">
        <f>IF(J351&gt;0,(G357*D357*J348/J351)+(100%-D357)*G357,0)</f>
        <v>0</v>
      </c>
      <c r="K357" s="79">
        <f>SUM(H357:J357)/3</f>
        <v>0</v>
      </c>
      <c r="L357" s="80"/>
      <c r="M357" s="80">
        <f>+L357</f>
        <v>0</v>
      </c>
      <c r="N357" s="81">
        <f>IF(M357 &gt; 0,+K357/M357,0)</f>
        <v>0</v>
      </c>
      <c r="O357" s="82"/>
    </row>
    <row r="358" spans="1:16" x14ac:dyDescent="0.15">
      <c r="A358" s="75" t="s">
        <v>23</v>
      </c>
      <c r="B358" s="83"/>
      <c r="C358" s="48"/>
      <c r="D358" s="84">
        <v>0.9</v>
      </c>
      <c r="E358" s="77"/>
      <c r="F358" s="77"/>
      <c r="G358" s="77"/>
      <c r="H358" s="78">
        <f>IF(J349 &gt; 0,(E358*D358*J348/J349)+(100%-D358)*E358,0)</f>
        <v>0</v>
      </c>
      <c r="I358" s="78">
        <f>IF(J350&gt;0,(F358*D358*J348/J350)+(100%-D358)*F358,0)</f>
        <v>0</v>
      </c>
      <c r="J358" s="78">
        <f>IF(J351&gt;0,(G358*D358*J348/J351)+(100%-D358)*G358,0)</f>
        <v>0</v>
      </c>
      <c r="K358" s="79">
        <f>SUM(H358:J358)/3</f>
        <v>0</v>
      </c>
      <c r="L358" s="85"/>
      <c r="M358" s="80">
        <f>+L358</f>
        <v>0</v>
      </c>
      <c r="N358" s="81">
        <f>IF(M358 &gt; 0,+K358/M358,0)</f>
        <v>0</v>
      </c>
      <c r="O358" s="86"/>
    </row>
    <row r="359" spans="1:16" s="92" customFormat="1" x14ac:dyDescent="0.15">
      <c r="A359" s="75" t="s">
        <v>24</v>
      </c>
      <c r="B359" s="49" t="s">
        <v>60</v>
      </c>
      <c r="C359" s="54">
        <f>B355</f>
        <v>0</v>
      </c>
      <c r="D359" s="87">
        <v>0.9</v>
      </c>
      <c r="E359" s="77"/>
      <c r="F359" s="77"/>
      <c r="G359" s="77"/>
      <c r="H359" s="88">
        <f>IF(J349&gt;0,IF(B355="kWh",(E359*D359*J348/J349)+(100%-D359)*E359,(E359*10*D359*J348/J349)+(100%-D359)*E359*10),0)</f>
        <v>0</v>
      </c>
      <c r="I359" s="88">
        <f>IF(J349&gt;0,IF(B355="kWh",(F359*D359*J348/J350)+(100%-D359)*F359,(F359*10*D359*J348/J350)+(100%-D359)*F359*10),0)</f>
        <v>0</v>
      </c>
      <c r="J359" s="88">
        <f>IF(J351&gt;0,IF(B355="kWh",(G359*D359*J348/J351)+(100%-D359)*G359,(G359*10*D359*J348/J351)+(100%-D359)*G359*10),0)</f>
        <v>0</v>
      </c>
      <c r="K359" s="89">
        <f>SUM(H359:J359)/3</f>
        <v>0</v>
      </c>
      <c r="L359" s="90"/>
      <c r="M359" s="90"/>
      <c r="N359" s="91"/>
      <c r="O359" s="86"/>
      <c r="P359" s="158"/>
    </row>
    <row r="360" spans="1:16" ht="14" thickBot="1" x14ac:dyDescent="0.2">
      <c r="A360" s="93" t="s">
        <v>25</v>
      </c>
      <c r="B360" s="48"/>
      <c r="C360" s="48"/>
      <c r="D360" s="84">
        <v>0.9</v>
      </c>
      <c r="E360" s="77"/>
      <c r="F360" s="77"/>
      <c r="G360" s="77"/>
      <c r="H360" s="78">
        <f>IF(J349&gt;0,(E360*D360*J348/J349)+(100%-D360)*E360,0)</f>
        <v>0</v>
      </c>
      <c r="I360" s="78">
        <f>IF(J349&gt;0,(F360*D360*J348/J350)+(100%-D360)*F360,0)</f>
        <v>0</v>
      </c>
      <c r="J360" s="78">
        <f>IF(J351&gt;0,(G360*D360*J348/J351)+(100%-D360)*G360,0)</f>
        <v>0</v>
      </c>
      <c r="K360" s="79">
        <f>SUM(H360:J360)/3</f>
        <v>0</v>
      </c>
      <c r="L360" s="94"/>
      <c r="M360" s="94"/>
      <c r="N360" s="49"/>
      <c r="O360" s="86"/>
    </row>
    <row r="361" spans="1:16" ht="14" thickBot="1" x14ac:dyDescent="0.2">
      <c r="A361" s="95" t="s">
        <v>26</v>
      </c>
      <c r="B361" s="45"/>
      <c r="C361" s="45"/>
      <c r="D361" s="45"/>
      <c r="E361" s="96">
        <f>IF(B355="kWh",SUM(E357:E360),E357+E358+(E359*10)+E360)</f>
        <v>0</v>
      </c>
      <c r="F361" s="96">
        <f>IF(B355="kWh",SUM(F357:F360),F357+F358+(F359*10)+F360)</f>
        <v>0</v>
      </c>
      <c r="G361" s="96">
        <f>IF(B355="kWh",SUM(G357:G360),G357+G358+(G359*10)+G360)</f>
        <v>0</v>
      </c>
      <c r="H361" s="96">
        <f>SUM(H357:H360)</f>
        <v>0</v>
      </c>
      <c r="I361" s="96">
        <f>SUM(I357:I360)</f>
        <v>0</v>
      </c>
      <c r="J361" s="96">
        <f>SUM(J357:J360)</f>
        <v>0</v>
      </c>
      <c r="K361" s="97">
        <f>SUM(K357:K360)</f>
        <v>0</v>
      </c>
      <c r="L361" s="98"/>
      <c r="M361" s="99" t="s">
        <v>61</v>
      </c>
      <c r="N361" s="100">
        <f>IF(G351 &gt; 0,+K361/G351,0)</f>
        <v>0</v>
      </c>
      <c r="O361" s="101">
        <f>IF(K361&gt;0,(+O357*K357+O358*K358+O359*K359+O360*K360)/K361,0)</f>
        <v>0</v>
      </c>
    </row>
    <row r="362" spans="1:16" ht="14" thickBot="1" x14ac:dyDescent="0.2">
      <c r="A362" s="102" t="s">
        <v>27</v>
      </c>
      <c r="B362" s="103"/>
      <c r="C362" s="103"/>
      <c r="D362" s="103"/>
      <c r="E362" s="104">
        <f>IF(B355="kWh",E357+E358+E359*B354+E360,E357+E358+(E359*10*B354)+E360)</f>
        <v>0</v>
      </c>
      <c r="F362" s="104">
        <f>IF(B355="kWh",F357+F358+F359*B354+F360,F357+F358+(F359*10*B354)+F360)</f>
        <v>0</v>
      </c>
      <c r="G362" s="104">
        <f>IF(B355="kWh",G357+G358+G359*B354+G360,G357+G358+(G359*10*B354)+G360)</f>
        <v>0</v>
      </c>
      <c r="H362" s="105">
        <f>+H357+H358+H359*B354+H360</f>
        <v>0</v>
      </c>
      <c r="I362" s="105">
        <f>+I357+I358+I359*B354+I360</f>
        <v>0</v>
      </c>
      <c r="J362" s="106">
        <f>+J357+J358+J359*B354+J360</f>
        <v>0</v>
      </c>
      <c r="K362" s="107">
        <f>+K357+K358+K359*B354+K360</f>
        <v>0</v>
      </c>
      <c r="L362" s="108"/>
      <c r="M362" s="109" t="s">
        <v>62</v>
      </c>
      <c r="N362" s="110">
        <f>IF(G351 &gt; 0,+K362/G351,0)</f>
        <v>0</v>
      </c>
      <c r="O362" s="111">
        <f>IF(K362&gt;0,(+O357*K357+O358*K358+O359*K359+O360*K360)/K362,0)</f>
        <v>0</v>
      </c>
    </row>
    <row r="363" spans="1:16" x14ac:dyDescent="0.15">
      <c r="A363" s="112" t="s">
        <v>28</v>
      </c>
      <c r="B363" s="113"/>
      <c r="C363" s="113"/>
      <c r="D363" s="113"/>
      <c r="E363" s="113"/>
      <c r="F363" s="113"/>
      <c r="G363" s="113"/>
      <c r="H363" s="113"/>
      <c r="I363" s="113"/>
      <c r="J363" s="113"/>
      <c r="K363" s="113"/>
      <c r="L363" s="113"/>
      <c r="M363" s="113"/>
      <c r="N363" s="113"/>
      <c r="O363" s="114"/>
    </row>
    <row r="364" spans="1:16" x14ac:dyDescent="0.15">
      <c r="A364" s="180"/>
      <c r="L364" s="92"/>
      <c r="O364" s="181"/>
    </row>
    <row r="365" spans="1:16" ht="14" thickBot="1" x14ac:dyDescent="0.2">
      <c r="A365" s="182"/>
      <c r="B365" s="183"/>
      <c r="C365" s="183"/>
      <c r="D365" s="183"/>
      <c r="E365" s="183"/>
      <c r="F365" s="183"/>
      <c r="G365" s="183"/>
      <c r="H365" s="183"/>
      <c r="I365" s="183"/>
      <c r="J365" s="183"/>
      <c r="K365" s="183"/>
      <c r="L365" s="183"/>
      <c r="M365" s="183"/>
      <c r="N365" s="183"/>
      <c r="O365" s="184"/>
    </row>
    <row r="366" spans="1:16" ht="21" x14ac:dyDescent="0.25">
      <c r="A366" s="44" t="s">
        <v>0</v>
      </c>
      <c r="B366" s="179"/>
      <c r="C366" s="175"/>
      <c r="D366" s="117"/>
      <c r="E366" s="45"/>
      <c r="F366" s="45"/>
      <c r="G366" s="45"/>
      <c r="H366" s="45"/>
      <c r="I366" s="45"/>
      <c r="J366" s="45"/>
      <c r="K366" s="45"/>
      <c r="L366" s="45"/>
      <c r="M366" s="45"/>
      <c r="N366" s="45"/>
      <c r="O366" s="46"/>
    </row>
    <row r="367" spans="1:16" x14ac:dyDescent="0.15">
      <c r="A367" s="47" t="s">
        <v>1</v>
      </c>
      <c r="B367" s="143"/>
      <c r="C367" s="144"/>
      <c r="D367" s="49"/>
      <c r="E367" s="49" t="s">
        <v>2</v>
      </c>
      <c r="F367" s="49"/>
      <c r="G367" s="50"/>
      <c r="H367" s="49"/>
      <c r="I367" s="49" t="s">
        <v>3</v>
      </c>
      <c r="J367" s="49"/>
      <c r="K367" s="49"/>
      <c r="L367" s="49"/>
      <c r="M367" s="49"/>
      <c r="N367" s="49"/>
      <c r="O367" s="51"/>
    </row>
    <row r="368" spans="1:16" x14ac:dyDescent="0.15">
      <c r="A368" s="47" t="s">
        <v>4</v>
      </c>
      <c r="B368" s="143"/>
      <c r="C368" s="48"/>
      <c r="D368" s="49"/>
      <c r="E368" s="49" t="s">
        <v>5</v>
      </c>
      <c r="F368" s="49"/>
      <c r="G368" s="50"/>
      <c r="H368" s="49"/>
      <c r="I368" s="49" t="s">
        <v>6</v>
      </c>
      <c r="J368" s="52"/>
      <c r="K368" s="49"/>
      <c r="L368" s="115" t="s">
        <v>96</v>
      </c>
      <c r="M368" s="49"/>
      <c r="N368" s="49"/>
      <c r="O368" s="51"/>
    </row>
    <row r="369" spans="1:16" x14ac:dyDescent="0.15">
      <c r="A369" s="53" t="s">
        <v>7</v>
      </c>
      <c r="B369" s="48"/>
      <c r="C369" s="48"/>
      <c r="D369" s="49"/>
      <c r="E369" s="49" t="s">
        <v>8</v>
      </c>
      <c r="F369" s="49"/>
      <c r="G369" s="50"/>
      <c r="H369" s="49"/>
      <c r="I369" s="49">
        <f>+I9</f>
        <v>2022</v>
      </c>
      <c r="J369" s="52"/>
      <c r="K369" s="49"/>
      <c r="L369" s="174"/>
      <c r="M369" s="49"/>
      <c r="N369" s="49"/>
      <c r="O369" s="51"/>
    </row>
    <row r="370" spans="1:16" ht="14" thickBot="1" x14ac:dyDescent="0.2">
      <c r="A370" s="47" t="s">
        <v>9</v>
      </c>
      <c r="B370" s="144"/>
      <c r="D370" s="49"/>
      <c r="E370" s="49" t="s">
        <v>10</v>
      </c>
      <c r="F370" s="49"/>
      <c r="G370" s="50"/>
      <c r="H370" s="49"/>
      <c r="I370" s="49">
        <f t="shared" ref="I370:I371" si="17">+I10</f>
        <v>2023</v>
      </c>
      <c r="J370" s="52"/>
      <c r="K370" s="49"/>
      <c r="L370" s="49"/>
      <c r="M370" s="49"/>
      <c r="N370" s="49"/>
      <c r="O370" s="51"/>
    </row>
    <row r="371" spans="1:16" ht="14" thickBot="1" x14ac:dyDescent="0.2">
      <c r="A371" s="47" t="s">
        <v>41</v>
      </c>
      <c r="B371" s="48"/>
      <c r="C371" s="49"/>
      <c r="D371" s="49"/>
      <c r="E371" s="54" t="s">
        <v>68</v>
      </c>
      <c r="F371" s="49"/>
      <c r="G371" s="52"/>
      <c r="H371" s="49" t="s">
        <v>11</v>
      </c>
      <c r="I371" s="49">
        <f t="shared" si="17"/>
        <v>2024</v>
      </c>
      <c r="J371" s="52"/>
      <c r="K371" s="49"/>
      <c r="L371" s="49"/>
      <c r="M371" s="131"/>
      <c r="N371" s="119"/>
      <c r="O371" s="132" t="s">
        <v>74</v>
      </c>
    </row>
    <row r="372" spans="1:16" ht="15" thickBot="1" x14ac:dyDescent="0.25">
      <c r="A372" s="47" t="s">
        <v>40</v>
      </c>
      <c r="B372" s="48"/>
      <c r="C372" s="49"/>
      <c r="D372" s="49"/>
      <c r="E372" s="54" t="s">
        <v>42</v>
      </c>
      <c r="F372" s="49"/>
      <c r="G372" s="55"/>
      <c r="H372" s="56" t="s">
        <v>43</v>
      </c>
      <c r="I372" s="49"/>
      <c r="J372" s="49"/>
      <c r="K372" s="49"/>
      <c r="L372" s="49"/>
      <c r="M372" s="133" t="s">
        <v>75</v>
      </c>
      <c r="N372" s="115"/>
      <c r="O372" s="121"/>
    </row>
    <row r="373" spans="1:16" ht="14" thickBot="1" x14ac:dyDescent="0.2">
      <c r="A373" s="57" t="s">
        <v>45</v>
      </c>
      <c r="B373" s="49"/>
      <c r="C373"/>
      <c r="D373" s="49"/>
      <c r="E373" s="123" t="s">
        <v>71</v>
      </c>
      <c r="F373" s="124"/>
      <c r="G373" s="155"/>
      <c r="H373" s="125" t="s">
        <v>109</v>
      </c>
      <c r="I373" s="126"/>
      <c r="J373" s="49"/>
      <c r="K373" s="49"/>
      <c r="L373" s="49"/>
      <c r="M373" s="118" t="s">
        <v>76</v>
      </c>
      <c r="N373" s="120"/>
      <c r="O373" s="122"/>
    </row>
    <row r="374" spans="1:16" ht="14" thickBot="1" x14ac:dyDescent="0.2">
      <c r="A374" s="47" t="s">
        <v>12</v>
      </c>
      <c r="B374" s="58"/>
      <c r="C374" s="172" t="s">
        <v>93</v>
      </c>
      <c r="D374" s="49"/>
      <c r="E374" s="127" t="s">
        <v>72</v>
      </c>
      <c r="F374" s="128"/>
      <c r="G374" s="122"/>
      <c r="H374" s="129" t="s">
        <v>73</v>
      </c>
      <c r="I374" s="130"/>
      <c r="J374" s="49"/>
      <c r="K374" s="49"/>
      <c r="L374" s="49"/>
      <c r="M374" s="49"/>
      <c r="N374" s="49"/>
      <c r="O374" s="51"/>
    </row>
    <row r="375" spans="1:16" x14ac:dyDescent="0.15">
      <c r="A375" s="57" t="s">
        <v>63</v>
      </c>
      <c r="B375" s="59"/>
      <c r="C375" s="49"/>
      <c r="D375" s="49"/>
      <c r="E375" s="60" t="s">
        <v>13</v>
      </c>
      <c r="F375" s="61"/>
      <c r="G375" s="62"/>
      <c r="H375" s="60" t="s">
        <v>14</v>
      </c>
      <c r="I375" s="63"/>
      <c r="J375" s="62"/>
      <c r="K375" s="64" t="s">
        <v>15</v>
      </c>
      <c r="L375" s="49"/>
      <c r="M375" s="64" t="s">
        <v>15</v>
      </c>
      <c r="N375" s="49"/>
      <c r="O375" s="51"/>
    </row>
    <row r="376" spans="1:16" ht="28" x14ac:dyDescent="0.15">
      <c r="A376" s="65" t="s">
        <v>16</v>
      </c>
      <c r="B376" s="66" t="s">
        <v>17</v>
      </c>
      <c r="C376" s="67" t="s">
        <v>18</v>
      </c>
      <c r="D376" s="68" t="s">
        <v>19</v>
      </c>
      <c r="E376" s="69">
        <f>+I369</f>
        <v>2022</v>
      </c>
      <c r="F376" s="67">
        <f>+$I$10</f>
        <v>2023</v>
      </c>
      <c r="G376" s="70">
        <f>+$I$11</f>
        <v>2024</v>
      </c>
      <c r="H376" s="69">
        <f>+E376</f>
        <v>2022</v>
      </c>
      <c r="I376" s="67">
        <f>+F376</f>
        <v>2023</v>
      </c>
      <c r="J376" s="70">
        <f>+G376</f>
        <v>2024</v>
      </c>
      <c r="K376" s="71" t="s">
        <v>20</v>
      </c>
      <c r="L376" s="173" t="s">
        <v>106</v>
      </c>
      <c r="M376" s="72" t="s">
        <v>44</v>
      </c>
      <c r="N376" s="73" t="s">
        <v>21</v>
      </c>
      <c r="O376" s="74" t="s">
        <v>64</v>
      </c>
    </row>
    <row r="377" spans="1:16" x14ac:dyDescent="0.15">
      <c r="A377" s="75" t="s">
        <v>22</v>
      </c>
      <c r="B377" s="48"/>
      <c r="C377" s="48"/>
      <c r="D377" s="76">
        <v>0.6</v>
      </c>
      <c r="E377" s="77"/>
      <c r="F377" s="77"/>
      <c r="G377" s="77"/>
      <c r="H377" s="78">
        <f>IF(J369 &gt; 0,(E377*D377*J368/J369)+(100%-D377)*E377,0)</f>
        <v>0</v>
      </c>
      <c r="I377" s="78">
        <f>IF(J370&gt;0,(F377*D377*J368/J370)+(100%-D377)*F377,0)</f>
        <v>0</v>
      </c>
      <c r="J377" s="78">
        <f>IF(J371&gt;0,(G377*D377*J368/J371)+(100%-D377)*G377,0)</f>
        <v>0</v>
      </c>
      <c r="K377" s="79">
        <f>SUM(H377:J377)/3</f>
        <v>0</v>
      </c>
      <c r="L377" s="80"/>
      <c r="M377" s="80">
        <f>+L377</f>
        <v>0</v>
      </c>
      <c r="N377" s="81">
        <f>IF(M377 &gt; 0,+K377/M377,0)</f>
        <v>0</v>
      </c>
      <c r="O377" s="82"/>
    </row>
    <row r="378" spans="1:16" x14ac:dyDescent="0.15">
      <c r="A378" s="75" t="s">
        <v>23</v>
      </c>
      <c r="B378" s="83"/>
      <c r="C378" s="48"/>
      <c r="D378" s="84">
        <v>0.9</v>
      </c>
      <c r="E378" s="77"/>
      <c r="F378" s="77"/>
      <c r="G378" s="77"/>
      <c r="H378" s="78">
        <f>IF(J369 &gt; 0,(E378*D378*J368/J369)+(100%-D378)*E378,0)</f>
        <v>0</v>
      </c>
      <c r="I378" s="78">
        <f>IF(J370&gt;0,(F378*D378*J368/J370)+(100%-D378)*F378,0)</f>
        <v>0</v>
      </c>
      <c r="J378" s="78">
        <f>IF(J371&gt;0,(G378*D378*J368/J371)+(100%-D378)*G378,0)</f>
        <v>0</v>
      </c>
      <c r="K378" s="79">
        <f>SUM(H378:J378)/3</f>
        <v>0</v>
      </c>
      <c r="L378" s="85"/>
      <c r="M378" s="80">
        <f>+L378</f>
        <v>0</v>
      </c>
      <c r="N378" s="81">
        <f>IF(M378 &gt; 0,+K378/M378,0)</f>
        <v>0</v>
      </c>
      <c r="O378" s="86"/>
    </row>
    <row r="379" spans="1:16" s="92" customFormat="1" x14ac:dyDescent="0.15">
      <c r="A379" s="75" t="s">
        <v>24</v>
      </c>
      <c r="B379" s="49" t="s">
        <v>60</v>
      </c>
      <c r="C379" s="54">
        <f>B375</f>
        <v>0</v>
      </c>
      <c r="D379" s="87">
        <v>0.9</v>
      </c>
      <c r="E379" s="77"/>
      <c r="F379" s="77"/>
      <c r="G379" s="77"/>
      <c r="H379" s="88">
        <f>IF(J369&gt;0,IF(B375="kWh",(E379*D379*J368/J369)+(100%-D379)*E379,(E379*10*D379*J368/J369)+(100%-D379)*E379*10),0)</f>
        <v>0</v>
      </c>
      <c r="I379" s="88">
        <f>IF(J369&gt;0,IF(B375="kWh",(F379*D379*J368/J370)+(100%-D379)*F379,(F379*10*D379*J368/J370)+(100%-D379)*F379*10),0)</f>
        <v>0</v>
      </c>
      <c r="J379" s="88">
        <f>IF(J371&gt;0,IF(B375="kWh",(G379*D379*J368/J371)+(100%-D379)*G379,(G379*10*D379*J368/J371)+(100%-D379)*G379*10),0)</f>
        <v>0</v>
      </c>
      <c r="K379" s="89">
        <f>SUM(H379:J379)/3</f>
        <v>0</v>
      </c>
      <c r="L379" s="90"/>
      <c r="M379" s="90"/>
      <c r="N379" s="91"/>
      <c r="O379" s="86"/>
      <c r="P379" s="158"/>
    </row>
    <row r="380" spans="1:16" ht="14" thickBot="1" x14ac:dyDescent="0.2">
      <c r="A380" s="93" t="s">
        <v>25</v>
      </c>
      <c r="B380" s="48"/>
      <c r="C380" s="48"/>
      <c r="D380" s="84">
        <v>0.9</v>
      </c>
      <c r="E380" s="77"/>
      <c r="F380" s="77"/>
      <c r="G380" s="77"/>
      <c r="H380" s="78">
        <f>IF(J369&gt;0,(E380*D380*J368/J369)+(100%-D380)*E380,0)</f>
        <v>0</v>
      </c>
      <c r="I380" s="78">
        <f>IF(J369&gt;0,(F380*D380*J368/J370)+(100%-D380)*F380,0)</f>
        <v>0</v>
      </c>
      <c r="J380" s="78">
        <f>IF(J371&gt;0,(G380*D380*J368/J371)+(100%-D380)*G380,0)</f>
        <v>0</v>
      </c>
      <c r="K380" s="79">
        <f>SUM(H380:J380)/3</f>
        <v>0</v>
      </c>
      <c r="L380" s="94"/>
      <c r="M380" s="94"/>
      <c r="N380" s="49"/>
      <c r="O380" s="86"/>
    </row>
    <row r="381" spans="1:16" ht="14" thickBot="1" x14ac:dyDescent="0.2">
      <c r="A381" s="95" t="s">
        <v>26</v>
      </c>
      <c r="B381" s="45"/>
      <c r="C381" s="45"/>
      <c r="D381" s="45"/>
      <c r="E381" s="96">
        <f>IF(B375="kWh",SUM(E377:E380),E377+E378+(E379*10)+E380)</f>
        <v>0</v>
      </c>
      <c r="F381" s="96">
        <f>IF(B375="kWh",SUM(F377:F380),F377+F378+(F379*10)+F380)</f>
        <v>0</v>
      </c>
      <c r="G381" s="96">
        <f>IF(B375="kWh",SUM(G377:G380),G377+G378+(G379*10)+G380)</f>
        <v>0</v>
      </c>
      <c r="H381" s="96">
        <f>SUM(H377:H380)</f>
        <v>0</v>
      </c>
      <c r="I381" s="96">
        <f>SUM(I377:I380)</f>
        <v>0</v>
      </c>
      <c r="J381" s="96">
        <f>SUM(J377:J380)</f>
        <v>0</v>
      </c>
      <c r="K381" s="97">
        <f>SUM(K377:K380)</f>
        <v>0</v>
      </c>
      <c r="L381" s="98"/>
      <c r="M381" s="99" t="s">
        <v>61</v>
      </c>
      <c r="N381" s="100">
        <f>IF(G371 &gt; 0,+K381/G371,0)</f>
        <v>0</v>
      </c>
      <c r="O381" s="101">
        <f>IF(K381&gt;0,(+O377*K377+O378*K378+O379*K379+O380*K380)/K381,0)</f>
        <v>0</v>
      </c>
    </row>
    <row r="382" spans="1:16" ht="14" thickBot="1" x14ac:dyDescent="0.2">
      <c r="A382" s="102" t="s">
        <v>27</v>
      </c>
      <c r="B382" s="103"/>
      <c r="C382" s="103"/>
      <c r="D382" s="103"/>
      <c r="E382" s="104">
        <f>IF(B375="kWh",E377+E378+E379*B374+E380,E377+E378+(E379*10*B374)+E380)</f>
        <v>0</v>
      </c>
      <c r="F382" s="104">
        <f>IF(B375="kWh",F377+F378+F379*B374+F380,F377+F378+(F379*10*B374)+F380)</f>
        <v>0</v>
      </c>
      <c r="G382" s="104">
        <f>IF(B375="kWh",G377+G378+G379*B374+G380,G377+G378+(G379*10*B374)+G380)</f>
        <v>0</v>
      </c>
      <c r="H382" s="105">
        <f>+H377+H378+H379*B374+H380</f>
        <v>0</v>
      </c>
      <c r="I382" s="105">
        <f>+I377+I378+I379*B374+I380</f>
        <v>0</v>
      </c>
      <c r="J382" s="106">
        <f>+J377+J378+J379*B374+J380</f>
        <v>0</v>
      </c>
      <c r="K382" s="107">
        <f>+K377+K378+K379*B374+K380</f>
        <v>0</v>
      </c>
      <c r="L382" s="108"/>
      <c r="M382" s="109" t="s">
        <v>62</v>
      </c>
      <c r="N382" s="110">
        <f>IF(G371 &gt; 0,+K382/G371,0)</f>
        <v>0</v>
      </c>
      <c r="O382" s="111">
        <f>IF(K382&gt;0,(+O377*K377+O378*K378+O379*K379+O380*K380)/K382,0)</f>
        <v>0</v>
      </c>
    </row>
    <row r="383" spans="1:16" x14ac:dyDescent="0.15">
      <c r="A383" s="112" t="s">
        <v>28</v>
      </c>
      <c r="B383" s="113"/>
      <c r="C383" s="113"/>
      <c r="D383" s="113"/>
      <c r="E383" s="113"/>
      <c r="F383" s="113"/>
      <c r="G383" s="113"/>
      <c r="H383" s="113"/>
      <c r="I383" s="113"/>
      <c r="J383" s="113"/>
      <c r="K383" s="113"/>
      <c r="L383" s="113"/>
      <c r="M383" s="113"/>
      <c r="N383" s="113"/>
      <c r="O383" s="114"/>
    </row>
    <row r="384" spans="1:16" x14ac:dyDescent="0.15">
      <c r="A384" s="180"/>
      <c r="L384" s="92"/>
      <c r="O384" s="181"/>
    </row>
    <row r="385" spans="1:16" ht="14" thickBot="1" x14ac:dyDescent="0.2">
      <c r="A385" s="182"/>
      <c r="B385" s="183"/>
      <c r="C385" s="183"/>
      <c r="D385" s="183"/>
      <c r="E385" s="183"/>
      <c r="F385" s="183"/>
      <c r="G385" s="183"/>
      <c r="H385" s="183"/>
      <c r="I385" s="183"/>
      <c r="J385" s="183"/>
      <c r="K385" s="183"/>
      <c r="L385" s="183"/>
      <c r="M385" s="183"/>
      <c r="N385" s="183"/>
      <c r="O385" s="184"/>
    </row>
    <row r="386" spans="1:16" ht="21" x14ac:dyDescent="0.25">
      <c r="A386" s="44" t="s">
        <v>0</v>
      </c>
      <c r="B386" s="179"/>
      <c r="C386" s="175"/>
      <c r="D386" s="117"/>
      <c r="E386" s="45"/>
      <c r="F386" s="45"/>
      <c r="G386" s="45"/>
      <c r="H386" s="45"/>
      <c r="I386" s="45"/>
      <c r="J386" s="45"/>
      <c r="K386" s="45"/>
      <c r="L386" s="45"/>
      <c r="M386" s="45"/>
      <c r="N386" s="45"/>
      <c r="O386" s="46"/>
    </row>
    <row r="387" spans="1:16" x14ac:dyDescent="0.15">
      <c r="A387" s="47" t="s">
        <v>1</v>
      </c>
      <c r="B387" s="143"/>
      <c r="C387" s="144"/>
      <c r="D387" s="49"/>
      <c r="E387" s="49" t="s">
        <v>2</v>
      </c>
      <c r="F387" s="49"/>
      <c r="G387" s="50"/>
      <c r="H387" s="49"/>
      <c r="I387" s="49" t="s">
        <v>3</v>
      </c>
      <c r="J387" s="49"/>
      <c r="K387" s="49"/>
      <c r="L387" s="49"/>
      <c r="M387" s="49"/>
      <c r="N387" s="49"/>
      <c r="O387" s="51"/>
    </row>
    <row r="388" spans="1:16" x14ac:dyDescent="0.15">
      <c r="A388" s="47" t="s">
        <v>4</v>
      </c>
      <c r="B388" s="143"/>
      <c r="C388" s="48"/>
      <c r="D388" s="49"/>
      <c r="E388" s="49" t="s">
        <v>5</v>
      </c>
      <c r="F388" s="49"/>
      <c r="G388" s="50"/>
      <c r="H388" s="49"/>
      <c r="I388" s="49" t="s">
        <v>6</v>
      </c>
      <c r="J388" s="52"/>
      <c r="K388" s="49"/>
      <c r="L388" s="115" t="s">
        <v>96</v>
      </c>
      <c r="M388" s="49"/>
      <c r="N388" s="49"/>
      <c r="O388" s="51"/>
    </row>
    <row r="389" spans="1:16" x14ac:dyDescent="0.15">
      <c r="A389" s="53" t="s">
        <v>7</v>
      </c>
      <c r="B389" s="48"/>
      <c r="C389" s="48"/>
      <c r="D389" s="49"/>
      <c r="E389" s="49" t="s">
        <v>8</v>
      </c>
      <c r="F389" s="49"/>
      <c r="G389" s="50"/>
      <c r="H389" s="49"/>
      <c r="I389" s="49">
        <f>+I9</f>
        <v>2022</v>
      </c>
      <c r="J389" s="52"/>
      <c r="K389" s="49"/>
      <c r="L389" s="174"/>
      <c r="M389" s="49"/>
      <c r="N389" s="49"/>
      <c r="O389" s="51"/>
    </row>
    <row r="390" spans="1:16" ht="14" thickBot="1" x14ac:dyDescent="0.2">
      <c r="A390" s="47" t="s">
        <v>9</v>
      </c>
      <c r="B390" s="144"/>
      <c r="D390" s="49"/>
      <c r="E390" s="49" t="s">
        <v>10</v>
      </c>
      <c r="F390" s="49"/>
      <c r="G390" s="50"/>
      <c r="H390" s="49"/>
      <c r="I390" s="49">
        <f t="shared" ref="I390:I391" si="18">+I10</f>
        <v>2023</v>
      </c>
      <c r="J390" s="52"/>
      <c r="K390" s="49"/>
      <c r="L390" s="49"/>
      <c r="M390" s="49"/>
      <c r="N390" s="49"/>
      <c r="O390" s="51"/>
    </row>
    <row r="391" spans="1:16" ht="14" thickBot="1" x14ac:dyDescent="0.2">
      <c r="A391" s="47" t="s">
        <v>41</v>
      </c>
      <c r="B391" s="48"/>
      <c r="C391" s="49"/>
      <c r="D391" s="49"/>
      <c r="E391" s="54" t="s">
        <v>68</v>
      </c>
      <c r="F391" s="49"/>
      <c r="G391" s="52"/>
      <c r="H391" s="49" t="s">
        <v>11</v>
      </c>
      <c r="I391" s="49">
        <f t="shared" si="18"/>
        <v>2024</v>
      </c>
      <c r="J391" s="52"/>
      <c r="K391" s="49"/>
      <c r="L391" s="49"/>
      <c r="M391" s="131"/>
      <c r="N391" s="119"/>
      <c r="O391" s="132" t="s">
        <v>74</v>
      </c>
    </row>
    <row r="392" spans="1:16" ht="15" thickBot="1" x14ac:dyDescent="0.25">
      <c r="A392" s="47" t="s">
        <v>40</v>
      </c>
      <c r="B392" s="48"/>
      <c r="C392" s="49"/>
      <c r="D392" s="49"/>
      <c r="E392" s="54" t="s">
        <v>42</v>
      </c>
      <c r="F392" s="49"/>
      <c r="G392" s="55"/>
      <c r="H392" s="56" t="s">
        <v>43</v>
      </c>
      <c r="I392" s="49"/>
      <c r="J392" s="49"/>
      <c r="K392" s="49"/>
      <c r="L392" s="49"/>
      <c r="M392" s="133" t="s">
        <v>75</v>
      </c>
      <c r="N392" s="115"/>
      <c r="O392" s="121"/>
    </row>
    <row r="393" spans="1:16" ht="14" thickBot="1" x14ac:dyDescent="0.2">
      <c r="A393" s="57" t="s">
        <v>45</v>
      </c>
      <c r="B393" s="49"/>
      <c r="C393"/>
      <c r="D393" s="49"/>
      <c r="E393" s="123" t="s">
        <v>71</v>
      </c>
      <c r="F393" s="124"/>
      <c r="G393" s="155"/>
      <c r="H393" s="125" t="s">
        <v>109</v>
      </c>
      <c r="I393" s="126"/>
      <c r="J393" s="49"/>
      <c r="K393" s="49"/>
      <c r="L393" s="49"/>
      <c r="M393" s="118" t="s">
        <v>76</v>
      </c>
      <c r="N393" s="120"/>
      <c r="O393" s="122"/>
    </row>
    <row r="394" spans="1:16" ht="14" thickBot="1" x14ac:dyDescent="0.2">
      <c r="A394" s="47" t="s">
        <v>12</v>
      </c>
      <c r="B394" s="58"/>
      <c r="C394" s="172" t="s">
        <v>93</v>
      </c>
      <c r="D394" s="49"/>
      <c r="E394" s="127" t="s">
        <v>72</v>
      </c>
      <c r="F394" s="128"/>
      <c r="G394" s="122"/>
      <c r="H394" s="129" t="s">
        <v>73</v>
      </c>
      <c r="I394" s="130"/>
      <c r="J394" s="49"/>
      <c r="K394" s="49"/>
      <c r="L394" s="49"/>
      <c r="M394" s="49"/>
      <c r="N394" s="49"/>
      <c r="O394" s="51"/>
    </row>
    <row r="395" spans="1:16" x14ac:dyDescent="0.15">
      <c r="A395" s="57" t="s">
        <v>63</v>
      </c>
      <c r="B395" s="59"/>
      <c r="C395" s="49"/>
      <c r="D395" s="49"/>
      <c r="E395" s="60" t="s">
        <v>13</v>
      </c>
      <c r="F395" s="61"/>
      <c r="G395" s="62"/>
      <c r="H395" s="60" t="s">
        <v>14</v>
      </c>
      <c r="I395" s="63"/>
      <c r="J395" s="62"/>
      <c r="K395" s="64" t="s">
        <v>15</v>
      </c>
      <c r="L395" s="49"/>
      <c r="M395" s="64" t="s">
        <v>15</v>
      </c>
      <c r="N395" s="49"/>
      <c r="O395" s="51"/>
    </row>
    <row r="396" spans="1:16" ht="28" x14ac:dyDescent="0.15">
      <c r="A396" s="65" t="s">
        <v>16</v>
      </c>
      <c r="B396" s="66" t="s">
        <v>17</v>
      </c>
      <c r="C396" s="67" t="s">
        <v>18</v>
      </c>
      <c r="D396" s="68" t="s">
        <v>19</v>
      </c>
      <c r="E396" s="69">
        <f>+I389</f>
        <v>2022</v>
      </c>
      <c r="F396" s="67">
        <f>+$I$10</f>
        <v>2023</v>
      </c>
      <c r="G396" s="70">
        <f>+$I$11</f>
        <v>2024</v>
      </c>
      <c r="H396" s="69">
        <f>+E396</f>
        <v>2022</v>
      </c>
      <c r="I396" s="67">
        <f>+F396</f>
        <v>2023</v>
      </c>
      <c r="J396" s="70">
        <f>+G396</f>
        <v>2024</v>
      </c>
      <c r="K396" s="71" t="s">
        <v>20</v>
      </c>
      <c r="L396" s="173" t="s">
        <v>106</v>
      </c>
      <c r="M396" s="72" t="s">
        <v>44</v>
      </c>
      <c r="N396" s="73" t="s">
        <v>21</v>
      </c>
      <c r="O396" s="74" t="s">
        <v>64</v>
      </c>
    </row>
    <row r="397" spans="1:16" x14ac:dyDescent="0.15">
      <c r="A397" s="75" t="s">
        <v>22</v>
      </c>
      <c r="B397" s="48"/>
      <c r="C397" s="48"/>
      <c r="D397" s="76">
        <v>0.6</v>
      </c>
      <c r="E397" s="77"/>
      <c r="F397" s="77"/>
      <c r="G397" s="77"/>
      <c r="H397" s="78">
        <f>IF(J389 &gt; 0,(E397*D397*J388/J389)+(100%-D397)*E397,0)</f>
        <v>0</v>
      </c>
      <c r="I397" s="78">
        <f>IF(J390&gt;0,(F397*D397*J388/J390)+(100%-D397)*F397,0)</f>
        <v>0</v>
      </c>
      <c r="J397" s="78">
        <f>IF(J391&gt;0,(G397*D397*J388/J391)+(100%-D397)*G397,0)</f>
        <v>0</v>
      </c>
      <c r="K397" s="79">
        <f>SUM(H397:J397)/3</f>
        <v>0</v>
      </c>
      <c r="L397" s="80"/>
      <c r="M397" s="80">
        <f>+L397</f>
        <v>0</v>
      </c>
      <c r="N397" s="81">
        <f>IF(M397 &gt; 0,+K397/M397,0)</f>
        <v>0</v>
      </c>
      <c r="O397" s="82"/>
    </row>
    <row r="398" spans="1:16" x14ac:dyDescent="0.15">
      <c r="A398" s="75" t="s">
        <v>23</v>
      </c>
      <c r="B398" s="83"/>
      <c r="C398" s="48"/>
      <c r="D398" s="84">
        <v>0.9</v>
      </c>
      <c r="E398" s="77"/>
      <c r="F398" s="77"/>
      <c r="G398" s="77"/>
      <c r="H398" s="78">
        <f>IF(J389 &gt; 0,(E398*D398*J388/J389)+(100%-D398)*E398,0)</f>
        <v>0</v>
      </c>
      <c r="I398" s="78">
        <f>IF(J390&gt;0,(F398*D398*J388/J390)+(100%-D398)*F398,0)</f>
        <v>0</v>
      </c>
      <c r="J398" s="78">
        <f>IF(J391&gt;0,(G398*D398*J388/J391)+(100%-D398)*G398,0)</f>
        <v>0</v>
      </c>
      <c r="K398" s="79">
        <f>SUM(H398:J398)/3</f>
        <v>0</v>
      </c>
      <c r="L398" s="85"/>
      <c r="M398" s="80">
        <f>+L398</f>
        <v>0</v>
      </c>
      <c r="N398" s="81">
        <f>IF(M398 &gt; 0,+K398/M398,0)</f>
        <v>0</v>
      </c>
      <c r="O398" s="86"/>
    </row>
    <row r="399" spans="1:16" s="92" customFormat="1" x14ac:dyDescent="0.15">
      <c r="A399" s="75" t="s">
        <v>24</v>
      </c>
      <c r="B399" s="49" t="s">
        <v>60</v>
      </c>
      <c r="C399" s="54">
        <f>B395</f>
        <v>0</v>
      </c>
      <c r="D399" s="87">
        <v>0.9</v>
      </c>
      <c r="E399" s="77"/>
      <c r="F399" s="77"/>
      <c r="G399" s="77"/>
      <c r="H399" s="88">
        <f>IF(J389&gt;0,IF(B395="kWh",(E399*D399*J388/J389)+(100%-D399)*E399,(E399*10*D399*J388/J389)+(100%-D399)*E399*10),0)</f>
        <v>0</v>
      </c>
      <c r="I399" s="88">
        <f>IF(J389&gt;0,IF(B395="kWh",(F399*D399*J388/J390)+(100%-D399)*F399,(F399*10*D399*J388/J390)+(100%-D399)*F399*10),0)</f>
        <v>0</v>
      </c>
      <c r="J399" s="88">
        <f>IF(J391&gt;0,IF(B395="kWh",(G399*D399*J388/J391)+(100%-D399)*G399,(G399*10*D399*J388/J391)+(100%-D399)*G399*10),0)</f>
        <v>0</v>
      </c>
      <c r="K399" s="89">
        <f>SUM(H399:J399)/3</f>
        <v>0</v>
      </c>
      <c r="L399" s="90"/>
      <c r="M399" s="90"/>
      <c r="N399" s="91"/>
      <c r="O399" s="86"/>
      <c r="P399" s="158"/>
    </row>
    <row r="400" spans="1:16" ht="14" thickBot="1" x14ac:dyDescent="0.2">
      <c r="A400" s="93" t="s">
        <v>25</v>
      </c>
      <c r="B400" s="48"/>
      <c r="C400" s="48"/>
      <c r="D400" s="84">
        <v>0.9</v>
      </c>
      <c r="E400" s="77"/>
      <c r="F400" s="77"/>
      <c r="G400" s="77"/>
      <c r="H400" s="78">
        <f>IF(J389&gt;0,(E400*D400*J388/J389)+(100%-D400)*E400,0)</f>
        <v>0</v>
      </c>
      <c r="I400" s="78">
        <f>IF(J389&gt;0,(F400*D400*J388/J390)+(100%-D400)*F400,0)</f>
        <v>0</v>
      </c>
      <c r="J400" s="78">
        <f>IF(J391&gt;0,(G400*D400*J388/J391)+(100%-D400)*G400,0)</f>
        <v>0</v>
      </c>
      <c r="K400" s="79">
        <f>SUM(H400:J400)/3</f>
        <v>0</v>
      </c>
      <c r="L400" s="94"/>
      <c r="M400" s="94"/>
      <c r="N400" s="49"/>
      <c r="O400" s="86"/>
    </row>
    <row r="401" spans="1:15" ht="14" thickBot="1" x14ac:dyDescent="0.2">
      <c r="A401" s="95" t="s">
        <v>26</v>
      </c>
      <c r="B401" s="45"/>
      <c r="C401" s="45"/>
      <c r="D401" s="45"/>
      <c r="E401" s="96">
        <f>IF(B395="kWh",SUM(E397:E400),E397+E398+(E399*10)+E400)</f>
        <v>0</v>
      </c>
      <c r="F401" s="96">
        <f>IF(B395="kWh",SUM(F397:F400),F397+F398+(F399*10)+F400)</f>
        <v>0</v>
      </c>
      <c r="G401" s="96">
        <f>IF(B395="kWh",SUM(G397:G400),G397+G398+(G399*10)+G400)</f>
        <v>0</v>
      </c>
      <c r="H401" s="96">
        <f>SUM(H397:H400)</f>
        <v>0</v>
      </c>
      <c r="I401" s="96">
        <f>SUM(I397:I400)</f>
        <v>0</v>
      </c>
      <c r="J401" s="96">
        <f>SUM(J397:J400)</f>
        <v>0</v>
      </c>
      <c r="K401" s="97">
        <f>SUM(K397:K400)</f>
        <v>0</v>
      </c>
      <c r="L401" s="98"/>
      <c r="M401" s="99" t="s">
        <v>61</v>
      </c>
      <c r="N401" s="100">
        <f>IF(G391 &gt; 0,+K401/G391,0)</f>
        <v>0</v>
      </c>
      <c r="O401" s="101">
        <f>IF(K401&gt;0,(+O397*K397+O398*K398+O399*K399+O400*K400)/K401,0)</f>
        <v>0</v>
      </c>
    </row>
    <row r="402" spans="1:15" ht="14" thickBot="1" x14ac:dyDescent="0.2">
      <c r="A402" s="102" t="s">
        <v>27</v>
      </c>
      <c r="B402" s="103"/>
      <c r="C402" s="103"/>
      <c r="D402" s="103"/>
      <c r="E402" s="104">
        <f>IF(B395="kWh",E397+E398+E399*B394+E400,E397+E398+(E399*10*B394)+E400)</f>
        <v>0</v>
      </c>
      <c r="F402" s="104">
        <f>IF(B395="kWh",F397+F398+F399*B394+F400,F397+F398+(F399*10*B394)+F400)</f>
        <v>0</v>
      </c>
      <c r="G402" s="104">
        <f>IF(B395="kWh",G397+G398+G399*B394+G400,G397+G398+(G399*10*B394)+G400)</f>
        <v>0</v>
      </c>
      <c r="H402" s="105">
        <f>+H397+H398+H399*B394+H400</f>
        <v>0</v>
      </c>
      <c r="I402" s="105">
        <f>+I397+I398+I399*B394+I400</f>
        <v>0</v>
      </c>
      <c r="J402" s="106">
        <f>+J397+J398+J399*B394+J400</f>
        <v>0</v>
      </c>
      <c r="K402" s="107">
        <f>+K397+K398+K399*B394+K400</f>
        <v>0</v>
      </c>
      <c r="L402" s="108"/>
      <c r="M402" s="109" t="s">
        <v>62</v>
      </c>
      <c r="N402" s="110">
        <f>IF(G391 &gt; 0,+K402/G391,0)</f>
        <v>0</v>
      </c>
      <c r="O402" s="111">
        <f>IF(K402&gt;0,(+O397*K397+O398*K398+O399*K399+O400*K400)/K402,0)</f>
        <v>0</v>
      </c>
    </row>
    <row r="403" spans="1:15" x14ac:dyDescent="0.15">
      <c r="A403" s="112" t="s">
        <v>28</v>
      </c>
      <c r="B403" s="113"/>
      <c r="C403" s="113"/>
      <c r="D403" s="113"/>
      <c r="E403" s="113"/>
      <c r="F403" s="113"/>
      <c r="G403" s="113"/>
      <c r="H403" s="113"/>
      <c r="I403" s="113"/>
      <c r="J403" s="113"/>
      <c r="K403" s="113"/>
      <c r="L403" s="113"/>
      <c r="M403" s="113"/>
      <c r="N403" s="113"/>
      <c r="O403" s="114"/>
    </row>
    <row r="404" spans="1:15" x14ac:dyDescent="0.15">
      <c r="A404" s="180"/>
      <c r="L404" s="92"/>
      <c r="O404" s="181"/>
    </row>
    <row r="405" spans="1:15" ht="14" thickBot="1" x14ac:dyDescent="0.2">
      <c r="A405" s="182"/>
      <c r="B405" s="183"/>
      <c r="C405" s="183"/>
      <c r="D405" s="183"/>
      <c r="E405" s="183"/>
      <c r="F405" s="183"/>
      <c r="G405" s="183"/>
      <c r="H405" s="183"/>
      <c r="I405" s="183"/>
      <c r="J405" s="183"/>
      <c r="K405" s="183"/>
      <c r="L405" s="183"/>
      <c r="M405" s="183"/>
      <c r="N405" s="183"/>
      <c r="O405" s="184"/>
    </row>
    <row r="406" spans="1:15" ht="21" x14ac:dyDescent="0.25">
      <c r="A406" s="44" t="s">
        <v>0</v>
      </c>
      <c r="B406" s="179"/>
      <c r="C406" s="175"/>
      <c r="D406" s="117"/>
      <c r="E406" s="45"/>
      <c r="F406" s="45"/>
      <c r="G406" s="45"/>
      <c r="H406" s="45"/>
      <c r="I406" s="45"/>
      <c r="J406" s="45"/>
      <c r="K406" s="45"/>
      <c r="L406" s="45"/>
      <c r="M406" s="45"/>
      <c r="N406" s="45"/>
      <c r="O406" s="46"/>
    </row>
    <row r="407" spans="1:15" x14ac:dyDescent="0.15">
      <c r="A407" s="47" t="s">
        <v>1</v>
      </c>
      <c r="B407" s="143"/>
      <c r="C407" s="144"/>
      <c r="D407" s="49"/>
      <c r="E407" s="49" t="s">
        <v>2</v>
      </c>
      <c r="F407" s="49"/>
      <c r="G407" s="50"/>
      <c r="H407" s="49"/>
      <c r="I407" s="49" t="s">
        <v>3</v>
      </c>
      <c r="J407" s="49"/>
      <c r="K407" s="49"/>
      <c r="L407" s="49"/>
      <c r="M407" s="49"/>
      <c r="N407" s="49"/>
      <c r="O407" s="51"/>
    </row>
    <row r="408" spans="1:15" x14ac:dyDescent="0.15">
      <c r="A408" s="47" t="s">
        <v>4</v>
      </c>
      <c r="B408" s="143"/>
      <c r="C408" s="48"/>
      <c r="D408" s="49"/>
      <c r="E408" s="49" t="s">
        <v>5</v>
      </c>
      <c r="F408" s="49"/>
      <c r="G408" s="50"/>
      <c r="H408" s="49"/>
      <c r="I408" s="49" t="s">
        <v>6</v>
      </c>
      <c r="J408" s="52"/>
      <c r="K408" s="49"/>
      <c r="L408" s="115" t="s">
        <v>96</v>
      </c>
      <c r="M408" s="49"/>
      <c r="N408" s="49"/>
      <c r="O408" s="51"/>
    </row>
    <row r="409" spans="1:15" x14ac:dyDescent="0.15">
      <c r="A409" s="53" t="s">
        <v>7</v>
      </c>
      <c r="B409" s="48"/>
      <c r="C409" s="48"/>
      <c r="D409" s="49"/>
      <c r="E409" s="49" t="s">
        <v>8</v>
      </c>
      <c r="F409" s="49"/>
      <c r="G409" s="50"/>
      <c r="H409" s="49"/>
      <c r="I409" s="49">
        <f>+I9</f>
        <v>2022</v>
      </c>
      <c r="J409" s="52"/>
      <c r="K409" s="49"/>
      <c r="L409" s="174"/>
      <c r="M409" s="49"/>
      <c r="N409" s="49"/>
      <c r="O409" s="51"/>
    </row>
    <row r="410" spans="1:15" ht="14" thickBot="1" x14ac:dyDescent="0.2">
      <c r="A410" s="47" t="s">
        <v>9</v>
      </c>
      <c r="B410" s="144"/>
      <c r="D410" s="49"/>
      <c r="E410" s="49" t="s">
        <v>10</v>
      </c>
      <c r="F410" s="49"/>
      <c r="G410" s="50"/>
      <c r="H410" s="49"/>
      <c r="I410" s="49">
        <f t="shared" ref="I410:I411" si="19">+I10</f>
        <v>2023</v>
      </c>
      <c r="J410" s="52"/>
      <c r="K410" s="49"/>
      <c r="L410" s="49"/>
      <c r="M410" s="49"/>
      <c r="N410" s="49"/>
      <c r="O410" s="51"/>
    </row>
    <row r="411" spans="1:15" ht="14" thickBot="1" x14ac:dyDescent="0.2">
      <c r="A411" s="47" t="s">
        <v>41</v>
      </c>
      <c r="B411" s="48"/>
      <c r="C411" s="49"/>
      <c r="D411" s="49"/>
      <c r="E411" s="54" t="s">
        <v>68</v>
      </c>
      <c r="F411" s="49"/>
      <c r="G411" s="52"/>
      <c r="H411" s="49" t="s">
        <v>11</v>
      </c>
      <c r="I411" s="49">
        <f t="shared" si="19"/>
        <v>2024</v>
      </c>
      <c r="J411" s="52"/>
      <c r="K411" s="49"/>
      <c r="L411" s="49"/>
      <c r="M411" s="131"/>
      <c r="N411" s="119"/>
      <c r="O411" s="132" t="s">
        <v>74</v>
      </c>
    </row>
    <row r="412" spans="1:15" ht="15" thickBot="1" x14ac:dyDescent="0.25">
      <c r="A412" s="47" t="s">
        <v>40</v>
      </c>
      <c r="B412" s="48"/>
      <c r="C412" s="49"/>
      <c r="D412" s="49"/>
      <c r="E412" s="54" t="s">
        <v>42</v>
      </c>
      <c r="F412" s="49"/>
      <c r="G412" s="55"/>
      <c r="H412" s="56" t="s">
        <v>43</v>
      </c>
      <c r="I412" s="49"/>
      <c r="J412" s="49"/>
      <c r="K412" s="49"/>
      <c r="L412" s="49"/>
      <c r="M412" s="133" t="s">
        <v>75</v>
      </c>
      <c r="N412" s="115"/>
      <c r="O412" s="121"/>
    </row>
    <row r="413" spans="1:15" ht="14" thickBot="1" x14ac:dyDescent="0.2">
      <c r="A413" s="57" t="s">
        <v>45</v>
      </c>
      <c r="B413" s="49"/>
      <c r="C413"/>
      <c r="D413" s="49"/>
      <c r="E413" s="123" t="s">
        <v>71</v>
      </c>
      <c r="F413" s="124"/>
      <c r="G413" s="155"/>
      <c r="H413" s="125" t="s">
        <v>109</v>
      </c>
      <c r="I413" s="126"/>
      <c r="J413" s="49"/>
      <c r="K413" s="49"/>
      <c r="L413" s="49"/>
      <c r="M413" s="118" t="s">
        <v>76</v>
      </c>
      <c r="N413" s="120"/>
      <c r="O413" s="122"/>
    </row>
    <row r="414" spans="1:15" ht="14" thickBot="1" x14ac:dyDescent="0.2">
      <c r="A414" s="47" t="s">
        <v>12</v>
      </c>
      <c r="B414" s="58"/>
      <c r="C414" s="172" t="s">
        <v>93</v>
      </c>
      <c r="D414" s="49"/>
      <c r="E414" s="127" t="s">
        <v>72</v>
      </c>
      <c r="F414" s="128"/>
      <c r="G414" s="122"/>
      <c r="H414" s="129" t="s">
        <v>73</v>
      </c>
      <c r="I414" s="130"/>
      <c r="J414" s="49"/>
      <c r="K414" s="49"/>
      <c r="L414" s="49"/>
      <c r="M414" s="49"/>
      <c r="N414" s="49"/>
      <c r="O414" s="51"/>
    </row>
    <row r="415" spans="1:15" x14ac:dyDescent="0.15">
      <c r="A415" s="57" t="s">
        <v>63</v>
      </c>
      <c r="B415" s="59"/>
      <c r="C415" s="49"/>
      <c r="D415" s="49"/>
      <c r="E415" s="60" t="s">
        <v>13</v>
      </c>
      <c r="F415" s="61"/>
      <c r="G415" s="62"/>
      <c r="H415" s="60" t="s">
        <v>14</v>
      </c>
      <c r="I415" s="63"/>
      <c r="J415" s="62"/>
      <c r="K415" s="64" t="s">
        <v>15</v>
      </c>
      <c r="L415" s="49"/>
      <c r="M415" s="64" t="s">
        <v>15</v>
      </c>
      <c r="N415" s="49"/>
      <c r="O415" s="51"/>
    </row>
    <row r="416" spans="1:15" ht="28" x14ac:dyDescent="0.15">
      <c r="A416" s="65" t="s">
        <v>16</v>
      </c>
      <c r="B416" s="66" t="s">
        <v>17</v>
      </c>
      <c r="C416" s="67" t="s">
        <v>18</v>
      </c>
      <c r="D416" s="68" t="s">
        <v>19</v>
      </c>
      <c r="E416" s="69">
        <f>+I409</f>
        <v>2022</v>
      </c>
      <c r="F416" s="67">
        <f>+$I$10</f>
        <v>2023</v>
      </c>
      <c r="G416" s="70">
        <f>+$I$11</f>
        <v>2024</v>
      </c>
      <c r="H416" s="69">
        <f>+E416</f>
        <v>2022</v>
      </c>
      <c r="I416" s="67">
        <f>+F416</f>
        <v>2023</v>
      </c>
      <c r="J416" s="70">
        <f>+G416</f>
        <v>2024</v>
      </c>
      <c r="K416" s="71" t="s">
        <v>20</v>
      </c>
      <c r="L416" s="173" t="s">
        <v>106</v>
      </c>
      <c r="M416" s="72" t="s">
        <v>44</v>
      </c>
      <c r="N416" s="73" t="s">
        <v>21</v>
      </c>
      <c r="O416" s="74" t="s">
        <v>64</v>
      </c>
    </row>
    <row r="417" spans="1:16" x14ac:dyDescent="0.15">
      <c r="A417" s="75" t="s">
        <v>22</v>
      </c>
      <c r="B417" s="48"/>
      <c r="C417" s="48"/>
      <c r="D417" s="76">
        <v>0.6</v>
      </c>
      <c r="E417" s="77"/>
      <c r="F417" s="77"/>
      <c r="G417" s="77"/>
      <c r="H417" s="78">
        <f>IF(J409 &gt; 0,(E417*D417*J408/J409)+(100%-D417)*E417,0)</f>
        <v>0</v>
      </c>
      <c r="I417" s="78">
        <f>IF(J410&gt;0,(F417*D417*J408/J410)+(100%-D417)*F417,0)</f>
        <v>0</v>
      </c>
      <c r="J417" s="78">
        <f>IF(J411&gt;0,(G417*D417*J408/J411)+(100%-D417)*G417,0)</f>
        <v>0</v>
      </c>
      <c r="K417" s="79">
        <f>SUM(H417:J417)/3</f>
        <v>0</v>
      </c>
      <c r="L417" s="80"/>
      <c r="M417" s="80">
        <f>+L417</f>
        <v>0</v>
      </c>
      <c r="N417" s="81">
        <f>IF(M417 &gt; 0,+K417/M417,0)</f>
        <v>0</v>
      </c>
      <c r="O417" s="82"/>
    </row>
    <row r="418" spans="1:16" x14ac:dyDescent="0.15">
      <c r="A418" s="75" t="s">
        <v>23</v>
      </c>
      <c r="B418" s="83"/>
      <c r="C418" s="48"/>
      <c r="D418" s="84">
        <v>0.9</v>
      </c>
      <c r="E418" s="77"/>
      <c r="F418" s="77"/>
      <c r="G418" s="77"/>
      <c r="H418" s="78">
        <f>IF(J409 &gt; 0,(E418*D418*J408/J409)+(100%-D418)*E418,0)</f>
        <v>0</v>
      </c>
      <c r="I418" s="78">
        <f>IF(J410&gt;0,(F418*D418*J408/J410)+(100%-D418)*F418,0)</f>
        <v>0</v>
      </c>
      <c r="J418" s="78">
        <f>IF(J411&gt;0,(G418*D418*J408/J411)+(100%-D418)*G418,0)</f>
        <v>0</v>
      </c>
      <c r="K418" s="79">
        <f>SUM(H418:J418)/3</f>
        <v>0</v>
      </c>
      <c r="L418" s="85"/>
      <c r="M418" s="80">
        <f>+L418</f>
        <v>0</v>
      </c>
      <c r="N418" s="81">
        <f>IF(M418 &gt; 0,+K418/M418,0)</f>
        <v>0</v>
      </c>
      <c r="O418" s="86"/>
    </row>
    <row r="419" spans="1:16" s="92" customFormat="1" x14ac:dyDescent="0.15">
      <c r="A419" s="75" t="s">
        <v>24</v>
      </c>
      <c r="B419" s="49" t="s">
        <v>60</v>
      </c>
      <c r="C419" s="54">
        <f>B415</f>
        <v>0</v>
      </c>
      <c r="D419" s="87">
        <v>0.9</v>
      </c>
      <c r="E419" s="77"/>
      <c r="F419" s="77"/>
      <c r="G419" s="77"/>
      <c r="H419" s="88">
        <f>IF(J409&gt;0,IF(B415="kWh",(E419*D419*J408/J409)+(100%-D419)*E419,(E419*10*D419*J408/J409)+(100%-D419)*E419*10),0)</f>
        <v>0</v>
      </c>
      <c r="I419" s="88">
        <f>IF(J409&gt;0,IF(B415="kWh",(F419*D419*J408/J410)+(100%-D419)*F419,(F419*10*D419*J408/J410)+(100%-D419)*F419*10),0)</f>
        <v>0</v>
      </c>
      <c r="J419" s="88">
        <f>IF(J411&gt;0,IF(B415="kWh",(G419*D419*J408/J411)+(100%-D419)*G419,(G419*10*D419*J408/J411)+(100%-D419)*G419*10),0)</f>
        <v>0</v>
      </c>
      <c r="K419" s="89">
        <f>SUM(H419:J419)/3</f>
        <v>0</v>
      </c>
      <c r="L419" s="90"/>
      <c r="M419" s="90"/>
      <c r="N419" s="91"/>
      <c r="O419" s="86"/>
      <c r="P419" s="158"/>
    </row>
    <row r="420" spans="1:16" ht="14" thickBot="1" x14ac:dyDescent="0.2">
      <c r="A420" s="93" t="s">
        <v>25</v>
      </c>
      <c r="B420" s="48"/>
      <c r="C420" s="48"/>
      <c r="D420" s="84">
        <v>0.9</v>
      </c>
      <c r="E420" s="77"/>
      <c r="F420" s="77"/>
      <c r="G420" s="77"/>
      <c r="H420" s="78">
        <f>IF(J409&gt;0,(E420*D420*J408/J409)+(100%-D420)*E420,0)</f>
        <v>0</v>
      </c>
      <c r="I420" s="78">
        <f>IF(J409&gt;0,(F420*D420*J408/J410)+(100%-D420)*F420,0)</f>
        <v>0</v>
      </c>
      <c r="J420" s="78">
        <f>IF(J411&gt;0,(G420*D420*J408/J411)+(100%-D420)*G420,0)</f>
        <v>0</v>
      </c>
      <c r="K420" s="79">
        <f>SUM(H420:J420)/3</f>
        <v>0</v>
      </c>
      <c r="L420" s="94"/>
      <c r="M420" s="94"/>
      <c r="N420" s="49"/>
      <c r="O420" s="86"/>
    </row>
    <row r="421" spans="1:16" ht="14" thickBot="1" x14ac:dyDescent="0.2">
      <c r="A421" s="95" t="s">
        <v>26</v>
      </c>
      <c r="B421" s="45"/>
      <c r="C421" s="45"/>
      <c r="D421" s="45"/>
      <c r="E421" s="96">
        <f>IF(B415="kWh",SUM(E417:E420),E417+E418+(E419*10)+E420)</f>
        <v>0</v>
      </c>
      <c r="F421" s="96">
        <f>IF(B415="kWh",SUM(F417:F420),F417+F418+(F419*10)+F420)</f>
        <v>0</v>
      </c>
      <c r="G421" s="96">
        <f>IF(B415="kWh",SUM(G417:G420),G417+G418+(G419*10)+G420)</f>
        <v>0</v>
      </c>
      <c r="H421" s="96">
        <f>SUM(H417:H420)</f>
        <v>0</v>
      </c>
      <c r="I421" s="96">
        <f>SUM(I417:I420)</f>
        <v>0</v>
      </c>
      <c r="J421" s="96">
        <f>SUM(J417:J420)</f>
        <v>0</v>
      </c>
      <c r="K421" s="97">
        <f>SUM(K417:K420)</f>
        <v>0</v>
      </c>
      <c r="L421" s="98"/>
      <c r="M421" s="99" t="s">
        <v>61</v>
      </c>
      <c r="N421" s="100">
        <f>IF(G411 &gt; 0,+K421/G411,0)</f>
        <v>0</v>
      </c>
      <c r="O421" s="101">
        <f>IF(K421&gt;0,(+O417*K417+O418*K418+O419*K419+O420*K420)/K421,0)</f>
        <v>0</v>
      </c>
    </row>
    <row r="422" spans="1:16" ht="14" thickBot="1" x14ac:dyDescent="0.2">
      <c r="A422" s="102" t="s">
        <v>27</v>
      </c>
      <c r="B422" s="103"/>
      <c r="C422" s="103"/>
      <c r="D422" s="103"/>
      <c r="E422" s="104">
        <f>IF(B415="kWh",E417+E418+E419*B414+E420,E417+E418+(E419*10*B414)+E420)</f>
        <v>0</v>
      </c>
      <c r="F422" s="104">
        <f>IF(B415="kWh",F417+F418+F419*B414+F420,F417+F418+(F419*10*B414)+F420)</f>
        <v>0</v>
      </c>
      <c r="G422" s="104">
        <f>IF(B415="kWh",G417+G418+G419*B414+G420,G417+G418+(G419*10*B414)+G420)</f>
        <v>0</v>
      </c>
      <c r="H422" s="105">
        <f>+H417+H418+H419*B414+H420</f>
        <v>0</v>
      </c>
      <c r="I422" s="105">
        <f>+I417+I418+I419*B414+I420</f>
        <v>0</v>
      </c>
      <c r="J422" s="106">
        <f>+J417+J418+J419*B414+J420</f>
        <v>0</v>
      </c>
      <c r="K422" s="107">
        <f>+K417+K418+K419*B414+K420</f>
        <v>0</v>
      </c>
      <c r="L422" s="108"/>
      <c r="M422" s="109" t="s">
        <v>62</v>
      </c>
      <c r="N422" s="110">
        <f>IF(G411 &gt; 0,+K422/G411,0)</f>
        <v>0</v>
      </c>
      <c r="O422" s="111">
        <f>IF(K422&gt;0,(+O417*K417+O418*K418+O419*K419+O420*K420)/K422,0)</f>
        <v>0</v>
      </c>
    </row>
    <row r="423" spans="1:16" x14ac:dyDescent="0.15">
      <c r="A423" s="112" t="s">
        <v>28</v>
      </c>
      <c r="B423" s="113"/>
      <c r="C423" s="113"/>
      <c r="D423" s="113"/>
      <c r="E423" s="113"/>
      <c r="F423" s="113"/>
      <c r="G423" s="113"/>
      <c r="H423" s="113"/>
      <c r="I423" s="113"/>
      <c r="J423" s="113"/>
      <c r="K423" s="113"/>
      <c r="L423" s="113"/>
      <c r="M423" s="113"/>
      <c r="N423" s="113"/>
      <c r="O423" s="114"/>
    </row>
    <row r="424" spans="1:16" x14ac:dyDescent="0.15">
      <c r="A424" s="180"/>
      <c r="L424" s="92"/>
      <c r="O424" s="181"/>
    </row>
    <row r="425" spans="1:16" ht="14" thickBot="1" x14ac:dyDescent="0.2">
      <c r="A425" s="182"/>
      <c r="B425" s="183"/>
      <c r="C425" s="183"/>
      <c r="D425" s="183"/>
      <c r="E425" s="183"/>
      <c r="F425" s="183"/>
      <c r="G425" s="183"/>
      <c r="H425" s="183"/>
      <c r="I425" s="183"/>
      <c r="J425" s="183"/>
      <c r="K425" s="183"/>
      <c r="L425" s="183"/>
      <c r="M425" s="183"/>
      <c r="N425" s="183"/>
      <c r="O425" s="184"/>
    </row>
    <row r="426" spans="1:16" ht="21" x14ac:dyDescent="0.25">
      <c r="A426" s="44" t="s">
        <v>0</v>
      </c>
      <c r="B426" s="179"/>
      <c r="C426" s="175"/>
      <c r="D426" s="117"/>
      <c r="E426" s="45"/>
      <c r="F426" s="45"/>
      <c r="G426" s="45"/>
      <c r="H426" s="45"/>
      <c r="I426" s="45"/>
      <c r="J426" s="45"/>
      <c r="K426" s="45"/>
      <c r="L426" s="45"/>
      <c r="M426" s="45"/>
      <c r="N426" s="45"/>
      <c r="O426" s="46"/>
    </row>
    <row r="427" spans="1:16" x14ac:dyDescent="0.15">
      <c r="A427" s="47" t="s">
        <v>1</v>
      </c>
      <c r="B427" s="143"/>
      <c r="C427" s="144"/>
      <c r="D427" s="49"/>
      <c r="E427" s="49" t="s">
        <v>2</v>
      </c>
      <c r="F427" s="49"/>
      <c r="G427" s="50"/>
      <c r="H427" s="49"/>
      <c r="I427" s="49" t="s">
        <v>3</v>
      </c>
      <c r="J427" s="49"/>
      <c r="K427" s="49"/>
      <c r="L427" s="49"/>
      <c r="M427" s="49"/>
      <c r="N427" s="49"/>
      <c r="O427" s="51"/>
    </row>
    <row r="428" spans="1:16" x14ac:dyDescent="0.15">
      <c r="A428" s="47" t="s">
        <v>4</v>
      </c>
      <c r="B428" s="143"/>
      <c r="C428" s="48"/>
      <c r="D428" s="49"/>
      <c r="E428" s="49" t="s">
        <v>5</v>
      </c>
      <c r="F428" s="49"/>
      <c r="G428" s="50"/>
      <c r="H428" s="49"/>
      <c r="I428" s="49" t="s">
        <v>6</v>
      </c>
      <c r="J428" s="52"/>
      <c r="K428" s="49"/>
      <c r="L428" s="115" t="s">
        <v>96</v>
      </c>
      <c r="M428" s="49"/>
      <c r="N428" s="49"/>
      <c r="O428" s="51"/>
    </row>
    <row r="429" spans="1:16" x14ac:dyDescent="0.15">
      <c r="A429" s="53" t="s">
        <v>7</v>
      </c>
      <c r="B429" s="48"/>
      <c r="C429" s="48"/>
      <c r="D429" s="49"/>
      <c r="E429" s="49" t="s">
        <v>8</v>
      </c>
      <c r="F429" s="49"/>
      <c r="G429" s="50"/>
      <c r="H429" s="49"/>
      <c r="I429" s="49">
        <f>+I9</f>
        <v>2022</v>
      </c>
      <c r="J429" s="52"/>
      <c r="K429" s="49"/>
      <c r="L429" s="174"/>
      <c r="M429" s="49"/>
      <c r="N429" s="49"/>
      <c r="O429" s="51"/>
    </row>
    <row r="430" spans="1:16" ht="14" thickBot="1" x14ac:dyDescent="0.2">
      <c r="A430" s="47" t="s">
        <v>9</v>
      </c>
      <c r="B430" s="144"/>
      <c r="D430" s="49"/>
      <c r="E430" s="49" t="s">
        <v>10</v>
      </c>
      <c r="F430" s="49"/>
      <c r="G430" s="50"/>
      <c r="H430" s="49"/>
      <c r="I430" s="49">
        <f t="shared" ref="I430:I431" si="20">+I10</f>
        <v>2023</v>
      </c>
      <c r="J430" s="52"/>
      <c r="K430" s="49"/>
      <c r="L430" s="49"/>
      <c r="M430" s="49"/>
      <c r="N430" s="49"/>
      <c r="O430" s="51"/>
    </row>
    <row r="431" spans="1:16" ht="14" thickBot="1" x14ac:dyDescent="0.2">
      <c r="A431" s="47" t="s">
        <v>41</v>
      </c>
      <c r="B431" s="48"/>
      <c r="C431" s="49"/>
      <c r="D431" s="49"/>
      <c r="E431" s="54" t="s">
        <v>68</v>
      </c>
      <c r="F431" s="49"/>
      <c r="G431" s="52"/>
      <c r="H431" s="49" t="s">
        <v>11</v>
      </c>
      <c r="I431" s="49">
        <f t="shared" si="20"/>
        <v>2024</v>
      </c>
      <c r="J431" s="52"/>
      <c r="K431" s="49"/>
      <c r="L431" s="49"/>
      <c r="M431" s="131"/>
      <c r="N431" s="119"/>
      <c r="O431" s="132" t="s">
        <v>74</v>
      </c>
    </row>
    <row r="432" spans="1:16" ht="15" thickBot="1" x14ac:dyDescent="0.25">
      <c r="A432" s="47" t="s">
        <v>40</v>
      </c>
      <c r="B432" s="48"/>
      <c r="C432" s="49"/>
      <c r="D432" s="49"/>
      <c r="E432" s="54" t="s">
        <v>42</v>
      </c>
      <c r="F432" s="49"/>
      <c r="G432" s="55"/>
      <c r="H432" s="56" t="s">
        <v>43</v>
      </c>
      <c r="I432" s="49"/>
      <c r="J432" s="49"/>
      <c r="K432" s="49"/>
      <c r="L432" s="49"/>
      <c r="M432" s="133" t="s">
        <v>75</v>
      </c>
      <c r="N432" s="115"/>
      <c r="O432" s="121"/>
    </row>
    <row r="433" spans="1:16" ht="14" thickBot="1" x14ac:dyDescent="0.2">
      <c r="A433" s="57" t="s">
        <v>45</v>
      </c>
      <c r="B433" s="49"/>
      <c r="C433"/>
      <c r="D433" s="49"/>
      <c r="E433" s="123" t="s">
        <v>71</v>
      </c>
      <c r="F433" s="124"/>
      <c r="G433" s="155"/>
      <c r="H433" s="125" t="s">
        <v>109</v>
      </c>
      <c r="I433" s="126"/>
      <c r="J433" s="49"/>
      <c r="K433" s="49"/>
      <c r="L433" s="49"/>
      <c r="M433" s="118" t="s">
        <v>76</v>
      </c>
      <c r="N433" s="120"/>
      <c r="O433" s="122"/>
    </row>
    <row r="434" spans="1:16" ht="14" thickBot="1" x14ac:dyDescent="0.2">
      <c r="A434" s="47" t="s">
        <v>12</v>
      </c>
      <c r="B434" s="58"/>
      <c r="C434" s="172" t="s">
        <v>93</v>
      </c>
      <c r="D434" s="49"/>
      <c r="E434" s="127" t="s">
        <v>72</v>
      </c>
      <c r="F434" s="128"/>
      <c r="G434" s="122"/>
      <c r="H434" s="129" t="s">
        <v>73</v>
      </c>
      <c r="I434" s="130"/>
      <c r="J434" s="49"/>
      <c r="K434" s="49"/>
      <c r="L434" s="49"/>
      <c r="M434" s="49"/>
      <c r="N434" s="49"/>
      <c r="O434" s="51"/>
    </row>
    <row r="435" spans="1:16" x14ac:dyDescent="0.15">
      <c r="A435" s="57" t="s">
        <v>63</v>
      </c>
      <c r="B435" s="59"/>
      <c r="C435" s="49"/>
      <c r="D435" s="49"/>
      <c r="E435" s="60" t="s">
        <v>13</v>
      </c>
      <c r="F435" s="61"/>
      <c r="G435" s="62"/>
      <c r="H435" s="60" t="s">
        <v>14</v>
      </c>
      <c r="I435" s="63"/>
      <c r="J435" s="62"/>
      <c r="K435" s="64" t="s">
        <v>15</v>
      </c>
      <c r="L435" s="49"/>
      <c r="M435" s="64" t="s">
        <v>15</v>
      </c>
      <c r="N435" s="49"/>
      <c r="O435" s="51"/>
    </row>
    <row r="436" spans="1:16" ht="28" x14ac:dyDescent="0.15">
      <c r="A436" s="65" t="s">
        <v>16</v>
      </c>
      <c r="B436" s="66" t="s">
        <v>17</v>
      </c>
      <c r="C436" s="67" t="s">
        <v>18</v>
      </c>
      <c r="D436" s="68" t="s">
        <v>19</v>
      </c>
      <c r="E436" s="69">
        <f>+I429</f>
        <v>2022</v>
      </c>
      <c r="F436" s="67">
        <f>+$I$10</f>
        <v>2023</v>
      </c>
      <c r="G436" s="70">
        <f>+$I$11</f>
        <v>2024</v>
      </c>
      <c r="H436" s="69">
        <f>+E436</f>
        <v>2022</v>
      </c>
      <c r="I436" s="67">
        <f>+F436</f>
        <v>2023</v>
      </c>
      <c r="J436" s="70">
        <f>+G436</f>
        <v>2024</v>
      </c>
      <c r="K436" s="71" t="s">
        <v>20</v>
      </c>
      <c r="L436" s="173" t="s">
        <v>106</v>
      </c>
      <c r="M436" s="72" t="s">
        <v>44</v>
      </c>
      <c r="N436" s="73" t="s">
        <v>21</v>
      </c>
      <c r="O436" s="74" t="s">
        <v>64</v>
      </c>
    </row>
    <row r="437" spans="1:16" x14ac:dyDescent="0.15">
      <c r="A437" s="75" t="s">
        <v>22</v>
      </c>
      <c r="B437" s="48"/>
      <c r="C437" s="48"/>
      <c r="D437" s="76">
        <v>0.6</v>
      </c>
      <c r="E437" s="77"/>
      <c r="F437" s="77"/>
      <c r="G437" s="77"/>
      <c r="H437" s="78">
        <f>IF(J429 &gt; 0,(E437*D437*J428/J429)+(100%-D437)*E437,0)</f>
        <v>0</v>
      </c>
      <c r="I437" s="78">
        <f>IF(J430&gt;0,(F437*D437*J428/J430)+(100%-D437)*F437,0)</f>
        <v>0</v>
      </c>
      <c r="J437" s="78">
        <f>IF(J431&gt;0,(G437*D437*J428/J431)+(100%-D437)*G437,0)</f>
        <v>0</v>
      </c>
      <c r="K437" s="79">
        <f>SUM(H437:J437)/3</f>
        <v>0</v>
      </c>
      <c r="L437" s="80"/>
      <c r="M437" s="80">
        <f>+L437</f>
        <v>0</v>
      </c>
      <c r="N437" s="81">
        <f>IF(M437 &gt; 0,+K437/M437,0)</f>
        <v>0</v>
      </c>
      <c r="O437" s="82"/>
    </row>
    <row r="438" spans="1:16" x14ac:dyDescent="0.15">
      <c r="A438" s="75" t="s">
        <v>23</v>
      </c>
      <c r="B438" s="83"/>
      <c r="C438" s="48"/>
      <c r="D438" s="84">
        <v>0.9</v>
      </c>
      <c r="E438" s="77"/>
      <c r="F438" s="77"/>
      <c r="G438" s="77"/>
      <c r="H438" s="78">
        <f>IF(J429 &gt; 0,(E438*D438*J428/J429)+(100%-D438)*E438,0)</f>
        <v>0</v>
      </c>
      <c r="I438" s="78">
        <f>IF(J430&gt;0,(F438*D438*J428/J430)+(100%-D438)*F438,0)</f>
        <v>0</v>
      </c>
      <c r="J438" s="78">
        <f>IF(J431&gt;0,(G438*D438*J428/J431)+(100%-D438)*G438,0)</f>
        <v>0</v>
      </c>
      <c r="K438" s="79">
        <f>SUM(H438:J438)/3</f>
        <v>0</v>
      </c>
      <c r="L438" s="85"/>
      <c r="M438" s="80">
        <f>+L438</f>
        <v>0</v>
      </c>
      <c r="N438" s="81">
        <f>IF(M438 &gt; 0,+K438/M438,0)</f>
        <v>0</v>
      </c>
      <c r="O438" s="86"/>
    </row>
    <row r="439" spans="1:16" s="92" customFormat="1" x14ac:dyDescent="0.15">
      <c r="A439" s="75" t="s">
        <v>24</v>
      </c>
      <c r="B439" s="49" t="s">
        <v>60</v>
      </c>
      <c r="C439" s="54">
        <f>B435</f>
        <v>0</v>
      </c>
      <c r="D439" s="87">
        <v>0.9</v>
      </c>
      <c r="E439" s="77"/>
      <c r="F439" s="77"/>
      <c r="G439" s="77"/>
      <c r="H439" s="88">
        <f>IF(J429&gt;0,IF(B435="kWh",(E439*D439*J428/J429)+(100%-D439)*E439,(E439*10*D439*J428/J429)+(100%-D439)*E439*10),0)</f>
        <v>0</v>
      </c>
      <c r="I439" s="88">
        <f>IF(J429&gt;0,IF(B435="kWh",(F439*D439*J428/J430)+(100%-D439)*F439,(F439*10*D439*J428/J430)+(100%-D439)*F439*10),0)</f>
        <v>0</v>
      </c>
      <c r="J439" s="88">
        <f>IF(J431&gt;0,IF(B435="kWh",(G439*D439*J428/J431)+(100%-D439)*G439,(G439*10*D439*J428/J431)+(100%-D439)*G439*10),0)</f>
        <v>0</v>
      </c>
      <c r="K439" s="89">
        <f>SUM(H439:J439)/3</f>
        <v>0</v>
      </c>
      <c r="L439" s="90"/>
      <c r="M439" s="90"/>
      <c r="N439" s="91"/>
      <c r="O439" s="86"/>
      <c r="P439" s="158"/>
    </row>
    <row r="440" spans="1:16" ht="14" thickBot="1" x14ac:dyDescent="0.2">
      <c r="A440" s="93" t="s">
        <v>25</v>
      </c>
      <c r="B440" s="48"/>
      <c r="C440" s="48"/>
      <c r="D440" s="84">
        <v>0.9</v>
      </c>
      <c r="E440" s="77"/>
      <c r="F440" s="77"/>
      <c r="G440" s="77"/>
      <c r="H440" s="78">
        <f>IF(J429&gt;0,(E440*D440*J428/J429)+(100%-D440)*E440,0)</f>
        <v>0</v>
      </c>
      <c r="I440" s="78">
        <f>IF(J429&gt;0,(F440*D440*J428/J430)+(100%-D440)*F440,0)</f>
        <v>0</v>
      </c>
      <c r="J440" s="78">
        <f>IF(J431&gt;0,(G440*D440*J428/J431)+(100%-D440)*G440,0)</f>
        <v>0</v>
      </c>
      <c r="K440" s="79">
        <f>SUM(H440:J440)/3</f>
        <v>0</v>
      </c>
      <c r="L440" s="94"/>
      <c r="M440" s="94"/>
      <c r="N440" s="49"/>
      <c r="O440" s="86"/>
    </row>
    <row r="441" spans="1:16" ht="14" thickBot="1" x14ac:dyDescent="0.2">
      <c r="A441" s="95" t="s">
        <v>26</v>
      </c>
      <c r="B441" s="45"/>
      <c r="C441" s="45"/>
      <c r="D441" s="45"/>
      <c r="E441" s="96">
        <f>IF(B435="kWh",SUM(E437:E440),E437+E438+(E439*10)+E440)</f>
        <v>0</v>
      </c>
      <c r="F441" s="96">
        <f>IF(B435="kWh",SUM(F437:F440),F437+F438+(F439*10)+F440)</f>
        <v>0</v>
      </c>
      <c r="G441" s="96">
        <f>IF(B435="kWh",SUM(G437:G440),G437+G438+(G439*10)+G440)</f>
        <v>0</v>
      </c>
      <c r="H441" s="96">
        <f>SUM(H437:H440)</f>
        <v>0</v>
      </c>
      <c r="I441" s="96">
        <f>SUM(I437:I440)</f>
        <v>0</v>
      </c>
      <c r="J441" s="96">
        <f>SUM(J437:J440)</f>
        <v>0</v>
      </c>
      <c r="K441" s="97">
        <f>SUM(K437:K440)</f>
        <v>0</v>
      </c>
      <c r="L441" s="98"/>
      <c r="M441" s="99" t="s">
        <v>61</v>
      </c>
      <c r="N441" s="100">
        <f>IF(G431 &gt; 0,+K441/G431,0)</f>
        <v>0</v>
      </c>
      <c r="O441" s="101">
        <f>IF(K441&gt;0,(+O437*K437+O438*K438+O439*K439+O440*K440)/K441,0)</f>
        <v>0</v>
      </c>
    </row>
    <row r="442" spans="1:16" ht="14" thickBot="1" x14ac:dyDescent="0.2">
      <c r="A442" s="102" t="s">
        <v>27</v>
      </c>
      <c r="B442" s="103"/>
      <c r="C442" s="103"/>
      <c r="D442" s="103"/>
      <c r="E442" s="104">
        <f>IF(B435="kWh",E437+E438+E439*B434+E440,E437+E438+(E439*10*B434)+E440)</f>
        <v>0</v>
      </c>
      <c r="F442" s="104">
        <f>IF(B435="kWh",F437+F438+F439*B434+F440,F437+F438+(F439*10*B434)+F440)</f>
        <v>0</v>
      </c>
      <c r="G442" s="104">
        <f>IF(B435="kWh",G437+G438+G439*B434+G440,G437+G438+(G439*10*B434)+G440)</f>
        <v>0</v>
      </c>
      <c r="H442" s="105">
        <f>+H437+H438+H439*B434+H440</f>
        <v>0</v>
      </c>
      <c r="I442" s="105">
        <f>+I437+I438+I439*B434+I440</f>
        <v>0</v>
      </c>
      <c r="J442" s="106">
        <f>+J437+J438+J439*B434+J440</f>
        <v>0</v>
      </c>
      <c r="K442" s="107">
        <f>+K437+K438+K439*B434+K440</f>
        <v>0</v>
      </c>
      <c r="L442" s="108"/>
      <c r="M442" s="109" t="s">
        <v>62</v>
      </c>
      <c r="N442" s="110">
        <f>IF(G431 &gt; 0,+K442/G431,0)</f>
        <v>0</v>
      </c>
      <c r="O442" s="111">
        <f>IF(K442&gt;0,(+O437*K437+O438*K438+O439*K439+O440*K440)/K442,0)</f>
        <v>0</v>
      </c>
    </row>
    <row r="443" spans="1:16" x14ac:dyDescent="0.15">
      <c r="A443" s="112" t="s">
        <v>28</v>
      </c>
      <c r="B443" s="113"/>
      <c r="C443" s="113"/>
      <c r="D443" s="113"/>
      <c r="E443" s="113"/>
      <c r="F443" s="113"/>
      <c r="G443" s="113"/>
      <c r="H443" s="113"/>
      <c r="I443" s="113"/>
      <c r="J443" s="113"/>
      <c r="K443" s="113"/>
      <c r="L443" s="113"/>
      <c r="M443" s="113"/>
      <c r="N443" s="113"/>
      <c r="O443" s="114"/>
    </row>
    <row r="444" spans="1:16" x14ac:dyDescent="0.15">
      <c r="A444" s="180"/>
      <c r="L444" s="92"/>
      <c r="O444" s="181"/>
    </row>
    <row r="445" spans="1:16" ht="14" thickBot="1" x14ac:dyDescent="0.2">
      <c r="A445" s="182"/>
      <c r="B445" s="183"/>
      <c r="C445" s="183"/>
      <c r="D445" s="183"/>
      <c r="E445" s="183"/>
      <c r="F445" s="183"/>
      <c r="G445" s="183"/>
      <c r="H445" s="183"/>
      <c r="I445" s="183"/>
      <c r="J445" s="183"/>
      <c r="K445" s="183"/>
      <c r="L445" s="183"/>
      <c r="M445" s="183"/>
      <c r="N445" s="183"/>
      <c r="O445" s="184"/>
    </row>
    <row r="446" spans="1:16" ht="21" x14ac:dyDescent="0.25">
      <c r="A446" s="44" t="s">
        <v>0</v>
      </c>
      <c r="B446" s="179"/>
      <c r="C446" s="175"/>
      <c r="D446" s="117"/>
      <c r="E446" s="45"/>
      <c r="F446" s="45"/>
      <c r="G446" s="45"/>
      <c r="H446" s="45"/>
      <c r="I446" s="45"/>
      <c r="J446" s="45"/>
      <c r="K446" s="45"/>
      <c r="L446" s="45"/>
      <c r="M446" s="45"/>
      <c r="N446" s="45"/>
      <c r="O446" s="46"/>
    </row>
    <row r="447" spans="1:16" x14ac:dyDescent="0.15">
      <c r="A447" s="47" t="s">
        <v>1</v>
      </c>
      <c r="B447" s="143"/>
      <c r="C447" s="144"/>
      <c r="D447" s="49"/>
      <c r="E447" s="49" t="s">
        <v>2</v>
      </c>
      <c r="F447" s="49"/>
      <c r="G447" s="50"/>
      <c r="H447" s="49"/>
      <c r="I447" s="49" t="s">
        <v>3</v>
      </c>
      <c r="J447" s="49"/>
      <c r="K447" s="49"/>
      <c r="L447" s="49"/>
      <c r="M447" s="49"/>
      <c r="N447" s="49"/>
      <c r="O447" s="51"/>
    </row>
    <row r="448" spans="1:16" x14ac:dyDescent="0.15">
      <c r="A448" s="47" t="s">
        <v>4</v>
      </c>
      <c r="B448" s="143"/>
      <c r="C448" s="48"/>
      <c r="D448" s="49"/>
      <c r="E448" s="49" t="s">
        <v>5</v>
      </c>
      <c r="F448" s="49"/>
      <c r="G448" s="50"/>
      <c r="H448" s="49"/>
      <c r="I448" s="49" t="s">
        <v>6</v>
      </c>
      <c r="J448" s="52"/>
      <c r="K448" s="49"/>
      <c r="L448" s="115" t="s">
        <v>96</v>
      </c>
      <c r="M448" s="49"/>
      <c r="N448" s="49"/>
      <c r="O448" s="51"/>
    </row>
    <row r="449" spans="1:16" x14ac:dyDescent="0.15">
      <c r="A449" s="53" t="s">
        <v>7</v>
      </c>
      <c r="B449" s="48"/>
      <c r="C449" s="48"/>
      <c r="D449" s="49"/>
      <c r="E449" s="49" t="s">
        <v>8</v>
      </c>
      <c r="F449" s="49"/>
      <c r="G449" s="50"/>
      <c r="H449" s="49"/>
      <c r="I449" s="49">
        <f>+I9</f>
        <v>2022</v>
      </c>
      <c r="J449" s="52"/>
      <c r="K449" s="49"/>
      <c r="L449" s="174"/>
      <c r="M449" s="49"/>
      <c r="N449" s="49"/>
      <c r="O449" s="51"/>
    </row>
    <row r="450" spans="1:16" ht="14" thickBot="1" x14ac:dyDescent="0.2">
      <c r="A450" s="47" t="s">
        <v>9</v>
      </c>
      <c r="B450" s="144"/>
      <c r="D450" s="49"/>
      <c r="E450" s="49" t="s">
        <v>10</v>
      </c>
      <c r="F450" s="49"/>
      <c r="G450" s="50"/>
      <c r="H450" s="49"/>
      <c r="I450" s="49">
        <f t="shared" ref="I450:I451" si="21">+I10</f>
        <v>2023</v>
      </c>
      <c r="J450" s="52"/>
      <c r="K450" s="49"/>
      <c r="L450" s="49"/>
      <c r="M450" s="49"/>
      <c r="N450" s="49"/>
      <c r="O450" s="51"/>
    </row>
    <row r="451" spans="1:16" ht="14" thickBot="1" x14ac:dyDescent="0.2">
      <c r="A451" s="47" t="s">
        <v>41</v>
      </c>
      <c r="B451" s="48"/>
      <c r="C451" s="49"/>
      <c r="D451" s="49"/>
      <c r="E451" s="54" t="s">
        <v>68</v>
      </c>
      <c r="F451" s="49"/>
      <c r="G451" s="52"/>
      <c r="H451" s="49" t="s">
        <v>11</v>
      </c>
      <c r="I451" s="49">
        <f t="shared" si="21"/>
        <v>2024</v>
      </c>
      <c r="J451" s="52"/>
      <c r="K451" s="49"/>
      <c r="L451" s="49"/>
      <c r="M451" s="131"/>
      <c r="N451" s="119"/>
      <c r="O451" s="132" t="s">
        <v>74</v>
      </c>
    </row>
    <row r="452" spans="1:16" ht="15" thickBot="1" x14ac:dyDescent="0.25">
      <c r="A452" s="47" t="s">
        <v>40</v>
      </c>
      <c r="B452" s="48"/>
      <c r="C452" s="49"/>
      <c r="D452" s="49"/>
      <c r="E452" s="54" t="s">
        <v>42</v>
      </c>
      <c r="F452" s="49"/>
      <c r="G452" s="55"/>
      <c r="H452" s="56" t="s">
        <v>43</v>
      </c>
      <c r="I452" s="49"/>
      <c r="J452" s="49"/>
      <c r="K452" s="49"/>
      <c r="L452" s="49"/>
      <c r="M452" s="133" t="s">
        <v>75</v>
      </c>
      <c r="N452" s="115"/>
      <c r="O452" s="121"/>
    </row>
    <row r="453" spans="1:16" ht="14" thickBot="1" x14ac:dyDescent="0.2">
      <c r="A453" s="57" t="s">
        <v>45</v>
      </c>
      <c r="B453" s="49"/>
      <c r="C453"/>
      <c r="D453" s="49"/>
      <c r="E453" s="123" t="s">
        <v>71</v>
      </c>
      <c r="F453" s="124"/>
      <c r="G453" s="155"/>
      <c r="H453" s="125" t="s">
        <v>109</v>
      </c>
      <c r="I453" s="126"/>
      <c r="J453" s="49"/>
      <c r="K453" s="49"/>
      <c r="L453" s="49"/>
      <c r="M453" s="118" t="s">
        <v>76</v>
      </c>
      <c r="N453" s="120"/>
      <c r="O453" s="122"/>
    </row>
    <row r="454" spans="1:16" ht="14" thickBot="1" x14ac:dyDescent="0.2">
      <c r="A454" s="47" t="s">
        <v>12</v>
      </c>
      <c r="B454" s="58"/>
      <c r="C454" s="172" t="s">
        <v>93</v>
      </c>
      <c r="D454" s="49"/>
      <c r="E454" s="127" t="s">
        <v>72</v>
      </c>
      <c r="F454" s="128"/>
      <c r="G454" s="122"/>
      <c r="H454" s="129" t="s">
        <v>73</v>
      </c>
      <c r="I454" s="130"/>
      <c r="J454" s="49"/>
      <c r="K454" s="49"/>
      <c r="L454" s="49"/>
      <c r="M454" s="49"/>
      <c r="N454" s="49"/>
      <c r="O454" s="51"/>
    </row>
    <row r="455" spans="1:16" x14ac:dyDescent="0.15">
      <c r="A455" s="57" t="s">
        <v>63</v>
      </c>
      <c r="B455" s="59"/>
      <c r="C455" s="49"/>
      <c r="D455" s="49"/>
      <c r="E455" s="60" t="s">
        <v>13</v>
      </c>
      <c r="F455" s="61"/>
      <c r="G455" s="62"/>
      <c r="H455" s="60" t="s">
        <v>14</v>
      </c>
      <c r="I455" s="63"/>
      <c r="J455" s="62"/>
      <c r="K455" s="64" t="s">
        <v>15</v>
      </c>
      <c r="L455" s="49"/>
      <c r="M455" s="64" t="s">
        <v>15</v>
      </c>
      <c r="N455" s="49"/>
      <c r="O455" s="51"/>
    </row>
    <row r="456" spans="1:16" ht="28" x14ac:dyDescent="0.15">
      <c r="A456" s="65" t="s">
        <v>16</v>
      </c>
      <c r="B456" s="66" t="s">
        <v>17</v>
      </c>
      <c r="C456" s="67" t="s">
        <v>18</v>
      </c>
      <c r="D456" s="68" t="s">
        <v>19</v>
      </c>
      <c r="E456" s="69">
        <f>+I449</f>
        <v>2022</v>
      </c>
      <c r="F456" s="67">
        <f>+$I$10</f>
        <v>2023</v>
      </c>
      <c r="G456" s="70">
        <f>+$I$11</f>
        <v>2024</v>
      </c>
      <c r="H456" s="69">
        <f>+E456</f>
        <v>2022</v>
      </c>
      <c r="I456" s="67">
        <f>+F456</f>
        <v>2023</v>
      </c>
      <c r="J456" s="70">
        <f>+G456</f>
        <v>2024</v>
      </c>
      <c r="K456" s="71" t="s">
        <v>20</v>
      </c>
      <c r="L456" s="173" t="s">
        <v>106</v>
      </c>
      <c r="M456" s="72" t="s">
        <v>44</v>
      </c>
      <c r="N456" s="73" t="s">
        <v>21</v>
      </c>
      <c r="O456" s="74" t="s">
        <v>64</v>
      </c>
    </row>
    <row r="457" spans="1:16" x14ac:dyDescent="0.15">
      <c r="A457" s="75" t="s">
        <v>22</v>
      </c>
      <c r="B457" s="48"/>
      <c r="C457" s="48"/>
      <c r="D457" s="76">
        <v>0.6</v>
      </c>
      <c r="E457" s="77"/>
      <c r="F457" s="77"/>
      <c r="G457" s="77"/>
      <c r="H457" s="78">
        <f>IF(J449 &gt; 0,(E457*D457*J448/J449)+(100%-D457)*E457,0)</f>
        <v>0</v>
      </c>
      <c r="I457" s="78">
        <f>IF(J450&gt;0,(F457*D457*J448/J450)+(100%-D457)*F457,0)</f>
        <v>0</v>
      </c>
      <c r="J457" s="78">
        <f>IF(J451&gt;0,(G457*D457*J448/J451)+(100%-D457)*G457,0)</f>
        <v>0</v>
      </c>
      <c r="K457" s="79">
        <f>SUM(H457:J457)/3</f>
        <v>0</v>
      </c>
      <c r="L457" s="80"/>
      <c r="M457" s="80">
        <f>+L457</f>
        <v>0</v>
      </c>
      <c r="N457" s="81">
        <f>IF(M457 &gt; 0,+K457/M457,0)</f>
        <v>0</v>
      </c>
      <c r="O457" s="82"/>
    </row>
    <row r="458" spans="1:16" x14ac:dyDescent="0.15">
      <c r="A458" s="75" t="s">
        <v>23</v>
      </c>
      <c r="B458" s="83"/>
      <c r="C458" s="48"/>
      <c r="D458" s="84">
        <v>0.9</v>
      </c>
      <c r="E458" s="77"/>
      <c r="F458" s="77"/>
      <c r="G458" s="77"/>
      <c r="H458" s="78">
        <f>IF(J449 &gt; 0,(E458*D458*J448/J449)+(100%-D458)*E458,0)</f>
        <v>0</v>
      </c>
      <c r="I458" s="78">
        <f>IF(J450&gt;0,(F458*D458*J448/J450)+(100%-D458)*F458,0)</f>
        <v>0</v>
      </c>
      <c r="J458" s="78">
        <f>IF(J451&gt;0,(G458*D458*J448/J451)+(100%-D458)*G458,0)</f>
        <v>0</v>
      </c>
      <c r="K458" s="79">
        <f>SUM(H458:J458)/3</f>
        <v>0</v>
      </c>
      <c r="L458" s="85"/>
      <c r="M458" s="80">
        <f>+L458</f>
        <v>0</v>
      </c>
      <c r="N458" s="81">
        <f>IF(M458 &gt; 0,+K458/M458,0)</f>
        <v>0</v>
      </c>
      <c r="O458" s="86"/>
    </row>
    <row r="459" spans="1:16" s="92" customFormat="1" x14ac:dyDescent="0.15">
      <c r="A459" s="75" t="s">
        <v>24</v>
      </c>
      <c r="B459" s="49" t="s">
        <v>60</v>
      </c>
      <c r="C459" s="54">
        <f>B455</f>
        <v>0</v>
      </c>
      <c r="D459" s="87">
        <v>0.9</v>
      </c>
      <c r="E459" s="77"/>
      <c r="F459" s="77"/>
      <c r="G459" s="77"/>
      <c r="H459" s="88">
        <f>IF(J449&gt;0,IF(B455="kWh",(E459*D459*J448/J449)+(100%-D459)*E459,(E459*10*D459*J448/J449)+(100%-D459)*E459*10),0)</f>
        <v>0</v>
      </c>
      <c r="I459" s="88">
        <f>IF(J449&gt;0,IF(B455="kWh",(F459*D459*J448/J450)+(100%-D459)*F459,(F459*10*D459*J448/J450)+(100%-D459)*F459*10),0)</f>
        <v>0</v>
      </c>
      <c r="J459" s="88">
        <f>IF(J451&gt;0,IF(B455="kWh",(G459*D459*J448/J451)+(100%-D459)*G459,(G459*10*D459*J448/J451)+(100%-D459)*G459*10),0)</f>
        <v>0</v>
      </c>
      <c r="K459" s="89">
        <f>SUM(H459:J459)/3</f>
        <v>0</v>
      </c>
      <c r="L459" s="90"/>
      <c r="M459" s="90"/>
      <c r="N459" s="91"/>
      <c r="O459" s="86"/>
      <c r="P459" s="158"/>
    </row>
    <row r="460" spans="1:16" ht="14" thickBot="1" x14ac:dyDescent="0.2">
      <c r="A460" s="93" t="s">
        <v>25</v>
      </c>
      <c r="B460" s="48"/>
      <c r="C460" s="48"/>
      <c r="D460" s="84">
        <v>0.9</v>
      </c>
      <c r="E460" s="77"/>
      <c r="F460" s="77"/>
      <c r="G460" s="77"/>
      <c r="H460" s="78">
        <f>IF(J449&gt;0,(E460*D460*J448/J449)+(100%-D460)*E460,0)</f>
        <v>0</v>
      </c>
      <c r="I460" s="78">
        <f>IF(J449&gt;0,(F460*D460*J448/J450)+(100%-D460)*F460,0)</f>
        <v>0</v>
      </c>
      <c r="J460" s="78">
        <f>IF(J451&gt;0,(G460*D460*J448/J451)+(100%-D460)*G460,0)</f>
        <v>0</v>
      </c>
      <c r="K460" s="79">
        <f>SUM(H460:J460)/3</f>
        <v>0</v>
      </c>
      <c r="L460" s="94"/>
      <c r="M460" s="94"/>
      <c r="N460" s="49"/>
      <c r="O460" s="86"/>
    </row>
    <row r="461" spans="1:16" ht="14" thickBot="1" x14ac:dyDescent="0.2">
      <c r="A461" s="95" t="s">
        <v>26</v>
      </c>
      <c r="B461" s="45"/>
      <c r="C461" s="45"/>
      <c r="D461" s="45"/>
      <c r="E461" s="96">
        <f>IF(B455="kWh",SUM(E457:E460),E457+E458+(E459*10)+E460)</f>
        <v>0</v>
      </c>
      <c r="F461" s="96">
        <f>IF(B455="kWh",SUM(F457:F460),F457+F458+(F459*10)+F460)</f>
        <v>0</v>
      </c>
      <c r="G461" s="96">
        <f>IF(B455="kWh",SUM(G457:G460),G457+G458+(G459*10)+G460)</f>
        <v>0</v>
      </c>
      <c r="H461" s="96">
        <f>SUM(H457:H460)</f>
        <v>0</v>
      </c>
      <c r="I461" s="96">
        <f>SUM(I457:I460)</f>
        <v>0</v>
      </c>
      <c r="J461" s="96">
        <f>SUM(J457:J460)</f>
        <v>0</v>
      </c>
      <c r="K461" s="97">
        <f>SUM(K457:K460)</f>
        <v>0</v>
      </c>
      <c r="L461" s="98"/>
      <c r="M461" s="99" t="s">
        <v>61</v>
      </c>
      <c r="N461" s="100">
        <f>IF(G451 &gt; 0,+K461/G451,0)</f>
        <v>0</v>
      </c>
      <c r="O461" s="101">
        <f>IF(K461&gt;0,(+O457*K457+O458*K458+O459*K459+O460*K460)/K461,0)</f>
        <v>0</v>
      </c>
    </row>
    <row r="462" spans="1:16" ht="14" thickBot="1" x14ac:dyDescent="0.2">
      <c r="A462" s="102" t="s">
        <v>27</v>
      </c>
      <c r="B462" s="103"/>
      <c r="C462" s="103"/>
      <c r="D462" s="103"/>
      <c r="E462" s="104">
        <f>IF(B455="kWh",E457+E458+E459*B454+E460,E457+E458+(E459*10*B454)+E460)</f>
        <v>0</v>
      </c>
      <c r="F462" s="104">
        <f>IF(B455="kWh",F457+F458+F459*B454+F460,F457+F458+(F459*10*B454)+F460)</f>
        <v>0</v>
      </c>
      <c r="G462" s="104">
        <f>IF(B455="kWh",G457+G458+G459*B454+G460,G457+G458+(G459*10*B454)+G460)</f>
        <v>0</v>
      </c>
      <c r="H462" s="105">
        <f>+H457+H458+H459*B454+H460</f>
        <v>0</v>
      </c>
      <c r="I462" s="105">
        <f>+I457+I458+I459*B454+I460</f>
        <v>0</v>
      </c>
      <c r="J462" s="106">
        <f>+J457+J458+J459*B454+J460</f>
        <v>0</v>
      </c>
      <c r="K462" s="107">
        <f>+K457+K458+K459*B454+K460</f>
        <v>0</v>
      </c>
      <c r="L462" s="108"/>
      <c r="M462" s="109" t="s">
        <v>62</v>
      </c>
      <c r="N462" s="110">
        <f>IF(G451 &gt; 0,+K462/G451,0)</f>
        <v>0</v>
      </c>
      <c r="O462" s="111">
        <f>IF(K462&gt;0,(+O457*K457+O458*K458+O459*K459+O460*K460)/K462,0)</f>
        <v>0</v>
      </c>
    </row>
    <row r="463" spans="1:16" x14ac:dyDescent="0.15">
      <c r="A463" s="112" t="s">
        <v>28</v>
      </c>
      <c r="B463" s="113"/>
      <c r="C463" s="113"/>
      <c r="D463" s="113"/>
      <c r="E463" s="113"/>
      <c r="F463" s="113"/>
      <c r="G463" s="113"/>
      <c r="H463" s="113"/>
      <c r="I463" s="113"/>
      <c r="J463" s="113"/>
      <c r="K463" s="113"/>
      <c r="L463" s="113"/>
      <c r="M463" s="113"/>
      <c r="N463" s="113"/>
      <c r="O463" s="114"/>
    </row>
    <row r="464" spans="1:16" x14ac:dyDescent="0.15">
      <c r="A464" s="180"/>
      <c r="L464" s="92"/>
      <c r="O464" s="181"/>
    </row>
    <row r="465" spans="1:16" ht="14" thickBot="1" x14ac:dyDescent="0.2">
      <c r="A465" s="182"/>
      <c r="B465" s="183"/>
      <c r="C465" s="183"/>
      <c r="D465" s="183"/>
      <c r="E465" s="183"/>
      <c r="F465" s="183"/>
      <c r="G465" s="183"/>
      <c r="H465" s="183"/>
      <c r="I465" s="183"/>
      <c r="J465" s="183"/>
      <c r="K465" s="183"/>
      <c r="L465" s="183"/>
      <c r="M465" s="183"/>
      <c r="N465" s="183"/>
      <c r="O465" s="184"/>
    </row>
    <row r="466" spans="1:16" ht="21" x14ac:dyDescent="0.25">
      <c r="A466" s="44" t="s">
        <v>0</v>
      </c>
      <c r="B466" s="179"/>
      <c r="C466" s="175"/>
      <c r="D466" s="117"/>
      <c r="E466" s="45"/>
      <c r="F466" s="45"/>
      <c r="G466" s="45"/>
      <c r="H466" s="45"/>
      <c r="I466" s="45"/>
      <c r="J466" s="45"/>
      <c r="K466" s="45"/>
      <c r="L466" s="45"/>
      <c r="M466" s="45"/>
      <c r="N466" s="45"/>
      <c r="O466" s="46"/>
    </row>
    <row r="467" spans="1:16" x14ac:dyDescent="0.15">
      <c r="A467" s="47" t="s">
        <v>1</v>
      </c>
      <c r="B467" s="143"/>
      <c r="C467" s="144"/>
      <c r="D467" s="49"/>
      <c r="E467" s="49" t="s">
        <v>2</v>
      </c>
      <c r="F467" s="49"/>
      <c r="G467" s="50"/>
      <c r="H467" s="49"/>
      <c r="I467" s="49" t="s">
        <v>3</v>
      </c>
      <c r="J467" s="49"/>
      <c r="K467" s="49"/>
      <c r="L467" s="49"/>
      <c r="M467" s="49"/>
      <c r="N467" s="49"/>
      <c r="O467" s="51"/>
    </row>
    <row r="468" spans="1:16" x14ac:dyDescent="0.15">
      <c r="A468" s="47" t="s">
        <v>4</v>
      </c>
      <c r="B468" s="143"/>
      <c r="C468" s="48"/>
      <c r="D468" s="49"/>
      <c r="E468" s="49" t="s">
        <v>5</v>
      </c>
      <c r="F468" s="49"/>
      <c r="G468" s="50"/>
      <c r="H468" s="49"/>
      <c r="I468" s="49" t="s">
        <v>6</v>
      </c>
      <c r="J468" s="52"/>
      <c r="K468" s="49"/>
      <c r="L468" s="115" t="s">
        <v>96</v>
      </c>
      <c r="M468" s="49"/>
      <c r="N468" s="49"/>
      <c r="O468" s="51"/>
    </row>
    <row r="469" spans="1:16" x14ac:dyDescent="0.15">
      <c r="A469" s="53" t="s">
        <v>7</v>
      </c>
      <c r="B469" s="48"/>
      <c r="C469" s="48"/>
      <c r="D469" s="49"/>
      <c r="E469" s="49" t="s">
        <v>8</v>
      </c>
      <c r="F469" s="49"/>
      <c r="G469" s="50"/>
      <c r="H469" s="49"/>
      <c r="I469" s="49">
        <f>+I9</f>
        <v>2022</v>
      </c>
      <c r="J469" s="52"/>
      <c r="K469" s="49"/>
      <c r="L469" s="174"/>
      <c r="M469" s="49"/>
      <c r="N469" s="49"/>
      <c r="O469" s="51"/>
    </row>
    <row r="470" spans="1:16" ht="14" thickBot="1" x14ac:dyDescent="0.2">
      <c r="A470" s="47" t="s">
        <v>9</v>
      </c>
      <c r="B470" s="144"/>
      <c r="D470" s="49"/>
      <c r="E470" s="49" t="s">
        <v>10</v>
      </c>
      <c r="F470" s="49"/>
      <c r="G470" s="50"/>
      <c r="H470" s="49"/>
      <c r="I470" s="49">
        <f t="shared" ref="I470:I471" si="22">+I10</f>
        <v>2023</v>
      </c>
      <c r="J470" s="52"/>
      <c r="K470" s="49"/>
      <c r="L470" s="49"/>
      <c r="M470" s="49"/>
      <c r="N470" s="49"/>
      <c r="O470" s="51"/>
    </row>
    <row r="471" spans="1:16" ht="14" thickBot="1" x14ac:dyDescent="0.2">
      <c r="A471" s="47" t="s">
        <v>41</v>
      </c>
      <c r="B471" s="48"/>
      <c r="C471" s="49"/>
      <c r="D471" s="49"/>
      <c r="E471" s="54" t="s">
        <v>68</v>
      </c>
      <c r="F471" s="49"/>
      <c r="G471" s="52"/>
      <c r="H471" s="49" t="s">
        <v>11</v>
      </c>
      <c r="I471" s="49">
        <f t="shared" si="22"/>
        <v>2024</v>
      </c>
      <c r="J471" s="52"/>
      <c r="K471" s="49"/>
      <c r="L471" s="49"/>
      <c r="M471" s="131"/>
      <c r="N471" s="119"/>
      <c r="O471" s="132" t="s">
        <v>74</v>
      </c>
    </row>
    <row r="472" spans="1:16" ht="15" thickBot="1" x14ac:dyDescent="0.25">
      <c r="A472" s="47" t="s">
        <v>40</v>
      </c>
      <c r="B472" s="48"/>
      <c r="C472" s="49"/>
      <c r="D472" s="49"/>
      <c r="E472" s="54" t="s">
        <v>42</v>
      </c>
      <c r="F472" s="49"/>
      <c r="G472" s="55"/>
      <c r="H472" s="56" t="s">
        <v>43</v>
      </c>
      <c r="I472" s="49"/>
      <c r="J472" s="49"/>
      <c r="K472" s="49"/>
      <c r="L472" s="49"/>
      <c r="M472" s="133" t="s">
        <v>75</v>
      </c>
      <c r="N472" s="115"/>
      <c r="O472" s="121"/>
    </row>
    <row r="473" spans="1:16" ht="14" thickBot="1" x14ac:dyDescent="0.2">
      <c r="A473" s="57" t="s">
        <v>45</v>
      </c>
      <c r="B473" s="49"/>
      <c r="C473"/>
      <c r="D473" s="49"/>
      <c r="E473" s="123" t="s">
        <v>71</v>
      </c>
      <c r="F473" s="124"/>
      <c r="G473" s="155"/>
      <c r="H473" s="125" t="s">
        <v>109</v>
      </c>
      <c r="I473" s="126"/>
      <c r="J473" s="49"/>
      <c r="K473" s="49"/>
      <c r="L473" s="49"/>
      <c r="M473" s="118" t="s">
        <v>76</v>
      </c>
      <c r="N473" s="120"/>
      <c r="O473" s="122"/>
    </row>
    <row r="474" spans="1:16" ht="14" thickBot="1" x14ac:dyDescent="0.2">
      <c r="A474" s="47" t="s">
        <v>12</v>
      </c>
      <c r="B474" s="58"/>
      <c r="C474" s="172" t="s">
        <v>93</v>
      </c>
      <c r="D474" s="49"/>
      <c r="E474" s="127" t="s">
        <v>72</v>
      </c>
      <c r="F474" s="128"/>
      <c r="G474" s="122"/>
      <c r="H474" s="129" t="s">
        <v>73</v>
      </c>
      <c r="I474" s="130"/>
      <c r="J474" s="49"/>
      <c r="K474" s="49"/>
      <c r="L474" s="49"/>
      <c r="M474" s="49"/>
      <c r="N474" s="49"/>
      <c r="O474" s="51"/>
    </row>
    <row r="475" spans="1:16" x14ac:dyDescent="0.15">
      <c r="A475" s="57" t="s">
        <v>63</v>
      </c>
      <c r="B475" s="59"/>
      <c r="C475" s="49"/>
      <c r="D475" s="49"/>
      <c r="E475" s="60" t="s">
        <v>13</v>
      </c>
      <c r="F475" s="61"/>
      <c r="G475" s="62"/>
      <c r="H475" s="60" t="s">
        <v>14</v>
      </c>
      <c r="I475" s="63"/>
      <c r="J475" s="62"/>
      <c r="K475" s="64" t="s">
        <v>15</v>
      </c>
      <c r="L475" s="49"/>
      <c r="M475" s="64" t="s">
        <v>15</v>
      </c>
      <c r="N475" s="49"/>
      <c r="O475" s="51"/>
    </row>
    <row r="476" spans="1:16" ht="28" x14ac:dyDescent="0.15">
      <c r="A476" s="65" t="s">
        <v>16</v>
      </c>
      <c r="B476" s="66" t="s">
        <v>17</v>
      </c>
      <c r="C476" s="67" t="s">
        <v>18</v>
      </c>
      <c r="D476" s="68" t="s">
        <v>19</v>
      </c>
      <c r="E476" s="69">
        <f>+I469</f>
        <v>2022</v>
      </c>
      <c r="F476" s="67">
        <f>+$I$10</f>
        <v>2023</v>
      </c>
      <c r="G476" s="70">
        <f>+$I$11</f>
        <v>2024</v>
      </c>
      <c r="H476" s="69">
        <f>+E476</f>
        <v>2022</v>
      </c>
      <c r="I476" s="67">
        <f>+F476</f>
        <v>2023</v>
      </c>
      <c r="J476" s="70">
        <f>+G476</f>
        <v>2024</v>
      </c>
      <c r="K476" s="71" t="s">
        <v>20</v>
      </c>
      <c r="L476" s="173" t="s">
        <v>106</v>
      </c>
      <c r="M476" s="72" t="s">
        <v>44</v>
      </c>
      <c r="N476" s="73" t="s">
        <v>21</v>
      </c>
      <c r="O476" s="74" t="s">
        <v>64</v>
      </c>
    </row>
    <row r="477" spans="1:16" x14ac:dyDescent="0.15">
      <c r="A477" s="75" t="s">
        <v>22</v>
      </c>
      <c r="B477" s="48"/>
      <c r="C477" s="48"/>
      <c r="D477" s="76">
        <v>0.6</v>
      </c>
      <c r="E477" s="77"/>
      <c r="F477" s="77"/>
      <c r="G477" s="77"/>
      <c r="H477" s="78">
        <f>IF(J469 &gt; 0,(E477*D477*J468/J469)+(100%-D477)*E477,0)</f>
        <v>0</v>
      </c>
      <c r="I477" s="78">
        <f>IF(J470&gt;0,(F477*D477*J468/J470)+(100%-D477)*F477,0)</f>
        <v>0</v>
      </c>
      <c r="J477" s="78">
        <f>IF(J471&gt;0,(G477*D477*J468/J471)+(100%-D477)*G477,0)</f>
        <v>0</v>
      </c>
      <c r="K477" s="79">
        <f>SUM(H477:J477)/3</f>
        <v>0</v>
      </c>
      <c r="L477" s="80"/>
      <c r="M477" s="80">
        <f>+L477</f>
        <v>0</v>
      </c>
      <c r="N477" s="81">
        <f>IF(M477 &gt; 0,+K477/M477,0)</f>
        <v>0</v>
      </c>
      <c r="O477" s="82"/>
    </row>
    <row r="478" spans="1:16" x14ac:dyDescent="0.15">
      <c r="A478" s="75" t="s">
        <v>23</v>
      </c>
      <c r="B478" s="83"/>
      <c r="C478" s="48"/>
      <c r="D478" s="84">
        <v>0.9</v>
      </c>
      <c r="E478" s="77"/>
      <c r="F478" s="77"/>
      <c r="G478" s="77"/>
      <c r="H478" s="78">
        <f>IF(J469 &gt; 0,(E478*D478*J468/J469)+(100%-D478)*E478,0)</f>
        <v>0</v>
      </c>
      <c r="I478" s="78">
        <f>IF(J470&gt;0,(F478*D478*J468/J470)+(100%-D478)*F478,0)</f>
        <v>0</v>
      </c>
      <c r="J478" s="78">
        <f>IF(J471&gt;0,(G478*D478*J468/J471)+(100%-D478)*G478,0)</f>
        <v>0</v>
      </c>
      <c r="K478" s="79">
        <f>SUM(H478:J478)/3</f>
        <v>0</v>
      </c>
      <c r="L478" s="85"/>
      <c r="M478" s="80">
        <f>+L478</f>
        <v>0</v>
      </c>
      <c r="N478" s="81">
        <f>IF(M478 &gt; 0,+K478/M478,0)</f>
        <v>0</v>
      </c>
      <c r="O478" s="86"/>
    </row>
    <row r="479" spans="1:16" s="92" customFormat="1" x14ac:dyDescent="0.15">
      <c r="A479" s="75" t="s">
        <v>24</v>
      </c>
      <c r="B479" s="49" t="s">
        <v>60</v>
      </c>
      <c r="C479" s="54">
        <f>B475</f>
        <v>0</v>
      </c>
      <c r="D479" s="87">
        <v>0.9</v>
      </c>
      <c r="E479" s="77"/>
      <c r="F479" s="77"/>
      <c r="G479" s="77"/>
      <c r="H479" s="88">
        <f>IF(J469&gt;0,IF(B475="kWh",(E479*D479*J468/J469)+(100%-D479)*E479,(E479*10*D479*J468/J469)+(100%-D479)*E479*10),0)</f>
        <v>0</v>
      </c>
      <c r="I479" s="88">
        <f>IF(J469&gt;0,IF(B475="kWh",(F479*D479*J468/J470)+(100%-D479)*F479,(F479*10*D479*J468/J470)+(100%-D479)*F479*10),0)</f>
        <v>0</v>
      </c>
      <c r="J479" s="88">
        <f>IF(J471&gt;0,IF(B475="kWh",(G479*D479*J468/J471)+(100%-D479)*G479,(G479*10*D479*J468/J471)+(100%-D479)*G479*10),0)</f>
        <v>0</v>
      </c>
      <c r="K479" s="89">
        <f>SUM(H479:J479)/3</f>
        <v>0</v>
      </c>
      <c r="L479" s="90"/>
      <c r="M479" s="90"/>
      <c r="N479" s="91"/>
      <c r="O479" s="86"/>
      <c r="P479" s="158"/>
    </row>
    <row r="480" spans="1:16" ht="14" thickBot="1" x14ac:dyDescent="0.2">
      <c r="A480" s="93" t="s">
        <v>25</v>
      </c>
      <c r="B480" s="48"/>
      <c r="C480" s="48"/>
      <c r="D480" s="84">
        <v>0.9</v>
      </c>
      <c r="E480" s="77"/>
      <c r="F480" s="77"/>
      <c r="G480" s="77"/>
      <c r="H480" s="78">
        <f>IF(J469&gt;0,(E480*D480*J468/J469)+(100%-D480)*E480,0)</f>
        <v>0</v>
      </c>
      <c r="I480" s="78">
        <f>IF(J469&gt;0,(F480*D480*J468/J470)+(100%-D480)*F480,0)</f>
        <v>0</v>
      </c>
      <c r="J480" s="78">
        <f>IF(J471&gt;0,(G480*D480*J468/J471)+(100%-D480)*G480,0)</f>
        <v>0</v>
      </c>
      <c r="K480" s="79">
        <f>SUM(H480:J480)/3</f>
        <v>0</v>
      </c>
      <c r="L480" s="94"/>
      <c r="M480" s="94"/>
      <c r="N480" s="49"/>
      <c r="O480" s="86"/>
    </row>
    <row r="481" spans="1:15" ht="14" thickBot="1" x14ac:dyDescent="0.2">
      <c r="A481" s="95" t="s">
        <v>26</v>
      </c>
      <c r="B481" s="45"/>
      <c r="C481" s="45"/>
      <c r="D481" s="45"/>
      <c r="E481" s="96">
        <f>IF(B475="kWh",SUM(E477:E480),E477+E478+(E479*10)+E480)</f>
        <v>0</v>
      </c>
      <c r="F481" s="96">
        <f>IF(B475="kWh",SUM(F477:F480),F477+F478+(F479*10)+F480)</f>
        <v>0</v>
      </c>
      <c r="G481" s="96">
        <f>IF(B475="kWh",SUM(G477:G480),G477+G478+(G479*10)+G480)</f>
        <v>0</v>
      </c>
      <c r="H481" s="96">
        <f>SUM(H477:H480)</f>
        <v>0</v>
      </c>
      <c r="I481" s="96">
        <f>SUM(I477:I480)</f>
        <v>0</v>
      </c>
      <c r="J481" s="96">
        <f>SUM(J477:J480)</f>
        <v>0</v>
      </c>
      <c r="K481" s="97">
        <f>SUM(K477:K480)</f>
        <v>0</v>
      </c>
      <c r="L481" s="98"/>
      <c r="M481" s="99" t="s">
        <v>61</v>
      </c>
      <c r="N481" s="100">
        <f>IF(G471 &gt; 0,+K481/G471,0)</f>
        <v>0</v>
      </c>
      <c r="O481" s="101">
        <f>IF(K481&gt;0,(+O477*K477+O478*K478+O479*K479+O480*K480)/K481,0)</f>
        <v>0</v>
      </c>
    </row>
    <row r="482" spans="1:15" ht="14" thickBot="1" x14ac:dyDescent="0.2">
      <c r="A482" s="102" t="s">
        <v>27</v>
      </c>
      <c r="B482" s="103"/>
      <c r="C482" s="103"/>
      <c r="D482" s="103"/>
      <c r="E482" s="104">
        <f>IF(B475="kWh",E477+E478+E479*B474+E480,E477+E478+(E479*10*B474)+E480)</f>
        <v>0</v>
      </c>
      <c r="F482" s="104">
        <f>IF(B475="kWh",F477+F478+F479*B474+F480,F477+F478+(F479*10*B474)+F480)</f>
        <v>0</v>
      </c>
      <c r="G482" s="104">
        <f>IF(B475="kWh",G477+G478+G479*B474+G480,G477+G478+(G479*10*B474)+G480)</f>
        <v>0</v>
      </c>
      <c r="H482" s="105">
        <f>+H477+H478+H479*B474+H480</f>
        <v>0</v>
      </c>
      <c r="I482" s="105">
        <f>+I477+I478+I479*B474+I480</f>
        <v>0</v>
      </c>
      <c r="J482" s="106">
        <f>+J477+J478+J479*B474+J480</f>
        <v>0</v>
      </c>
      <c r="K482" s="107">
        <f>+K477+K478+K479*B474+K480</f>
        <v>0</v>
      </c>
      <c r="L482" s="108"/>
      <c r="M482" s="109" t="s">
        <v>62</v>
      </c>
      <c r="N482" s="110">
        <f>IF(G471 &gt; 0,+K482/G471,0)</f>
        <v>0</v>
      </c>
      <c r="O482" s="111">
        <f>IF(K482&gt;0,(+O477*K477+O478*K478+O479*K479+O480*K480)/K482,0)</f>
        <v>0</v>
      </c>
    </row>
    <row r="483" spans="1:15" x14ac:dyDescent="0.15">
      <c r="A483" s="112" t="s">
        <v>28</v>
      </c>
      <c r="B483" s="113"/>
      <c r="C483" s="113"/>
      <c r="D483" s="113"/>
      <c r="E483" s="113"/>
      <c r="F483" s="113"/>
      <c r="G483" s="113"/>
      <c r="H483" s="113"/>
      <c r="I483" s="113"/>
      <c r="J483" s="113"/>
      <c r="K483" s="113"/>
      <c r="L483" s="113"/>
      <c r="M483" s="113"/>
      <c r="N483" s="113"/>
      <c r="O483" s="114"/>
    </row>
    <row r="484" spans="1:15" x14ac:dyDescent="0.15">
      <c r="A484" s="180"/>
      <c r="L484" s="92"/>
      <c r="O484" s="181"/>
    </row>
    <row r="485" spans="1:15" ht="14" thickBot="1" x14ac:dyDescent="0.2">
      <c r="A485" s="182"/>
      <c r="B485" s="183"/>
      <c r="C485" s="183"/>
      <c r="D485" s="183"/>
      <c r="E485" s="183"/>
      <c r="F485" s="183"/>
      <c r="G485" s="183"/>
      <c r="H485" s="183"/>
      <c r="I485" s="183"/>
      <c r="J485" s="183"/>
      <c r="K485" s="183"/>
      <c r="L485" s="183"/>
      <c r="M485" s="183"/>
      <c r="N485" s="183"/>
      <c r="O485" s="184"/>
    </row>
    <row r="486" spans="1:15" ht="21" x14ac:dyDescent="0.25">
      <c r="A486" s="44" t="s">
        <v>0</v>
      </c>
      <c r="B486" s="179"/>
      <c r="C486" s="175"/>
      <c r="D486" s="117"/>
      <c r="E486" s="45"/>
      <c r="F486" s="45"/>
      <c r="G486" s="45"/>
      <c r="H486" s="45"/>
      <c r="I486" s="45"/>
      <c r="J486" s="45"/>
      <c r="K486" s="45"/>
      <c r="L486" s="45"/>
      <c r="M486" s="45"/>
      <c r="N486" s="45"/>
      <c r="O486" s="46"/>
    </row>
    <row r="487" spans="1:15" x14ac:dyDescent="0.15">
      <c r="A487" s="47" t="s">
        <v>1</v>
      </c>
      <c r="B487" s="143"/>
      <c r="C487" s="144"/>
      <c r="D487" s="49"/>
      <c r="E487" s="49" t="s">
        <v>2</v>
      </c>
      <c r="F487" s="49"/>
      <c r="G487" s="50"/>
      <c r="H487" s="49"/>
      <c r="I487" s="49" t="s">
        <v>3</v>
      </c>
      <c r="J487" s="49"/>
      <c r="K487" s="49"/>
      <c r="L487" s="49"/>
      <c r="M487" s="49"/>
      <c r="N487" s="49"/>
      <c r="O487" s="51"/>
    </row>
    <row r="488" spans="1:15" x14ac:dyDescent="0.15">
      <c r="A488" s="47" t="s">
        <v>4</v>
      </c>
      <c r="B488" s="143"/>
      <c r="C488" s="48"/>
      <c r="D488" s="49"/>
      <c r="E488" s="49" t="s">
        <v>5</v>
      </c>
      <c r="F488" s="49"/>
      <c r="G488" s="50"/>
      <c r="H488" s="49"/>
      <c r="I488" s="49" t="s">
        <v>6</v>
      </c>
      <c r="J488" s="52"/>
      <c r="K488" s="49"/>
      <c r="L488" s="115" t="s">
        <v>96</v>
      </c>
      <c r="M488" s="49"/>
      <c r="N488" s="49"/>
      <c r="O488" s="51"/>
    </row>
    <row r="489" spans="1:15" x14ac:dyDescent="0.15">
      <c r="A489" s="53" t="s">
        <v>7</v>
      </c>
      <c r="B489" s="48"/>
      <c r="C489" s="48"/>
      <c r="D489" s="49"/>
      <c r="E489" s="49" t="s">
        <v>8</v>
      </c>
      <c r="F489" s="49"/>
      <c r="G489" s="50"/>
      <c r="H489" s="49"/>
      <c r="I489" s="49">
        <f>+I9</f>
        <v>2022</v>
      </c>
      <c r="J489" s="52"/>
      <c r="K489" s="49"/>
      <c r="L489" s="174"/>
      <c r="M489" s="49"/>
      <c r="N489" s="49"/>
      <c r="O489" s="51"/>
    </row>
    <row r="490" spans="1:15" ht="14" thickBot="1" x14ac:dyDescent="0.2">
      <c r="A490" s="47" t="s">
        <v>9</v>
      </c>
      <c r="B490" s="144"/>
      <c r="D490" s="49"/>
      <c r="E490" s="49" t="s">
        <v>10</v>
      </c>
      <c r="F490" s="49"/>
      <c r="G490" s="50"/>
      <c r="H490" s="49"/>
      <c r="I490" s="49">
        <f t="shared" ref="I490:I491" si="23">+I10</f>
        <v>2023</v>
      </c>
      <c r="J490" s="52"/>
      <c r="K490" s="49"/>
      <c r="L490" s="49"/>
      <c r="M490" s="49"/>
      <c r="N490" s="49"/>
      <c r="O490" s="51"/>
    </row>
    <row r="491" spans="1:15" ht="14" thickBot="1" x14ac:dyDescent="0.2">
      <c r="A491" s="47" t="s">
        <v>41</v>
      </c>
      <c r="B491" s="48"/>
      <c r="C491" s="49"/>
      <c r="D491" s="49"/>
      <c r="E491" s="54" t="s">
        <v>68</v>
      </c>
      <c r="F491" s="49"/>
      <c r="G491" s="52"/>
      <c r="H491" s="49" t="s">
        <v>11</v>
      </c>
      <c r="I491" s="49">
        <f t="shared" si="23"/>
        <v>2024</v>
      </c>
      <c r="J491" s="52"/>
      <c r="K491" s="49"/>
      <c r="L491" s="49"/>
      <c r="M491" s="131"/>
      <c r="N491" s="119"/>
      <c r="O491" s="132" t="s">
        <v>74</v>
      </c>
    </row>
    <row r="492" spans="1:15" ht="15" thickBot="1" x14ac:dyDescent="0.25">
      <c r="A492" s="47" t="s">
        <v>40</v>
      </c>
      <c r="B492" s="48"/>
      <c r="C492" s="49"/>
      <c r="D492" s="49"/>
      <c r="E492" s="54" t="s">
        <v>42</v>
      </c>
      <c r="F492" s="49"/>
      <c r="G492" s="55"/>
      <c r="H492" s="56" t="s">
        <v>43</v>
      </c>
      <c r="I492" s="49"/>
      <c r="J492" s="49"/>
      <c r="K492" s="49"/>
      <c r="L492" s="49"/>
      <c r="M492" s="133" t="s">
        <v>75</v>
      </c>
      <c r="N492" s="115"/>
      <c r="O492" s="121"/>
    </row>
    <row r="493" spans="1:15" ht="14" thickBot="1" x14ac:dyDescent="0.2">
      <c r="A493" s="57" t="s">
        <v>45</v>
      </c>
      <c r="B493" s="49"/>
      <c r="C493"/>
      <c r="D493" s="49"/>
      <c r="E493" s="123" t="s">
        <v>71</v>
      </c>
      <c r="F493" s="124"/>
      <c r="G493" s="155"/>
      <c r="H493" s="125" t="s">
        <v>109</v>
      </c>
      <c r="I493" s="126"/>
      <c r="J493" s="49"/>
      <c r="K493" s="49"/>
      <c r="L493" s="49"/>
      <c r="M493" s="118" t="s">
        <v>76</v>
      </c>
      <c r="N493" s="120"/>
      <c r="O493" s="122"/>
    </row>
    <row r="494" spans="1:15" ht="14" thickBot="1" x14ac:dyDescent="0.2">
      <c r="A494" s="47" t="s">
        <v>12</v>
      </c>
      <c r="B494" s="58"/>
      <c r="C494" s="172" t="s">
        <v>93</v>
      </c>
      <c r="D494" s="49"/>
      <c r="E494" s="127" t="s">
        <v>72</v>
      </c>
      <c r="F494" s="128"/>
      <c r="G494" s="122"/>
      <c r="H494" s="129" t="s">
        <v>73</v>
      </c>
      <c r="I494" s="130"/>
      <c r="J494" s="49"/>
      <c r="K494" s="49"/>
      <c r="L494" s="49"/>
      <c r="M494" s="49"/>
      <c r="N494" s="49"/>
      <c r="O494" s="51"/>
    </row>
    <row r="495" spans="1:15" x14ac:dyDescent="0.15">
      <c r="A495" s="57" t="s">
        <v>63</v>
      </c>
      <c r="B495" s="59"/>
      <c r="C495" s="49"/>
      <c r="D495" s="49"/>
      <c r="E495" s="60" t="s">
        <v>13</v>
      </c>
      <c r="F495" s="61"/>
      <c r="G495" s="62"/>
      <c r="H495" s="60" t="s">
        <v>14</v>
      </c>
      <c r="I495" s="63"/>
      <c r="J495" s="62"/>
      <c r="K495" s="64" t="s">
        <v>15</v>
      </c>
      <c r="L495" s="49"/>
      <c r="M495" s="64" t="s">
        <v>15</v>
      </c>
      <c r="N495" s="49"/>
      <c r="O495" s="51"/>
    </row>
    <row r="496" spans="1:15" ht="28" x14ac:dyDescent="0.15">
      <c r="A496" s="65" t="s">
        <v>16</v>
      </c>
      <c r="B496" s="66" t="s">
        <v>17</v>
      </c>
      <c r="C496" s="67" t="s">
        <v>18</v>
      </c>
      <c r="D496" s="68" t="s">
        <v>19</v>
      </c>
      <c r="E496" s="69">
        <f>+I489</f>
        <v>2022</v>
      </c>
      <c r="F496" s="67">
        <f>+$I$10</f>
        <v>2023</v>
      </c>
      <c r="G496" s="70">
        <f>+$I$11</f>
        <v>2024</v>
      </c>
      <c r="H496" s="69">
        <f>+E496</f>
        <v>2022</v>
      </c>
      <c r="I496" s="67">
        <f>+F496</f>
        <v>2023</v>
      </c>
      <c r="J496" s="70">
        <f>+G496</f>
        <v>2024</v>
      </c>
      <c r="K496" s="71" t="s">
        <v>20</v>
      </c>
      <c r="L496" s="173" t="s">
        <v>106</v>
      </c>
      <c r="M496" s="72" t="s">
        <v>44</v>
      </c>
      <c r="N496" s="73" t="s">
        <v>21</v>
      </c>
      <c r="O496" s="74" t="s">
        <v>64</v>
      </c>
    </row>
    <row r="497" spans="1:16" x14ac:dyDescent="0.15">
      <c r="A497" s="75" t="s">
        <v>22</v>
      </c>
      <c r="B497" s="48"/>
      <c r="C497" s="48"/>
      <c r="D497" s="76">
        <v>0.6</v>
      </c>
      <c r="E497" s="77"/>
      <c r="F497" s="77"/>
      <c r="G497" s="77"/>
      <c r="H497" s="78">
        <f>IF(J489 &gt; 0,(E497*D497*J488/J489)+(100%-D497)*E497,0)</f>
        <v>0</v>
      </c>
      <c r="I497" s="78">
        <f>IF(J490&gt;0,(F497*D497*J488/J490)+(100%-D497)*F497,0)</f>
        <v>0</v>
      </c>
      <c r="J497" s="78">
        <f>IF(J491&gt;0,(G497*D497*J488/J491)+(100%-D497)*G497,0)</f>
        <v>0</v>
      </c>
      <c r="K497" s="79">
        <f>SUM(H497:J497)/3</f>
        <v>0</v>
      </c>
      <c r="L497" s="80"/>
      <c r="M497" s="80">
        <f>+L497</f>
        <v>0</v>
      </c>
      <c r="N497" s="81">
        <f>IF(M497 &gt; 0,+K497/M497,0)</f>
        <v>0</v>
      </c>
      <c r="O497" s="82"/>
    </row>
    <row r="498" spans="1:16" x14ac:dyDescent="0.15">
      <c r="A498" s="75" t="s">
        <v>23</v>
      </c>
      <c r="B498" s="83"/>
      <c r="C498" s="48"/>
      <c r="D498" s="84">
        <v>0.9</v>
      </c>
      <c r="E498" s="77"/>
      <c r="F498" s="77"/>
      <c r="G498" s="77"/>
      <c r="H498" s="78">
        <f>IF(J489 &gt; 0,(E498*D498*J488/J489)+(100%-D498)*E498,0)</f>
        <v>0</v>
      </c>
      <c r="I498" s="78">
        <f>IF(J490&gt;0,(F498*D498*J488/J490)+(100%-D498)*F498,0)</f>
        <v>0</v>
      </c>
      <c r="J498" s="78">
        <f>IF(J491&gt;0,(G498*D498*J488/J491)+(100%-D498)*G498,0)</f>
        <v>0</v>
      </c>
      <c r="K498" s="79">
        <f>SUM(H498:J498)/3</f>
        <v>0</v>
      </c>
      <c r="L498" s="85"/>
      <c r="M498" s="80">
        <f>+L498</f>
        <v>0</v>
      </c>
      <c r="N498" s="81">
        <f>IF(M498 &gt; 0,+K498/M498,0)</f>
        <v>0</v>
      </c>
      <c r="O498" s="86"/>
    </row>
    <row r="499" spans="1:16" s="92" customFormat="1" x14ac:dyDescent="0.15">
      <c r="A499" s="75" t="s">
        <v>24</v>
      </c>
      <c r="B499" s="49" t="s">
        <v>60</v>
      </c>
      <c r="C499" s="54">
        <f>B495</f>
        <v>0</v>
      </c>
      <c r="D499" s="87">
        <v>0.9</v>
      </c>
      <c r="E499" s="77"/>
      <c r="F499" s="77"/>
      <c r="G499" s="77"/>
      <c r="H499" s="88">
        <f>IF(J489&gt;0,IF(B495="kWh",(E499*D499*J488/J489)+(100%-D499)*E499,(E499*10*D499*J488/J489)+(100%-D499)*E499*10),0)</f>
        <v>0</v>
      </c>
      <c r="I499" s="88">
        <f>IF(J489&gt;0,IF(B495="kWh",(F499*D499*J488/J490)+(100%-D499)*F499,(F499*10*D499*J488/J490)+(100%-D499)*F499*10),0)</f>
        <v>0</v>
      </c>
      <c r="J499" s="88">
        <f>IF(J491&gt;0,IF(B495="kWh",(G499*D499*J488/J491)+(100%-D499)*G499,(G499*10*D499*J488/J491)+(100%-D499)*G499*10),0)</f>
        <v>0</v>
      </c>
      <c r="K499" s="89">
        <f>SUM(H499:J499)/3</f>
        <v>0</v>
      </c>
      <c r="L499" s="90"/>
      <c r="M499" s="90"/>
      <c r="N499" s="91"/>
      <c r="O499" s="86"/>
      <c r="P499" s="158"/>
    </row>
    <row r="500" spans="1:16" ht="14" thickBot="1" x14ac:dyDescent="0.2">
      <c r="A500" s="93" t="s">
        <v>25</v>
      </c>
      <c r="B500" s="48"/>
      <c r="C500" s="48"/>
      <c r="D500" s="84">
        <v>0.9</v>
      </c>
      <c r="E500" s="77"/>
      <c r="F500" s="77"/>
      <c r="G500" s="77"/>
      <c r="H500" s="78">
        <f>IF(J489&gt;0,(E500*D500*J488/J489)+(100%-D500)*E500,0)</f>
        <v>0</v>
      </c>
      <c r="I500" s="78">
        <f>IF(J489&gt;0,(F500*D500*J488/J490)+(100%-D500)*F500,0)</f>
        <v>0</v>
      </c>
      <c r="J500" s="78">
        <f>IF(J491&gt;0,(G500*D500*J488/J491)+(100%-D500)*G500,0)</f>
        <v>0</v>
      </c>
      <c r="K500" s="79">
        <f>SUM(H500:J500)/3</f>
        <v>0</v>
      </c>
      <c r="L500" s="94"/>
      <c r="M500" s="94"/>
      <c r="N500" s="49"/>
      <c r="O500" s="86"/>
    </row>
    <row r="501" spans="1:16" ht="14" thickBot="1" x14ac:dyDescent="0.2">
      <c r="A501" s="95" t="s">
        <v>26</v>
      </c>
      <c r="B501" s="45"/>
      <c r="C501" s="45"/>
      <c r="D501" s="45"/>
      <c r="E501" s="96">
        <f>IF(B495="kWh",SUM(E497:E500),E497+E498+(E499*10)+E500)</f>
        <v>0</v>
      </c>
      <c r="F501" s="96">
        <f>IF(B495="kWh",SUM(F497:F500),F497+F498+(F499*10)+F500)</f>
        <v>0</v>
      </c>
      <c r="G501" s="96">
        <f>IF(B495="kWh",SUM(G497:G500),G497+G498+(G499*10)+G500)</f>
        <v>0</v>
      </c>
      <c r="H501" s="96">
        <f>SUM(H497:H500)</f>
        <v>0</v>
      </c>
      <c r="I501" s="96">
        <f>SUM(I497:I500)</f>
        <v>0</v>
      </c>
      <c r="J501" s="96">
        <f>SUM(J497:J500)</f>
        <v>0</v>
      </c>
      <c r="K501" s="97">
        <f>SUM(K497:K500)</f>
        <v>0</v>
      </c>
      <c r="L501" s="98"/>
      <c r="M501" s="99" t="s">
        <v>61</v>
      </c>
      <c r="N501" s="100">
        <f>IF(G491 &gt; 0,+K501/G491,0)</f>
        <v>0</v>
      </c>
      <c r="O501" s="101">
        <f>IF(K501&gt;0,(+O497*K497+O498*K498+O499*K499+O500*K500)/K501,0)</f>
        <v>0</v>
      </c>
    </row>
    <row r="502" spans="1:16" ht="14" thickBot="1" x14ac:dyDescent="0.2">
      <c r="A502" s="102" t="s">
        <v>27</v>
      </c>
      <c r="B502" s="103"/>
      <c r="C502" s="103"/>
      <c r="D502" s="103"/>
      <c r="E502" s="104">
        <f>IF(B495="kWh",E497+E498+E499*B494+E500,E497+E498+(E499*10*B494)+E500)</f>
        <v>0</v>
      </c>
      <c r="F502" s="104">
        <f>IF(B495="kWh",F497+F498+F499*B494+F500,F497+F498+(F499*10*B494)+F500)</f>
        <v>0</v>
      </c>
      <c r="G502" s="104">
        <f>IF(B495="kWh",G497+G498+G499*B494+G500,G497+G498+(G499*10*B494)+G500)</f>
        <v>0</v>
      </c>
      <c r="H502" s="105">
        <f>+H497+H498+H499*B494+H500</f>
        <v>0</v>
      </c>
      <c r="I502" s="105">
        <f>+I497+I498+I499*B494+I500</f>
        <v>0</v>
      </c>
      <c r="J502" s="106">
        <f>+J497+J498+J499*B494+J500</f>
        <v>0</v>
      </c>
      <c r="K502" s="107">
        <f>+K497+K498+K499*B494+K500</f>
        <v>0</v>
      </c>
      <c r="L502" s="108"/>
      <c r="M502" s="109" t="s">
        <v>62</v>
      </c>
      <c r="N502" s="110">
        <f>IF(G491 &gt; 0,+K502/G491,0)</f>
        <v>0</v>
      </c>
      <c r="O502" s="111">
        <f>IF(K502&gt;0,(+O497*K497+O498*K498+O499*K499+O500*K500)/K502,0)</f>
        <v>0</v>
      </c>
    </row>
    <row r="503" spans="1:16" x14ac:dyDescent="0.15">
      <c r="A503" s="112" t="s">
        <v>28</v>
      </c>
      <c r="B503" s="113"/>
      <c r="C503" s="113"/>
      <c r="D503" s="113"/>
      <c r="E503" s="113"/>
      <c r="F503" s="113"/>
      <c r="G503" s="113"/>
      <c r="H503" s="113"/>
      <c r="I503" s="113"/>
      <c r="J503" s="113"/>
      <c r="K503" s="113"/>
      <c r="L503" s="113"/>
      <c r="M503" s="113"/>
      <c r="N503" s="113"/>
      <c r="O503" s="114"/>
    </row>
    <row r="504" spans="1:16" x14ac:dyDescent="0.15">
      <c r="A504" s="180"/>
      <c r="L504" s="92"/>
      <c r="O504" s="181"/>
    </row>
    <row r="505" spans="1:16" ht="14" thickBot="1" x14ac:dyDescent="0.2">
      <c r="A505" s="182"/>
      <c r="B505" s="183"/>
      <c r="C505" s="183"/>
      <c r="D505" s="183"/>
      <c r="E505" s="183"/>
      <c r="F505" s="183"/>
      <c r="G505" s="183"/>
      <c r="H505" s="183"/>
      <c r="I505" s="183"/>
      <c r="J505" s="183"/>
      <c r="K505" s="183"/>
      <c r="L505" s="183"/>
      <c r="M505" s="183"/>
      <c r="N505" s="183"/>
      <c r="O505" s="184"/>
    </row>
    <row r="506" spans="1:16" ht="21" x14ac:dyDescent="0.25">
      <c r="A506" s="44" t="s">
        <v>0</v>
      </c>
      <c r="B506" s="179"/>
      <c r="C506" s="175"/>
      <c r="D506" s="117"/>
      <c r="E506" s="45"/>
      <c r="F506" s="45"/>
      <c r="G506" s="45"/>
      <c r="H506" s="45"/>
      <c r="I506" s="45"/>
      <c r="J506" s="45"/>
      <c r="K506" s="45"/>
      <c r="L506" s="45"/>
      <c r="M506" s="45"/>
      <c r="N506" s="45"/>
      <c r="O506" s="46"/>
    </row>
    <row r="507" spans="1:16" x14ac:dyDescent="0.15">
      <c r="A507" s="47" t="s">
        <v>1</v>
      </c>
      <c r="B507" s="143"/>
      <c r="C507" s="144"/>
      <c r="D507" s="49"/>
      <c r="E507" s="49" t="s">
        <v>2</v>
      </c>
      <c r="F507" s="49"/>
      <c r="G507" s="50"/>
      <c r="H507" s="49"/>
      <c r="I507" s="49" t="s">
        <v>3</v>
      </c>
      <c r="J507" s="49"/>
      <c r="K507" s="49"/>
      <c r="L507" s="49"/>
      <c r="M507" s="49"/>
      <c r="N507" s="49"/>
      <c r="O507" s="51"/>
    </row>
    <row r="508" spans="1:16" x14ac:dyDescent="0.15">
      <c r="A508" s="47" t="s">
        <v>4</v>
      </c>
      <c r="B508" s="143"/>
      <c r="C508" s="48"/>
      <c r="D508" s="49"/>
      <c r="E508" s="49" t="s">
        <v>5</v>
      </c>
      <c r="F508" s="49"/>
      <c r="G508" s="50"/>
      <c r="H508" s="49"/>
      <c r="I508" s="49" t="s">
        <v>6</v>
      </c>
      <c r="J508" s="52"/>
      <c r="K508" s="49"/>
      <c r="L508" s="115" t="s">
        <v>96</v>
      </c>
      <c r="M508" s="49"/>
      <c r="N508" s="49"/>
      <c r="O508" s="51"/>
    </row>
    <row r="509" spans="1:16" x14ac:dyDescent="0.15">
      <c r="A509" s="53" t="s">
        <v>7</v>
      </c>
      <c r="B509" s="48"/>
      <c r="C509" s="48"/>
      <c r="D509" s="49"/>
      <c r="E509" s="49" t="s">
        <v>8</v>
      </c>
      <c r="F509" s="49"/>
      <c r="G509" s="50"/>
      <c r="H509" s="49"/>
      <c r="I509" s="49">
        <f>+I9</f>
        <v>2022</v>
      </c>
      <c r="J509" s="52"/>
      <c r="K509" s="49"/>
      <c r="L509" s="174"/>
      <c r="M509" s="49"/>
      <c r="N509" s="49"/>
      <c r="O509" s="51"/>
    </row>
    <row r="510" spans="1:16" ht="14" thickBot="1" x14ac:dyDescent="0.2">
      <c r="A510" s="47" t="s">
        <v>9</v>
      </c>
      <c r="B510" s="144"/>
      <c r="D510" s="49"/>
      <c r="E510" s="49" t="s">
        <v>10</v>
      </c>
      <c r="F510" s="49"/>
      <c r="G510" s="50"/>
      <c r="H510" s="49"/>
      <c r="I510" s="49">
        <f t="shared" ref="I510:I511" si="24">+I10</f>
        <v>2023</v>
      </c>
      <c r="J510" s="52"/>
      <c r="K510" s="49"/>
      <c r="L510" s="49"/>
      <c r="M510" s="49"/>
      <c r="N510" s="49"/>
      <c r="O510" s="51"/>
    </row>
    <row r="511" spans="1:16" ht="14" thickBot="1" x14ac:dyDescent="0.2">
      <c r="A511" s="47" t="s">
        <v>41</v>
      </c>
      <c r="B511" s="48"/>
      <c r="C511" s="49"/>
      <c r="D511" s="49"/>
      <c r="E511" s="54" t="s">
        <v>68</v>
      </c>
      <c r="F511" s="49"/>
      <c r="G511" s="52"/>
      <c r="H511" s="49" t="s">
        <v>11</v>
      </c>
      <c r="I511" s="49">
        <f t="shared" si="24"/>
        <v>2024</v>
      </c>
      <c r="J511" s="52"/>
      <c r="K511" s="49"/>
      <c r="L511" s="49"/>
      <c r="M511" s="131"/>
      <c r="N511" s="119"/>
      <c r="O511" s="132" t="s">
        <v>74</v>
      </c>
    </row>
    <row r="512" spans="1:16" ht="15" thickBot="1" x14ac:dyDescent="0.25">
      <c r="A512" s="47" t="s">
        <v>40</v>
      </c>
      <c r="B512" s="48"/>
      <c r="C512" s="49"/>
      <c r="D512" s="49"/>
      <c r="E512" s="54" t="s">
        <v>42</v>
      </c>
      <c r="F512" s="49"/>
      <c r="G512" s="55"/>
      <c r="H512" s="56" t="s">
        <v>43</v>
      </c>
      <c r="I512" s="49"/>
      <c r="J512" s="49"/>
      <c r="K512" s="49"/>
      <c r="L512" s="49"/>
      <c r="M512" s="133" t="s">
        <v>75</v>
      </c>
      <c r="N512" s="115"/>
      <c r="O512" s="121"/>
    </row>
    <row r="513" spans="1:15" ht="14" thickBot="1" x14ac:dyDescent="0.2">
      <c r="A513" s="57" t="s">
        <v>45</v>
      </c>
      <c r="B513" s="49"/>
      <c r="C513"/>
      <c r="D513" s="49"/>
      <c r="E513" s="123" t="s">
        <v>71</v>
      </c>
      <c r="F513" s="124"/>
      <c r="G513" s="155"/>
      <c r="H513" s="125" t="s">
        <v>109</v>
      </c>
      <c r="I513" s="126"/>
      <c r="J513" s="49"/>
      <c r="K513" s="49"/>
      <c r="L513" s="49"/>
      <c r="M513" s="118" t="s">
        <v>76</v>
      </c>
      <c r="N513" s="120"/>
      <c r="O513" s="122"/>
    </row>
    <row r="514" spans="1:15" ht="14" thickBot="1" x14ac:dyDescent="0.2">
      <c r="A514" s="47" t="s">
        <v>12</v>
      </c>
      <c r="B514" s="58"/>
      <c r="C514" s="172" t="s">
        <v>93</v>
      </c>
      <c r="D514" s="49"/>
      <c r="E514" s="127" t="s">
        <v>72</v>
      </c>
      <c r="F514" s="128"/>
      <c r="G514" s="122"/>
      <c r="H514" s="129" t="s">
        <v>73</v>
      </c>
      <c r="I514" s="130"/>
      <c r="J514" s="49"/>
      <c r="K514" s="49"/>
      <c r="L514" s="49"/>
      <c r="M514" s="49"/>
      <c r="N514" s="49"/>
      <c r="O514" s="51"/>
    </row>
    <row r="515" spans="1:15" x14ac:dyDescent="0.15">
      <c r="A515" s="57" t="s">
        <v>63</v>
      </c>
      <c r="B515" s="59"/>
      <c r="C515" s="49"/>
      <c r="D515" s="49"/>
      <c r="E515" s="60" t="s">
        <v>13</v>
      </c>
      <c r="F515" s="61"/>
      <c r="G515" s="62"/>
      <c r="H515" s="60" t="s">
        <v>14</v>
      </c>
      <c r="I515" s="63"/>
      <c r="J515" s="62"/>
      <c r="K515" s="64" t="s">
        <v>15</v>
      </c>
      <c r="L515" s="49"/>
      <c r="M515" s="64" t="s">
        <v>15</v>
      </c>
      <c r="N515" s="49"/>
      <c r="O515" s="51"/>
    </row>
    <row r="516" spans="1:15" ht="28" x14ac:dyDescent="0.15">
      <c r="A516" s="65" t="s">
        <v>16</v>
      </c>
      <c r="B516" s="66" t="s">
        <v>17</v>
      </c>
      <c r="C516" s="67" t="s">
        <v>18</v>
      </c>
      <c r="D516" s="68" t="s">
        <v>19</v>
      </c>
      <c r="E516" s="69">
        <f>+I509</f>
        <v>2022</v>
      </c>
      <c r="F516" s="67">
        <f>+$I$10</f>
        <v>2023</v>
      </c>
      <c r="G516" s="70">
        <f>+$I$11</f>
        <v>2024</v>
      </c>
      <c r="H516" s="69">
        <f>+E516</f>
        <v>2022</v>
      </c>
      <c r="I516" s="67">
        <f>+F516</f>
        <v>2023</v>
      </c>
      <c r="J516" s="70">
        <f>+G516</f>
        <v>2024</v>
      </c>
      <c r="K516" s="71" t="s">
        <v>20</v>
      </c>
      <c r="L516" s="173" t="s">
        <v>106</v>
      </c>
      <c r="M516" s="72" t="s">
        <v>44</v>
      </c>
      <c r="N516" s="73" t="s">
        <v>21</v>
      </c>
      <c r="O516" s="74" t="s">
        <v>64</v>
      </c>
    </row>
    <row r="517" spans="1:15" x14ac:dyDescent="0.15">
      <c r="A517" s="75" t="s">
        <v>22</v>
      </c>
      <c r="B517" s="48"/>
      <c r="C517" s="48"/>
      <c r="D517" s="76">
        <v>0.6</v>
      </c>
      <c r="E517" s="77"/>
      <c r="F517" s="77"/>
      <c r="G517" s="77"/>
      <c r="H517" s="78">
        <f>IF(J509 &gt; 0,(E517*D517*J508/J509)+(100%-D517)*E517,0)</f>
        <v>0</v>
      </c>
      <c r="I517" s="78">
        <f>IF(J510&gt;0,(F517*D517*J508/J510)+(100%-D517)*F517,0)</f>
        <v>0</v>
      </c>
      <c r="J517" s="78">
        <f>IF(J511&gt;0,(G517*D517*J508/J511)+(100%-D517)*G517,0)</f>
        <v>0</v>
      </c>
      <c r="K517" s="79">
        <f>SUM(H517:J517)/3</f>
        <v>0</v>
      </c>
      <c r="L517" s="80"/>
      <c r="M517" s="80">
        <f>+L517</f>
        <v>0</v>
      </c>
      <c r="N517" s="81">
        <f>IF(M517 &gt; 0,+K517/M517,0)</f>
        <v>0</v>
      </c>
      <c r="O517" s="82"/>
    </row>
    <row r="518" spans="1:15" x14ac:dyDescent="0.15">
      <c r="A518" s="75" t="s">
        <v>23</v>
      </c>
      <c r="B518" s="83"/>
      <c r="C518" s="48"/>
      <c r="D518" s="84">
        <v>0.9</v>
      </c>
      <c r="E518" s="77"/>
      <c r="F518" s="77"/>
      <c r="G518" s="77"/>
      <c r="H518" s="78">
        <f>IF(J509 &gt; 0,(E518*D518*J508/J509)+(100%-D518)*E518,0)</f>
        <v>0</v>
      </c>
      <c r="I518" s="78">
        <f>IF(J510&gt;0,(F518*D518*J508/J510)+(100%-D518)*F518,0)</f>
        <v>0</v>
      </c>
      <c r="J518" s="78">
        <f>IF(J511&gt;0,(G518*D518*J508/J511)+(100%-D518)*G518,0)</f>
        <v>0</v>
      </c>
      <c r="K518" s="79">
        <f>SUM(H518:J518)/3</f>
        <v>0</v>
      </c>
      <c r="L518" s="85"/>
      <c r="M518" s="80">
        <f>+L518</f>
        <v>0</v>
      </c>
      <c r="N518" s="81">
        <f>IF(M518 &gt; 0,+K518/M518,0)</f>
        <v>0</v>
      </c>
      <c r="O518" s="86"/>
    </row>
    <row r="519" spans="1:15" x14ac:dyDescent="0.15">
      <c r="A519" s="75" t="s">
        <v>24</v>
      </c>
      <c r="B519" s="49" t="s">
        <v>60</v>
      </c>
      <c r="C519" s="54">
        <f>B515</f>
        <v>0</v>
      </c>
      <c r="D519" s="87">
        <v>0.9</v>
      </c>
      <c r="E519" s="77"/>
      <c r="F519" s="77"/>
      <c r="G519" s="77"/>
      <c r="H519" s="88">
        <f>IF(J509&gt;0,IF(B515="kWh",(E519*D519*J508/J509)+(100%-D519)*E519,(E519*10*D519*J508/J509)+(100%-D519)*E519*10),0)</f>
        <v>0</v>
      </c>
      <c r="I519" s="88">
        <f>IF(J509&gt;0,IF(B515="kWh",(F519*D519*J508/J510)+(100%-D519)*F519,(F519*10*D519*J508/J510)+(100%-D519)*F519*10),0)</f>
        <v>0</v>
      </c>
      <c r="J519" s="88">
        <f>IF(J511&gt;0,IF(B515="kWh",(G519*D519*J508/J511)+(100%-D519)*G519,(G519*10*D519*J508/J511)+(100%-D519)*G519*10),0)</f>
        <v>0</v>
      </c>
      <c r="K519" s="89">
        <f>SUM(H519:J519)/3</f>
        <v>0</v>
      </c>
      <c r="L519" s="90"/>
      <c r="M519" s="90"/>
      <c r="N519" s="91"/>
      <c r="O519" s="86"/>
    </row>
    <row r="520" spans="1:15" ht="14" thickBot="1" x14ac:dyDescent="0.2">
      <c r="A520" s="93" t="s">
        <v>25</v>
      </c>
      <c r="B520" s="48"/>
      <c r="C520" s="48"/>
      <c r="D520" s="84">
        <v>0.9</v>
      </c>
      <c r="E520" s="77"/>
      <c r="F520" s="77"/>
      <c r="G520" s="77"/>
      <c r="H520" s="78">
        <f>IF(J509&gt;0,(E520*D520*J508/J509)+(100%-D520)*E520,0)</f>
        <v>0</v>
      </c>
      <c r="I520" s="78">
        <f>IF(J509&gt;0,(F520*D520*J508/J510)+(100%-D520)*F520,0)</f>
        <v>0</v>
      </c>
      <c r="J520" s="78">
        <f>IF(J511&gt;0,(G520*D520*J508/J511)+(100%-D520)*G520,0)</f>
        <v>0</v>
      </c>
      <c r="K520" s="79">
        <f>SUM(H520:J520)/3</f>
        <v>0</v>
      </c>
      <c r="L520" s="94"/>
      <c r="M520" s="94"/>
      <c r="N520" s="49"/>
      <c r="O520" s="86"/>
    </row>
    <row r="521" spans="1:15" ht="14" thickBot="1" x14ac:dyDescent="0.2">
      <c r="A521" s="95" t="s">
        <v>26</v>
      </c>
      <c r="B521" s="45"/>
      <c r="C521" s="45"/>
      <c r="D521" s="45"/>
      <c r="E521" s="96">
        <f>IF(B515="kWh",SUM(E517:E520),E517+E518+(E519*10)+E520)</f>
        <v>0</v>
      </c>
      <c r="F521" s="96">
        <f>IF(B515="kWh",SUM(F517:F520),F517+F518+(F519*10)+F520)</f>
        <v>0</v>
      </c>
      <c r="G521" s="96">
        <f>IF(B515="kWh",SUM(G517:G520),G517+G518+(G519*10)+G520)</f>
        <v>0</v>
      </c>
      <c r="H521" s="96">
        <f>SUM(H517:H520)</f>
        <v>0</v>
      </c>
      <c r="I521" s="96">
        <f>SUM(I517:I520)</f>
        <v>0</v>
      </c>
      <c r="J521" s="96">
        <f>SUM(J517:J520)</f>
        <v>0</v>
      </c>
      <c r="K521" s="97">
        <f>SUM(K517:K520)</f>
        <v>0</v>
      </c>
      <c r="L521" s="98"/>
      <c r="M521" s="99" t="s">
        <v>61</v>
      </c>
      <c r="N521" s="100">
        <f>IF(G511 &gt; 0,+K521/G511,0)</f>
        <v>0</v>
      </c>
      <c r="O521" s="101">
        <f>IF(K521&gt;0,(+O517*K517+O518*K518+O519*K519+O520*K520)/K521,0)</f>
        <v>0</v>
      </c>
    </row>
    <row r="522" spans="1:15" ht="14" thickBot="1" x14ac:dyDescent="0.2">
      <c r="A522" s="102" t="s">
        <v>27</v>
      </c>
      <c r="B522" s="103"/>
      <c r="C522" s="103"/>
      <c r="D522" s="103"/>
      <c r="E522" s="104">
        <f>IF(B515="kWh",E517+E518+E519*B514+E520,E517+E518+(E519*10*B514)+E520)</f>
        <v>0</v>
      </c>
      <c r="F522" s="104">
        <f>IF(B515="kWh",F517+F518+F519*B514+F520,F517+F518+(F519*10*B514)+F520)</f>
        <v>0</v>
      </c>
      <c r="G522" s="104">
        <f>IF(B515="kWh",G517+G518+G519*B514+G520,G517+G518+(G519*10*B514)+G520)</f>
        <v>0</v>
      </c>
      <c r="H522" s="105">
        <f>+H517+H518+H519*B514+H520</f>
        <v>0</v>
      </c>
      <c r="I522" s="105">
        <f>+I517+I518+I519*B514+I520</f>
        <v>0</v>
      </c>
      <c r="J522" s="106">
        <f>+J517+J518+J519*B514+J520</f>
        <v>0</v>
      </c>
      <c r="K522" s="107">
        <f>+K517+K518+K519*B514+K520</f>
        <v>0</v>
      </c>
      <c r="L522" s="108"/>
      <c r="M522" s="109" t="s">
        <v>62</v>
      </c>
      <c r="N522" s="110">
        <f>IF(G511 &gt; 0,+K522/G511,0)</f>
        <v>0</v>
      </c>
      <c r="O522" s="111">
        <f>IF(K522&gt;0,(+O517*K517+O518*K518+O519*K519+O520*K520)/K522,0)</f>
        <v>0</v>
      </c>
    </row>
    <row r="523" spans="1:15" x14ac:dyDescent="0.15">
      <c r="A523" s="112" t="s">
        <v>28</v>
      </c>
      <c r="B523" s="113"/>
      <c r="C523" s="113"/>
      <c r="D523" s="113"/>
      <c r="E523" s="113"/>
      <c r="F523" s="113"/>
      <c r="G523" s="113"/>
      <c r="H523" s="113"/>
      <c r="I523" s="113"/>
      <c r="J523" s="113"/>
      <c r="K523" s="113"/>
      <c r="L523" s="113"/>
      <c r="M523" s="113"/>
      <c r="N523" s="113"/>
      <c r="O523" s="114"/>
    </row>
    <row r="524" spans="1:15" x14ac:dyDescent="0.15">
      <c r="A524" s="180"/>
      <c r="L524" s="92"/>
      <c r="O524" s="181"/>
    </row>
    <row r="525" spans="1:15" ht="14" thickBot="1" x14ac:dyDescent="0.2">
      <c r="A525" s="182"/>
      <c r="B525" s="183"/>
      <c r="C525" s="183"/>
      <c r="D525" s="183"/>
      <c r="E525" s="183"/>
      <c r="F525" s="183"/>
      <c r="G525" s="183"/>
      <c r="H525" s="183"/>
      <c r="I525" s="183"/>
      <c r="J525" s="183"/>
      <c r="K525" s="183"/>
      <c r="L525" s="183"/>
      <c r="M525" s="183"/>
      <c r="N525" s="183"/>
      <c r="O525" s="184"/>
    </row>
    <row r="526" spans="1:15" ht="21" x14ac:dyDescent="0.25">
      <c r="A526" s="44" t="s">
        <v>0</v>
      </c>
      <c r="B526" s="179"/>
      <c r="C526" s="175"/>
      <c r="D526" s="117"/>
      <c r="E526" s="45"/>
      <c r="F526" s="45"/>
      <c r="G526" s="45"/>
      <c r="H526" s="45"/>
      <c r="I526" s="45"/>
      <c r="J526" s="45"/>
      <c r="K526" s="45"/>
      <c r="L526" s="45"/>
      <c r="M526" s="45"/>
      <c r="N526" s="45"/>
      <c r="O526" s="46"/>
    </row>
    <row r="527" spans="1:15" x14ac:dyDescent="0.15">
      <c r="A527" s="47" t="s">
        <v>1</v>
      </c>
      <c r="B527" s="143"/>
      <c r="C527" s="144"/>
      <c r="D527" s="49"/>
      <c r="E527" s="49" t="s">
        <v>2</v>
      </c>
      <c r="F527" s="49"/>
      <c r="G527" s="50"/>
      <c r="H527" s="49"/>
      <c r="I527" s="49" t="s">
        <v>3</v>
      </c>
      <c r="J527" s="49"/>
      <c r="K527" s="49"/>
      <c r="L527" s="49"/>
      <c r="M527" s="49"/>
      <c r="N527" s="49"/>
      <c r="O527" s="51"/>
    </row>
    <row r="528" spans="1:15" x14ac:dyDescent="0.15">
      <c r="A528" s="47" t="s">
        <v>4</v>
      </c>
      <c r="B528" s="143"/>
      <c r="C528" s="48"/>
      <c r="D528" s="49"/>
      <c r="E528" s="49" t="s">
        <v>5</v>
      </c>
      <c r="F528" s="49"/>
      <c r="G528" s="50"/>
      <c r="H528" s="49"/>
      <c r="I528" s="49" t="s">
        <v>6</v>
      </c>
      <c r="J528" s="52"/>
      <c r="K528" s="49"/>
      <c r="L528" s="115" t="s">
        <v>96</v>
      </c>
      <c r="M528" s="49"/>
      <c r="N528" s="49"/>
      <c r="O528" s="51"/>
    </row>
    <row r="529" spans="1:15" x14ac:dyDescent="0.15">
      <c r="A529" s="53" t="s">
        <v>7</v>
      </c>
      <c r="B529" s="48"/>
      <c r="C529" s="48"/>
      <c r="D529" s="49"/>
      <c r="E529" s="49" t="s">
        <v>8</v>
      </c>
      <c r="F529" s="49"/>
      <c r="G529" s="50"/>
      <c r="H529" s="49"/>
      <c r="I529" s="49">
        <f>+I9</f>
        <v>2022</v>
      </c>
      <c r="J529" s="52"/>
      <c r="K529" s="49"/>
      <c r="L529" s="174"/>
      <c r="M529" s="49"/>
      <c r="N529" s="49"/>
      <c r="O529" s="51"/>
    </row>
    <row r="530" spans="1:15" ht="14" thickBot="1" x14ac:dyDescent="0.2">
      <c r="A530" s="47" t="s">
        <v>9</v>
      </c>
      <c r="B530" s="144"/>
      <c r="D530" s="49"/>
      <c r="E530" s="49" t="s">
        <v>10</v>
      </c>
      <c r="F530" s="49"/>
      <c r="G530" s="50"/>
      <c r="H530" s="49"/>
      <c r="I530" s="49">
        <f t="shared" ref="I530:I531" si="25">+I10</f>
        <v>2023</v>
      </c>
      <c r="J530" s="52"/>
      <c r="K530" s="49"/>
      <c r="L530" s="49"/>
      <c r="M530" s="49"/>
      <c r="N530" s="49"/>
      <c r="O530" s="51"/>
    </row>
    <row r="531" spans="1:15" ht="14" thickBot="1" x14ac:dyDescent="0.2">
      <c r="A531" s="47" t="s">
        <v>41</v>
      </c>
      <c r="B531" s="48"/>
      <c r="C531" s="49"/>
      <c r="D531" s="49"/>
      <c r="E531" s="54" t="s">
        <v>68</v>
      </c>
      <c r="F531" s="49"/>
      <c r="G531" s="52"/>
      <c r="H531" s="49" t="s">
        <v>11</v>
      </c>
      <c r="I531" s="49">
        <f t="shared" si="25"/>
        <v>2024</v>
      </c>
      <c r="J531" s="52"/>
      <c r="K531" s="49"/>
      <c r="L531" s="49"/>
      <c r="M531" s="131"/>
      <c r="N531" s="119"/>
      <c r="O531" s="132" t="s">
        <v>74</v>
      </c>
    </row>
    <row r="532" spans="1:15" ht="15" thickBot="1" x14ac:dyDescent="0.25">
      <c r="A532" s="47" t="s">
        <v>40</v>
      </c>
      <c r="B532" s="48"/>
      <c r="C532" s="49"/>
      <c r="D532" s="49"/>
      <c r="E532" s="54" t="s">
        <v>42</v>
      </c>
      <c r="F532" s="49"/>
      <c r="G532" s="55"/>
      <c r="H532" s="56" t="s">
        <v>43</v>
      </c>
      <c r="I532" s="49"/>
      <c r="J532" s="49"/>
      <c r="K532" s="49"/>
      <c r="L532" s="49"/>
      <c r="M532" s="133" t="s">
        <v>75</v>
      </c>
      <c r="N532" s="115"/>
      <c r="O532" s="121"/>
    </row>
    <row r="533" spans="1:15" ht="14" thickBot="1" x14ac:dyDescent="0.2">
      <c r="A533" s="57" t="s">
        <v>45</v>
      </c>
      <c r="B533" s="49"/>
      <c r="C533"/>
      <c r="D533" s="49"/>
      <c r="E533" s="123" t="s">
        <v>71</v>
      </c>
      <c r="F533" s="124"/>
      <c r="G533" s="155"/>
      <c r="H533" s="125" t="s">
        <v>109</v>
      </c>
      <c r="I533" s="126"/>
      <c r="J533" s="49"/>
      <c r="K533" s="49"/>
      <c r="L533" s="49"/>
      <c r="M533" s="118" t="s">
        <v>76</v>
      </c>
      <c r="N533" s="120"/>
      <c r="O533" s="122"/>
    </row>
    <row r="534" spans="1:15" ht="14" thickBot="1" x14ac:dyDescent="0.2">
      <c r="A534" s="47" t="s">
        <v>12</v>
      </c>
      <c r="B534" s="58"/>
      <c r="C534" s="172" t="s">
        <v>93</v>
      </c>
      <c r="D534" s="49"/>
      <c r="E534" s="127" t="s">
        <v>72</v>
      </c>
      <c r="F534" s="128"/>
      <c r="G534" s="122"/>
      <c r="H534" s="129" t="s">
        <v>73</v>
      </c>
      <c r="I534" s="130"/>
      <c r="J534" s="49"/>
      <c r="K534" s="49"/>
      <c r="L534" s="49"/>
      <c r="M534" s="49"/>
      <c r="N534" s="49"/>
      <c r="O534" s="51"/>
    </row>
    <row r="535" spans="1:15" x14ac:dyDescent="0.15">
      <c r="A535" s="57" t="s">
        <v>63</v>
      </c>
      <c r="B535" s="59"/>
      <c r="C535" s="49"/>
      <c r="D535" s="49"/>
      <c r="E535" s="60" t="s">
        <v>13</v>
      </c>
      <c r="F535" s="61"/>
      <c r="G535" s="62"/>
      <c r="H535" s="60" t="s">
        <v>14</v>
      </c>
      <c r="I535" s="63"/>
      <c r="J535" s="62"/>
      <c r="K535" s="64" t="s">
        <v>15</v>
      </c>
      <c r="L535" s="49"/>
      <c r="M535" s="64" t="s">
        <v>15</v>
      </c>
      <c r="N535" s="49"/>
      <c r="O535" s="51"/>
    </row>
    <row r="536" spans="1:15" ht="28" x14ac:dyDescent="0.15">
      <c r="A536" s="65" t="s">
        <v>16</v>
      </c>
      <c r="B536" s="66" t="s">
        <v>17</v>
      </c>
      <c r="C536" s="67" t="s">
        <v>18</v>
      </c>
      <c r="D536" s="68" t="s">
        <v>19</v>
      </c>
      <c r="E536" s="69">
        <f>+I529</f>
        <v>2022</v>
      </c>
      <c r="F536" s="67">
        <f>+$I$10</f>
        <v>2023</v>
      </c>
      <c r="G536" s="70">
        <f>+$I$11</f>
        <v>2024</v>
      </c>
      <c r="H536" s="69">
        <f>+E536</f>
        <v>2022</v>
      </c>
      <c r="I536" s="67">
        <f>+F536</f>
        <v>2023</v>
      </c>
      <c r="J536" s="70">
        <f>+G536</f>
        <v>2024</v>
      </c>
      <c r="K536" s="71" t="s">
        <v>20</v>
      </c>
      <c r="L536" s="173" t="s">
        <v>106</v>
      </c>
      <c r="M536" s="72" t="s">
        <v>44</v>
      </c>
      <c r="N536" s="73" t="s">
        <v>21</v>
      </c>
      <c r="O536" s="74" t="s">
        <v>64</v>
      </c>
    </row>
    <row r="537" spans="1:15" x14ac:dyDescent="0.15">
      <c r="A537" s="75" t="s">
        <v>22</v>
      </c>
      <c r="B537" s="48"/>
      <c r="C537" s="48"/>
      <c r="D537" s="76">
        <v>0.6</v>
      </c>
      <c r="E537" s="77"/>
      <c r="F537" s="77"/>
      <c r="G537" s="77"/>
      <c r="H537" s="78">
        <f>IF(J529 &gt; 0,(E537*D537*J528/J529)+(100%-D537)*E537,0)</f>
        <v>0</v>
      </c>
      <c r="I537" s="78">
        <f>IF(J530&gt;0,(F537*D537*J528/J530)+(100%-D537)*F537,0)</f>
        <v>0</v>
      </c>
      <c r="J537" s="78">
        <f>IF(J531&gt;0,(G537*D537*J528/J531)+(100%-D537)*G537,0)</f>
        <v>0</v>
      </c>
      <c r="K537" s="79">
        <f>SUM(H537:J537)/3</f>
        <v>0</v>
      </c>
      <c r="L537" s="80"/>
      <c r="M537" s="80">
        <f>+L537</f>
        <v>0</v>
      </c>
      <c r="N537" s="81">
        <f>IF(M537 &gt; 0,+K537/M537,0)</f>
        <v>0</v>
      </c>
      <c r="O537" s="82"/>
    </row>
    <row r="538" spans="1:15" x14ac:dyDescent="0.15">
      <c r="A538" s="75" t="s">
        <v>23</v>
      </c>
      <c r="B538" s="83"/>
      <c r="C538" s="48"/>
      <c r="D538" s="84">
        <v>0.9</v>
      </c>
      <c r="E538" s="77"/>
      <c r="F538" s="77"/>
      <c r="G538" s="77"/>
      <c r="H538" s="78">
        <f>IF(J529 &gt; 0,(E538*D538*J528/J529)+(100%-D538)*E538,0)</f>
        <v>0</v>
      </c>
      <c r="I538" s="78">
        <f>IF(J530&gt;0,(F538*D538*J528/J530)+(100%-D538)*F538,0)</f>
        <v>0</v>
      </c>
      <c r="J538" s="78">
        <f>IF(J531&gt;0,(G538*D538*J528/J531)+(100%-D538)*G538,0)</f>
        <v>0</v>
      </c>
      <c r="K538" s="79">
        <f>SUM(H538:J538)/3</f>
        <v>0</v>
      </c>
      <c r="L538" s="85"/>
      <c r="M538" s="80">
        <f>+L538</f>
        <v>0</v>
      </c>
      <c r="N538" s="81">
        <f>IF(M538 &gt; 0,+K538/M538,0)</f>
        <v>0</v>
      </c>
      <c r="O538" s="86"/>
    </row>
    <row r="539" spans="1:15" x14ac:dyDescent="0.15">
      <c r="A539" s="75" t="s">
        <v>24</v>
      </c>
      <c r="B539" s="49" t="s">
        <v>60</v>
      </c>
      <c r="C539" s="54">
        <f>B535</f>
        <v>0</v>
      </c>
      <c r="D539" s="87">
        <v>0.9</v>
      </c>
      <c r="E539" s="77"/>
      <c r="F539" s="77"/>
      <c r="G539" s="77"/>
      <c r="H539" s="88">
        <f>IF(J529&gt;0,IF(B535="kWh",(E539*D539*J528/J529)+(100%-D539)*E539,(E539*10*D539*J528/J529)+(100%-D539)*E539*10),0)</f>
        <v>0</v>
      </c>
      <c r="I539" s="88">
        <f>IF(J529&gt;0,IF(B535="kWh",(F539*D539*J528/J530)+(100%-D539)*F539,(F539*10*D539*J528/J530)+(100%-D539)*F539*10),0)</f>
        <v>0</v>
      </c>
      <c r="J539" s="88">
        <f>IF(J531&gt;0,IF(B535="kWh",(G539*D539*J528/J531)+(100%-D539)*G539,(G539*10*D539*J528/J531)+(100%-D539)*G539*10),0)</f>
        <v>0</v>
      </c>
      <c r="K539" s="89">
        <f>SUM(H539:J539)/3</f>
        <v>0</v>
      </c>
      <c r="L539" s="90"/>
      <c r="M539" s="90"/>
      <c r="N539" s="91"/>
      <c r="O539" s="86"/>
    </row>
    <row r="540" spans="1:15" ht="14" thickBot="1" x14ac:dyDescent="0.2">
      <c r="A540" s="93" t="s">
        <v>25</v>
      </c>
      <c r="B540" s="48"/>
      <c r="C540" s="48"/>
      <c r="D540" s="84">
        <v>0.9</v>
      </c>
      <c r="E540" s="77"/>
      <c r="F540" s="77"/>
      <c r="G540" s="77"/>
      <c r="H540" s="78">
        <f>IF(J529&gt;0,(E540*D540*J528/J529)+(100%-D540)*E540,0)</f>
        <v>0</v>
      </c>
      <c r="I540" s="78">
        <f>IF(J529&gt;0,(F540*D540*J528/J530)+(100%-D540)*F540,0)</f>
        <v>0</v>
      </c>
      <c r="J540" s="78">
        <f>IF(J531&gt;0,(G540*D540*J528/J531)+(100%-D540)*G540,0)</f>
        <v>0</v>
      </c>
      <c r="K540" s="79">
        <f>SUM(H540:J540)/3</f>
        <v>0</v>
      </c>
      <c r="L540" s="94"/>
      <c r="M540" s="94"/>
      <c r="N540" s="49"/>
      <c r="O540" s="86"/>
    </row>
    <row r="541" spans="1:15" ht="14" thickBot="1" x14ac:dyDescent="0.2">
      <c r="A541" s="95" t="s">
        <v>26</v>
      </c>
      <c r="B541" s="45"/>
      <c r="C541" s="45"/>
      <c r="D541" s="45"/>
      <c r="E541" s="96">
        <f>IF(B535="kWh",SUM(E537:E540),E537+E538+(E539*10)+E540)</f>
        <v>0</v>
      </c>
      <c r="F541" s="96">
        <f>IF(B535="kWh",SUM(F537:F540),F537+F538+(F539*10)+F540)</f>
        <v>0</v>
      </c>
      <c r="G541" s="96">
        <f>IF(B535="kWh",SUM(G537:G540),G537+G538+(G539*10)+G540)</f>
        <v>0</v>
      </c>
      <c r="H541" s="96">
        <f>SUM(H537:H540)</f>
        <v>0</v>
      </c>
      <c r="I541" s="96">
        <f>SUM(I537:I540)</f>
        <v>0</v>
      </c>
      <c r="J541" s="96">
        <f>SUM(J537:J540)</f>
        <v>0</v>
      </c>
      <c r="K541" s="97">
        <f>SUM(K537:K540)</f>
        <v>0</v>
      </c>
      <c r="L541" s="98"/>
      <c r="M541" s="99" t="s">
        <v>61</v>
      </c>
      <c r="N541" s="100">
        <f>IF(G531 &gt; 0,+K541/G531,0)</f>
        <v>0</v>
      </c>
      <c r="O541" s="101">
        <f>IF(K541&gt;0,(+O537*K537+O538*K538+O539*K539+O540*K540)/K541,0)</f>
        <v>0</v>
      </c>
    </row>
    <row r="542" spans="1:15" ht="14" thickBot="1" x14ac:dyDescent="0.2">
      <c r="A542" s="102" t="s">
        <v>27</v>
      </c>
      <c r="B542" s="103"/>
      <c r="C542" s="103"/>
      <c r="D542" s="103"/>
      <c r="E542" s="104">
        <f>IF(B535="kWh",E537+E538+E539*B534+E540,E537+E538+(E539*10*B534)+E540)</f>
        <v>0</v>
      </c>
      <c r="F542" s="104">
        <f>IF(B535="kWh",F537+F538+F539*B534+F540,F537+F538+(F539*10*B534)+F540)</f>
        <v>0</v>
      </c>
      <c r="G542" s="104">
        <f>IF(B535="kWh",G537+G538+G539*B534+G540,G537+G538+(G539*10*B534)+G540)</f>
        <v>0</v>
      </c>
      <c r="H542" s="105">
        <f>+H537+H538+H539*B534+H540</f>
        <v>0</v>
      </c>
      <c r="I542" s="105">
        <f>+I537+I538+I539*B534+I540</f>
        <v>0</v>
      </c>
      <c r="J542" s="106">
        <f>+J537+J538+J539*B534+J540</f>
        <v>0</v>
      </c>
      <c r="K542" s="107">
        <f>+K537+K538+K539*B534+K540</f>
        <v>0</v>
      </c>
      <c r="L542" s="108"/>
      <c r="M542" s="109" t="s">
        <v>62</v>
      </c>
      <c r="N542" s="110">
        <f>IF(G531 &gt; 0,+K542/G531,0)</f>
        <v>0</v>
      </c>
      <c r="O542" s="111">
        <f>IF(K542&gt;0,(+O537*K537+O538*K538+O539*K539+O540*K540)/K542,0)</f>
        <v>0</v>
      </c>
    </row>
    <row r="543" spans="1:15" x14ac:dyDescent="0.15">
      <c r="A543" s="112" t="s">
        <v>28</v>
      </c>
      <c r="B543" s="113"/>
      <c r="C543" s="113"/>
      <c r="D543" s="113"/>
      <c r="E543" s="113"/>
      <c r="F543" s="113"/>
      <c r="G543" s="113"/>
      <c r="H543" s="113"/>
      <c r="I543" s="113"/>
      <c r="J543" s="113"/>
      <c r="K543" s="113"/>
      <c r="L543" s="113"/>
      <c r="M543" s="113"/>
      <c r="N543" s="113"/>
      <c r="O543" s="114"/>
    </row>
    <row r="544" spans="1:15" x14ac:dyDescent="0.15">
      <c r="A544" s="180"/>
      <c r="L544" s="92"/>
      <c r="O544" s="181"/>
    </row>
    <row r="545" spans="1:15" ht="14" thickBot="1" x14ac:dyDescent="0.2">
      <c r="A545" s="182"/>
      <c r="B545" s="183"/>
      <c r="C545" s="183"/>
      <c r="D545" s="183"/>
      <c r="E545" s="183"/>
      <c r="F545" s="183"/>
      <c r="G545" s="183"/>
      <c r="H545" s="183"/>
      <c r="I545" s="183"/>
      <c r="J545" s="183"/>
      <c r="K545" s="183"/>
      <c r="L545" s="183"/>
      <c r="M545" s="183"/>
      <c r="N545" s="183"/>
      <c r="O545" s="184"/>
    </row>
    <row r="546" spans="1:15" ht="21" x14ac:dyDescent="0.25">
      <c r="A546" s="44" t="s">
        <v>0</v>
      </c>
      <c r="B546" s="179"/>
      <c r="C546" s="175"/>
      <c r="D546" s="117"/>
      <c r="E546" s="45"/>
      <c r="F546" s="45"/>
      <c r="G546" s="45"/>
      <c r="H546" s="45"/>
      <c r="I546" s="45"/>
      <c r="J546" s="45"/>
      <c r="K546" s="45"/>
      <c r="L546" s="45"/>
      <c r="M546" s="45"/>
      <c r="N546" s="45"/>
      <c r="O546" s="46"/>
    </row>
    <row r="547" spans="1:15" x14ac:dyDescent="0.15">
      <c r="A547" s="47" t="s">
        <v>1</v>
      </c>
      <c r="B547" s="143"/>
      <c r="C547" s="144"/>
      <c r="D547" s="49"/>
      <c r="E547" s="49" t="s">
        <v>2</v>
      </c>
      <c r="F547" s="49"/>
      <c r="G547" s="50"/>
      <c r="H547" s="49"/>
      <c r="I547" s="49" t="s">
        <v>3</v>
      </c>
      <c r="J547" s="49"/>
      <c r="K547" s="49"/>
      <c r="L547" s="49"/>
      <c r="M547" s="49"/>
      <c r="N547" s="49"/>
      <c r="O547" s="51"/>
    </row>
    <row r="548" spans="1:15" x14ac:dyDescent="0.15">
      <c r="A548" s="47" t="s">
        <v>4</v>
      </c>
      <c r="B548" s="143"/>
      <c r="C548" s="48"/>
      <c r="D548" s="49"/>
      <c r="E548" s="49" t="s">
        <v>5</v>
      </c>
      <c r="F548" s="49"/>
      <c r="G548" s="50"/>
      <c r="H548" s="49"/>
      <c r="I548" s="49" t="s">
        <v>6</v>
      </c>
      <c r="J548" s="52"/>
      <c r="K548" s="49"/>
      <c r="L548" s="115" t="s">
        <v>96</v>
      </c>
      <c r="M548" s="49"/>
      <c r="N548" s="49"/>
      <c r="O548" s="51"/>
    </row>
    <row r="549" spans="1:15" x14ac:dyDescent="0.15">
      <c r="A549" s="53" t="s">
        <v>7</v>
      </c>
      <c r="B549" s="48"/>
      <c r="C549" s="48"/>
      <c r="D549" s="49"/>
      <c r="E549" s="49" t="s">
        <v>8</v>
      </c>
      <c r="F549" s="49"/>
      <c r="G549" s="50"/>
      <c r="H549" s="49"/>
      <c r="I549" s="49">
        <f>+I9</f>
        <v>2022</v>
      </c>
      <c r="J549" s="52"/>
      <c r="K549" s="49"/>
      <c r="L549" s="174"/>
      <c r="M549" s="49"/>
      <c r="N549" s="49"/>
      <c r="O549" s="51"/>
    </row>
    <row r="550" spans="1:15" ht="14" thickBot="1" x14ac:dyDescent="0.2">
      <c r="A550" s="47" t="s">
        <v>9</v>
      </c>
      <c r="B550" s="144"/>
      <c r="D550" s="49"/>
      <c r="E550" s="49" t="s">
        <v>10</v>
      </c>
      <c r="F550" s="49"/>
      <c r="G550" s="50"/>
      <c r="H550" s="49"/>
      <c r="I550" s="49">
        <f t="shared" ref="I550:I551" si="26">+I10</f>
        <v>2023</v>
      </c>
      <c r="J550" s="52"/>
      <c r="K550" s="49"/>
      <c r="L550" s="49"/>
      <c r="M550" s="49"/>
      <c r="N550" s="49"/>
      <c r="O550" s="51"/>
    </row>
    <row r="551" spans="1:15" ht="14" thickBot="1" x14ac:dyDescent="0.2">
      <c r="A551" s="47" t="s">
        <v>41</v>
      </c>
      <c r="B551" s="48"/>
      <c r="C551" s="49"/>
      <c r="D551" s="49"/>
      <c r="E551" s="54" t="s">
        <v>68</v>
      </c>
      <c r="F551" s="49"/>
      <c r="G551" s="52"/>
      <c r="H551" s="49" t="s">
        <v>11</v>
      </c>
      <c r="I551" s="49">
        <f t="shared" si="26"/>
        <v>2024</v>
      </c>
      <c r="J551" s="52"/>
      <c r="K551" s="49"/>
      <c r="L551" s="49"/>
      <c r="M551" s="131"/>
      <c r="N551" s="119"/>
      <c r="O551" s="132" t="s">
        <v>74</v>
      </c>
    </row>
    <row r="552" spans="1:15" ht="15" thickBot="1" x14ac:dyDescent="0.25">
      <c r="A552" s="47" t="s">
        <v>40</v>
      </c>
      <c r="B552" s="48"/>
      <c r="C552" s="49"/>
      <c r="D552" s="49"/>
      <c r="E552" s="54" t="s">
        <v>42</v>
      </c>
      <c r="F552" s="49"/>
      <c r="G552" s="55"/>
      <c r="H552" s="56" t="s">
        <v>43</v>
      </c>
      <c r="I552" s="49"/>
      <c r="J552" s="49"/>
      <c r="K552" s="49"/>
      <c r="L552" s="49"/>
      <c r="M552" s="133" t="s">
        <v>75</v>
      </c>
      <c r="N552" s="115"/>
      <c r="O552" s="121"/>
    </row>
    <row r="553" spans="1:15" ht="14" thickBot="1" x14ac:dyDescent="0.2">
      <c r="A553" s="57" t="s">
        <v>45</v>
      </c>
      <c r="B553" s="49"/>
      <c r="C553"/>
      <c r="D553" s="49"/>
      <c r="E553" s="123" t="s">
        <v>71</v>
      </c>
      <c r="F553" s="124"/>
      <c r="G553" s="155"/>
      <c r="H553" s="125" t="s">
        <v>109</v>
      </c>
      <c r="I553" s="126"/>
      <c r="J553" s="49"/>
      <c r="K553" s="49"/>
      <c r="L553" s="49"/>
      <c r="M553" s="118" t="s">
        <v>76</v>
      </c>
      <c r="N553" s="120"/>
      <c r="O553" s="122"/>
    </row>
    <row r="554" spans="1:15" ht="14" thickBot="1" x14ac:dyDescent="0.2">
      <c r="A554" s="47" t="s">
        <v>12</v>
      </c>
      <c r="B554" s="58"/>
      <c r="C554" s="172" t="s">
        <v>93</v>
      </c>
      <c r="D554" s="49"/>
      <c r="E554" s="127" t="s">
        <v>72</v>
      </c>
      <c r="F554" s="128"/>
      <c r="G554" s="122"/>
      <c r="H554" s="129" t="s">
        <v>73</v>
      </c>
      <c r="I554" s="130"/>
      <c r="J554" s="49"/>
      <c r="K554" s="49"/>
      <c r="L554" s="49"/>
      <c r="M554" s="49"/>
      <c r="N554" s="49"/>
      <c r="O554" s="51"/>
    </row>
    <row r="555" spans="1:15" x14ac:dyDescent="0.15">
      <c r="A555" s="57" t="s">
        <v>63</v>
      </c>
      <c r="B555" s="59"/>
      <c r="C555" s="49"/>
      <c r="D555" s="49"/>
      <c r="E555" s="60" t="s">
        <v>13</v>
      </c>
      <c r="F555" s="61"/>
      <c r="G555" s="62"/>
      <c r="H555" s="60" t="s">
        <v>14</v>
      </c>
      <c r="I555" s="63"/>
      <c r="J555" s="62"/>
      <c r="K555" s="64" t="s">
        <v>15</v>
      </c>
      <c r="L555" s="49"/>
      <c r="M555" s="64" t="s">
        <v>15</v>
      </c>
      <c r="N555" s="49"/>
      <c r="O555" s="51"/>
    </row>
    <row r="556" spans="1:15" ht="28" x14ac:dyDescent="0.15">
      <c r="A556" s="65" t="s">
        <v>16</v>
      </c>
      <c r="B556" s="66" t="s">
        <v>17</v>
      </c>
      <c r="C556" s="67" t="s">
        <v>18</v>
      </c>
      <c r="D556" s="68" t="s">
        <v>19</v>
      </c>
      <c r="E556" s="69">
        <f>+I549</f>
        <v>2022</v>
      </c>
      <c r="F556" s="67">
        <f>+$I$10</f>
        <v>2023</v>
      </c>
      <c r="G556" s="70">
        <f>+$I$11</f>
        <v>2024</v>
      </c>
      <c r="H556" s="69">
        <f>+E556</f>
        <v>2022</v>
      </c>
      <c r="I556" s="67">
        <f>+F556</f>
        <v>2023</v>
      </c>
      <c r="J556" s="70">
        <f>+G556</f>
        <v>2024</v>
      </c>
      <c r="K556" s="71" t="s">
        <v>20</v>
      </c>
      <c r="L556" s="173" t="s">
        <v>106</v>
      </c>
      <c r="M556" s="72" t="s">
        <v>44</v>
      </c>
      <c r="N556" s="73" t="s">
        <v>21</v>
      </c>
      <c r="O556" s="74" t="s">
        <v>64</v>
      </c>
    </row>
    <row r="557" spans="1:15" x14ac:dyDescent="0.15">
      <c r="A557" s="75" t="s">
        <v>22</v>
      </c>
      <c r="B557" s="48"/>
      <c r="C557" s="48"/>
      <c r="D557" s="76">
        <v>0.6</v>
      </c>
      <c r="E557" s="77"/>
      <c r="F557" s="77"/>
      <c r="G557" s="77"/>
      <c r="H557" s="78">
        <f>IF(J549 &gt; 0,(E557*D557*J548/J549)+(100%-D557)*E557,0)</f>
        <v>0</v>
      </c>
      <c r="I557" s="78">
        <f>IF(J550&gt;0,(F557*D557*J548/J550)+(100%-D557)*F557,0)</f>
        <v>0</v>
      </c>
      <c r="J557" s="78">
        <f>IF(J551&gt;0,(G557*D557*J548/J551)+(100%-D557)*G557,0)</f>
        <v>0</v>
      </c>
      <c r="K557" s="79">
        <f>SUM(H557:J557)/3</f>
        <v>0</v>
      </c>
      <c r="L557" s="80"/>
      <c r="M557" s="80">
        <f>+L557</f>
        <v>0</v>
      </c>
      <c r="N557" s="81">
        <f>IF(M557 &gt; 0,+K557/M557,0)</f>
        <v>0</v>
      </c>
      <c r="O557" s="82"/>
    </row>
    <row r="558" spans="1:15" x14ac:dyDescent="0.15">
      <c r="A558" s="75" t="s">
        <v>23</v>
      </c>
      <c r="B558" s="83"/>
      <c r="C558" s="48"/>
      <c r="D558" s="84">
        <v>0.9</v>
      </c>
      <c r="E558" s="77"/>
      <c r="F558" s="77"/>
      <c r="G558" s="77"/>
      <c r="H558" s="78">
        <f>IF(J549 &gt; 0,(E558*D558*J548/J549)+(100%-D558)*E558,0)</f>
        <v>0</v>
      </c>
      <c r="I558" s="78">
        <f>IF(J550&gt;0,(F558*D558*J548/J550)+(100%-D558)*F558,0)</f>
        <v>0</v>
      </c>
      <c r="J558" s="78">
        <f>IF(J551&gt;0,(G558*D558*J548/J551)+(100%-D558)*G558,0)</f>
        <v>0</v>
      </c>
      <c r="K558" s="79">
        <f>SUM(H558:J558)/3</f>
        <v>0</v>
      </c>
      <c r="L558" s="85"/>
      <c r="M558" s="80">
        <f>+L558</f>
        <v>0</v>
      </c>
      <c r="N558" s="81">
        <f>IF(M558 &gt; 0,+K558/M558,0)</f>
        <v>0</v>
      </c>
      <c r="O558" s="86"/>
    </row>
    <row r="559" spans="1:15" x14ac:dyDescent="0.15">
      <c r="A559" s="75" t="s">
        <v>24</v>
      </c>
      <c r="B559" s="49" t="s">
        <v>60</v>
      </c>
      <c r="C559" s="54">
        <f>B555</f>
        <v>0</v>
      </c>
      <c r="D559" s="87">
        <v>0.9</v>
      </c>
      <c r="E559" s="77"/>
      <c r="F559" s="77"/>
      <c r="G559" s="77"/>
      <c r="H559" s="88">
        <f>IF(J549&gt;0,IF(B555="kWh",(E559*D559*J548/J549)+(100%-D559)*E559,(E559*10*D559*J548/J549)+(100%-D559)*E559*10),0)</f>
        <v>0</v>
      </c>
      <c r="I559" s="88">
        <f>IF(J549&gt;0,IF(B555="kWh",(F559*D559*J548/J550)+(100%-D559)*F559,(F559*10*D559*J548/J550)+(100%-D559)*F559*10),0)</f>
        <v>0</v>
      </c>
      <c r="J559" s="88">
        <f>IF(J551&gt;0,IF(B555="kWh",(G559*D559*J548/J551)+(100%-D559)*G559,(G559*10*D559*J548/J551)+(100%-D559)*G559*10),0)</f>
        <v>0</v>
      </c>
      <c r="K559" s="89">
        <f>SUM(H559:J559)/3</f>
        <v>0</v>
      </c>
      <c r="L559" s="90"/>
      <c r="M559" s="90"/>
      <c r="N559" s="91"/>
      <c r="O559" s="86"/>
    </row>
    <row r="560" spans="1:15" ht="14" thickBot="1" x14ac:dyDescent="0.2">
      <c r="A560" s="93" t="s">
        <v>25</v>
      </c>
      <c r="B560" s="48"/>
      <c r="C560" s="48"/>
      <c r="D560" s="84">
        <v>0.9</v>
      </c>
      <c r="E560" s="77"/>
      <c r="F560" s="77"/>
      <c r="G560" s="77"/>
      <c r="H560" s="78">
        <f>IF(J549&gt;0,(E560*D560*J548/J549)+(100%-D560)*E560,0)</f>
        <v>0</v>
      </c>
      <c r="I560" s="78">
        <f>IF(J549&gt;0,(F560*D560*J548/J550)+(100%-D560)*F560,0)</f>
        <v>0</v>
      </c>
      <c r="J560" s="78">
        <f>IF(J551&gt;0,(G560*D560*J548/J551)+(100%-D560)*G560,0)</f>
        <v>0</v>
      </c>
      <c r="K560" s="79">
        <f>SUM(H560:J560)/3</f>
        <v>0</v>
      </c>
      <c r="L560" s="94"/>
      <c r="M560" s="94"/>
      <c r="N560" s="49"/>
      <c r="O560" s="86"/>
    </row>
    <row r="561" spans="1:15" ht="14" thickBot="1" x14ac:dyDescent="0.2">
      <c r="A561" s="95" t="s">
        <v>26</v>
      </c>
      <c r="B561" s="45"/>
      <c r="C561" s="45"/>
      <c r="D561" s="45"/>
      <c r="E561" s="96">
        <f>IF(B555="kWh",SUM(E557:E560),E557+E558+(E559*10)+E560)</f>
        <v>0</v>
      </c>
      <c r="F561" s="96">
        <f>IF(B555="kWh",SUM(F557:F560),F557+F558+(F559*10)+F560)</f>
        <v>0</v>
      </c>
      <c r="G561" s="96">
        <f>IF(B555="kWh",SUM(G557:G560),G557+G558+(G559*10)+G560)</f>
        <v>0</v>
      </c>
      <c r="H561" s="96">
        <f>SUM(H557:H560)</f>
        <v>0</v>
      </c>
      <c r="I561" s="96">
        <f>SUM(I557:I560)</f>
        <v>0</v>
      </c>
      <c r="J561" s="96">
        <f>SUM(J557:J560)</f>
        <v>0</v>
      </c>
      <c r="K561" s="97">
        <f>SUM(K557:K560)</f>
        <v>0</v>
      </c>
      <c r="L561" s="98"/>
      <c r="M561" s="99" t="s">
        <v>61</v>
      </c>
      <c r="N561" s="100">
        <f>IF(G551 &gt; 0,+K561/G551,0)</f>
        <v>0</v>
      </c>
      <c r="O561" s="101">
        <f>IF(K561&gt;0,(+O557*K557+O558*K558+O559*K559+O560*K560)/K561,0)</f>
        <v>0</v>
      </c>
    </row>
    <row r="562" spans="1:15" ht="14" thickBot="1" x14ac:dyDescent="0.2">
      <c r="A562" s="102" t="s">
        <v>27</v>
      </c>
      <c r="B562" s="103"/>
      <c r="C562" s="103"/>
      <c r="D562" s="103"/>
      <c r="E562" s="104">
        <f>IF(B555="kWh",E557+E558+E559*B554+E560,E557+E558+(E559*10*B554)+E560)</f>
        <v>0</v>
      </c>
      <c r="F562" s="104">
        <f>IF(B555="kWh",F557+F558+F559*B554+F560,F557+F558+(F559*10*B554)+F560)</f>
        <v>0</v>
      </c>
      <c r="G562" s="104">
        <f>IF(B555="kWh",G557+G558+G559*B554+G560,G557+G558+(G559*10*B554)+G560)</f>
        <v>0</v>
      </c>
      <c r="H562" s="105">
        <f>+H557+H558+H559*B554+H560</f>
        <v>0</v>
      </c>
      <c r="I562" s="105">
        <f>+I557+I558+I559*B554+I560</f>
        <v>0</v>
      </c>
      <c r="J562" s="106">
        <f>+J557+J558+J559*B554+J560</f>
        <v>0</v>
      </c>
      <c r="K562" s="107">
        <f>+K557+K558+K559*B554+K560</f>
        <v>0</v>
      </c>
      <c r="L562" s="108"/>
      <c r="M562" s="109" t="s">
        <v>62</v>
      </c>
      <c r="N562" s="110">
        <f>IF(G551 &gt; 0,+K562/G551,0)</f>
        <v>0</v>
      </c>
      <c r="O562" s="111">
        <f>IF(K562&gt;0,(+O557*K557+O558*K558+O559*K559+O560*K560)/K562,0)</f>
        <v>0</v>
      </c>
    </row>
    <row r="563" spans="1:15" x14ac:dyDescent="0.15">
      <c r="A563" s="112" t="s">
        <v>28</v>
      </c>
      <c r="B563" s="113"/>
      <c r="C563" s="113"/>
      <c r="D563" s="113"/>
      <c r="E563" s="113"/>
      <c r="F563" s="113"/>
      <c r="G563" s="113"/>
      <c r="H563" s="113"/>
      <c r="I563" s="113"/>
      <c r="J563" s="113"/>
      <c r="K563" s="113"/>
      <c r="L563" s="113"/>
      <c r="M563" s="113"/>
      <c r="N563" s="113"/>
      <c r="O563" s="114"/>
    </row>
    <row r="564" spans="1:15" x14ac:dyDescent="0.15">
      <c r="A564" s="180"/>
      <c r="L564" s="92"/>
      <c r="O564" s="181"/>
    </row>
    <row r="565" spans="1:15" ht="14" thickBot="1" x14ac:dyDescent="0.2">
      <c r="A565" s="182"/>
      <c r="B565" s="183"/>
      <c r="C565" s="183"/>
      <c r="D565" s="183"/>
      <c r="E565" s="183"/>
      <c r="F565" s="183"/>
      <c r="G565" s="183"/>
      <c r="H565" s="183"/>
      <c r="I565" s="183"/>
      <c r="J565" s="183"/>
      <c r="K565" s="183"/>
      <c r="L565" s="183"/>
      <c r="M565" s="183"/>
      <c r="N565" s="183"/>
      <c r="O565" s="184"/>
    </row>
    <row r="566" spans="1:15" ht="21" x14ac:dyDescent="0.25">
      <c r="A566" s="44" t="s">
        <v>0</v>
      </c>
      <c r="B566" s="179"/>
      <c r="C566" s="175"/>
      <c r="D566" s="117"/>
      <c r="E566" s="45"/>
      <c r="F566" s="45"/>
      <c r="G566" s="45"/>
      <c r="H566" s="45"/>
      <c r="I566" s="45"/>
      <c r="J566" s="45"/>
      <c r="K566" s="45"/>
      <c r="L566" s="45"/>
      <c r="M566" s="45"/>
      <c r="N566" s="45"/>
      <c r="O566" s="46"/>
    </row>
    <row r="567" spans="1:15" x14ac:dyDescent="0.15">
      <c r="A567" s="47" t="s">
        <v>1</v>
      </c>
      <c r="B567" s="143"/>
      <c r="C567" s="144"/>
      <c r="D567" s="49"/>
      <c r="E567" s="49" t="s">
        <v>2</v>
      </c>
      <c r="F567" s="49"/>
      <c r="G567" s="50"/>
      <c r="H567" s="49"/>
      <c r="I567" s="49" t="s">
        <v>3</v>
      </c>
      <c r="J567" s="49"/>
      <c r="K567" s="49"/>
      <c r="L567" s="49"/>
      <c r="M567" s="49"/>
      <c r="N567" s="49"/>
      <c r="O567" s="51"/>
    </row>
    <row r="568" spans="1:15" x14ac:dyDescent="0.15">
      <c r="A568" s="47" t="s">
        <v>4</v>
      </c>
      <c r="B568" s="143"/>
      <c r="C568" s="48"/>
      <c r="D568" s="49"/>
      <c r="E568" s="49" t="s">
        <v>5</v>
      </c>
      <c r="F568" s="49"/>
      <c r="G568" s="50"/>
      <c r="H568" s="49"/>
      <c r="I568" s="49" t="s">
        <v>6</v>
      </c>
      <c r="J568" s="52"/>
      <c r="K568" s="49"/>
      <c r="L568" s="115" t="s">
        <v>96</v>
      </c>
      <c r="M568" s="49"/>
      <c r="N568" s="49"/>
      <c r="O568" s="51"/>
    </row>
    <row r="569" spans="1:15" x14ac:dyDescent="0.15">
      <c r="A569" s="53" t="s">
        <v>7</v>
      </c>
      <c r="B569" s="48"/>
      <c r="C569" s="48"/>
      <c r="D569" s="49"/>
      <c r="E569" s="49" t="s">
        <v>8</v>
      </c>
      <c r="F569" s="49"/>
      <c r="G569" s="50"/>
      <c r="H569" s="49"/>
      <c r="I569" s="49">
        <f>+I9</f>
        <v>2022</v>
      </c>
      <c r="J569" s="52"/>
      <c r="K569" s="49"/>
      <c r="L569" s="174"/>
      <c r="M569" s="49"/>
      <c r="N569" s="49"/>
      <c r="O569" s="51"/>
    </row>
    <row r="570" spans="1:15" ht="14" thickBot="1" x14ac:dyDescent="0.2">
      <c r="A570" s="47" t="s">
        <v>9</v>
      </c>
      <c r="B570" s="144"/>
      <c r="D570" s="49"/>
      <c r="E570" s="49" t="s">
        <v>10</v>
      </c>
      <c r="F570" s="49"/>
      <c r="G570" s="50"/>
      <c r="H570" s="49"/>
      <c r="I570" s="49">
        <f t="shared" ref="I570:I571" si="27">+I10</f>
        <v>2023</v>
      </c>
      <c r="J570" s="52"/>
      <c r="K570" s="49"/>
      <c r="L570" s="49"/>
      <c r="M570" s="49"/>
      <c r="N570" s="49"/>
      <c r="O570" s="51"/>
    </row>
    <row r="571" spans="1:15" ht="14" thickBot="1" x14ac:dyDescent="0.2">
      <c r="A571" s="47" t="s">
        <v>41</v>
      </c>
      <c r="B571" s="48"/>
      <c r="C571" s="49"/>
      <c r="D571" s="49"/>
      <c r="E571" s="54" t="s">
        <v>68</v>
      </c>
      <c r="F571" s="49"/>
      <c r="G571" s="52"/>
      <c r="H571" s="49" t="s">
        <v>11</v>
      </c>
      <c r="I571" s="49">
        <f t="shared" si="27"/>
        <v>2024</v>
      </c>
      <c r="J571" s="52"/>
      <c r="K571" s="49"/>
      <c r="L571" s="49"/>
      <c r="M571" s="131"/>
      <c r="N571" s="119"/>
      <c r="O571" s="132" t="s">
        <v>74</v>
      </c>
    </row>
    <row r="572" spans="1:15" ht="15" thickBot="1" x14ac:dyDescent="0.25">
      <c r="A572" s="47" t="s">
        <v>40</v>
      </c>
      <c r="B572" s="48"/>
      <c r="C572" s="49"/>
      <c r="D572" s="49"/>
      <c r="E572" s="54" t="s">
        <v>42</v>
      </c>
      <c r="F572" s="49"/>
      <c r="G572" s="55"/>
      <c r="H572" s="56" t="s">
        <v>43</v>
      </c>
      <c r="I572" s="49"/>
      <c r="J572" s="49"/>
      <c r="K572" s="49"/>
      <c r="L572" s="49"/>
      <c r="M572" s="133" t="s">
        <v>75</v>
      </c>
      <c r="N572" s="115"/>
      <c r="O572" s="121"/>
    </row>
    <row r="573" spans="1:15" ht="14" thickBot="1" x14ac:dyDescent="0.2">
      <c r="A573" s="57" t="s">
        <v>45</v>
      </c>
      <c r="B573" s="49"/>
      <c r="C573"/>
      <c r="D573" s="49"/>
      <c r="E573" s="123" t="s">
        <v>71</v>
      </c>
      <c r="F573" s="124"/>
      <c r="G573" s="155"/>
      <c r="H573" s="125" t="s">
        <v>109</v>
      </c>
      <c r="I573" s="126"/>
      <c r="J573" s="49"/>
      <c r="K573" s="49"/>
      <c r="L573" s="49"/>
      <c r="M573" s="118" t="s">
        <v>76</v>
      </c>
      <c r="N573" s="120"/>
      <c r="O573" s="122"/>
    </row>
    <row r="574" spans="1:15" ht="14" thickBot="1" x14ac:dyDescent="0.2">
      <c r="A574" s="47" t="s">
        <v>12</v>
      </c>
      <c r="B574" s="58"/>
      <c r="C574" s="172" t="s">
        <v>93</v>
      </c>
      <c r="D574" s="49"/>
      <c r="E574" s="127" t="s">
        <v>72</v>
      </c>
      <c r="F574" s="128"/>
      <c r="G574" s="122"/>
      <c r="H574" s="129" t="s">
        <v>73</v>
      </c>
      <c r="I574" s="130"/>
      <c r="J574" s="49"/>
      <c r="K574" s="49"/>
      <c r="L574" s="49"/>
      <c r="M574" s="49"/>
      <c r="N574" s="49"/>
      <c r="O574" s="51"/>
    </row>
    <row r="575" spans="1:15" x14ac:dyDescent="0.15">
      <c r="A575" s="57" t="s">
        <v>63</v>
      </c>
      <c r="B575" s="59"/>
      <c r="C575" s="49"/>
      <c r="D575" s="49"/>
      <c r="E575" s="60" t="s">
        <v>13</v>
      </c>
      <c r="F575" s="61"/>
      <c r="G575" s="62"/>
      <c r="H575" s="60" t="s">
        <v>14</v>
      </c>
      <c r="I575" s="63"/>
      <c r="J575" s="62"/>
      <c r="K575" s="64" t="s">
        <v>15</v>
      </c>
      <c r="L575" s="49"/>
      <c r="M575" s="64" t="s">
        <v>15</v>
      </c>
      <c r="N575" s="49"/>
      <c r="O575" s="51"/>
    </row>
    <row r="576" spans="1:15" ht="28" x14ac:dyDescent="0.15">
      <c r="A576" s="65" t="s">
        <v>16</v>
      </c>
      <c r="B576" s="66" t="s">
        <v>17</v>
      </c>
      <c r="C576" s="67" t="s">
        <v>18</v>
      </c>
      <c r="D576" s="68" t="s">
        <v>19</v>
      </c>
      <c r="E576" s="69">
        <f>+I569</f>
        <v>2022</v>
      </c>
      <c r="F576" s="67">
        <f>+$I$10</f>
        <v>2023</v>
      </c>
      <c r="G576" s="70">
        <f>+$I$11</f>
        <v>2024</v>
      </c>
      <c r="H576" s="69">
        <f>+E576</f>
        <v>2022</v>
      </c>
      <c r="I576" s="67">
        <f>+F576</f>
        <v>2023</v>
      </c>
      <c r="J576" s="70">
        <f>+G576</f>
        <v>2024</v>
      </c>
      <c r="K576" s="71" t="s">
        <v>20</v>
      </c>
      <c r="L576" s="173" t="s">
        <v>106</v>
      </c>
      <c r="M576" s="72" t="s">
        <v>44</v>
      </c>
      <c r="N576" s="73" t="s">
        <v>21</v>
      </c>
      <c r="O576" s="74" t="s">
        <v>64</v>
      </c>
    </row>
    <row r="577" spans="1:15" x14ac:dyDescent="0.15">
      <c r="A577" s="75" t="s">
        <v>22</v>
      </c>
      <c r="B577" s="48"/>
      <c r="C577" s="48"/>
      <c r="D577" s="76">
        <v>0.6</v>
      </c>
      <c r="E577" s="77"/>
      <c r="F577" s="77"/>
      <c r="G577" s="77"/>
      <c r="H577" s="78">
        <f>IF(J569 &gt; 0,(E577*D577*J568/J569)+(100%-D577)*E577,0)</f>
        <v>0</v>
      </c>
      <c r="I577" s="78">
        <f>IF(J570&gt;0,(F577*D577*J568/J570)+(100%-D577)*F577,0)</f>
        <v>0</v>
      </c>
      <c r="J577" s="78">
        <f>IF(J571&gt;0,(G577*D577*J568/J571)+(100%-D577)*G577,0)</f>
        <v>0</v>
      </c>
      <c r="K577" s="79">
        <f>SUM(H577:J577)/3</f>
        <v>0</v>
      </c>
      <c r="L577" s="80"/>
      <c r="M577" s="80">
        <f>+L577</f>
        <v>0</v>
      </c>
      <c r="N577" s="81">
        <f>IF(M577 &gt; 0,+K577/M577,0)</f>
        <v>0</v>
      </c>
      <c r="O577" s="82"/>
    </row>
    <row r="578" spans="1:15" x14ac:dyDescent="0.15">
      <c r="A578" s="75" t="s">
        <v>23</v>
      </c>
      <c r="B578" s="83"/>
      <c r="C578" s="48"/>
      <c r="D578" s="84">
        <v>0.9</v>
      </c>
      <c r="E578" s="77"/>
      <c r="F578" s="77"/>
      <c r="G578" s="77"/>
      <c r="H578" s="78">
        <f>IF(J569 &gt; 0,(E578*D578*J568/J569)+(100%-D578)*E578,0)</f>
        <v>0</v>
      </c>
      <c r="I578" s="78">
        <f>IF(J570&gt;0,(F578*D578*J568/J570)+(100%-D578)*F578,0)</f>
        <v>0</v>
      </c>
      <c r="J578" s="78">
        <f>IF(J571&gt;0,(G578*D578*J568/J571)+(100%-D578)*G578,0)</f>
        <v>0</v>
      </c>
      <c r="K578" s="79">
        <f>SUM(H578:J578)/3</f>
        <v>0</v>
      </c>
      <c r="L578" s="85"/>
      <c r="M578" s="80">
        <f>+L578</f>
        <v>0</v>
      </c>
      <c r="N578" s="81">
        <f>IF(M578 &gt; 0,+K578/M578,0)</f>
        <v>0</v>
      </c>
      <c r="O578" s="86"/>
    </row>
    <row r="579" spans="1:15" x14ac:dyDescent="0.15">
      <c r="A579" s="75" t="s">
        <v>24</v>
      </c>
      <c r="B579" s="49" t="s">
        <v>60</v>
      </c>
      <c r="C579" s="54">
        <f>B575</f>
        <v>0</v>
      </c>
      <c r="D579" s="87">
        <v>0.9</v>
      </c>
      <c r="E579" s="77"/>
      <c r="F579" s="77"/>
      <c r="G579" s="77"/>
      <c r="H579" s="88">
        <f>IF(J569&gt;0,IF(B575="kWh",(E579*D579*J568/J569)+(100%-D579)*E579,(E579*10*D579*J568/J569)+(100%-D579)*E579*10),0)</f>
        <v>0</v>
      </c>
      <c r="I579" s="88">
        <f>IF(J569&gt;0,IF(B575="kWh",(F579*D579*J568/J570)+(100%-D579)*F579,(F579*10*D579*J568/J570)+(100%-D579)*F579*10),0)</f>
        <v>0</v>
      </c>
      <c r="J579" s="88">
        <f>IF(J571&gt;0,IF(B575="kWh",(G579*D579*J568/J571)+(100%-D579)*G579,(G579*10*D579*J568/J571)+(100%-D579)*G579*10),0)</f>
        <v>0</v>
      </c>
      <c r="K579" s="89">
        <f>SUM(H579:J579)/3</f>
        <v>0</v>
      </c>
      <c r="L579" s="90"/>
      <c r="M579" s="90"/>
      <c r="N579" s="91"/>
      <c r="O579" s="86"/>
    </row>
    <row r="580" spans="1:15" ht="14" thickBot="1" x14ac:dyDescent="0.2">
      <c r="A580" s="93" t="s">
        <v>25</v>
      </c>
      <c r="B580" s="48"/>
      <c r="C580" s="48"/>
      <c r="D580" s="84">
        <v>0.9</v>
      </c>
      <c r="E580" s="77"/>
      <c r="F580" s="77"/>
      <c r="G580" s="77"/>
      <c r="H580" s="78">
        <f>IF(J569&gt;0,(E580*D580*J568/J569)+(100%-D580)*E580,0)</f>
        <v>0</v>
      </c>
      <c r="I580" s="78">
        <f>IF(J569&gt;0,(F580*D580*J568/J570)+(100%-D580)*F580,0)</f>
        <v>0</v>
      </c>
      <c r="J580" s="78">
        <f>IF(J571&gt;0,(G580*D580*J568/J571)+(100%-D580)*G580,0)</f>
        <v>0</v>
      </c>
      <c r="K580" s="79">
        <f>SUM(H580:J580)/3</f>
        <v>0</v>
      </c>
      <c r="L580" s="94"/>
      <c r="M580" s="94"/>
      <c r="N580" s="49"/>
      <c r="O580" s="86"/>
    </row>
    <row r="581" spans="1:15" ht="14" thickBot="1" x14ac:dyDescent="0.2">
      <c r="A581" s="95" t="s">
        <v>26</v>
      </c>
      <c r="B581" s="45"/>
      <c r="C581" s="45"/>
      <c r="D581" s="45"/>
      <c r="E581" s="96">
        <f>IF(B575="kWh",SUM(E577:E580),E577+E578+(E579*10)+E580)</f>
        <v>0</v>
      </c>
      <c r="F581" s="96">
        <f>IF(B575="kWh",SUM(F577:F580),F577+F578+(F579*10)+F580)</f>
        <v>0</v>
      </c>
      <c r="G581" s="96">
        <f>IF(B575="kWh",SUM(G577:G580),G577+G578+(G579*10)+G580)</f>
        <v>0</v>
      </c>
      <c r="H581" s="96">
        <f>SUM(H577:H580)</f>
        <v>0</v>
      </c>
      <c r="I581" s="96">
        <f>SUM(I577:I580)</f>
        <v>0</v>
      </c>
      <c r="J581" s="96">
        <f>SUM(J577:J580)</f>
        <v>0</v>
      </c>
      <c r="K581" s="97">
        <f>SUM(K577:K580)</f>
        <v>0</v>
      </c>
      <c r="L581" s="98"/>
      <c r="M581" s="99" t="s">
        <v>61</v>
      </c>
      <c r="N581" s="100">
        <f>IF(G571 &gt; 0,+K581/G571,0)</f>
        <v>0</v>
      </c>
      <c r="O581" s="101">
        <f>IF(K581&gt;0,(+O577*K577+O578*K578+O579*K579+O580*K580)/K581,0)</f>
        <v>0</v>
      </c>
    </row>
    <row r="582" spans="1:15" ht="14" thickBot="1" x14ac:dyDescent="0.2">
      <c r="A582" s="102" t="s">
        <v>27</v>
      </c>
      <c r="B582" s="103"/>
      <c r="C582" s="103"/>
      <c r="D582" s="103"/>
      <c r="E582" s="104">
        <f>IF(B575="kWh",E577+E578+E579*B574+E580,E577+E578+(E579*10*B574)+E580)</f>
        <v>0</v>
      </c>
      <c r="F582" s="104">
        <f>IF(B575="kWh",F577+F578+F579*B574+F580,F577+F578+(F579*10*B574)+F580)</f>
        <v>0</v>
      </c>
      <c r="G582" s="104">
        <f>IF(B575="kWh",G577+G578+G579*B574+G580,G577+G578+(G579*10*B574)+G580)</f>
        <v>0</v>
      </c>
      <c r="H582" s="105">
        <f>+H577+H578+H579*B574+H580</f>
        <v>0</v>
      </c>
      <c r="I582" s="105">
        <f>+I577+I578+I579*B574+I580</f>
        <v>0</v>
      </c>
      <c r="J582" s="106">
        <f>+J577+J578+J579*B574+J580</f>
        <v>0</v>
      </c>
      <c r="K582" s="107">
        <f>+K577+K578+K579*B574+K580</f>
        <v>0</v>
      </c>
      <c r="L582" s="108"/>
      <c r="M582" s="109" t="s">
        <v>62</v>
      </c>
      <c r="N582" s="110">
        <f>IF(G571 &gt; 0,+K582/G571,0)</f>
        <v>0</v>
      </c>
      <c r="O582" s="111">
        <f>IF(K582&gt;0,(+O577*K577+O578*K578+O579*K579+O580*K580)/K582,0)</f>
        <v>0</v>
      </c>
    </row>
    <row r="583" spans="1:15" x14ac:dyDescent="0.15">
      <c r="A583" s="112" t="s">
        <v>28</v>
      </c>
      <c r="B583" s="113"/>
      <c r="C583" s="113"/>
      <c r="D583" s="113"/>
      <c r="E583" s="113"/>
      <c r="F583" s="113"/>
      <c r="G583" s="113"/>
      <c r="H583" s="113"/>
      <c r="I583" s="113"/>
      <c r="J583" s="113"/>
      <c r="K583" s="113"/>
      <c r="L583" s="113"/>
      <c r="M583" s="113"/>
      <c r="N583" s="113"/>
      <c r="O583" s="114"/>
    </row>
    <row r="584" spans="1:15" x14ac:dyDescent="0.15">
      <c r="A584" s="180"/>
      <c r="L584" s="92"/>
      <c r="O584" s="181"/>
    </row>
    <row r="585" spans="1:15" ht="14" thickBot="1" x14ac:dyDescent="0.2">
      <c r="A585" s="182"/>
      <c r="B585" s="183"/>
      <c r="C585" s="183"/>
      <c r="D585" s="183"/>
      <c r="E585" s="183"/>
      <c r="F585" s="183"/>
      <c r="G585" s="183"/>
      <c r="H585" s="183"/>
      <c r="I585" s="183"/>
      <c r="J585" s="183"/>
      <c r="K585" s="183"/>
      <c r="L585" s="183"/>
      <c r="M585" s="183"/>
      <c r="N585" s="183"/>
      <c r="O585" s="184"/>
    </row>
    <row r="586" spans="1:15" ht="21" x14ac:dyDescent="0.25">
      <c r="A586" s="44" t="s">
        <v>0</v>
      </c>
      <c r="B586" s="179"/>
      <c r="C586" s="175"/>
      <c r="D586" s="117"/>
      <c r="E586" s="45"/>
      <c r="F586" s="45"/>
      <c r="G586" s="45"/>
      <c r="H586" s="45"/>
      <c r="I586" s="45"/>
      <c r="J586" s="45"/>
      <c r="K586" s="45"/>
      <c r="L586" s="45"/>
      <c r="M586" s="45"/>
      <c r="N586" s="45"/>
      <c r="O586" s="46"/>
    </row>
    <row r="587" spans="1:15" x14ac:dyDescent="0.15">
      <c r="A587" s="47" t="s">
        <v>1</v>
      </c>
      <c r="B587" s="143"/>
      <c r="C587" s="144"/>
      <c r="D587" s="49"/>
      <c r="E587" s="49" t="s">
        <v>2</v>
      </c>
      <c r="F587" s="49"/>
      <c r="G587" s="50"/>
      <c r="H587" s="49"/>
      <c r="I587" s="49" t="s">
        <v>3</v>
      </c>
      <c r="J587" s="49"/>
      <c r="K587" s="49"/>
      <c r="L587" s="49"/>
      <c r="M587" s="49"/>
      <c r="N587" s="49"/>
      <c r="O587" s="51"/>
    </row>
    <row r="588" spans="1:15" x14ac:dyDescent="0.15">
      <c r="A588" s="47" t="s">
        <v>4</v>
      </c>
      <c r="B588" s="143"/>
      <c r="C588" s="48"/>
      <c r="D588" s="49"/>
      <c r="E588" s="49" t="s">
        <v>5</v>
      </c>
      <c r="F588" s="49"/>
      <c r="G588" s="50"/>
      <c r="H588" s="49"/>
      <c r="I588" s="49" t="s">
        <v>6</v>
      </c>
      <c r="J588" s="52"/>
      <c r="K588" s="49"/>
      <c r="L588" s="115" t="s">
        <v>96</v>
      </c>
      <c r="M588" s="49"/>
      <c r="N588" s="49"/>
      <c r="O588" s="51"/>
    </row>
    <row r="589" spans="1:15" x14ac:dyDescent="0.15">
      <c r="A589" s="53" t="s">
        <v>7</v>
      </c>
      <c r="B589" s="48"/>
      <c r="C589" s="48"/>
      <c r="D589" s="49"/>
      <c r="E589" s="49" t="s">
        <v>8</v>
      </c>
      <c r="F589" s="49"/>
      <c r="G589" s="50"/>
      <c r="H589" s="49"/>
      <c r="I589" s="49">
        <f>+I9</f>
        <v>2022</v>
      </c>
      <c r="J589" s="52"/>
      <c r="K589" s="49"/>
      <c r="L589" s="174"/>
      <c r="M589" s="49"/>
      <c r="N589" s="49"/>
      <c r="O589" s="51"/>
    </row>
    <row r="590" spans="1:15" ht="14" thickBot="1" x14ac:dyDescent="0.2">
      <c r="A590" s="47" t="s">
        <v>9</v>
      </c>
      <c r="B590" s="144"/>
      <c r="D590" s="49"/>
      <c r="E590" s="49" t="s">
        <v>10</v>
      </c>
      <c r="F590" s="49"/>
      <c r="G590" s="50"/>
      <c r="H590" s="49"/>
      <c r="I590" s="49">
        <v>2018</v>
      </c>
      <c r="J590" s="52"/>
      <c r="K590" s="49"/>
      <c r="L590" s="49"/>
      <c r="M590" s="49"/>
      <c r="N590" s="49"/>
      <c r="O590" s="51"/>
    </row>
    <row r="591" spans="1:15" ht="14" thickBot="1" x14ac:dyDescent="0.2">
      <c r="A591" s="47" t="s">
        <v>41</v>
      </c>
      <c r="B591" s="48"/>
      <c r="C591" s="49"/>
      <c r="D591" s="49"/>
      <c r="E591" s="54" t="s">
        <v>68</v>
      </c>
      <c r="F591" s="49"/>
      <c r="G591" s="52"/>
      <c r="H591" s="49" t="s">
        <v>11</v>
      </c>
      <c r="I591" s="49">
        <v>2019</v>
      </c>
      <c r="J591" s="52"/>
      <c r="K591" s="49"/>
      <c r="L591" s="49"/>
      <c r="M591" s="131"/>
      <c r="N591" s="119"/>
      <c r="O591" s="132" t="s">
        <v>74</v>
      </c>
    </row>
    <row r="592" spans="1:15" ht="15" thickBot="1" x14ac:dyDescent="0.25">
      <c r="A592" s="47" t="s">
        <v>40</v>
      </c>
      <c r="B592" s="48"/>
      <c r="C592" s="49"/>
      <c r="D592" s="49"/>
      <c r="E592" s="54" t="s">
        <v>42</v>
      </c>
      <c r="F592" s="49"/>
      <c r="G592" s="55"/>
      <c r="H592" s="56" t="s">
        <v>43</v>
      </c>
      <c r="I592" s="49"/>
      <c r="J592" s="49"/>
      <c r="K592" s="49"/>
      <c r="L592" s="49"/>
      <c r="M592" s="133" t="s">
        <v>75</v>
      </c>
      <c r="N592" s="115"/>
      <c r="O592" s="121"/>
    </row>
    <row r="593" spans="1:15" ht="14" thickBot="1" x14ac:dyDescent="0.2">
      <c r="A593" s="57" t="s">
        <v>45</v>
      </c>
      <c r="B593" s="49"/>
      <c r="C593"/>
      <c r="D593" s="49"/>
      <c r="E593" s="123" t="s">
        <v>71</v>
      </c>
      <c r="F593" s="124"/>
      <c r="G593" s="155"/>
      <c r="H593" s="125" t="s">
        <v>109</v>
      </c>
      <c r="I593" s="126"/>
      <c r="J593" s="49"/>
      <c r="K593" s="49"/>
      <c r="L593" s="49"/>
      <c r="M593" s="118" t="s">
        <v>76</v>
      </c>
      <c r="N593" s="120"/>
      <c r="O593" s="122"/>
    </row>
    <row r="594" spans="1:15" ht="14" thickBot="1" x14ac:dyDescent="0.2">
      <c r="A594" s="47" t="s">
        <v>12</v>
      </c>
      <c r="B594" s="58"/>
      <c r="C594" s="172" t="s">
        <v>93</v>
      </c>
      <c r="D594" s="49"/>
      <c r="E594" s="127" t="s">
        <v>72</v>
      </c>
      <c r="F594" s="128"/>
      <c r="G594" s="122"/>
      <c r="H594" s="129" t="s">
        <v>73</v>
      </c>
      <c r="I594" s="130"/>
      <c r="J594" s="49"/>
      <c r="K594" s="49"/>
      <c r="L594" s="49"/>
      <c r="M594" s="49"/>
      <c r="N594" s="49"/>
      <c r="O594" s="51"/>
    </row>
    <row r="595" spans="1:15" x14ac:dyDescent="0.15">
      <c r="A595" s="57" t="s">
        <v>63</v>
      </c>
      <c r="B595" s="59"/>
      <c r="C595" s="49"/>
      <c r="D595" s="49"/>
      <c r="E595" s="60" t="s">
        <v>13</v>
      </c>
      <c r="F595" s="61"/>
      <c r="G595" s="62"/>
      <c r="H595" s="60" t="s">
        <v>14</v>
      </c>
      <c r="I595" s="63"/>
      <c r="J595" s="62"/>
      <c r="K595" s="64" t="s">
        <v>15</v>
      </c>
      <c r="L595" s="49"/>
      <c r="M595" s="64" t="s">
        <v>15</v>
      </c>
      <c r="N595" s="49"/>
      <c r="O595" s="51"/>
    </row>
    <row r="596" spans="1:15" ht="28" x14ac:dyDescent="0.15">
      <c r="A596" s="65" t="s">
        <v>16</v>
      </c>
      <c r="B596" s="66" t="s">
        <v>17</v>
      </c>
      <c r="C596" s="67" t="s">
        <v>18</v>
      </c>
      <c r="D596" s="68" t="s">
        <v>19</v>
      </c>
      <c r="E596" s="69">
        <f>+I589</f>
        <v>2022</v>
      </c>
      <c r="F596" s="67">
        <f>+$I$10</f>
        <v>2023</v>
      </c>
      <c r="G596" s="70">
        <f>+$I$11</f>
        <v>2024</v>
      </c>
      <c r="H596" s="69">
        <f>+E596</f>
        <v>2022</v>
      </c>
      <c r="I596" s="67">
        <f>+F596</f>
        <v>2023</v>
      </c>
      <c r="J596" s="70">
        <f>+G596</f>
        <v>2024</v>
      </c>
      <c r="K596" s="71" t="s">
        <v>20</v>
      </c>
      <c r="L596" s="173" t="s">
        <v>106</v>
      </c>
      <c r="M596" s="72" t="s">
        <v>44</v>
      </c>
      <c r="N596" s="73" t="s">
        <v>21</v>
      </c>
      <c r="O596" s="74" t="s">
        <v>64</v>
      </c>
    </row>
    <row r="597" spans="1:15" x14ac:dyDescent="0.15">
      <c r="A597" s="75" t="s">
        <v>22</v>
      </c>
      <c r="B597" s="48"/>
      <c r="C597" s="48"/>
      <c r="D597" s="76">
        <v>0.6</v>
      </c>
      <c r="E597" s="77"/>
      <c r="F597" s="77"/>
      <c r="G597" s="77"/>
      <c r="H597" s="78">
        <f>IF(J589 &gt; 0,(E597*D597*J588/J589)+(100%-D597)*E597,0)</f>
        <v>0</v>
      </c>
      <c r="I597" s="78">
        <f>IF(J590&gt;0,(F597*D597*J588/J590)+(100%-D597)*F597,0)</f>
        <v>0</v>
      </c>
      <c r="J597" s="78">
        <f>IF(J591&gt;0,(G597*D597*J588/J591)+(100%-D597)*G597,0)</f>
        <v>0</v>
      </c>
      <c r="K597" s="79">
        <f>SUM(H597:J597)/3</f>
        <v>0</v>
      </c>
      <c r="L597" s="80"/>
      <c r="M597" s="80">
        <f>+L597</f>
        <v>0</v>
      </c>
      <c r="N597" s="81">
        <f>IF(M597 &gt; 0,+K597/M597,0)</f>
        <v>0</v>
      </c>
      <c r="O597" s="82"/>
    </row>
    <row r="598" spans="1:15" x14ac:dyDescent="0.15">
      <c r="A598" s="75" t="s">
        <v>23</v>
      </c>
      <c r="B598" s="83"/>
      <c r="C598" s="48"/>
      <c r="D598" s="84">
        <v>0.9</v>
      </c>
      <c r="E598" s="77"/>
      <c r="F598" s="77"/>
      <c r="G598" s="77"/>
      <c r="H598" s="78">
        <f>IF(J589 &gt; 0,(E598*D598*J588/J589)+(100%-D598)*E598,0)</f>
        <v>0</v>
      </c>
      <c r="I598" s="78">
        <f>IF(J590&gt;0,(F598*D598*J588/J590)+(100%-D598)*F598,0)</f>
        <v>0</v>
      </c>
      <c r="J598" s="78">
        <f>IF(J591&gt;0,(G598*D598*J588/J591)+(100%-D598)*G598,0)</f>
        <v>0</v>
      </c>
      <c r="K598" s="79">
        <f>SUM(H598:J598)/3</f>
        <v>0</v>
      </c>
      <c r="L598" s="85"/>
      <c r="M598" s="80">
        <f>+L598</f>
        <v>0</v>
      </c>
      <c r="N598" s="81">
        <f>IF(M598 &gt; 0,+K598/M598,0)</f>
        <v>0</v>
      </c>
      <c r="O598" s="86"/>
    </row>
    <row r="599" spans="1:15" x14ac:dyDescent="0.15">
      <c r="A599" s="75" t="s">
        <v>24</v>
      </c>
      <c r="B599" s="49" t="s">
        <v>60</v>
      </c>
      <c r="C599" s="54">
        <f>B595</f>
        <v>0</v>
      </c>
      <c r="D599" s="87">
        <v>0.9</v>
      </c>
      <c r="E599" s="77"/>
      <c r="F599" s="77"/>
      <c r="G599" s="77"/>
      <c r="H599" s="88">
        <f>IF(J589&gt;0,IF(B595="kWh",(E599*D599*J588/J589)+(100%-D599)*E599,(E599*10*D599*J588/J589)+(100%-D599)*E599*10),0)</f>
        <v>0</v>
      </c>
      <c r="I599" s="88">
        <f>IF(J589&gt;0,IF(B595="kWh",(F599*D599*J588/J590)+(100%-D599)*F599,(F599*10*D599*J588/J590)+(100%-D599)*F599*10),0)</f>
        <v>0</v>
      </c>
      <c r="J599" s="88">
        <f>IF(J591&gt;0,IF(B595="kWh",(G599*D599*J588/J591)+(100%-D599)*G599,(G599*10*D599*J588/J591)+(100%-D599)*G599*10),0)</f>
        <v>0</v>
      </c>
      <c r="K599" s="89">
        <f>SUM(H599:J599)/3</f>
        <v>0</v>
      </c>
      <c r="L599" s="90"/>
      <c r="M599" s="90"/>
      <c r="N599" s="91"/>
      <c r="O599" s="86"/>
    </row>
    <row r="600" spans="1:15" ht="14" thickBot="1" x14ac:dyDescent="0.2">
      <c r="A600" s="93" t="s">
        <v>25</v>
      </c>
      <c r="B600" s="48"/>
      <c r="C600" s="48"/>
      <c r="D600" s="84">
        <v>0.9</v>
      </c>
      <c r="E600" s="77"/>
      <c r="F600" s="77"/>
      <c r="G600" s="77"/>
      <c r="H600" s="78">
        <f>IF(J589&gt;0,(E600*D600*J588/J589)+(100%-D600)*E600,0)</f>
        <v>0</v>
      </c>
      <c r="I600" s="78">
        <f>IF(J589&gt;0,(F600*D600*J588/J590)+(100%-D600)*F600,0)</f>
        <v>0</v>
      </c>
      <c r="J600" s="78">
        <f>IF(J591&gt;0,(G600*D600*J588/J591)+(100%-D600)*G600,0)</f>
        <v>0</v>
      </c>
      <c r="K600" s="79">
        <f>SUM(H600:J600)/3</f>
        <v>0</v>
      </c>
      <c r="L600" s="94"/>
      <c r="M600" s="94"/>
      <c r="N600" s="49"/>
      <c r="O600" s="86"/>
    </row>
    <row r="601" spans="1:15" ht="14" thickBot="1" x14ac:dyDescent="0.2">
      <c r="A601" s="95" t="s">
        <v>26</v>
      </c>
      <c r="B601" s="45"/>
      <c r="C601" s="45"/>
      <c r="D601" s="45"/>
      <c r="E601" s="96">
        <f>IF(B595="kWh",SUM(E597:E600),E597+E598+(E599*10)+E600)</f>
        <v>0</v>
      </c>
      <c r="F601" s="96">
        <f>IF(B595="kWh",SUM(F597:F600),F597+F598+(F599*10)+F600)</f>
        <v>0</v>
      </c>
      <c r="G601" s="96">
        <f>IF(B595="kWh",SUM(G597:G600),G597+G598+(G599*10)+G600)</f>
        <v>0</v>
      </c>
      <c r="H601" s="96">
        <f>SUM(H597:H600)</f>
        <v>0</v>
      </c>
      <c r="I601" s="96">
        <f>SUM(I597:I600)</f>
        <v>0</v>
      </c>
      <c r="J601" s="96">
        <f>SUM(J597:J600)</f>
        <v>0</v>
      </c>
      <c r="K601" s="97">
        <f>SUM(K597:K600)</f>
        <v>0</v>
      </c>
      <c r="L601" s="98"/>
      <c r="M601" s="99" t="s">
        <v>61</v>
      </c>
      <c r="N601" s="100">
        <f>IF(G591 &gt; 0,+K601/G591,0)</f>
        <v>0</v>
      </c>
      <c r="O601" s="101">
        <f>IF(K601&gt;0,(+O597*K597+O598*K598+O599*K599+O600*K600)/K601,0)</f>
        <v>0</v>
      </c>
    </row>
    <row r="602" spans="1:15" ht="14" thickBot="1" x14ac:dyDescent="0.2">
      <c r="A602" s="102" t="s">
        <v>27</v>
      </c>
      <c r="B602" s="103"/>
      <c r="C602" s="103"/>
      <c r="D602" s="103"/>
      <c r="E602" s="104">
        <f>IF(B595="kWh",E597+E598+E599*B594+E600,E597+E598+(E599*10*B594)+E600)</f>
        <v>0</v>
      </c>
      <c r="F602" s="104">
        <f>IF(B595="kWh",F597+F598+F599*B594+F600,F597+F598+(F599*10*B594)+F600)</f>
        <v>0</v>
      </c>
      <c r="G602" s="104">
        <f>IF(B595="kWh",G597+G598+G599*B594+G600,G597+G598+(G599*10*B594)+G600)</f>
        <v>0</v>
      </c>
      <c r="H602" s="105">
        <f>+H597+H598+H599*B594+H600</f>
        <v>0</v>
      </c>
      <c r="I602" s="105">
        <f>+I597+I598+I599*B594+I600</f>
        <v>0</v>
      </c>
      <c r="J602" s="106">
        <f>+J597+J598+J599*B594+J600</f>
        <v>0</v>
      </c>
      <c r="K602" s="107">
        <f>+K597+K598+K599*B594+K600</f>
        <v>0</v>
      </c>
      <c r="L602" s="108"/>
      <c r="M602" s="109" t="s">
        <v>62</v>
      </c>
      <c r="N602" s="110">
        <f>IF(G591 &gt; 0,+K602/G591,0)</f>
        <v>0</v>
      </c>
      <c r="O602" s="111">
        <f>IF(K602&gt;0,(+O597*K597+O598*K598+O599*K599+O600*K600)/K602,0)</f>
        <v>0</v>
      </c>
    </row>
    <row r="603" spans="1:15" x14ac:dyDescent="0.15">
      <c r="A603" s="112" t="s">
        <v>28</v>
      </c>
      <c r="B603" s="113"/>
      <c r="C603" s="113"/>
      <c r="D603" s="113"/>
      <c r="E603" s="113"/>
      <c r="F603" s="113"/>
      <c r="G603" s="113"/>
      <c r="H603" s="113"/>
      <c r="I603" s="113"/>
      <c r="J603" s="113"/>
      <c r="K603" s="113"/>
      <c r="L603" s="113"/>
      <c r="M603" s="113"/>
      <c r="N603" s="113"/>
      <c r="O603" s="114"/>
    </row>
    <row r="604" spans="1:15" x14ac:dyDescent="0.15">
      <c r="A604" s="180"/>
      <c r="L604" s="92"/>
      <c r="O604" s="181"/>
    </row>
    <row r="605" spans="1:15" ht="14" thickBot="1" x14ac:dyDescent="0.2">
      <c r="A605" s="182"/>
      <c r="B605" s="183"/>
      <c r="C605" s="183"/>
      <c r="D605" s="183"/>
      <c r="E605" s="183"/>
      <c r="F605" s="183"/>
      <c r="G605" s="183"/>
      <c r="H605" s="183"/>
      <c r="I605" s="183"/>
      <c r="J605" s="183"/>
      <c r="K605" s="183"/>
      <c r="L605" s="183"/>
      <c r="M605" s="183"/>
      <c r="N605" s="183"/>
      <c r="O605" s="184"/>
    </row>
    <row r="606" spans="1:15" ht="21" x14ac:dyDescent="0.25">
      <c r="A606" s="44" t="s">
        <v>0</v>
      </c>
      <c r="B606" s="179"/>
      <c r="C606" s="175"/>
      <c r="D606" s="117"/>
      <c r="E606" s="45"/>
      <c r="F606" s="45"/>
      <c r="G606" s="45"/>
      <c r="H606" s="45"/>
      <c r="I606" s="45"/>
      <c r="J606" s="45"/>
      <c r="K606" s="45"/>
      <c r="L606" s="45"/>
      <c r="M606" s="45"/>
      <c r="N606" s="45"/>
      <c r="O606" s="46"/>
    </row>
    <row r="607" spans="1:15" x14ac:dyDescent="0.15">
      <c r="A607" s="47" t="s">
        <v>1</v>
      </c>
      <c r="B607" s="143"/>
      <c r="C607" s="144"/>
      <c r="D607" s="49"/>
      <c r="E607" s="49" t="s">
        <v>2</v>
      </c>
      <c r="F607" s="49"/>
      <c r="G607" s="50"/>
      <c r="H607" s="49"/>
      <c r="I607" s="49" t="s">
        <v>3</v>
      </c>
      <c r="J607" s="49"/>
      <c r="K607" s="49"/>
      <c r="L607" s="49"/>
      <c r="M607" s="49"/>
      <c r="N607" s="49"/>
      <c r="O607" s="51"/>
    </row>
    <row r="608" spans="1:15" x14ac:dyDescent="0.15">
      <c r="A608" s="47" t="s">
        <v>4</v>
      </c>
      <c r="B608" s="143"/>
      <c r="C608" s="48"/>
      <c r="D608" s="49"/>
      <c r="E608" s="49" t="s">
        <v>5</v>
      </c>
      <c r="F608" s="49"/>
      <c r="G608" s="50"/>
      <c r="H608" s="49"/>
      <c r="I608" s="49" t="s">
        <v>6</v>
      </c>
      <c r="J608" s="52"/>
      <c r="K608" s="49"/>
      <c r="L608" s="115" t="s">
        <v>96</v>
      </c>
      <c r="M608" s="49"/>
      <c r="N608" s="49"/>
      <c r="O608" s="51"/>
    </row>
    <row r="609" spans="1:15" x14ac:dyDescent="0.15">
      <c r="A609" s="53" t="s">
        <v>7</v>
      </c>
      <c r="B609" s="48"/>
      <c r="C609" s="48"/>
      <c r="D609" s="49"/>
      <c r="E609" s="49" t="s">
        <v>8</v>
      </c>
      <c r="F609" s="49"/>
      <c r="G609" s="50"/>
      <c r="H609" s="49"/>
      <c r="I609" s="49">
        <f>+I9</f>
        <v>2022</v>
      </c>
      <c r="J609" s="52"/>
      <c r="K609" s="49"/>
      <c r="L609" s="174"/>
      <c r="M609" s="49"/>
      <c r="N609" s="49"/>
      <c r="O609" s="51"/>
    </row>
    <row r="610" spans="1:15" ht="14" thickBot="1" x14ac:dyDescent="0.2">
      <c r="A610" s="47" t="s">
        <v>9</v>
      </c>
      <c r="B610" s="144"/>
      <c r="D610" s="49"/>
      <c r="E610" s="49" t="s">
        <v>10</v>
      </c>
      <c r="F610" s="49"/>
      <c r="G610" s="50"/>
      <c r="H610" s="49"/>
      <c r="I610" s="49">
        <f t="shared" ref="I610:I611" si="28">+I10</f>
        <v>2023</v>
      </c>
      <c r="J610" s="52"/>
      <c r="K610" s="49"/>
      <c r="L610" s="49"/>
      <c r="M610" s="49"/>
      <c r="N610" s="49"/>
      <c r="O610" s="51"/>
    </row>
    <row r="611" spans="1:15" ht="14" thickBot="1" x14ac:dyDescent="0.2">
      <c r="A611" s="47" t="s">
        <v>41</v>
      </c>
      <c r="B611" s="48"/>
      <c r="C611" s="49"/>
      <c r="D611" s="49"/>
      <c r="E611" s="54" t="s">
        <v>68</v>
      </c>
      <c r="F611" s="49"/>
      <c r="G611" s="52"/>
      <c r="H611" s="49" t="s">
        <v>11</v>
      </c>
      <c r="I611" s="49">
        <f t="shared" si="28"/>
        <v>2024</v>
      </c>
      <c r="J611" s="52"/>
      <c r="K611" s="49"/>
      <c r="L611" s="49"/>
      <c r="M611" s="131"/>
      <c r="N611" s="119"/>
      <c r="O611" s="132" t="s">
        <v>74</v>
      </c>
    </row>
    <row r="612" spans="1:15" ht="15" thickBot="1" x14ac:dyDescent="0.25">
      <c r="A612" s="47" t="s">
        <v>40</v>
      </c>
      <c r="B612" s="48"/>
      <c r="C612" s="49"/>
      <c r="D612" s="49"/>
      <c r="E612" s="54" t="s">
        <v>42</v>
      </c>
      <c r="F612" s="49"/>
      <c r="G612" s="55"/>
      <c r="H612" s="56" t="s">
        <v>43</v>
      </c>
      <c r="I612" s="49"/>
      <c r="J612" s="49"/>
      <c r="K612" s="49"/>
      <c r="L612" s="49"/>
      <c r="M612" s="133" t="s">
        <v>75</v>
      </c>
      <c r="N612" s="115"/>
      <c r="O612" s="121"/>
    </row>
    <row r="613" spans="1:15" ht="14" thickBot="1" x14ac:dyDescent="0.2">
      <c r="A613" s="57" t="s">
        <v>45</v>
      </c>
      <c r="B613" s="49"/>
      <c r="C613"/>
      <c r="D613" s="49"/>
      <c r="E613" s="123" t="s">
        <v>71</v>
      </c>
      <c r="F613" s="124"/>
      <c r="G613" s="155"/>
      <c r="H613" s="125" t="s">
        <v>109</v>
      </c>
      <c r="I613" s="126"/>
      <c r="J613" s="49"/>
      <c r="K613" s="49"/>
      <c r="L613" s="49"/>
      <c r="M613" s="118" t="s">
        <v>76</v>
      </c>
      <c r="N613" s="120"/>
      <c r="O613" s="122"/>
    </row>
    <row r="614" spans="1:15" ht="14" thickBot="1" x14ac:dyDescent="0.2">
      <c r="A614" s="47" t="s">
        <v>12</v>
      </c>
      <c r="B614" s="58"/>
      <c r="C614" s="172" t="s">
        <v>93</v>
      </c>
      <c r="D614" s="49"/>
      <c r="E614" s="127" t="s">
        <v>72</v>
      </c>
      <c r="F614" s="128"/>
      <c r="G614" s="122"/>
      <c r="H614" s="129" t="s">
        <v>73</v>
      </c>
      <c r="I614" s="130"/>
      <c r="J614" s="49"/>
      <c r="K614" s="49"/>
      <c r="L614" s="49"/>
      <c r="M614" s="49"/>
      <c r="N614" s="49"/>
      <c r="O614" s="51"/>
    </row>
    <row r="615" spans="1:15" x14ac:dyDescent="0.15">
      <c r="A615" s="57" t="s">
        <v>63</v>
      </c>
      <c r="B615" s="59"/>
      <c r="C615" s="49"/>
      <c r="D615" s="49"/>
      <c r="E615" s="60" t="s">
        <v>13</v>
      </c>
      <c r="F615" s="61"/>
      <c r="G615" s="62"/>
      <c r="H615" s="60" t="s">
        <v>14</v>
      </c>
      <c r="I615" s="63"/>
      <c r="J615" s="62"/>
      <c r="K615" s="64" t="s">
        <v>15</v>
      </c>
      <c r="L615" s="49"/>
      <c r="M615" s="64" t="s">
        <v>15</v>
      </c>
      <c r="N615" s="49"/>
      <c r="O615" s="51"/>
    </row>
    <row r="616" spans="1:15" ht="28" x14ac:dyDescent="0.15">
      <c r="A616" s="65" t="s">
        <v>16</v>
      </c>
      <c r="B616" s="66" t="s">
        <v>17</v>
      </c>
      <c r="C616" s="67" t="s">
        <v>18</v>
      </c>
      <c r="D616" s="68" t="s">
        <v>19</v>
      </c>
      <c r="E616" s="69">
        <f>+I609</f>
        <v>2022</v>
      </c>
      <c r="F616" s="67">
        <f>+$I$10</f>
        <v>2023</v>
      </c>
      <c r="G616" s="70">
        <f>+$I$11</f>
        <v>2024</v>
      </c>
      <c r="H616" s="69">
        <f>+E616</f>
        <v>2022</v>
      </c>
      <c r="I616" s="67">
        <f>+F616</f>
        <v>2023</v>
      </c>
      <c r="J616" s="70">
        <f>+G616</f>
        <v>2024</v>
      </c>
      <c r="K616" s="71" t="s">
        <v>20</v>
      </c>
      <c r="L616" s="173" t="s">
        <v>106</v>
      </c>
      <c r="M616" s="72" t="s">
        <v>44</v>
      </c>
      <c r="N616" s="73" t="s">
        <v>21</v>
      </c>
      <c r="O616" s="74" t="s">
        <v>64</v>
      </c>
    </row>
    <row r="617" spans="1:15" x14ac:dyDescent="0.15">
      <c r="A617" s="75" t="s">
        <v>22</v>
      </c>
      <c r="B617" s="48"/>
      <c r="C617" s="48"/>
      <c r="D617" s="76">
        <v>0.6</v>
      </c>
      <c r="E617" s="77"/>
      <c r="F617" s="77"/>
      <c r="G617" s="77"/>
      <c r="H617" s="78">
        <f>IF(J609 &gt; 0,(E617*D617*J608/J609)+(100%-D617)*E617,0)</f>
        <v>0</v>
      </c>
      <c r="I617" s="78">
        <f>IF(J610&gt;0,(F617*D617*J608/J610)+(100%-D617)*F617,0)</f>
        <v>0</v>
      </c>
      <c r="J617" s="78">
        <f>IF(J611&gt;0,(G617*D617*J608/J611)+(100%-D617)*G617,0)</f>
        <v>0</v>
      </c>
      <c r="K617" s="79">
        <f>SUM(H617:J617)/3</f>
        <v>0</v>
      </c>
      <c r="L617" s="80"/>
      <c r="M617" s="80">
        <f>+L617</f>
        <v>0</v>
      </c>
      <c r="N617" s="81">
        <f>IF(M617 &gt; 0,+K617/M617,0)</f>
        <v>0</v>
      </c>
      <c r="O617" s="82"/>
    </row>
    <row r="618" spans="1:15" x14ac:dyDescent="0.15">
      <c r="A618" s="75" t="s">
        <v>23</v>
      </c>
      <c r="B618" s="83"/>
      <c r="C618" s="48"/>
      <c r="D618" s="84">
        <v>0.9</v>
      </c>
      <c r="E618" s="77"/>
      <c r="F618" s="77"/>
      <c r="G618" s="77"/>
      <c r="H618" s="78">
        <f>IF(J609 &gt; 0,(E618*D618*J608/J609)+(100%-D618)*E618,0)</f>
        <v>0</v>
      </c>
      <c r="I618" s="78">
        <f>IF(J610&gt;0,(F618*D618*J608/J610)+(100%-D618)*F618,0)</f>
        <v>0</v>
      </c>
      <c r="J618" s="78">
        <f>IF(J611&gt;0,(G618*D618*J608/J611)+(100%-D618)*G618,0)</f>
        <v>0</v>
      </c>
      <c r="K618" s="79">
        <f>SUM(H618:J618)/3</f>
        <v>0</v>
      </c>
      <c r="L618" s="85"/>
      <c r="M618" s="80">
        <f>+L618</f>
        <v>0</v>
      </c>
      <c r="N618" s="81">
        <f>IF(M618 &gt; 0,+K618/M618,0)</f>
        <v>0</v>
      </c>
      <c r="O618" s="86"/>
    </row>
    <row r="619" spans="1:15" x14ac:dyDescent="0.15">
      <c r="A619" s="75" t="s">
        <v>24</v>
      </c>
      <c r="B619" s="49" t="s">
        <v>60</v>
      </c>
      <c r="C619" s="54">
        <f>B615</f>
        <v>0</v>
      </c>
      <c r="D619" s="87">
        <v>0.9</v>
      </c>
      <c r="E619" s="77"/>
      <c r="F619" s="77"/>
      <c r="G619" s="77"/>
      <c r="H619" s="88">
        <f>IF(J609&gt;0,IF(B615="kWh",(E619*D619*J608/J609)+(100%-D619)*E619,(E619*10*D619*J608/J609)+(100%-D619)*E619*10),0)</f>
        <v>0</v>
      </c>
      <c r="I619" s="88">
        <f>IF(J609&gt;0,IF(B615="kWh",(F619*D619*J608/J610)+(100%-D619)*F619,(F619*10*D619*J608/J610)+(100%-D619)*F619*10),0)</f>
        <v>0</v>
      </c>
      <c r="J619" s="88">
        <f>IF(J611&gt;0,IF(B615="kWh",(G619*D619*J608/J611)+(100%-D619)*G619,(G619*10*D619*J608/J611)+(100%-D619)*G619*10),0)</f>
        <v>0</v>
      </c>
      <c r="K619" s="89">
        <f>SUM(H619:J619)/3</f>
        <v>0</v>
      </c>
      <c r="L619" s="90"/>
      <c r="M619" s="90"/>
      <c r="N619" s="91"/>
      <c r="O619" s="86"/>
    </row>
    <row r="620" spans="1:15" ht="14" thickBot="1" x14ac:dyDescent="0.2">
      <c r="A620" s="93" t="s">
        <v>25</v>
      </c>
      <c r="B620" s="48"/>
      <c r="C620" s="48"/>
      <c r="D620" s="84">
        <v>0.9</v>
      </c>
      <c r="E620" s="77"/>
      <c r="F620" s="77"/>
      <c r="G620" s="77"/>
      <c r="H620" s="78">
        <f>IF(J609&gt;0,(E620*D620*J608/J609)+(100%-D620)*E620,0)</f>
        <v>0</v>
      </c>
      <c r="I620" s="78">
        <f>IF(J609&gt;0,(F620*D620*J608/J610)+(100%-D620)*F620,0)</f>
        <v>0</v>
      </c>
      <c r="J620" s="78">
        <f>IF(J611&gt;0,(G620*D620*J608/J611)+(100%-D620)*G620,0)</f>
        <v>0</v>
      </c>
      <c r="K620" s="79">
        <f>SUM(H620:J620)/3</f>
        <v>0</v>
      </c>
      <c r="L620" s="94"/>
      <c r="M620" s="94"/>
      <c r="N620" s="49"/>
      <c r="O620" s="86"/>
    </row>
    <row r="621" spans="1:15" ht="14" thickBot="1" x14ac:dyDescent="0.2">
      <c r="A621" s="95" t="s">
        <v>26</v>
      </c>
      <c r="B621" s="45"/>
      <c r="C621" s="45"/>
      <c r="D621" s="45"/>
      <c r="E621" s="96">
        <f>IF(B615="kWh",SUM(E617:E620),E617+E618+(E619*10)+E620)</f>
        <v>0</v>
      </c>
      <c r="F621" s="96">
        <f>IF(B615="kWh",SUM(F617:F620),F617+F618+(F619*10)+F620)</f>
        <v>0</v>
      </c>
      <c r="G621" s="96">
        <f>IF(B615="kWh",SUM(G617:G620),G617+G618+(G619*10)+G620)</f>
        <v>0</v>
      </c>
      <c r="H621" s="96">
        <f>SUM(H617:H620)</f>
        <v>0</v>
      </c>
      <c r="I621" s="96">
        <f>SUM(I617:I620)</f>
        <v>0</v>
      </c>
      <c r="J621" s="96">
        <f>SUM(J617:J620)</f>
        <v>0</v>
      </c>
      <c r="K621" s="97">
        <f>SUM(K617:K620)</f>
        <v>0</v>
      </c>
      <c r="L621" s="98"/>
      <c r="M621" s="99" t="s">
        <v>61</v>
      </c>
      <c r="N621" s="100">
        <f>IF(G611 &gt; 0,+K621/G611,0)</f>
        <v>0</v>
      </c>
      <c r="O621" s="101">
        <f>IF(K621&gt;0,(+O617*K617+O618*K618+O619*K619+O620*K620)/K621,0)</f>
        <v>0</v>
      </c>
    </row>
    <row r="622" spans="1:15" ht="14" thickBot="1" x14ac:dyDescent="0.2">
      <c r="A622" s="102" t="s">
        <v>27</v>
      </c>
      <c r="B622" s="103"/>
      <c r="C622" s="103"/>
      <c r="D622" s="103"/>
      <c r="E622" s="104">
        <f>IF(B615="kWh",E617+E618+E619*B614+E620,E617+E618+(E619*10*B614)+E620)</f>
        <v>0</v>
      </c>
      <c r="F622" s="104">
        <f>IF(B615="kWh",F617+F618+F619*B614+F620,F617+F618+(F619*10*B614)+F620)</f>
        <v>0</v>
      </c>
      <c r="G622" s="104">
        <f>IF(B615="kWh",G617+G618+G619*B614+G620,G617+G618+(G619*10*B614)+G620)</f>
        <v>0</v>
      </c>
      <c r="H622" s="105">
        <f>+H617+H618+H619*B614+H620</f>
        <v>0</v>
      </c>
      <c r="I622" s="105">
        <f>+I617+I618+I619*B614+I620</f>
        <v>0</v>
      </c>
      <c r="J622" s="106">
        <f>+J617+J618+J619*B614+J620</f>
        <v>0</v>
      </c>
      <c r="K622" s="107">
        <f>+K617+K618+K619*B614+K620</f>
        <v>0</v>
      </c>
      <c r="L622" s="108"/>
      <c r="M622" s="109" t="s">
        <v>62</v>
      </c>
      <c r="N622" s="110">
        <f>IF(G611 &gt; 0,+K622/G611,0)</f>
        <v>0</v>
      </c>
      <c r="O622" s="111">
        <f>IF(K622&gt;0,(+O617*K617+O618*K618+O619*K619+O620*K620)/K622,0)</f>
        <v>0</v>
      </c>
    </row>
    <row r="623" spans="1:15" x14ac:dyDescent="0.15">
      <c r="A623" s="112" t="s">
        <v>28</v>
      </c>
      <c r="B623" s="113"/>
      <c r="C623" s="113"/>
      <c r="D623" s="113"/>
      <c r="E623" s="113"/>
      <c r="F623" s="113"/>
      <c r="G623" s="113"/>
      <c r="H623" s="113"/>
      <c r="I623" s="113"/>
      <c r="J623" s="113"/>
      <c r="K623" s="113"/>
      <c r="L623" s="113"/>
      <c r="M623" s="113"/>
      <c r="N623" s="113"/>
      <c r="O623" s="114"/>
    </row>
    <row r="624" spans="1:15" x14ac:dyDescent="0.15">
      <c r="A624" s="180"/>
      <c r="L624" s="92"/>
      <c r="O624" s="181"/>
    </row>
    <row r="625" spans="1:15" ht="14" thickBot="1" x14ac:dyDescent="0.2">
      <c r="A625" s="182"/>
      <c r="B625" s="183"/>
      <c r="C625" s="183"/>
      <c r="D625" s="183"/>
      <c r="E625" s="183"/>
      <c r="F625" s="183"/>
      <c r="G625" s="183"/>
      <c r="H625" s="183"/>
      <c r="I625" s="183"/>
      <c r="J625" s="183"/>
      <c r="K625" s="183"/>
      <c r="L625" s="183"/>
      <c r="M625" s="183"/>
      <c r="N625" s="183"/>
      <c r="O625" s="184"/>
    </row>
    <row r="626" spans="1:15" ht="21" x14ac:dyDescent="0.25">
      <c r="A626" s="44" t="s">
        <v>0</v>
      </c>
      <c r="B626" s="179"/>
      <c r="C626" s="175"/>
      <c r="D626" s="117"/>
      <c r="E626" s="45"/>
      <c r="F626" s="45"/>
      <c r="G626" s="45"/>
      <c r="H626" s="45"/>
      <c r="I626" s="45"/>
      <c r="J626" s="45"/>
      <c r="K626" s="45"/>
      <c r="L626" s="45"/>
      <c r="M626" s="45"/>
      <c r="N626" s="45"/>
      <c r="O626" s="46"/>
    </row>
    <row r="627" spans="1:15" x14ac:dyDescent="0.15">
      <c r="A627" s="47" t="s">
        <v>1</v>
      </c>
      <c r="B627" s="143"/>
      <c r="C627" s="144"/>
      <c r="D627" s="49"/>
      <c r="E627" s="49" t="s">
        <v>2</v>
      </c>
      <c r="F627" s="49"/>
      <c r="G627" s="50"/>
      <c r="H627" s="49"/>
      <c r="I627" s="49" t="s">
        <v>3</v>
      </c>
      <c r="J627" s="49"/>
      <c r="K627" s="49"/>
      <c r="L627" s="49"/>
      <c r="M627" s="49"/>
      <c r="N627" s="49"/>
      <c r="O627" s="51"/>
    </row>
    <row r="628" spans="1:15" x14ac:dyDescent="0.15">
      <c r="A628" s="47" t="s">
        <v>4</v>
      </c>
      <c r="B628" s="143"/>
      <c r="C628" s="48"/>
      <c r="D628" s="49"/>
      <c r="E628" s="49" t="s">
        <v>5</v>
      </c>
      <c r="F628" s="49"/>
      <c r="G628" s="50"/>
      <c r="H628" s="49"/>
      <c r="I628" s="49" t="s">
        <v>6</v>
      </c>
      <c r="J628" s="52"/>
      <c r="K628" s="49"/>
      <c r="L628" s="115" t="s">
        <v>96</v>
      </c>
      <c r="M628" s="49"/>
      <c r="N628" s="49"/>
      <c r="O628" s="51"/>
    </row>
    <row r="629" spans="1:15" x14ac:dyDescent="0.15">
      <c r="A629" s="53" t="s">
        <v>7</v>
      </c>
      <c r="B629" s="48"/>
      <c r="C629" s="48"/>
      <c r="D629" s="49"/>
      <c r="E629" s="49" t="s">
        <v>8</v>
      </c>
      <c r="F629" s="49"/>
      <c r="G629" s="50"/>
      <c r="H629" s="49"/>
      <c r="I629" s="49">
        <f>+I9</f>
        <v>2022</v>
      </c>
      <c r="J629" s="52"/>
      <c r="K629" s="49"/>
      <c r="L629" s="174"/>
      <c r="M629" s="49"/>
      <c r="N629" s="49"/>
      <c r="O629" s="51"/>
    </row>
    <row r="630" spans="1:15" ht="14" thickBot="1" x14ac:dyDescent="0.2">
      <c r="A630" s="47" t="s">
        <v>9</v>
      </c>
      <c r="B630" s="144"/>
      <c r="D630" s="49"/>
      <c r="E630" s="49" t="s">
        <v>10</v>
      </c>
      <c r="F630" s="49"/>
      <c r="G630" s="50"/>
      <c r="H630" s="49"/>
      <c r="I630" s="49">
        <f t="shared" ref="I630:I631" si="29">+I10</f>
        <v>2023</v>
      </c>
      <c r="J630" s="52"/>
      <c r="K630" s="49"/>
      <c r="L630" s="49"/>
      <c r="M630" s="49"/>
      <c r="N630" s="49"/>
      <c r="O630" s="51"/>
    </row>
    <row r="631" spans="1:15" ht="14" thickBot="1" x14ac:dyDescent="0.2">
      <c r="A631" s="47" t="s">
        <v>41</v>
      </c>
      <c r="B631" s="48"/>
      <c r="C631" s="49"/>
      <c r="D631" s="49"/>
      <c r="E631" s="54" t="s">
        <v>68</v>
      </c>
      <c r="F631" s="49"/>
      <c r="G631" s="52"/>
      <c r="H631" s="49" t="s">
        <v>11</v>
      </c>
      <c r="I631" s="49">
        <f t="shared" si="29"/>
        <v>2024</v>
      </c>
      <c r="J631" s="52"/>
      <c r="K631" s="49"/>
      <c r="L631" s="49"/>
      <c r="M631" s="131"/>
      <c r="N631" s="119"/>
      <c r="O631" s="132" t="s">
        <v>74</v>
      </c>
    </row>
    <row r="632" spans="1:15" ht="15" thickBot="1" x14ac:dyDescent="0.25">
      <c r="A632" s="47" t="s">
        <v>40</v>
      </c>
      <c r="B632" s="48"/>
      <c r="C632" s="49"/>
      <c r="D632" s="49"/>
      <c r="E632" s="54" t="s">
        <v>42</v>
      </c>
      <c r="F632" s="49"/>
      <c r="G632" s="55"/>
      <c r="H632" s="56" t="s">
        <v>43</v>
      </c>
      <c r="I632" s="49"/>
      <c r="J632" s="49"/>
      <c r="K632" s="49"/>
      <c r="L632" s="49"/>
      <c r="M632" s="133" t="s">
        <v>75</v>
      </c>
      <c r="N632" s="115"/>
      <c r="O632" s="121"/>
    </row>
    <row r="633" spans="1:15" ht="14" thickBot="1" x14ac:dyDescent="0.2">
      <c r="A633" s="57" t="s">
        <v>45</v>
      </c>
      <c r="B633" s="49"/>
      <c r="C633"/>
      <c r="D633" s="49"/>
      <c r="E633" s="123" t="s">
        <v>71</v>
      </c>
      <c r="F633" s="124"/>
      <c r="G633" s="155"/>
      <c r="H633" s="125" t="s">
        <v>109</v>
      </c>
      <c r="I633" s="126"/>
      <c r="J633" s="49"/>
      <c r="K633" s="49"/>
      <c r="L633" s="49"/>
      <c r="M633" s="118" t="s">
        <v>76</v>
      </c>
      <c r="N633" s="120"/>
      <c r="O633" s="122"/>
    </row>
    <row r="634" spans="1:15" ht="14" thickBot="1" x14ac:dyDescent="0.2">
      <c r="A634" s="47" t="s">
        <v>12</v>
      </c>
      <c r="B634" s="58"/>
      <c r="C634" s="172" t="s">
        <v>93</v>
      </c>
      <c r="D634" s="49"/>
      <c r="E634" s="127" t="s">
        <v>72</v>
      </c>
      <c r="F634" s="128"/>
      <c r="G634" s="122"/>
      <c r="H634" s="129" t="s">
        <v>73</v>
      </c>
      <c r="I634" s="130"/>
      <c r="J634" s="49"/>
      <c r="K634" s="49"/>
      <c r="L634" s="49"/>
      <c r="M634" s="49"/>
      <c r="N634" s="49"/>
      <c r="O634" s="51"/>
    </row>
    <row r="635" spans="1:15" x14ac:dyDescent="0.15">
      <c r="A635" s="57" t="s">
        <v>63</v>
      </c>
      <c r="B635" s="59"/>
      <c r="C635" s="49"/>
      <c r="D635" s="49"/>
      <c r="E635" s="60" t="s">
        <v>13</v>
      </c>
      <c r="F635" s="61"/>
      <c r="G635" s="62"/>
      <c r="H635" s="60" t="s">
        <v>14</v>
      </c>
      <c r="I635" s="63"/>
      <c r="J635" s="62"/>
      <c r="K635" s="64" t="s">
        <v>15</v>
      </c>
      <c r="L635" s="49"/>
      <c r="M635" s="64" t="s">
        <v>15</v>
      </c>
      <c r="N635" s="49"/>
      <c r="O635" s="51"/>
    </row>
    <row r="636" spans="1:15" ht="28" x14ac:dyDescent="0.15">
      <c r="A636" s="65" t="s">
        <v>16</v>
      </c>
      <c r="B636" s="66" t="s">
        <v>17</v>
      </c>
      <c r="C636" s="67" t="s">
        <v>18</v>
      </c>
      <c r="D636" s="68" t="s">
        <v>19</v>
      </c>
      <c r="E636" s="69">
        <f>+I629</f>
        <v>2022</v>
      </c>
      <c r="F636" s="67">
        <f>+$I$10</f>
        <v>2023</v>
      </c>
      <c r="G636" s="70">
        <f>+$I$11</f>
        <v>2024</v>
      </c>
      <c r="H636" s="69">
        <f>+E636</f>
        <v>2022</v>
      </c>
      <c r="I636" s="67">
        <f>+F636</f>
        <v>2023</v>
      </c>
      <c r="J636" s="70">
        <f>+G636</f>
        <v>2024</v>
      </c>
      <c r="K636" s="71" t="s">
        <v>20</v>
      </c>
      <c r="L636" s="173" t="s">
        <v>106</v>
      </c>
      <c r="M636" s="72" t="s">
        <v>44</v>
      </c>
      <c r="N636" s="73" t="s">
        <v>21</v>
      </c>
      <c r="O636" s="74" t="s">
        <v>64</v>
      </c>
    </row>
    <row r="637" spans="1:15" x14ac:dyDescent="0.15">
      <c r="A637" s="75" t="s">
        <v>22</v>
      </c>
      <c r="B637" s="48"/>
      <c r="C637" s="48"/>
      <c r="D637" s="76">
        <v>0.6</v>
      </c>
      <c r="E637" s="77"/>
      <c r="F637" s="77"/>
      <c r="G637" s="77"/>
      <c r="H637" s="78">
        <f>IF(J629 &gt; 0,(E637*D637*J628/J629)+(100%-D637)*E637,0)</f>
        <v>0</v>
      </c>
      <c r="I637" s="78">
        <f>IF(J630&gt;0,(F637*D637*J628/J630)+(100%-D637)*F637,0)</f>
        <v>0</v>
      </c>
      <c r="J637" s="78">
        <f>IF(J631&gt;0,(G637*D637*J628/J631)+(100%-D637)*G637,0)</f>
        <v>0</v>
      </c>
      <c r="K637" s="79">
        <f>SUM(H637:J637)/3</f>
        <v>0</v>
      </c>
      <c r="L637" s="80"/>
      <c r="M637" s="80">
        <f>+L637</f>
        <v>0</v>
      </c>
      <c r="N637" s="81">
        <f>IF(M637 &gt; 0,+K637/M637,0)</f>
        <v>0</v>
      </c>
      <c r="O637" s="82"/>
    </row>
    <row r="638" spans="1:15" x14ac:dyDescent="0.15">
      <c r="A638" s="75" t="s">
        <v>23</v>
      </c>
      <c r="B638" s="83"/>
      <c r="C638" s="48"/>
      <c r="D638" s="84">
        <v>0.9</v>
      </c>
      <c r="E638" s="77"/>
      <c r="F638" s="77"/>
      <c r="G638" s="77"/>
      <c r="H638" s="78">
        <f>IF(J629 &gt; 0,(E638*D638*J628/J629)+(100%-D638)*E638,0)</f>
        <v>0</v>
      </c>
      <c r="I638" s="78">
        <f>IF(J630&gt;0,(F638*D638*J628/J630)+(100%-D638)*F638,0)</f>
        <v>0</v>
      </c>
      <c r="J638" s="78">
        <f>IF(J631&gt;0,(G638*D638*J628/J631)+(100%-D638)*G638,0)</f>
        <v>0</v>
      </c>
      <c r="K638" s="79">
        <f>SUM(H638:J638)/3</f>
        <v>0</v>
      </c>
      <c r="L638" s="85"/>
      <c r="M638" s="80">
        <f>+L638</f>
        <v>0</v>
      </c>
      <c r="N638" s="81">
        <f>IF(M638 &gt; 0,+K638/M638,0)</f>
        <v>0</v>
      </c>
      <c r="O638" s="86"/>
    </row>
    <row r="639" spans="1:15" x14ac:dyDescent="0.15">
      <c r="A639" s="75" t="s">
        <v>24</v>
      </c>
      <c r="B639" s="49" t="s">
        <v>60</v>
      </c>
      <c r="C639" s="54">
        <f>B635</f>
        <v>0</v>
      </c>
      <c r="D639" s="87">
        <v>0.9</v>
      </c>
      <c r="E639" s="77"/>
      <c r="F639" s="77"/>
      <c r="G639" s="77"/>
      <c r="H639" s="88">
        <f>IF(J629&gt;0,IF(B635="kWh",(E639*D639*J628/J629)+(100%-D639)*E639,(E639*10*D639*J628/J629)+(100%-D639)*E639*10),0)</f>
        <v>0</v>
      </c>
      <c r="I639" s="88">
        <f>IF(J629&gt;0,IF(B635="kWh",(F639*D639*J628/J630)+(100%-D639)*F639,(F639*10*D639*J628/J630)+(100%-D639)*F639*10),0)</f>
        <v>0</v>
      </c>
      <c r="J639" s="88">
        <f>IF(J631&gt;0,IF(B635="kWh",(G639*D639*J628/J631)+(100%-D639)*G639,(G639*10*D639*J628/J631)+(100%-D639)*G639*10),0)</f>
        <v>0</v>
      </c>
      <c r="K639" s="89">
        <f>SUM(H639:J639)/3</f>
        <v>0</v>
      </c>
      <c r="L639" s="90"/>
      <c r="M639" s="90"/>
      <c r="N639" s="91"/>
      <c r="O639" s="86"/>
    </row>
    <row r="640" spans="1:15" ht="14" thickBot="1" x14ac:dyDescent="0.2">
      <c r="A640" s="93" t="s">
        <v>25</v>
      </c>
      <c r="B640" s="48"/>
      <c r="C640" s="48"/>
      <c r="D640" s="84">
        <v>0.9</v>
      </c>
      <c r="E640" s="77"/>
      <c r="F640" s="77"/>
      <c r="G640" s="77"/>
      <c r="H640" s="78">
        <f>IF(J629&gt;0,(E640*D640*J628/J629)+(100%-D640)*E640,0)</f>
        <v>0</v>
      </c>
      <c r="I640" s="78">
        <f>IF(J629&gt;0,(F640*D640*J628/J630)+(100%-D640)*F640,0)</f>
        <v>0</v>
      </c>
      <c r="J640" s="78">
        <f>IF(J631&gt;0,(G640*D640*J628/J631)+(100%-D640)*G640,0)</f>
        <v>0</v>
      </c>
      <c r="K640" s="79">
        <f>SUM(H640:J640)/3</f>
        <v>0</v>
      </c>
      <c r="L640" s="94"/>
      <c r="M640" s="94"/>
      <c r="N640" s="49"/>
      <c r="O640" s="86"/>
    </row>
    <row r="641" spans="1:15" ht="14" thickBot="1" x14ac:dyDescent="0.2">
      <c r="A641" s="95" t="s">
        <v>26</v>
      </c>
      <c r="B641" s="45"/>
      <c r="C641" s="45"/>
      <c r="D641" s="45"/>
      <c r="E641" s="96">
        <f>IF(B635="kWh",SUM(E637:E640),E637+E638+(E639*10)+E640)</f>
        <v>0</v>
      </c>
      <c r="F641" s="96">
        <f>IF(B635="kWh",SUM(F637:F640),F637+F638+(F639*10)+F640)</f>
        <v>0</v>
      </c>
      <c r="G641" s="96">
        <f>IF(B635="kWh",SUM(G637:G640),G637+G638+(G639*10)+G640)</f>
        <v>0</v>
      </c>
      <c r="H641" s="96">
        <f>SUM(H637:H640)</f>
        <v>0</v>
      </c>
      <c r="I641" s="96">
        <f>SUM(I637:I640)</f>
        <v>0</v>
      </c>
      <c r="J641" s="96">
        <f>SUM(J637:J640)</f>
        <v>0</v>
      </c>
      <c r="K641" s="97">
        <f>SUM(K637:K640)</f>
        <v>0</v>
      </c>
      <c r="L641" s="98"/>
      <c r="M641" s="99" t="s">
        <v>61</v>
      </c>
      <c r="N641" s="100">
        <f>IF(G631 &gt; 0,+K641/G631,0)</f>
        <v>0</v>
      </c>
      <c r="O641" s="101">
        <f>IF(K641&gt;0,(+O637*K637+O638*K638+O639*K639+O640*K640)/K641,0)</f>
        <v>0</v>
      </c>
    </row>
    <row r="642" spans="1:15" ht="14" thickBot="1" x14ac:dyDescent="0.2">
      <c r="A642" s="102" t="s">
        <v>27</v>
      </c>
      <c r="B642" s="103"/>
      <c r="C642" s="103"/>
      <c r="D642" s="103"/>
      <c r="E642" s="104">
        <f>IF(B635="kWh",E637+E638+E639*B634+E640,E637+E638+(E639*10*B634)+E640)</f>
        <v>0</v>
      </c>
      <c r="F642" s="104">
        <f>IF(B635="kWh",F637+F638+F639*B634+F640,F637+F638+(F639*10*B634)+F640)</f>
        <v>0</v>
      </c>
      <c r="G642" s="104">
        <f>IF(B635="kWh",G637+G638+G639*B634+G640,G637+G638+(G639*10*B634)+G640)</f>
        <v>0</v>
      </c>
      <c r="H642" s="105">
        <f>+H637+H638+H639*B634+H640</f>
        <v>0</v>
      </c>
      <c r="I642" s="105">
        <f>+I637+I638+I639*B634+I640</f>
        <v>0</v>
      </c>
      <c r="J642" s="106">
        <f>+J637+J638+J639*B634+J640</f>
        <v>0</v>
      </c>
      <c r="K642" s="107">
        <f>+K637+K638+K639*B634+K640</f>
        <v>0</v>
      </c>
      <c r="L642" s="108"/>
      <c r="M642" s="109" t="s">
        <v>62</v>
      </c>
      <c r="N642" s="110">
        <f>IF(G631 &gt; 0,+K642/G631,0)</f>
        <v>0</v>
      </c>
      <c r="O642" s="111">
        <f>IF(K642&gt;0,(+O637*K637+O638*K638+O639*K639+O640*K640)/K642,0)</f>
        <v>0</v>
      </c>
    </row>
    <row r="643" spans="1:15" x14ac:dyDescent="0.15">
      <c r="A643" s="112" t="s">
        <v>28</v>
      </c>
      <c r="B643" s="113"/>
      <c r="C643" s="113"/>
      <c r="D643" s="113"/>
      <c r="E643" s="113"/>
      <c r="F643" s="113"/>
      <c r="G643" s="113"/>
      <c r="H643" s="113"/>
      <c r="I643" s="113"/>
      <c r="J643" s="113"/>
      <c r="K643" s="113"/>
      <c r="L643" s="113"/>
      <c r="M643" s="113"/>
      <c r="N643" s="113"/>
      <c r="O643" s="114"/>
    </row>
    <row r="644" spans="1:15" x14ac:dyDescent="0.15">
      <c r="A644" s="180"/>
      <c r="L644" s="92"/>
      <c r="O644" s="181"/>
    </row>
    <row r="645" spans="1:15" ht="14" thickBot="1" x14ac:dyDescent="0.2">
      <c r="A645" s="182"/>
      <c r="B645" s="183"/>
      <c r="C645" s="183"/>
      <c r="D645" s="183"/>
      <c r="E645" s="183"/>
      <c r="F645" s="183"/>
      <c r="G645" s="183"/>
      <c r="H645" s="183"/>
      <c r="I645" s="183"/>
      <c r="J645" s="183"/>
      <c r="K645" s="183"/>
      <c r="L645" s="183"/>
      <c r="M645" s="183"/>
      <c r="N645" s="183"/>
      <c r="O645" s="184"/>
    </row>
    <row r="646" spans="1:15" ht="21" x14ac:dyDescent="0.25">
      <c r="A646" s="44" t="s">
        <v>0</v>
      </c>
      <c r="B646" s="179"/>
      <c r="C646" s="175"/>
      <c r="D646" s="117"/>
      <c r="E646" s="45"/>
      <c r="F646" s="45"/>
      <c r="G646" s="45"/>
      <c r="H646" s="45"/>
      <c r="I646" s="45"/>
      <c r="J646" s="45"/>
      <c r="K646" s="45"/>
      <c r="L646" s="45"/>
      <c r="M646" s="45"/>
      <c r="N646" s="45"/>
      <c r="O646" s="46"/>
    </row>
    <row r="647" spans="1:15" x14ac:dyDescent="0.15">
      <c r="A647" s="47" t="s">
        <v>1</v>
      </c>
      <c r="B647" s="143"/>
      <c r="C647" s="144"/>
      <c r="D647" s="49"/>
      <c r="E647" s="49" t="s">
        <v>2</v>
      </c>
      <c r="F647" s="49"/>
      <c r="G647" s="50"/>
      <c r="H647" s="49"/>
      <c r="I647" s="49" t="s">
        <v>3</v>
      </c>
      <c r="J647" s="49"/>
      <c r="K647" s="49"/>
      <c r="L647" s="49"/>
      <c r="M647" s="49"/>
      <c r="N647" s="49"/>
      <c r="O647" s="51"/>
    </row>
    <row r="648" spans="1:15" x14ac:dyDescent="0.15">
      <c r="A648" s="47" t="s">
        <v>4</v>
      </c>
      <c r="B648" s="143"/>
      <c r="C648" s="48"/>
      <c r="D648" s="49"/>
      <c r="E648" s="49" t="s">
        <v>5</v>
      </c>
      <c r="F648" s="49"/>
      <c r="G648" s="50"/>
      <c r="H648" s="49"/>
      <c r="I648" s="49" t="s">
        <v>6</v>
      </c>
      <c r="J648" s="52"/>
      <c r="K648" s="49"/>
      <c r="L648" s="115" t="s">
        <v>96</v>
      </c>
      <c r="M648" s="49"/>
      <c r="N648" s="49"/>
      <c r="O648" s="51"/>
    </row>
    <row r="649" spans="1:15" x14ac:dyDescent="0.15">
      <c r="A649" s="53" t="s">
        <v>7</v>
      </c>
      <c r="B649" s="48"/>
      <c r="C649" s="48"/>
      <c r="D649" s="49"/>
      <c r="E649" s="49" t="s">
        <v>8</v>
      </c>
      <c r="F649" s="49"/>
      <c r="G649" s="50"/>
      <c r="H649" s="49"/>
      <c r="I649" s="49">
        <f>+I9</f>
        <v>2022</v>
      </c>
      <c r="J649" s="52"/>
      <c r="K649" s="49"/>
      <c r="L649" s="174"/>
      <c r="M649" s="49"/>
      <c r="N649" s="49"/>
      <c r="O649" s="51"/>
    </row>
    <row r="650" spans="1:15" ht="14" thickBot="1" x14ac:dyDescent="0.2">
      <c r="A650" s="47" t="s">
        <v>9</v>
      </c>
      <c r="B650" s="144"/>
      <c r="D650" s="49"/>
      <c r="E650" s="49" t="s">
        <v>10</v>
      </c>
      <c r="F650" s="49"/>
      <c r="G650" s="50"/>
      <c r="H650" s="49"/>
      <c r="I650" s="49">
        <f t="shared" ref="I650:I651" si="30">+I10</f>
        <v>2023</v>
      </c>
      <c r="J650" s="52"/>
      <c r="K650" s="49"/>
      <c r="L650" s="49"/>
      <c r="M650" s="49"/>
      <c r="N650" s="49"/>
      <c r="O650" s="51"/>
    </row>
    <row r="651" spans="1:15" ht="14" thickBot="1" x14ac:dyDescent="0.2">
      <c r="A651" s="47" t="s">
        <v>41</v>
      </c>
      <c r="B651" s="48"/>
      <c r="C651" s="49"/>
      <c r="D651" s="49"/>
      <c r="E651" s="54" t="s">
        <v>68</v>
      </c>
      <c r="F651" s="49"/>
      <c r="G651" s="52"/>
      <c r="H651" s="49" t="s">
        <v>11</v>
      </c>
      <c r="I651" s="49">
        <f t="shared" si="30"/>
        <v>2024</v>
      </c>
      <c r="J651" s="52"/>
      <c r="K651" s="49"/>
      <c r="L651" s="49"/>
      <c r="M651" s="131"/>
      <c r="N651" s="119"/>
      <c r="O651" s="132" t="s">
        <v>74</v>
      </c>
    </row>
    <row r="652" spans="1:15" ht="15" thickBot="1" x14ac:dyDescent="0.25">
      <c r="A652" s="47" t="s">
        <v>40</v>
      </c>
      <c r="B652" s="48"/>
      <c r="C652" s="49"/>
      <c r="D652" s="49"/>
      <c r="E652" s="54" t="s">
        <v>42</v>
      </c>
      <c r="F652" s="49"/>
      <c r="G652" s="55"/>
      <c r="H652" s="56" t="s">
        <v>43</v>
      </c>
      <c r="I652" s="49"/>
      <c r="J652" s="49"/>
      <c r="K652" s="49"/>
      <c r="L652" s="49"/>
      <c r="M652" s="133" t="s">
        <v>75</v>
      </c>
      <c r="N652" s="115"/>
      <c r="O652" s="121"/>
    </row>
    <row r="653" spans="1:15" ht="14" thickBot="1" x14ac:dyDescent="0.2">
      <c r="A653" s="57" t="s">
        <v>45</v>
      </c>
      <c r="B653" s="49"/>
      <c r="C653"/>
      <c r="D653" s="49"/>
      <c r="E653" s="123" t="s">
        <v>71</v>
      </c>
      <c r="F653" s="124"/>
      <c r="G653" s="155"/>
      <c r="H653" s="125" t="s">
        <v>109</v>
      </c>
      <c r="I653" s="126"/>
      <c r="J653" s="49"/>
      <c r="K653" s="49"/>
      <c r="L653" s="49"/>
      <c r="M653" s="118" t="s">
        <v>76</v>
      </c>
      <c r="N653" s="120"/>
      <c r="O653" s="122"/>
    </row>
    <row r="654" spans="1:15" ht="14" thickBot="1" x14ac:dyDescent="0.2">
      <c r="A654" s="47" t="s">
        <v>12</v>
      </c>
      <c r="B654" s="58"/>
      <c r="C654" s="172" t="s">
        <v>93</v>
      </c>
      <c r="D654" s="49"/>
      <c r="E654" s="127" t="s">
        <v>72</v>
      </c>
      <c r="F654" s="128"/>
      <c r="G654" s="122"/>
      <c r="H654" s="129" t="s">
        <v>73</v>
      </c>
      <c r="I654" s="130"/>
      <c r="J654" s="49"/>
      <c r="K654" s="49"/>
      <c r="L654" s="49"/>
      <c r="M654" s="49"/>
      <c r="N654" s="49"/>
      <c r="O654" s="51"/>
    </row>
    <row r="655" spans="1:15" x14ac:dyDescent="0.15">
      <c r="A655" s="57" t="s">
        <v>63</v>
      </c>
      <c r="B655" s="59"/>
      <c r="C655" s="49"/>
      <c r="D655" s="49"/>
      <c r="E655" s="60" t="s">
        <v>13</v>
      </c>
      <c r="F655" s="61"/>
      <c r="G655" s="62"/>
      <c r="H655" s="60" t="s">
        <v>14</v>
      </c>
      <c r="I655" s="63"/>
      <c r="J655" s="62"/>
      <c r="K655" s="64" t="s">
        <v>15</v>
      </c>
      <c r="L655" s="49"/>
      <c r="M655" s="64" t="s">
        <v>15</v>
      </c>
      <c r="N655" s="49"/>
      <c r="O655" s="51"/>
    </row>
    <row r="656" spans="1:15" ht="28" x14ac:dyDescent="0.15">
      <c r="A656" s="65" t="s">
        <v>16</v>
      </c>
      <c r="B656" s="66" t="s">
        <v>17</v>
      </c>
      <c r="C656" s="67" t="s">
        <v>18</v>
      </c>
      <c r="D656" s="68" t="s">
        <v>19</v>
      </c>
      <c r="E656" s="69">
        <f>+I649</f>
        <v>2022</v>
      </c>
      <c r="F656" s="67">
        <f>+$I$10</f>
        <v>2023</v>
      </c>
      <c r="G656" s="70">
        <f>+$I$11</f>
        <v>2024</v>
      </c>
      <c r="H656" s="69">
        <f>+E656</f>
        <v>2022</v>
      </c>
      <c r="I656" s="67">
        <f>+F656</f>
        <v>2023</v>
      </c>
      <c r="J656" s="70">
        <f>+G656</f>
        <v>2024</v>
      </c>
      <c r="K656" s="71" t="s">
        <v>20</v>
      </c>
      <c r="L656" s="173" t="s">
        <v>106</v>
      </c>
      <c r="M656" s="72" t="s">
        <v>44</v>
      </c>
      <c r="N656" s="73" t="s">
        <v>21</v>
      </c>
      <c r="O656" s="74" t="s">
        <v>64</v>
      </c>
    </row>
    <row r="657" spans="1:15" x14ac:dyDescent="0.15">
      <c r="A657" s="75" t="s">
        <v>22</v>
      </c>
      <c r="B657" s="48"/>
      <c r="C657" s="48"/>
      <c r="D657" s="76">
        <v>0.6</v>
      </c>
      <c r="E657" s="77"/>
      <c r="F657" s="77"/>
      <c r="G657" s="77"/>
      <c r="H657" s="78">
        <f>IF(J649 &gt; 0,(E657*D657*J648/J649)+(100%-D657)*E657,0)</f>
        <v>0</v>
      </c>
      <c r="I657" s="78">
        <f>IF(J650&gt;0,(F657*D657*J648/J650)+(100%-D657)*F657,0)</f>
        <v>0</v>
      </c>
      <c r="J657" s="78">
        <f>IF(J651&gt;0,(G657*D657*J648/J651)+(100%-D657)*G657,0)</f>
        <v>0</v>
      </c>
      <c r="K657" s="79">
        <f>SUM(H657:J657)/3</f>
        <v>0</v>
      </c>
      <c r="L657" s="80"/>
      <c r="M657" s="80">
        <f>+L657</f>
        <v>0</v>
      </c>
      <c r="N657" s="81">
        <f>IF(M657 &gt; 0,+K657/M657,0)</f>
        <v>0</v>
      </c>
      <c r="O657" s="82"/>
    </row>
    <row r="658" spans="1:15" x14ac:dyDescent="0.15">
      <c r="A658" s="75" t="s">
        <v>23</v>
      </c>
      <c r="B658" s="83"/>
      <c r="C658" s="48"/>
      <c r="D658" s="84">
        <v>0.9</v>
      </c>
      <c r="E658" s="77"/>
      <c r="F658" s="77"/>
      <c r="G658" s="77"/>
      <c r="H658" s="78">
        <f>IF(J649 &gt; 0,(E658*D658*J648/J649)+(100%-D658)*E658,0)</f>
        <v>0</v>
      </c>
      <c r="I658" s="78">
        <f>IF(J650&gt;0,(F658*D658*J648/J650)+(100%-D658)*F658,0)</f>
        <v>0</v>
      </c>
      <c r="J658" s="78">
        <f>IF(J651&gt;0,(G658*D658*J648/J651)+(100%-D658)*G658,0)</f>
        <v>0</v>
      </c>
      <c r="K658" s="79">
        <f>SUM(H658:J658)/3</f>
        <v>0</v>
      </c>
      <c r="L658" s="85"/>
      <c r="M658" s="80">
        <f>+L658</f>
        <v>0</v>
      </c>
      <c r="N658" s="81">
        <f>IF(M658 &gt; 0,+K658/M658,0)</f>
        <v>0</v>
      </c>
      <c r="O658" s="86"/>
    </row>
    <row r="659" spans="1:15" x14ac:dyDescent="0.15">
      <c r="A659" s="75" t="s">
        <v>24</v>
      </c>
      <c r="B659" s="49" t="s">
        <v>60</v>
      </c>
      <c r="C659" s="54">
        <f>B655</f>
        <v>0</v>
      </c>
      <c r="D659" s="87">
        <v>0.9</v>
      </c>
      <c r="E659" s="77"/>
      <c r="F659" s="77"/>
      <c r="G659" s="77"/>
      <c r="H659" s="88">
        <f>IF(J649&gt;0,IF(B655="kWh",(E659*D659*J648/J649)+(100%-D659)*E659,(E659*10*D659*J648/J649)+(100%-D659)*E659*10),0)</f>
        <v>0</v>
      </c>
      <c r="I659" s="88">
        <f>IF(J649&gt;0,IF(B655="kWh",(F659*D659*J648/J650)+(100%-D659)*F659,(F659*10*D659*J648/J650)+(100%-D659)*F659*10),0)</f>
        <v>0</v>
      </c>
      <c r="J659" s="88">
        <f>IF(J651&gt;0,IF(B655="kWh",(G659*D659*J648/J651)+(100%-D659)*G659,(G659*10*D659*J648/J651)+(100%-D659)*G659*10),0)</f>
        <v>0</v>
      </c>
      <c r="K659" s="89">
        <f>SUM(H659:J659)/3</f>
        <v>0</v>
      </c>
      <c r="L659" s="90"/>
      <c r="M659" s="90"/>
      <c r="N659" s="91"/>
      <c r="O659" s="86"/>
    </row>
    <row r="660" spans="1:15" ht="14" thickBot="1" x14ac:dyDescent="0.2">
      <c r="A660" s="93" t="s">
        <v>25</v>
      </c>
      <c r="B660" s="48"/>
      <c r="C660" s="48"/>
      <c r="D660" s="84">
        <v>0.9</v>
      </c>
      <c r="E660" s="77"/>
      <c r="F660" s="77"/>
      <c r="G660" s="77"/>
      <c r="H660" s="78">
        <f>IF(J649&gt;0,(E660*D660*J648/J649)+(100%-D660)*E660,0)</f>
        <v>0</v>
      </c>
      <c r="I660" s="78">
        <f>IF(J649&gt;0,(F660*D660*J648/J650)+(100%-D660)*F660,0)</f>
        <v>0</v>
      </c>
      <c r="J660" s="78">
        <f>IF(J651&gt;0,(G660*D660*J648/J651)+(100%-D660)*G660,0)</f>
        <v>0</v>
      </c>
      <c r="K660" s="79">
        <f>SUM(H660:J660)/3</f>
        <v>0</v>
      </c>
      <c r="L660" s="94"/>
      <c r="M660" s="94"/>
      <c r="N660" s="49"/>
      <c r="O660" s="86"/>
    </row>
    <row r="661" spans="1:15" ht="14" thickBot="1" x14ac:dyDescent="0.2">
      <c r="A661" s="95" t="s">
        <v>26</v>
      </c>
      <c r="B661" s="45"/>
      <c r="C661" s="45"/>
      <c r="D661" s="45"/>
      <c r="E661" s="96">
        <f>IF(B655="kWh",SUM(E657:E660),E657+E658+(E659*10)+E660)</f>
        <v>0</v>
      </c>
      <c r="F661" s="96">
        <f>IF(B655="kWh",SUM(F657:F660),F657+F658+(F659*10)+F660)</f>
        <v>0</v>
      </c>
      <c r="G661" s="96">
        <f>IF(B655="kWh",SUM(G657:G660),G657+G658+(G659*10)+G660)</f>
        <v>0</v>
      </c>
      <c r="H661" s="96">
        <f>SUM(H657:H660)</f>
        <v>0</v>
      </c>
      <c r="I661" s="96">
        <f>SUM(I657:I660)</f>
        <v>0</v>
      </c>
      <c r="J661" s="96">
        <f>SUM(J657:J660)</f>
        <v>0</v>
      </c>
      <c r="K661" s="97">
        <f>SUM(K657:K660)</f>
        <v>0</v>
      </c>
      <c r="L661" s="98"/>
      <c r="M661" s="99" t="s">
        <v>61</v>
      </c>
      <c r="N661" s="100">
        <f>IF(G651 &gt; 0,+K661/G651,0)</f>
        <v>0</v>
      </c>
      <c r="O661" s="101">
        <f>IF(K661&gt;0,(+O657*K657+O658*K658+O659*K659+O660*K660)/K661,0)</f>
        <v>0</v>
      </c>
    </row>
    <row r="662" spans="1:15" ht="14" thickBot="1" x14ac:dyDescent="0.2">
      <c r="A662" s="102" t="s">
        <v>27</v>
      </c>
      <c r="B662" s="103"/>
      <c r="C662" s="103"/>
      <c r="D662" s="103"/>
      <c r="E662" s="104">
        <f>IF(B655="kWh",E657+E658+E659*B654+E660,E657+E658+(E659*10*B654)+E660)</f>
        <v>0</v>
      </c>
      <c r="F662" s="104">
        <f>IF(B655="kWh",F657+F658+F659*B654+F660,F657+F658+(F659*10*B654)+F660)</f>
        <v>0</v>
      </c>
      <c r="G662" s="104">
        <f>IF(B655="kWh",G657+G658+G659*B654+G660,G657+G658+(G659*10*B654)+G660)</f>
        <v>0</v>
      </c>
      <c r="H662" s="105">
        <f>+H657+H658+H659*B654+H660</f>
        <v>0</v>
      </c>
      <c r="I662" s="105">
        <f>+I657+I658+I659*B654+I660</f>
        <v>0</v>
      </c>
      <c r="J662" s="106">
        <f>+J657+J658+J659*B654+J660</f>
        <v>0</v>
      </c>
      <c r="K662" s="107">
        <f>+K657+K658+K659*B654+K660</f>
        <v>0</v>
      </c>
      <c r="L662" s="108"/>
      <c r="M662" s="109" t="s">
        <v>62</v>
      </c>
      <c r="N662" s="110">
        <f>IF(G651 &gt; 0,+K662/G651,0)</f>
        <v>0</v>
      </c>
      <c r="O662" s="111">
        <f>IF(K662&gt;0,(+O657*K657+O658*K658+O659*K659+O660*K660)/K662,0)</f>
        <v>0</v>
      </c>
    </row>
    <row r="663" spans="1:15" x14ac:dyDescent="0.15">
      <c r="A663" s="112" t="s">
        <v>28</v>
      </c>
      <c r="B663" s="113"/>
      <c r="C663" s="113"/>
      <c r="D663" s="113"/>
      <c r="E663" s="113"/>
      <c r="F663" s="113"/>
      <c r="G663" s="113"/>
      <c r="H663" s="113"/>
      <c r="I663" s="113"/>
      <c r="J663" s="113"/>
      <c r="K663" s="113"/>
      <c r="L663" s="113"/>
      <c r="M663" s="113"/>
      <c r="N663" s="113"/>
      <c r="O663" s="114"/>
    </row>
    <row r="664" spans="1:15" x14ac:dyDescent="0.15">
      <c r="A664" s="180"/>
      <c r="L664" s="92"/>
      <c r="O664" s="181"/>
    </row>
    <row r="665" spans="1:15" ht="14" thickBot="1" x14ac:dyDescent="0.2">
      <c r="A665" s="182"/>
      <c r="B665" s="183"/>
      <c r="C665" s="183"/>
      <c r="D665" s="183"/>
      <c r="E665" s="183"/>
      <c r="F665" s="183"/>
      <c r="G665" s="183"/>
      <c r="H665" s="183"/>
      <c r="I665" s="183"/>
      <c r="J665" s="183"/>
      <c r="K665" s="183"/>
      <c r="L665" s="183"/>
      <c r="M665" s="183"/>
      <c r="N665" s="183"/>
      <c r="O665" s="184"/>
    </row>
    <row r="666" spans="1:15" ht="21" x14ac:dyDescent="0.25">
      <c r="A666" s="44" t="s">
        <v>0</v>
      </c>
      <c r="B666" s="179"/>
      <c r="C666" s="175"/>
      <c r="D666" s="117"/>
      <c r="E666" s="45"/>
      <c r="F666" s="45"/>
      <c r="G666" s="45"/>
      <c r="H666" s="45"/>
      <c r="I666" s="45"/>
      <c r="J666" s="45"/>
      <c r="K666" s="45"/>
      <c r="L666" s="45"/>
      <c r="M666" s="45"/>
      <c r="N666" s="45"/>
      <c r="O666" s="46"/>
    </row>
    <row r="667" spans="1:15" x14ac:dyDescent="0.15">
      <c r="A667" s="47" t="s">
        <v>1</v>
      </c>
      <c r="B667" s="143"/>
      <c r="C667" s="144"/>
      <c r="D667" s="49"/>
      <c r="E667" s="49" t="s">
        <v>2</v>
      </c>
      <c r="F667" s="49"/>
      <c r="G667" s="50"/>
      <c r="H667" s="49"/>
      <c r="I667" s="49" t="s">
        <v>3</v>
      </c>
      <c r="J667" s="49"/>
      <c r="K667" s="49"/>
      <c r="L667" s="49"/>
      <c r="M667" s="49"/>
      <c r="N667" s="49"/>
      <c r="O667" s="51"/>
    </row>
    <row r="668" spans="1:15" x14ac:dyDescent="0.15">
      <c r="A668" s="47" t="s">
        <v>4</v>
      </c>
      <c r="B668" s="143"/>
      <c r="C668" s="48"/>
      <c r="D668" s="49"/>
      <c r="E668" s="49" t="s">
        <v>5</v>
      </c>
      <c r="F668" s="49"/>
      <c r="G668" s="50"/>
      <c r="H668" s="49"/>
      <c r="I668" s="49" t="s">
        <v>6</v>
      </c>
      <c r="J668" s="52"/>
      <c r="K668" s="49"/>
      <c r="L668" s="115" t="s">
        <v>96</v>
      </c>
      <c r="M668" s="49"/>
      <c r="N668" s="49"/>
      <c r="O668" s="51"/>
    </row>
    <row r="669" spans="1:15" x14ac:dyDescent="0.15">
      <c r="A669" s="53" t="s">
        <v>7</v>
      </c>
      <c r="B669" s="48"/>
      <c r="C669" s="48"/>
      <c r="D669" s="49"/>
      <c r="E669" s="49" t="s">
        <v>8</v>
      </c>
      <c r="F669" s="49"/>
      <c r="G669" s="50"/>
      <c r="H669" s="49"/>
      <c r="I669" s="49">
        <f>+I9</f>
        <v>2022</v>
      </c>
      <c r="J669" s="52"/>
      <c r="K669" s="49"/>
      <c r="L669" s="174"/>
      <c r="M669" s="49"/>
      <c r="N669" s="49"/>
      <c r="O669" s="51"/>
    </row>
    <row r="670" spans="1:15" ht="14" thickBot="1" x14ac:dyDescent="0.2">
      <c r="A670" s="47" t="s">
        <v>9</v>
      </c>
      <c r="B670" s="144"/>
      <c r="D670" s="49"/>
      <c r="E670" s="49" t="s">
        <v>10</v>
      </c>
      <c r="F670" s="49"/>
      <c r="G670" s="50"/>
      <c r="H670" s="49"/>
      <c r="I670" s="49">
        <f t="shared" ref="I670:I671" si="31">+I10</f>
        <v>2023</v>
      </c>
      <c r="J670" s="52"/>
      <c r="K670" s="49"/>
      <c r="L670" s="49"/>
      <c r="M670" s="49"/>
      <c r="N670" s="49"/>
      <c r="O670" s="51"/>
    </row>
    <row r="671" spans="1:15" ht="14" thickBot="1" x14ac:dyDescent="0.2">
      <c r="A671" s="47" t="s">
        <v>41</v>
      </c>
      <c r="B671" s="48"/>
      <c r="C671" s="49"/>
      <c r="D671" s="49"/>
      <c r="E671" s="54" t="s">
        <v>68</v>
      </c>
      <c r="F671" s="49"/>
      <c r="G671" s="52"/>
      <c r="H671" s="49" t="s">
        <v>11</v>
      </c>
      <c r="I671" s="49">
        <f t="shared" si="31"/>
        <v>2024</v>
      </c>
      <c r="J671" s="52"/>
      <c r="K671" s="49"/>
      <c r="L671" s="49"/>
      <c r="M671" s="131"/>
      <c r="N671" s="119"/>
      <c r="O671" s="132" t="s">
        <v>74</v>
      </c>
    </row>
    <row r="672" spans="1:15" ht="15" thickBot="1" x14ac:dyDescent="0.25">
      <c r="A672" s="47" t="s">
        <v>40</v>
      </c>
      <c r="B672" s="48"/>
      <c r="C672" s="49"/>
      <c r="D672" s="49"/>
      <c r="E672" s="54" t="s">
        <v>42</v>
      </c>
      <c r="F672" s="49"/>
      <c r="G672" s="55"/>
      <c r="H672" s="56" t="s">
        <v>43</v>
      </c>
      <c r="I672" s="49"/>
      <c r="J672" s="49"/>
      <c r="K672" s="49"/>
      <c r="L672" s="49"/>
      <c r="M672" s="133" t="s">
        <v>75</v>
      </c>
      <c r="N672" s="115"/>
      <c r="O672" s="121"/>
    </row>
    <row r="673" spans="1:15" ht="14" thickBot="1" x14ac:dyDescent="0.2">
      <c r="A673" s="57" t="s">
        <v>45</v>
      </c>
      <c r="B673" s="49"/>
      <c r="C673"/>
      <c r="D673" s="49"/>
      <c r="E673" s="123" t="s">
        <v>71</v>
      </c>
      <c r="F673" s="124"/>
      <c r="G673" s="155"/>
      <c r="H673" s="125" t="s">
        <v>109</v>
      </c>
      <c r="I673" s="126"/>
      <c r="J673" s="49"/>
      <c r="K673" s="49"/>
      <c r="L673" s="49"/>
      <c r="M673" s="118" t="s">
        <v>76</v>
      </c>
      <c r="N673" s="120"/>
      <c r="O673" s="122"/>
    </row>
    <row r="674" spans="1:15" ht="14" thickBot="1" x14ac:dyDescent="0.2">
      <c r="A674" s="47" t="s">
        <v>12</v>
      </c>
      <c r="B674" s="58"/>
      <c r="C674" s="172" t="s">
        <v>93</v>
      </c>
      <c r="D674" s="49"/>
      <c r="E674" s="127" t="s">
        <v>72</v>
      </c>
      <c r="F674" s="128"/>
      <c r="G674" s="122"/>
      <c r="H674" s="129" t="s">
        <v>73</v>
      </c>
      <c r="I674" s="130"/>
      <c r="J674" s="49"/>
      <c r="K674" s="49"/>
      <c r="L674" s="49"/>
      <c r="M674" s="49"/>
      <c r="N674" s="49"/>
      <c r="O674" s="51"/>
    </row>
    <row r="675" spans="1:15" x14ac:dyDescent="0.15">
      <c r="A675" s="57" t="s">
        <v>63</v>
      </c>
      <c r="B675" s="59"/>
      <c r="C675" s="49"/>
      <c r="D675" s="49"/>
      <c r="E675" s="60" t="s">
        <v>13</v>
      </c>
      <c r="F675" s="61"/>
      <c r="G675" s="62"/>
      <c r="H675" s="60" t="s">
        <v>14</v>
      </c>
      <c r="I675" s="63"/>
      <c r="J675" s="62"/>
      <c r="K675" s="64" t="s">
        <v>15</v>
      </c>
      <c r="L675" s="49"/>
      <c r="M675" s="64" t="s">
        <v>15</v>
      </c>
      <c r="N675" s="49"/>
      <c r="O675" s="51"/>
    </row>
    <row r="676" spans="1:15" ht="28" x14ac:dyDescent="0.15">
      <c r="A676" s="65" t="s">
        <v>16</v>
      </c>
      <c r="B676" s="66" t="s">
        <v>17</v>
      </c>
      <c r="C676" s="67" t="s">
        <v>18</v>
      </c>
      <c r="D676" s="68" t="s">
        <v>19</v>
      </c>
      <c r="E676" s="69">
        <f>+I669</f>
        <v>2022</v>
      </c>
      <c r="F676" s="67">
        <f>+$I$10</f>
        <v>2023</v>
      </c>
      <c r="G676" s="70">
        <f>+$I$11</f>
        <v>2024</v>
      </c>
      <c r="H676" s="69">
        <f>+E676</f>
        <v>2022</v>
      </c>
      <c r="I676" s="67">
        <f>+F676</f>
        <v>2023</v>
      </c>
      <c r="J676" s="70">
        <f>+G676</f>
        <v>2024</v>
      </c>
      <c r="K676" s="71" t="s">
        <v>20</v>
      </c>
      <c r="L676" s="173" t="s">
        <v>106</v>
      </c>
      <c r="M676" s="72" t="s">
        <v>44</v>
      </c>
      <c r="N676" s="73" t="s">
        <v>21</v>
      </c>
      <c r="O676" s="74" t="s">
        <v>64</v>
      </c>
    </row>
    <row r="677" spans="1:15" x14ac:dyDescent="0.15">
      <c r="A677" s="75" t="s">
        <v>22</v>
      </c>
      <c r="B677" s="48"/>
      <c r="C677" s="48"/>
      <c r="D677" s="76">
        <v>0.6</v>
      </c>
      <c r="E677" s="77"/>
      <c r="F677" s="77"/>
      <c r="G677" s="77"/>
      <c r="H677" s="78">
        <f>IF(J669 &gt; 0,(E677*D677*J668/J669)+(100%-D677)*E677,0)</f>
        <v>0</v>
      </c>
      <c r="I677" s="78">
        <f>IF(J670&gt;0,(F677*D677*J668/J670)+(100%-D677)*F677,0)</f>
        <v>0</v>
      </c>
      <c r="J677" s="78">
        <f>IF(J671&gt;0,(G677*D677*J668/J671)+(100%-D677)*G677,0)</f>
        <v>0</v>
      </c>
      <c r="K677" s="79">
        <f>SUM(H677:J677)/3</f>
        <v>0</v>
      </c>
      <c r="L677" s="80"/>
      <c r="M677" s="80">
        <f>+L677</f>
        <v>0</v>
      </c>
      <c r="N677" s="81">
        <f>IF(M677 &gt; 0,+K677/M677,0)</f>
        <v>0</v>
      </c>
      <c r="O677" s="82"/>
    </row>
    <row r="678" spans="1:15" x14ac:dyDescent="0.15">
      <c r="A678" s="75" t="s">
        <v>23</v>
      </c>
      <c r="B678" s="83"/>
      <c r="C678" s="48"/>
      <c r="D678" s="84">
        <v>0.9</v>
      </c>
      <c r="E678" s="77"/>
      <c r="F678" s="77"/>
      <c r="G678" s="77"/>
      <c r="H678" s="78">
        <f>IF(J669 &gt; 0,(E678*D678*J668/J669)+(100%-D678)*E678,0)</f>
        <v>0</v>
      </c>
      <c r="I678" s="78">
        <f>IF(J670&gt;0,(F678*D678*J668/J670)+(100%-D678)*F678,0)</f>
        <v>0</v>
      </c>
      <c r="J678" s="78">
        <f>IF(J671&gt;0,(G678*D678*J668/J671)+(100%-D678)*G678,0)</f>
        <v>0</v>
      </c>
      <c r="K678" s="79">
        <f>SUM(H678:J678)/3</f>
        <v>0</v>
      </c>
      <c r="L678" s="85"/>
      <c r="M678" s="80">
        <f>+L678</f>
        <v>0</v>
      </c>
      <c r="N678" s="81">
        <f>IF(M678 &gt; 0,+K678/M678,0)</f>
        <v>0</v>
      </c>
      <c r="O678" s="86"/>
    </row>
    <row r="679" spans="1:15" x14ac:dyDescent="0.15">
      <c r="A679" s="75" t="s">
        <v>24</v>
      </c>
      <c r="B679" s="49" t="s">
        <v>60</v>
      </c>
      <c r="C679" s="54">
        <f>B675</f>
        <v>0</v>
      </c>
      <c r="D679" s="87">
        <v>0.9</v>
      </c>
      <c r="E679" s="77"/>
      <c r="F679" s="77"/>
      <c r="G679" s="77"/>
      <c r="H679" s="88">
        <f>IF(J669&gt;0,IF(B675="kWh",(E679*D679*J668/J669)+(100%-D679)*E679,(E679*10*D679*J668/J669)+(100%-D679)*E679*10),0)</f>
        <v>0</v>
      </c>
      <c r="I679" s="88">
        <f>IF(J669&gt;0,IF(B675="kWh",(F679*D679*J668/J670)+(100%-D679)*F679,(F679*10*D679*J668/J670)+(100%-D679)*F679*10),0)</f>
        <v>0</v>
      </c>
      <c r="J679" s="88">
        <f>IF(J671&gt;0,IF(B675="kWh",(G679*D679*J668/J671)+(100%-D679)*G679,(G679*10*D679*J668/J671)+(100%-D679)*G679*10),0)</f>
        <v>0</v>
      </c>
      <c r="K679" s="89">
        <f>SUM(H679:J679)/3</f>
        <v>0</v>
      </c>
      <c r="L679" s="90"/>
      <c r="M679" s="90"/>
      <c r="N679" s="91"/>
      <c r="O679" s="86"/>
    </row>
    <row r="680" spans="1:15" ht="14" thickBot="1" x14ac:dyDescent="0.2">
      <c r="A680" s="93" t="s">
        <v>25</v>
      </c>
      <c r="B680" s="48"/>
      <c r="C680" s="48"/>
      <c r="D680" s="84">
        <v>0.9</v>
      </c>
      <c r="E680" s="77"/>
      <c r="F680" s="77"/>
      <c r="G680" s="77"/>
      <c r="H680" s="78">
        <f>IF(J669&gt;0,(E680*D680*J668/J669)+(100%-D680)*E680,0)</f>
        <v>0</v>
      </c>
      <c r="I680" s="78">
        <f>IF(J669&gt;0,(F680*D680*J668/J670)+(100%-D680)*F680,0)</f>
        <v>0</v>
      </c>
      <c r="J680" s="78">
        <f>IF(J671&gt;0,(G680*D680*J668/J671)+(100%-D680)*G680,0)</f>
        <v>0</v>
      </c>
      <c r="K680" s="79">
        <f>SUM(H680:J680)/3</f>
        <v>0</v>
      </c>
      <c r="L680" s="94"/>
      <c r="M680" s="94"/>
      <c r="N680" s="49"/>
      <c r="O680" s="86"/>
    </row>
    <row r="681" spans="1:15" ht="14" thickBot="1" x14ac:dyDescent="0.2">
      <c r="A681" s="95" t="s">
        <v>26</v>
      </c>
      <c r="B681" s="45"/>
      <c r="C681" s="45"/>
      <c r="D681" s="45"/>
      <c r="E681" s="96">
        <f>IF(B675="kWh",SUM(E677:E680),E677+E678+(E679*10)+E680)</f>
        <v>0</v>
      </c>
      <c r="F681" s="96">
        <f>IF(B675="kWh",SUM(F677:F680),F677+F678+(F679*10)+F680)</f>
        <v>0</v>
      </c>
      <c r="G681" s="96">
        <f>IF(B675="kWh",SUM(G677:G680),G677+G678+(G679*10)+G680)</f>
        <v>0</v>
      </c>
      <c r="H681" s="96">
        <f>SUM(H677:H680)</f>
        <v>0</v>
      </c>
      <c r="I681" s="96">
        <f>SUM(I677:I680)</f>
        <v>0</v>
      </c>
      <c r="J681" s="96">
        <f>SUM(J677:J680)</f>
        <v>0</v>
      </c>
      <c r="K681" s="97">
        <f>SUM(K677:K680)</f>
        <v>0</v>
      </c>
      <c r="L681" s="98"/>
      <c r="M681" s="99" t="s">
        <v>61</v>
      </c>
      <c r="N681" s="100">
        <f>IF(G671 &gt; 0,+K681/G671,0)</f>
        <v>0</v>
      </c>
      <c r="O681" s="101">
        <f>IF(K681&gt;0,(+O677*K677+O678*K678+O679*K679+O680*K680)/K681,0)</f>
        <v>0</v>
      </c>
    </row>
    <row r="682" spans="1:15" ht="14" thickBot="1" x14ac:dyDescent="0.2">
      <c r="A682" s="102" t="s">
        <v>27</v>
      </c>
      <c r="B682" s="103"/>
      <c r="C682" s="103"/>
      <c r="D682" s="103"/>
      <c r="E682" s="104">
        <f>IF(B675="kWh",E677+E678+E679*B674+E680,E677+E678+(E679*10*B674)+E680)</f>
        <v>0</v>
      </c>
      <c r="F682" s="104">
        <f>IF(B675="kWh",F677+F678+F679*B674+F680,F677+F678+(F679*10*B674)+F680)</f>
        <v>0</v>
      </c>
      <c r="G682" s="104">
        <f>IF(B675="kWh",G677+G678+G679*B674+G680,G677+G678+(G679*10*B674)+G680)</f>
        <v>0</v>
      </c>
      <c r="H682" s="105">
        <f>+H677+H678+H679*B674+H680</f>
        <v>0</v>
      </c>
      <c r="I682" s="105">
        <f>+I677+I678+I679*B674+I680</f>
        <v>0</v>
      </c>
      <c r="J682" s="106">
        <f>+J677+J678+J679*B674+J680</f>
        <v>0</v>
      </c>
      <c r="K682" s="107">
        <f>+K677+K678+K679*B674+K680</f>
        <v>0</v>
      </c>
      <c r="L682" s="108"/>
      <c r="M682" s="109" t="s">
        <v>62</v>
      </c>
      <c r="N682" s="110">
        <f>IF(G671 &gt; 0,+K682/G671,0)</f>
        <v>0</v>
      </c>
      <c r="O682" s="111">
        <f>IF(K682&gt;0,(+O677*K677+O678*K678+O679*K679+O680*K680)/K682,0)</f>
        <v>0</v>
      </c>
    </row>
    <row r="683" spans="1:15" x14ac:dyDescent="0.15">
      <c r="A683" s="112" t="s">
        <v>28</v>
      </c>
      <c r="B683" s="113"/>
      <c r="C683" s="113"/>
      <c r="D683" s="113"/>
      <c r="E683" s="113"/>
      <c r="F683" s="113"/>
      <c r="G683" s="113"/>
      <c r="H683" s="113"/>
      <c r="I683" s="113"/>
      <c r="J683" s="113"/>
      <c r="K683" s="113"/>
      <c r="L683" s="113"/>
      <c r="M683" s="113"/>
      <c r="N683" s="113"/>
      <c r="O683" s="114"/>
    </row>
    <row r="684" spans="1:15" x14ac:dyDescent="0.15">
      <c r="A684" s="180"/>
      <c r="L684" s="92"/>
      <c r="O684" s="181"/>
    </row>
    <row r="685" spans="1:15" ht="14" thickBot="1" x14ac:dyDescent="0.2">
      <c r="A685" s="182"/>
      <c r="B685" s="183"/>
      <c r="C685" s="183"/>
      <c r="D685" s="183"/>
      <c r="E685" s="183"/>
      <c r="F685" s="183"/>
      <c r="G685" s="183"/>
      <c r="H685" s="183"/>
      <c r="I685" s="183"/>
      <c r="J685" s="183"/>
      <c r="K685" s="183"/>
      <c r="L685" s="183"/>
      <c r="M685" s="183"/>
      <c r="N685" s="183"/>
      <c r="O685" s="184"/>
    </row>
    <row r="686" spans="1:15" ht="21" x14ac:dyDescent="0.25">
      <c r="A686" s="44" t="s">
        <v>0</v>
      </c>
      <c r="B686" s="179"/>
      <c r="C686" s="175"/>
      <c r="D686" s="117"/>
      <c r="E686" s="45"/>
      <c r="F686" s="45"/>
      <c r="G686" s="45"/>
      <c r="H686" s="45"/>
      <c r="I686" s="45"/>
      <c r="J686" s="45"/>
      <c r="K686" s="45"/>
      <c r="L686" s="45"/>
      <c r="M686" s="45"/>
      <c r="N686" s="45"/>
      <c r="O686" s="46"/>
    </row>
    <row r="687" spans="1:15" x14ac:dyDescent="0.15">
      <c r="A687" s="47" t="s">
        <v>1</v>
      </c>
      <c r="B687" s="143"/>
      <c r="C687" s="144"/>
      <c r="D687" s="49"/>
      <c r="E687" s="49" t="s">
        <v>2</v>
      </c>
      <c r="F687" s="49"/>
      <c r="G687" s="50"/>
      <c r="H687" s="49"/>
      <c r="I687" s="49" t="s">
        <v>3</v>
      </c>
      <c r="J687" s="49"/>
      <c r="K687" s="49"/>
      <c r="L687" s="49"/>
      <c r="M687" s="49"/>
      <c r="N687" s="49"/>
      <c r="O687" s="51"/>
    </row>
    <row r="688" spans="1:15" x14ac:dyDescent="0.15">
      <c r="A688" s="47" t="s">
        <v>4</v>
      </c>
      <c r="B688" s="143"/>
      <c r="C688" s="48"/>
      <c r="D688" s="49"/>
      <c r="E688" s="49" t="s">
        <v>5</v>
      </c>
      <c r="F688" s="49"/>
      <c r="G688" s="50"/>
      <c r="H688" s="49"/>
      <c r="I688" s="49" t="s">
        <v>6</v>
      </c>
      <c r="J688" s="52"/>
      <c r="K688" s="49"/>
      <c r="L688" s="115" t="s">
        <v>96</v>
      </c>
      <c r="M688" s="49"/>
      <c r="N688" s="49"/>
      <c r="O688" s="51"/>
    </row>
    <row r="689" spans="1:15" x14ac:dyDescent="0.15">
      <c r="A689" s="53" t="s">
        <v>7</v>
      </c>
      <c r="B689" s="48"/>
      <c r="C689" s="48"/>
      <c r="D689" s="49"/>
      <c r="E689" s="49" t="s">
        <v>8</v>
      </c>
      <c r="F689" s="49"/>
      <c r="G689" s="50"/>
      <c r="H689" s="49"/>
      <c r="I689" s="49">
        <f>+I9</f>
        <v>2022</v>
      </c>
      <c r="J689" s="52"/>
      <c r="K689" s="49"/>
      <c r="L689" s="174"/>
      <c r="M689" s="49"/>
      <c r="N689" s="49"/>
      <c r="O689" s="51"/>
    </row>
    <row r="690" spans="1:15" ht="14" thickBot="1" x14ac:dyDescent="0.2">
      <c r="A690" s="47" t="s">
        <v>9</v>
      </c>
      <c r="B690" s="144"/>
      <c r="D690" s="49"/>
      <c r="E690" s="49" t="s">
        <v>10</v>
      </c>
      <c r="F690" s="49"/>
      <c r="G690" s="50"/>
      <c r="H690" s="49"/>
      <c r="I690" s="49">
        <f t="shared" ref="I690:I691" si="32">+I10</f>
        <v>2023</v>
      </c>
      <c r="J690" s="52"/>
      <c r="K690" s="49"/>
      <c r="L690" s="49"/>
      <c r="M690" s="49"/>
      <c r="N690" s="49"/>
      <c r="O690" s="51"/>
    </row>
    <row r="691" spans="1:15" ht="14" thickBot="1" x14ac:dyDescent="0.2">
      <c r="A691" s="47" t="s">
        <v>41</v>
      </c>
      <c r="B691" s="48"/>
      <c r="C691" s="49"/>
      <c r="D691" s="49"/>
      <c r="E691" s="54" t="s">
        <v>68</v>
      </c>
      <c r="F691" s="49"/>
      <c r="G691" s="52"/>
      <c r="H691" s="49" t="s">
        <v>11</v>
      </c>
      <c r="I691" s="49">
        <f t="shared" si="32"/>
        <v>2024</v>
      </c>
      <c r="J691" s="52"/>
      <c r="K691" s="49"/>
      <c r="L691" s="49"/>
      <c r="M691" s="131"/>
      <c r="N691" s="119"/>
      <c r="O691" s="132" t="s">
        <v>74</v>
      </c>
    </row>
    <row r="692" spans="1:15" ht="15" thickBot="1" x14ac:dyDescent="0.25">
      <c r="A692" s="47" t="s">
        <v>40</v>
      </c>
      <c r="B692" s="48"/>
      <c r="C692" s="49"/>
      <c r="D692" s="49"/>
      <c r="E692" s="54" t="s">
        <v>42</v>
      </c>
      <c r="F692" s="49"/>
      <c r="G692" s="55"/>
      <c r="H692" s="56" t="s">
        <v>43</v>
      </c>
      <c r="I692" s="49"/>
      <c r="J692" s="49"/>
      <c r="K692" s="49"/>
      <c r="L692" s="49"/>
      <c r="M692" s="133" t="s">
        <v>75</v>
      </c>
      <c r="N692" s="115"/>
      <c r="O692" s="121"/>
    </row>
    <row r="693" spans="1:15" ht="14" thickBot="1" x14ac:dyDescent="0.2">
      <c r="A693" s="57" t="s">
        <v>45</v>
      </c>
      <c r="B693" s="49"/>
      <c r="C693"/>
      <c r="D693" s="49"/>
      <c r="E693" s="123" t="s">
        <v>71</v>
      </c>
      <c r="F693" s="124"/>
      <c r="G693" s="155"/>
      <c r="H693" s="125" t="s">
        <v>109</v>
      </c>
      <c r="I693" s="126"/>
      <c r="J693" s="49"/>
      <c r="K693" s="49"/>
      <c r="L693" s="49"/>
      <c r="M693" s="118" t="s">
        <v>76</v>
      </c>
      <c r="N693" s="120"/>
      <c r="O693" s="122"/>
    </row>
    <row r="694" spans="1:15" ht="14" thickBot="1" x14ac:dyDescent="0.2">
      <c r="A694" s="47" t="s">
        <v>12</v>
      </c>
      <c r="B694" s="58"/>
      <c r="C694" s="172" t="s">
        <v>93</v>
      </c>
      <c r="D694" s="49"/>
      <c r="E694" s="127" t="s">
        <v>72</v>
      </c>
      <c r="F694" s="128"/>
      <c r="G694" s="122"/>
      <c r="H694" s="129" t="s">
        <v>73</v>
      </c>
      <c r="I694" s="130"/>
      <c r="J694" s="49"/>
      <c r="K694" s="49"/>
      <c r="L694" s="49"/>
      <c r="M694" s="49"/>
      <c r="N694" s="49"/>
      <c r="O694" s="51"/>
    </row>
    <row r="695" spans="1:15" x14ac:dyDescent="0.15">
      <c r="A695" s="57" t="s">
        <v>63</v>
      </c>
      <c r="B695" s="59"/>
      <c r="C695" s="49"/>
      <c r="D695" s="49"/>
      <c r="E695" s="60" t="s">
        <v>13</v>
      </c>
      <c r="F695" s="61"/>
      <c r="G695" s="62"/>
      <c r="H695" s="60" t="s">
        <v>14</v>
      </c>
      <c r="I695" s="63"/>
      <c r="J695" s="62"/>
      <c r="K695" s="64" t="s">
        <v>15</v>
      </c>
      <c r="L695" s="49"/>
      <c r="M695" s="64" t="s">
        <v>15</v>
      </c>
      <c r="N695" s="49"/>
      <c r="O695" s="51"/>
    </row>
    <row r="696" spans="1:15" ht="28" x14ac:dyDescent="0.15">
      <c r="A696" s="65" t="s">
        <v>16</v>
      </c>
      <c r="B696" s="66" t="s">
        <v>17</v>
      </c>
      <c r="C696" s="67" t="s">
        <v>18</v>
      </c>
      <c r="D696" s="68" t="s">
        <v>19</v>
      </c>
      <c r="E696" s="69">
        <f>+I689</f>
        <v>2022</v>
      </c>
      <c r="F696" s="67">
        <f>+$I$10</f>
        <v>2023</v>
      </c>
      <c r="G696" s="70">
        <f>+$I$11</f>
        <v>2024</v>
      </c>
      <c r="H696" s="69">
        <f>+E696</f>
        <v>2022</v>
      </c>
      <c r="I696" s="67">
        <f>+F696</f>
        <v>2023</v>
      </c>
      <c r="J696" s="70">
        <f>+G696</f>
        <v>2024</v>
      </c>
      <c r="K696" s="71" t="s">
        <v>20</v>
      </c>
      <c r="L696" s="173" t="s">
        <v>106</v>
      </c>
      <c r="M696" s="72" t="s">
        <v>44</v>
      </c>
      <c r="N696" s="73" t="s">
        <v>21</v>
      </c>
      <c r="O696" s="74" t="s">
        <v>64</v>
      </c>
    </row>
    <row r="697" spans="1:15" x14ac:dyDescent="0.15">
      <c r="A697" s="75" t="s">
        <v>22</v>
      </c>
      <c r="B697" s="48"/>
      <c r="C697" s="48"/>
      <c r="D697" s="76">
        <v>0.6</v>
      </c>
      <c r="E697" s="77"/>
      <c r="F697" s="77"/>
      <c r="G697" s="77"/>
      <c r="H697" s="78">
        <f>IF(J689 &gt; 0,(E697*D697*J688/J689)+(100%-D697)*E697,0)</f>
        <v>0</v>
      </c>
      <c r="I697" s="78">
        <f>IF(J690&gt;0,(F697*D697*J688/J690)+(100%-D697)*F697,0)</f>
        <v>0</v>
      </c>
      <c r="J697" s="78">
        <f>IF(J691&gt;0,(G697*D697*J688/J691)+(100%-D697)*G697,0)</f>
        <v>0</v>
      </c>
      <c r="K697" s="79">
        <f>SUM(H697:J697)/3</f>
        <v>0</v>
      </c>
      <c r="L697" s="80">
        <v>48</v>
      </c>
      <c r="M697" s="80">
        <f>+L697</f>
        <v>48</v>
      </c>
      <c r="N697" s="81">
        <f>IF(M697 &gt; 0,+K697/M697,0)</f>
        <v>0</v>
      </c>
      <c r="O697" s="82"/>
    </row>
    <row r="698" spans="1:15" x14ac:dyDescent="0.15">
      <c r="A698" s="75" t="s">
        <v>23</v>
      </c>
      <c r="B698" s="83"/>
      <c r="C698" s="48"/>
      <c r="D698" s="84">
        <v>0.9</v>
      </c>
      <c r="E698" s="77"/>
      <c r="F698" s="77"/>
      <c r="G698" s="77"/>
      <c r="H698" s="78">
        <f>IF(J689 &gt; 0,(E698*D698*J688/J689)+(100%-D698)*E698,0)</f>
        <v>0</v>
      </c>
      <c r="I698" s="78">
        <f>IF(J690&gt;0,(F698*D698*J688/J690)+(100%-D698)*F698,0)</f>
        <v>0</v>
      </c>
      <c r="J698" s="78">
        <f>IF(J691&gt;0,(G698*D698*J688/J691)+(100%-D698)*G698,0)</f>
        <v>0</v>
      </c>
      <c r="K698" s="79">
        <f>SUM(H698:J698)/3</f>
        <v>0</v>
      </c>
      <c r="L698" s="85"/>
      <c r="M698" s="80">
        <f>+L698</f>
        <v>0</v>
      </c>
      <c r="N698" s="81">
        <f>IF(M698 &gt; 0,+K698/M698,0)</f>
        <v>0</v>
      </c>
      <c r="O698" s="86"/>
    </row>
    <row r="699" spans="1:15" x14ac:dyDescent="0.15">
      <c r="A699" s="75" t="s">
        <v>24</v>
      </c>
      <c r="B699" s="49" t="s">
        <v>60</v>
      </c>
      <c r="C699" s="54">
        <f>B695</f>
        <v>0</v>
      </c>
      <c r="D699" s="87">
        <v>0.9</v>
      </c>
      <c r="E699" s="77"/>
      <c r="F699" s="77"/>
      <c r="G699" s="77"/>
      <c r="H699" s="88">
        <f>IF(J689&gt;0,IF(B695="kWh",(E699*D699*J688/J689)+(100%-D699)*E699,(E699*10*D699*J688/J689)+(100%-D699)*E699*10),0)</f>
        <v>0</v>
      </c>
      <c r="I699" s="88">
        <f>IF(J689&gt;0,IF(B695="kWh",(F699*D699*J688/J690)+(100%-D699)*F699,(F699*10*D699*J688/J690)+(100%-D699)*F699*10),0)</f>
        <v>0</v>
      </c>
      <c r="J699" s="88">
        <f>IF(J691&gt;0,IF(B695="kWh",(G699*D699*J688/J691)+(100%-D699)*G699,(G699*10*D699*J688/J691)+(100%-D699)*G699*10),0)</f>
        <v>0</v>
      </c>
      <c r="K699" s="89">
        <f>SUM(H699:J699)/3</f>
        <v>0</v>
      </c>
      <c r="L699" s="90"/>
      <c r="M699" s="90"/>
      <c r="N699" s="91"/>
      <c r="O699" s="86"/>
    </row>
    <row r="700" spans="1:15" ht="14" thickBot="1" x14ac:dyDescent="0.2">
      <c r="A700" s="93" t="s">
        <v>25</v>
      </c>
      <c r="B700" s="48"/>
      <c r="C700" s="48"/>
      <c r="D700" s="84">
        <v>0.9</v>
      </c>
      <c r="E700" s="77"/>
      <c r="F700" s="77"/>
      <c r="G700" s="77"/>
      <c r="H700" s="78">
        <f>IF(J689&gt;0,(E700*D700*J688/J689)+(100%-D700)*E700,0)</f>
        <v>0</v>
      </c>
      <c r="I700" s="78">
        <f>IF(J689&gt;0,(F700*D700*J688/J690)+(100%-D700)*F700,0)</f>
        <v>0</v>
      </c>
      <c r="J700" s="78">
        <f>IF(J691&gt;0,(G700*D700*J688/J691)+(100%-D700)*G700,0)</f>
        <v>0</v>
      </c>
      <c r="K700" s="79">
        <f>SUM(H700:J700)/3</f>
        <v>0</v>
      </c>
      <c r="L700" s="94"/>
      <c r="M700" s="94"/>
      <c r="N700" s="49"/>
      <c r="O700" s="86"/>
    </row>
    <row r="701" spans="1:15" ht="14" thickBot="1" x14ac:dyDescent="0.2">
      <c r="A701" s="95" t="s">
        <v>26</v>
      </c>
      <c r="B701" s="45"/>
      <c r="C701" s="45"/>
      <c r="D701" s="45"/>
      <c r="E701" s="96">
        <f>IF(B695="kWh",SUM(E697:E700),E697+E698+(E699*10)+E700)</f>
        <v>0</v>
      </c>
      <c r="F701" s="96">
        <f>IF(B695="kWh",SUM(F697:F700),F697+F698+(F699*10)+F700)</f>
        <v>0</v>
      </c>
      <c r="G701" s="96">
        <f>IF(B695="kWh",SUM(G697:G700),G697+G698+(G699*10)+G700)</f>
        <v>0</v>
      </c>
      <c r="H701" s="96">
        <f>SUM(H697:H700)</f>
        <v>0</v>
      </c>
      <c r="I701" s="96">
        <f>SUM(I697:I700)</f>
        <v>0</v>
      </c>
      <c r="J701" s="96">
        <f>SUM(J697:J700)</f>
        <v>0</v>
      </c>
      <c r="K701" s="97">
        <f>SUM(K697:K700)</f>
        <v>0</v>
      </c>
      <c r="L701" s="98"/>
      <c r="M701" s="99" t="s">
        <v>61</v>
      </c>
      <c r="N701" s="100">
        <f>IF(G691 &gt; 0,+K701/G691,0)</f>
        <v>0</v>
      </c>
      <c r="O701" s="101">
        <f>IF(K701&gt;0,(+O697*K697+O698*K698+O699*K699+O700*K700)/K701,0)</f>
        <v>0</v>
      </c>
    </row>
    <row r="702" spans="1:15" ht="14" thickBot="1" x14ac:dyDescent="0.2">
      <c r="A702" s="102" t="s">
        <v>27</v>
      </c>
      <c r="B702" s="103"/>
      <c r="C702" s="103"/>
      <c r="D702" s="103"/>
      <c r="E702" s="104">
        <f>IF(B695="kWh",E697+E698+E699*B694+E700,E697+E698+(E699*10*B694)+E700)</f>
        <v>0</v>
      </c>
      <c r="F702" s="104">
        <f>IF(B695="kWh",F697+F698+F699*B694+F700,F697+F698+(F699*10*B694)+F700)</f>
        <v>0</v>
      </c>
      <c r="G702" s="104">
        <f>IF(B695="kWh",G697+G698+G699*B694+G700,G697+G698+(G699*10*B694)+G700)</f>
        <v>0</v>
      </c>
      <c r="H702" s="105">
        <f>+H697+H698+H699*B694+H700</f>
        <v>0</v>
      </c>
      <c r="I702" s="105">
        <f>+I697+I698+I699*B694+I700</f>
        <v>0</v>
      </c>
      <c r="J702" s="106">
        <f>+J697+J698+J699*B694+J700</f>
        <v>0</v>
      </c>
      <c r="K702" s="107">
        <f>+K697+K698+K699*B694+K700</f>
        <v>0</v>
      </c>
      <c r="L702" s="108"/>
      <c r="M702" s="109" t="s">
        <v>62</v>
      </c>
      <c r="N702" s="110">
        <f>IF(G691 &gt; 0,+K702/G691,0)</f>
        <v>0</v>
      </c>
      <c r="O702" s="111">
        <f>IF(K702&gt;0,(+O697*K697+O698*K698+O699*K699+O700*K700)/K702,0)</f>
        <v>0</v>
      </c>
    </row>
    <row r="703" spans="1:15" x14ac:dyDescent="0.15">
      <c r="A703" s="112" t="s">
        <v>28</v>
      </c>
      <c r="B703" s="113"/>
      <c r="C703" s="113"/>
      <c r="D703" s="113"/>
      <c r="E703" s="113"/>
      <c r="F703" s="113"/>
      <c r="G703" s="113"/>
      <c r="H703" s="113"/>
      <c r="I703" s="113"/>
      <c r="J703" s="113"/>
      <c r="K703" s="113"/>
      <c r="L703" s="113"/>
      <c r="M703" s="113"/>
      <c r="N703" s="113"/>
      <c r="O703" s="114"/>
    </row>
    <row r="704" spans="1:15" x14ac:dyDescent="0.15">
      <c r="A704" s="180"/>
      <c r="L704" s="92"/>
      <c r="O704" s="181"/>
    </row>
    <row r="705" spans="1:15" ht="14" thickBot="1" x14ac:dyDescent="0.2">
      <c r="A705" s="182"/>
      <c r="B705" s="183"/>
      <c r="C705" s="183"/>
      <c r="D705" s="183"/>
      <c r="E705" s="183"/>
      <c r="F705" s="183"/>
      <c r="G705" s="183"/>
      <c r="H705" s="183"/>
      <c r="I705" s="183"/>
      <c r="J705" s="183"/>
      <c r="K705" s="183"/>
      <c r="L705" s="183"/>
      <c r="M705" s="183"/>
      <c r="N705" s="183"/>
      <c r="O705" s="184"/>
    </row>
    <row r="706" spans="1:15" ht="21" x14ac:dyDescent="0.25">
      <c r="A706" s="44" t="s">
        <v>0</v>
      </c>
      <c r="B706" s="179"/>
      <c r="C706" s="175"/>
      <c r="D706" s="117"/>
      <c r="E706" s="45"/>
      <c r="F706" s="45"/>
      <c r="G706" s="45"/>
      <c r="H706" s="45"/>
      <c r="I706" s="45"/>
      <c r="J706" s="45"/>
      <c r="K706" s="45"/>
      <c r="L706" s="45"/>
      <c r="M706" s="45"/>
      <c r="N706" s="45"/>
      <c r="O706" s="46"/>
    </row>
    <row r="707" spans="1:15" x14ac:dyDescent="0.15">
      <c r="A707" s="47" t="s">
        <v>1</v>
      </c>
      <c r="B707" s="143"/>
      <c r="C707" s="144"/>
      <c r="D707" s="49"/>
      <c r="E707" s="49" t="s">
        <v>2</v>
      </c>
      <c r="F707" s="49"/>
      <c r="G707" s="50"/>
      <c r="H707" s="49"/>
      <c r="I707" s="49" t="s">
        <v>3</v>
      </c>
      <c r="J707" s="49"/>
      <c r="K707" s="49"/>
      <c r="L707" s="49"/>
      <c r="M707" s="49"/>
      <c r="N707" s="49"/>
      <c r="O707" s="51"/>
    </row>
    <row r="708" spans="1:15" x14ac:dyDescent="0.15">
      <c r="A708" s="47" t="s">
        <v>4</v>
      </c>
      <c r="B708" s="143"/>
      <c r="C708" s="48"/>
      <c r="D708" s="49"/>
      <c r="E708" s="49" t="s">
        <v>5</v>
      </c>
      <c r="F708" s="49"/>
      <c r="G708" s="50"/>
      <c r="H708" s="49"/>
      <c r="I708" s="49" t="s">
        <v>6</v>
      </c>
      <c r="J708" s="52"/>
      <c r="K708" s="49"/>
      <c r="L708" s="115" t="s">
        <v>96</v>
      </c>
      <c r="M708" s="49"/>
      <c r="N708" s="49"/>
      <c r="O708" s="51"/>
    </row>
    <row r="709" spans="1:15" x14ac:dyDescent="0.15">
      <c r="A709" s="53" t="s">
        <v>7</v>
      </c>
      <c r="B709" s="48"/>
      <c r="C709" s="48"/>
      <c r="D709" s="49"/>
      <c r="E709" s="49" t="s">
        <v>8</v>
      </c>
      <c r="F709" s="49"/>
      <c r="G709" s="50"/>
      <c r="H709" s="49"/>
      <c r="I709" s="49">
        <f>+I9</f>
        <v>2022</v>
      </c>
      <c r="J709" s="52"/>
      <c r="K709" s="49"/>
      <c r="L709" s="174"/>
      <c r="M709" s="49"/>
      <c r="N709" s="49"/>
      <c r="O709" s="51"/>
    </row>
    <row r="710" spans="1:15" ht="14" thickBot="1" x14ac:dyDescent="0.2">
      <c r="A710" s="47" t="s">
        <v>9</v>
      </c>
      <c r="B710" s="144"/>
      <c r="D710" s="49"/>
      <c r="E710" s="49" t="s">
        <v>10</v>
      </c>
      <c r="F710" s="49"/>
      <c r="G710" s="50"/>
      <c r="H710" s="49"/>
      <c r="I710" s="49">
        <f t="shared" ref="I710:I711" si="33">+I10</f>
        <v>2023</v>
      </c>
      <c r="J710" s="52"/>
      <c r="K710" s="49"/>
      <c r="L710" s="49"/>
      <c r="M710" s="49"/>
      <c r="N710" s="49"/>
      <c r="O710" s="51"/>
    </row>
    <row r="711" spans="1:15" ht="14" thickBot="1" x14ac:dyDescent="0.2">
      <c r="A711" s="47" t="s">
        <v>41</v>
      </c>
      <c r="B711" s="48"/>
      <c r="C711" s="49"/>
      <c r="D711" s="49"/>
      <c r="E711" s="54" t="s">
        <v>68</v>
      </c>
      <c r="F711" s="49"/>
      <c r="G711" s="52"/>
      <c r="H711" s="49" t="s">
        <v>11</v>
      </c>
      <c r="I711" s="49">
        <f t="shared" si="33"/>
        <v>2024</v>
      </c>
      <c r="J711" s="52"/>
      <c r="K711" s="49"/>
      <c r="L711" s="49"/>
      <c r="M711" s="131"/>
      <c r="N711" s="119"/>
      <c r="O711" s="132" t="s">
        <v>74</v>
      </c>
    </row>
    <row r="712" spans="1:15" ht="15" thickBot="1" x14ac:dyDescent="0.25">
      <c r="A712" s="47" t="s">
        <v>40</v>
      </c>
      <c r="B712" s="48"/>
      <c r="C712" s="49"/>
      <c r="D712" s="49"/>
      <c r="E712" s="54" t="s">
        <v>42</v>
      </c>
      <c r="F712" s="49"/>
      <c r="G712" s="55"/>
      <c r="H712" s="56" t="s">
        <v>43</v>
      </c>
      <c r="I712" s="49"/>
      <c r="J712" s="49"/>
      <c r="K712" s="49"/>
      <c r="L712" s="49"/>
      <c r="M712" s="133" t="s">
        <v>75</v>
      </c>
      <c r="N712" s="115"/>
      <c r="O712" s="121"/>
    </row>
    <row r="713" spans="1:15" ht="14" thickBot="1" x14ac:dyDescent="0.2">
      <c r="A713" s="57" t="s">
        <v>45</v>
      </c>
      <c r="B713" s="49"/>
      <c r="C713"/>
      <c r="D713" s="49"/>
      <c r="E713" s="123" t="s">
        <v>71</v>
      </c>
      <c r="F713" s="124"/>
      <c r="G713" s="155"/>
      <c r="H713" s="125" t="s">
        <v>109</v>
      </c>
      <c r="I713" s="126"/>
      <c r="J713" s="49"/>
      <c r="K713" s="49"/>
      <c r="L713" s="49"/>
      <c r="M713" s="118" t="s">
        <v>76</v>
      </c>
      <c r="N713" s="120"/>
      <c r="O713" s="122"/>
    </row>
    <row r="714" spans="1:15" ht="14" thickBot="1" x14ac:dyDescent="0.2">
      <c r="A714" s="47" t="s">
        <v>12</v>
      </c>
      <c r="B714" s="58"/>
      <c r="C714" s="172" t="s">
        <v>93</v>
      </c>
      <c r="D714" s="49"/>
      <c r="E714" s="127" t="s">
        <v>72</v>
      </c>
      <c r="F714" s="128"/>
      <c r="G714" s="122"/>
      <c r="H714" s="129" t="s">
        <v>73</v>
      </c>
      <c r="I714" s="130"/>
      <c r="J714" s="49"/>
      <c r="K714" s="49"/>
      <c r="L714" s="49"/>
      <c r="M714" s="49"/>
      <c r="N714" s="49"/>
      <c r="O714" s="51"/>
    </row>
    <row r="715" spans="1:15" x14ac:dyDescent="0.15">
      <c r="A715" s="57" t="s">
        <v>63</v>
      </c>
      <c r="B715" s="59"/>
      <c r="C715" s="49"/>
      <c r="D715" s="49"/>
      <c r="E715" s="60" t="s">
        <v>13</v>
      </c>
      <c r="F715" s="61"/>
      <c r="G715" s="62"/>
      <c r="H715" s="60" t="s">
        <v>14</v>
      </c>
      <c r="I715" s="63"/>
      <c r="J715" s="62"/>
      <c r="K715" s="64" t="s">
        <v>15</v>
      </c>
      <c r="L715" s="49"/>
      <c r="M715" s="64" t="s">
        <v>15</v>
      </c>
      <c r="N715" s="49"/>
      <c r="O715" s="51"/>
    </row>
    <row r="716" spans="1:15" ht="28" x14ac:dyDescent="0.15">
      <c r="A716" s="65" t="s">
        <v>16</v>
      </c>
      <c r="B716" s="66" t="s">
        <v>17</v>
      </c>
      <c r="C716" s="67" t="s">
        <v>18</v>
      </c>
      <c r="D716" s="68" t="s">
        <v>19</v>
      </c>
      <c r="E716" s="69">
        <f>+I709</f>
        <v>2022</v>
      </c>
      <c r="F716" s="67">
        <f>+$I$10</f>
        <v>2023</v>
      </c>
      <c r="G716" s="70">
        <f>+$I$11</f>
        <v>2024</v>
      </c>
      <c r="H716" s="69">
        <f>+E716</f>
        <v>2022</v>
      </c>
      <c r="I716" s="67">
        <f>+F716</f>
        <v>2023</v>
      </c>
      <c r="J716" s="70">
        <f>+G716</f>
        <v>2024</v>
      </c>
      <c r="K716" s="71" t="s">
        <v>20</v>
      </c>
      <c r="L716" s="173" t="s">
        <v>106</v>
      </c>
      <c r="M716" s="72" t="s">
        <v>44</v>
      </c>
      <c r="N716" s="73" t="s">
        <v>21</v>
      </c>
      <c r="O716" s="74" t="s">
        <v>64</v>
      </c>
    </row>
    <row r="717" spans="1:15" x14ac:dyDescent="0.15">
      <c r="A717" s="75" t="s">
        <v>22</v>
      </c>
      <c r="B717" s="48"/>
      <c r="C717" s="48"/>
      <c r="D717" s="76">
        <v>0.6</v>
      </c>
      <c r="E717" s="77"/>
      <c r="F717" s="77"/>
      <c r="G717" s="77"/>
      <c r="H717" s="78">
        <f>IF(J709 &gt; 0,(E717*D717*J708/J709)+(100%-D717)*E717,0)</f>
        <v>0</v>
      </c>
      <c r="I717" s="78">
        <f>IF(J710&gt;0,(F717*D717*J708/J710)+(100%-D717)*F717,0)</f>
        <v>0</v>
      </c>
      <c r="J717" s="78">
        <f>IF(J711&gt;0,(G717*D717*J708/J711)+(100%-D717)*G717,0)</f>
        <v>0</v>
      </c>
      <c r="K717" s="79">
        <f>SUM(H717:J717)/3</f>
        <v>0</v>
      </c>
      <c r="L717" s="195">
        <v>0</v>
      </c>
      <c r="M717" s="80">
        <f>+L717</f>
        <v>0</v>
      </c>
      <c r="N717" s="81">
        <f>IF(M717 &gt; 0,+K717/M717,0)</f>
        <v>0</v>
      </c>
      <c r="O717" s="82"/>
    </row>
    <row r="718" spans="1:15" x14ac:dyDescent="0.15">
      <c r="A718" s="75" t="s">
        <v>23</v>
      </c>
      <c r="B718" s="83"/>
      <c r="C718" s="48"/>
      <c r="D718" s="84">
        <v>0.9</v>
      </c>
      <c r="E718" s="77"/>
      <c r="F718" s="77"/>
      <c r="G718" s="77"/>
      <c r="H718" s="78">
        <f>IF(J709 &gt; 0,(E718*D718*J708/J709)+(100%-D718)*E718,0)</f>
        <v>0</v>
      </c>
      <c r="I718" s="78">
        <f>IF(J710&gt;0,(F718*D718*J708/J710)+(100%-D718)*F718,0)</f>
        <v>0</v>
      </c>
      <c r="J718" s="78">
        <f>IF(J711&gt;0,(G718*D718*J708/J711)+(100%-D718)*G718,0)</f>
        <v>0</v>
      </c>
      <c r="K718" s="79">
        <f>SUM(H718:J718)/3</f>
        <v>0</v>
      </c>
      <c r="L718" s="85"/>
      <c r="M718" s="80">
        <f>+L718</f>
        <v>0</v>
      </c>
      <c r="N718" s="81">
        <f>IF(M718 &gt; 0,+K718/M718,0)</f>
        <v>0</v>
      </c>
      <c r="O718" s="86"/>
    </row>
    <row r="719" spans="1:15" x14ac:dyDescent="0.15">
      <c r="A719" s="75" t="s">
        <v>24</v>
      </c>
      <c r="B719" s="49" t="s">
        <v>60</v>
      </c>
      <c r="C719" s="54">
        <f>B715</f>
        <v>0</v>
      </c>
      <c r="D719" s="87">
        <v>0.9</v>
      </c>
      <c r="E719" s="77"/>
      <c r="F719" s="77"/>
      <c r="G719" s="77"/>
      <c r="H719" s="88">
        <f>IF(J709&gt;0,IF(B715="kWh",(E719*D719*J708/J709)+(100%-D719)*E719,(E719*10*D719*J708/J709)+(100%-D719)*E719*10),0)</f>
        <v>0</v>
      </c>
      <c r="I719" s="88">
        <f>IF(J709&gt;0,IF(B715="kWh",(F719*D719*J708/J710)+(100%-D719)*F719,(F719*10*D719*J708/J710)+(100%-D719)*F719*10),0)</f>
        <v>0</v>
      </c>
      <c r="J719" s="88">
        <f>IF(J711&gt;0,IF(B715="kWh",(G719*D719*J708/J711)+(100%-D719)*G719,(G719*10*D719*J708/J711)+(100%-D719)*G719*10),0)</f>
        <v>0</v>
      </c>
      <c r="K719" s="89">
        <f>SUM(H719:J719)/3</f>
        <v>0</v>
      </c>
      <c r="L719" s="90"/>
      <c r="M719" s="90"/>
      <c r="N719" s="91"/>
      <c r="O719" s="86"/>
    </row>
    <row r="720" spans="1:15" ht="14" thickBot="1" x14ac:dyDescent="0.2">
      <c r="A720" s="93" t="s">
        <v>25</v>
      </c>
      <c r="B720" s="48"/>
      <c r="C720" s="48"/>
      <c r="D720" s="84">
        <v>0.9</v>
      </c>
      <c r="E720" s="77"/>
      <c r="F720" s="77"/>
      <c r="G720" s="77"/>
      <c r="H720" s="78">
        <f>IF(J709&gt;0,(E720*D720*J708/J709)+(100%-D720)*E720,0)</f>
        <v>0</v>
      </c>
      <c r="I720" s="78">
        <f>IF(J709&gt;0,(F720*D720*J708/J710)+(100%-D720)*F720,0)</f>
        <v>0</v>
      </c>
      <c r="J720" s="78">
        <f>IF(J711&gt;0,(G720*D720*J708/J711)+(100%-D720)*G720,0)</f>
        <v>0</v>
      </c>
      <c r="K720" s="79">
        <f>SUM(H720:J720)/3</f>
        <v>0</v>
      </c>
      <c r="L720" s="94"/>
      <c r="M720" s="94"/>
      <c r="N720" s="49"/>
      <c r="O720" s="86"/>
    </row>
    <row r="721" spans="1:15" ht="14" thickBot="1" x14ac:dyDescent="0.2">
      <c r="A721" s="95" t="s">
        <v>26</v>
      </c>
      <c r="B721" s="45"/>
      <c r="C721" s="45"/>
      <c r="D721" s="45"/>
      <c r="E721" s="96">
        <f>IF(B715="kWh",SUM(E717:E720),E717+E718+(E719*10)+E720)</f>
        <v>0</v>
      </c>
      <c r="F721" s="96">
        <f>IF(B715="kWh",SUM(F717:F720),F717+F718+(F719*10)+F720)</f>
        <v>0</v>
      </c>
      <c r="G721" s="96">
        <f>IF(B715="kWh",SUM(G717:G720),G717+G718+(G719*10)+G720)</f>
        <v>0</v>
      </c>
      <c r="H721" s="96">
        <f>SUM(H717:H720)</f>
        <v>0</v>
      </c>
      <c r="I721" s="96">
        <f>SUM(I717:I720)</f>
        <v>0</v>
      </c>
      <c r="J721" s="96">
        <f>SUM(J717:J720)</f>
        <v>0</v>
      </c>
      <c r="K721" s="97">
        <f>SUM(K717:K720)</f>
        <v>0</v>
      </c>
      <c r="L721" s="98"/>
      <c r="M721" s="99" t="s">
        <v>61</v>
      </c>
      <c r="N721" s="100">
        <f>IF(G711 &gt; 0,+K721/G711,0)</f>
        <v>0</v>
      </c>
      <c r="O721" s="101">
        <f>IF(K721&gt;0,(+O717*K717+O718*K718+O719*K719+O720*K720)/K721,0)</f>
        <v>0</v>
      </c>
    </row>
    <row r="722" spans="1:15" ht="14" thickBot="1" x14ac:dyDescent="0.2">
      <c r="A722" s="102" t="s">
        <v>27</v>
      </c>
      <c r="B722" s="103"/>
      <c r="C722" s="103"/>
      <c r="D722" s="103"/>
      <c r="E722" s="104">
        <f>IF(B715="kWh",E717+E718+E719*B714+E720,E717+E718+(E719*10*B714)+E720)</f>
        <v>0</v>
      </c>
      <c r="F722" s="104">
        <f>IF(B715="kWh",F717+F718+F719*B714+F720,F717+F718+(F719*10*B714)+F720)</f>
        <v>0</v>
      </c>
      <c r="G722" s="104">
        <f>IF(B715="kWh",G717+G718+G719*B714+G720,G717+G718+(G719*10*B714)+G720)</f>
        <v>0</v>
      </c>
      <c r="H722" s="105">
        <f>+H717+H718+H719*B714+H720</f>
        <v>0</v>
      </c>
      <c r="I722" s="105">
        <f>+I717+I718+I719*B714+I720</f>
        <v>0</v>
      </c>
      <c r="J722" s="106">
        <f>+J717+J718+J719*B714+J720</f>
        <v>0</v>
      </c>
      <c r="K722" s="107">
        <f>+K717+K718+K719*B714+K720</f>
        <v>0</v>
      </c>
      <c r="L722" s="108"/>
      <c r="M722" s="109" t="s">
        <v>62</v>
      </c>
      <c r="N722" s="110">
        <f>IF(G711 &gt; 0,+K722/G711,0)</f>
        <v>0</v>
      </c>
      <c r="O722" s="111">
        <f>IF(K722&gt;0,(+O717*K717+O718*K718+O719*K719+O720*K720)/K722,0)</f>
        <v>0</v>
      </c>
    </row>
    <row r="723" spans="1:15" x14ac:dyDescent="0.15">
      <c r="A723" s="112" t="s">
        <v>28</v>
      </c>
      <c r="B723" s="113"/>
      <c r="C723" s="113"/>
      <c r="D723" s="113"/>
      <c r="E723" s="113"/>
      <c r="F723" s="113"/>
      <c r="G723" s="113"/>
      <c r="H723" s="113"/>
      <c r="I723" s="113"/>
      <c r="J723" s="113"/>
      <c r="K723" s="113"/>
      <c r="L723" s="113"/>
      <c r="M723" s="113"/>
      <c r="N723" s="113"/>
      <c r="O723" s="114"/>
    </row>
    <row r="724" spans="1:15" x14ac:dyDescent="0.15">
      <c r="A724" s="180"/>
      <c r="L724" s="92"/>
      <c r="O724" s="181"/>
    </row>
    <row r="725" spans="1:15" ht="14" thickBot="1" x14ac:dyDescent="0.2">
      <c r="A725" s="182"/>
      <c r="B725" s="183"/>
      <c r="C725" s="183"/>
      <c r="D725" s="183"/>
      <c r="E725" s="183"/>
      <c r="F725" s="183"/>
      <c r="G725" s="183"/>
      <c r="H725" s="183"/>
      <c r="I725" s="183"/>
      <c r="J725" s="183"/>
      <c r="K725" s="183"/>
      <c r="L725" s="183"/>
      <c r="M725" s="183"/>
      <c r="N725" s="183"/>
      <c r="O725" s="184"/>
    </row>
    <row r="726" spans="1:15" ht="21" x14ac:dyDescent="0.25">
      <c r="A726" s="44" t="s">
        <v>0</v>
      </c>
      <c r="B726" s="179"/>
      <c r="C726" s="175"/>
      <c r="D726" s="117"/>
      <c r="E726" s="45"/>
      <c r="F726" s="45"/>
      <c r="G726" s="45"/>
      <c r="H726" s="45"/>
      <c r="I726" s="45"/>
      <c r="J726" s="45"/>
      <c r="K726" s="45"/>
      <c r="L726" s="45"/>
      <c r="M726" s="45"/>
      <c r="N726" s="45"/>
      <c r="O726" s="46"/>
    </row>
    <row r="727" spans="1:15" x14ac:dyDescent="0.15">
      <c r="A727" s="47" t="s">
        <v>1</v>
      </c>
      <c r="B727" s="143"/>
      <c r="C727" s="144"/>
      <c r="D727" s="49"/>
      <c r="E727" s="49" t="s">
        <v>2</v>
      </c>
      <c r="F727" s="49"/>
      <c r="G727" s="50"/>
      <c r="H727" s="49"/>
      <c r="I727" s="49" t="s">
        <v>3</v>
      </c>
      <c r="J727" s="49"/>
      <c r="K727" s="49"/>
      <c r="L727" s="49"/>
      <c r="M727" s="49"/>
      <c r="N727" s="49"/>
      <c r="O727" s="51"/>
    </row>
    <row r="728" spans="1:15" x14ac:dyDescent="0.15">
      <c r="A728" s="47" t="s">
        <v>4</v>
      </c>
      <c r="B728" s="143"/>
      <c r="C728" s="48"/>
      <c r="D728" s="49"/>
      <c r="E728" s="49" t="s">
        <v>5</v>
      </c>
      <c r="F728" s="49"/>
      <c r="G728" s="50"/>
      <c r="H728" s="49"/>
      <c r="I728" s="49" t="s">
        <v>6</v>
      </c>
      <c r="J728" s="52"/>
      <c r="K728" s="49"/>
      <c r="L728" s="115" t="s">
        <v>96</v>
      </c>
      <c r="M728" s="49"/>
      <c r="N728" s="49"/>
      <c r="O728" s="51"/>
    </row>
    <row r="729" spans="1:15" x14ac:dyDescent="0.15">
      <c r="A729" s="53" t="s">
        <v>7</v>
      </c>
      <c r="B729" s="48"/>
      <c r="C729" s="48"/>
      <c r="D729" s="49"/>
      <c r="E729" s="49" t="s">
        <v>8</v>
      </c>
      <c r="F729" s="49"/>
      <c r="G729" s="50"/>
      <c r="H729" s="49"/>
      <c r="I729" s="49">
        <f>+I9</f>
        <v>2022</v>
      </c>
      <c r="J729" s="52"/>
      <c r="K729" s="49"/>
      <c r="L729" s="174"/>
      <c r="M729" s="49"/>
      <c r="N729" s="49"/>
      <c r="O729" s="51"/>
    </row>
    <row r="730" spans="1:15" ht="14" thickBot="1" x14ac:dyDescent="0.2">
      <c r="A730" s="47" t="s">
        <v>9</v>
      </c>
      <c r="B730" s="144"/>
      <c r="D730" s="49"/>
      <c r="E730" s="49" t="s">
        <v>10</v>
      </c>
      <c r="F730" s="49"/>
      <c r="G730" s="50"/>
      <c r="H730" s="49"/>
      <c r="I730" s="49">
        <v>2018</v>
      </c>
      <c r="J730" s="52"/>
      <c r="K730" s="49"/>
      <c r="L730" s="49"/>
      <c r="M730" s="49"/>
      <c r="N730" s="49"/>
      <c r="O730" s="51"/>
    </row>
    <row r="731" spans="1:15" ht="14" thickBot="1" x14ac:dyDescent="0.2">
      <c r="A731" s="47" t="s">
        <v>41</v>
      </c>
      <c r="B731" s="48"/>
      <c r="C731" s="49"/>
      <c r="D731" s="49"/>
      <c r="E731" s="54" t="s">
        <v>68</v>
      </c>
      <c r="F731" s="49"/>
      <c r="G731" s="52"/>
      <c r="H731" s="49" t="s">
        <v>11</v>
      </c>
      <c r="I731" s="49">
        <v>2019</v>
      </c>
      <c r="J731" s="52"/>
      <c r="K731" s="49"/>
      <c r="L731" s="49"/>
      <c r="M731" s="131"/>
      <c r="N731" s="119"/>
      <c r="O731" s="132" t="s">
        <v>74</v>
      </c>
    </row>
    <row r="732" spans="1:15" ht="15" thickBot="1" x14ac:dyDescent="0.25">
      <c r="A732" s="47" t="s">
        <v>40</v>
      </c>
      <c r="B732" s="48"/>
      <c r="C732" s="49"/>
      <c r="D732" s="49"/>
      <c r="E732" s="54" t="s">
        <v>42</v>
      </c>
      <c r="F732" s="49"/>
      <c r="G732" s="55"/>
      <c r="H732" s="56" t="s">
        <v>43</v>
      </c>
      <c r="I732" s="49"/>
      <c r="J732" s="49"/>
      <c r="K732" s="49"/>
      <c r="L732" s="49"/>
      <c r="M732" s="133" t="s">
        <v>75</v>
      </c>
      <c r="N732" s="115"/>
      <c r="O732" s="121"/>
    </row>
    <row r="733" spans="1:15" ht="14" thickBot="1" x14ac:dyDescent="0.2">
      <c r="A733" s="57" t="s">
        <v>45</v>
      </c>
      <c r="B733" s="49"/>
      <c r="C733"/>
      <c r="D733" s="49"/>
      <c r="E733" s="123" t="s">
        <v>71</v>
      </c>
      <c r="F733" s="124"/>
      <c r="G733" s="155"/>
      <c r="H733" s="125" t="s">
        <v>109</v>
      </c>
      <c r="I733" s="126"/>
      <c r="J733" s="49"/>
      <c r="K733" s="49"/>
      <c r="L733" s="49"/>
      <c r="M733" s="118" t="s">
        <v>76</v>
      </c>
      <c r="N733" s="120"/>
      <c r="O733" s="122"/>
    </row>
    <row r="734" spans="1:15" ht="14" thickBot="1" x14ac:dyDescent="0.2">
      <c r="A734" s="47" t="s">
        <v>12</v>
      </c>
      <c r="B734" s="58"/>
      <c r="C734" s="172" t="s">
        <v>93</v>
      </c>
      <c r="D734" s="49"/>
      <c r="E734" s="127" t="s">
        <v>72</v>
      </c>
      <c r="F734" s="128"/>
      <c r="G734" s="122"/>
      <c r="H734" s="129" t="s">
        <v>73</v>
      </c>
      <c r="I734" s="130"/>
      <c r="J734" s="49"/>
      <c r="K734" s="49"/>
      <c r="L734" s="49"/>
      <c r="M734" s="49"/>
      <c r="N734" s="49"/>
      <c r="O734" s="51"/>
    </row>
    <row r="735" spans="1:15" x14ac:dyDescent="0.15">
      <c r="A735" s="57" t="s">
        <v>63</v>
      </c>
      <c r="B735" s="59"/>
      <c r="C735" s="49"/>
      <c r="D735" s="49"/>
      <c r="E735" s="60" t="s">
        <v>13</v>
      </c>
      <c r="F735" s="61"/>
      <c r="G735" s="62"/>
      <c r="H735" s="60" t="s">
        <v>14</v>
      </c>
      <c r="I735" s="63"/>
      <c r="J735" s="62"/>
      <c r="K735" s="64" t="s">
        <v>15</v>
      </c>
      <c r="L735" s="49"/>
      <c r="M735" s="64" t="s">
        <v>15</v>
      </c>
      <c r="N735" s="49"/>
      <c r="O735" s="51"/>
    </row>
    <row r="736" spans="1:15" ht="28" x14ac:dyDescent="0.15">
      <c r="A736" s="65" t="s">
        <v>16</v>
      </c>
      <c r="B736" s="66" t="s">
        <v>17</v>
      </c>
      <c r="C736" s="67" t="s">
        <v>18</v>
      </c>
      <c r="D736" s="68" t="s">
        <v>19</v>
      </c>
      <c r="E736" s="69">
        <f>+I729</f>
        <v>2022</v>
      </c>
      <c r="F736" s="67">
        <f>+$I$10</f>
        <v>2023</v>
      </c>
      <c r="G736" s="70">
        <f>+$I$11</f>
        <v>2024</v>
      </c>
      <c r="H736" s="69">
        <f>+E736</f>
        <v>2022</v>
      </c>
      <c r="I736" s="67">
        <f>+F736</f>
        <v>2023</v>
      </c>
      <c r="J736" s="70">
        <f>+G736</f>
        <v>2024</v>
      </c>
      <c r="K736" s="71" t="s">
        <v>20</v>
      </c>
      <c r="L736" s="173" t="s">
        <v>106</v>
      </c>
      <c r="M736" s="72" t="s">
        <v>44</v>
      </c>
      <c r="N736" s="73" t="s">
        <v>21</v>
      </c>
      <c r="O736" s="74" t="s">
        <v>64</v>
      </c>
    </row>
    <row r="737" spans="1:15" x14ac:dyDescent="0.15">
      <c r="A737" s="75" t="s">
        <v>22</v>
      </c>
      <c r="B737" s="48"/>
      <c r="C737" s="48"/>
      <c r="D737" s="76">
        <v>0.6</v>
      </c>
      <c r="E737" s="77"/>
      <c r="F737" s="77"/>
      <c r="G737" s="77"/>
      <c r="H737" s="78">
        <f>IF(J729 &gt; 0,(E737*D737*J728/J729)+(100%-D737)*E737,0)</f>
        <v>0</v>
      </c>
      <c r="I737" s="78">
        <f>IF(J730&gt;0,(F737*D737*J728/J730)+(100%-D737)*F737,0)</f>
        <v>0</v>
      </c>
      <c r="J737" s="78">
        <f>IF(J731&gt;0,(G737*D737*J728/J731)+(100%-D737)*G737,0)</f>
        <v>0</v>
      </c>
      <c r="K737" s="79">
        <f>SUM(H737:J737)/3</f>
        <v>0</v>
      </c>
      <c r="L737" s="80">
        <v>0</v>
      </c>
      <c r="M737" s="80">
        <f>+L737</f>
        <v>0</v>
      </c>
      <c r="N737" s="81">
        <f>IF(M737 &gt; 0,+K737/M737,0)</f>
        <v>0</v>
      </c>
      <c r="O737" s="82"/>
    </row>
    <row r="738" spans="1:15" x14ac:dyDescent="0.15">
      <c r="A738" s="75" t="s">
        <v>23</v>
      </c>
      <c r="B738" s="83"/>
      <c r="C738" s="48"/>
      <c r="D738" s="84">
        <v>0.9</v>
      </c>
      <c r="E738" s="77"/>
      <c r="F738" s="77"/>
      <c r="G738" s="77"/>
      <c r="H738" s="78">
        <f>IF(J729 &gt; 0,(E738*D738*J728/J729)+(100%-D738)*E738,0)</f>
        <v>0</v>
      </c>
      <c r="I738" s="78">
        <f>IF(J730&gt;0,(F738*D738*J728/J730)+(100%-D738)*F738,0)</f>
        <v>0</v>
      </c>
      <c r="J738" s="78">
        <f>IF(J731&gt;0,(G738*D738*J728/J731)+(100%-D738)*G738,0)</f>
        <v>0</v>
      </c>
      <c r="K738" s="79">
        <f>SUM(H738:J738)/3</f>
        <v>0</v>
      </c>
      <c r="L738" s="85"/>
      <c r="M738" s="80">
        <f>+L738</f>
        <v>0</v>
      </c>
      <c r="N738" s="81">
        <f>IF(M738 &gt; 0,+K738/M738,0)</f>
        <v>0</v>
      </c>
      <c r="O738" s="86"/>
    </row>
    <row r="739" spans="1:15" x14ac:dyDescent="0.15">
      <c r="A739" s="75" t="s">
        <v>24</v>
      </c>
      <c r="B739" s="49" t="s">
        <v>60</v>
      </c>
      <c r="C739" s="54">
        <f>B735</f>
        <v>0</v>
      </c>
      <c r="D739" s="87">
        <v>0.9</v>
      </c>
      <c r="E739" s="77"/>
      <c r="F739" s="77"/>
      <c r="G739" s="77"/>
      <c r="H739" s="88">
        <f>IF(J729&gt;0,IF(B735="kWh",(E739*D739*J728/J729)+(100%-D739)*E739,(E739*10*D739*J728/J729)+(100%-D739)*E739*10),0)</f>
        <v>0</v>
      </c>
      <c r="I739" s="88">
        <f>IF(J729&gt;0,IF(B735="kWh",(F739*D739*J728/J730)+(100%-D739)*F739,(F739*10*D739*J728/J730)+(100%-D739)*F739*10),0)</f>
        <v>0</v>
      </c>
      <c r="J739" s="88">
        <f>IF(J731&gt;0,IF(B735="kWh",(G739*D739*J728/J731)+(100%-D739)*G739,(G739*10*D739*J728/J731)+(100%-D739)*G739*10),0)</f>
        <v>0</v>
      </c>
      <c r="K739" s="89">
        <f>SUM(H739:J739)/3</f>
        <v>0</v>
      </c>
      <c r="L739" s="90"/>
      <c r="M739" s="90"/>
      <c r="N739" s="91"/>
      <c r="O739" s="86"/>
    </row>
    <row r="740" spans="1:15" ht="14" thickBot="1" x14ac:dyDescent="0.2">
      <c r="A740" s="93" t="s">
        <v>25</v>
      </c>
      <c r="B740" s="48"/>
      <c r="C740" s="48"/>
      <c r="D740" s="84">
        <v>0.9</v>
      </c>
      <c r="E740" s="77"/>
      <c r="F740" s="77"/>
      <c r="G740" s="77"/>
      <c r="H740" s="78">
        <f>IF(J729&gt;0,(E740*D740*J728/J729)+(100%-D740)*E740,0)</f>
        <v>0</v>
      </c>
      <c r="I740" s="78">
        <f>IF(J729&gt;0,(F740*D740*J728/J730)+(100%-D740)*F740,0)</f>
        <v>0</v>
      </c>
      <c r="J740" s="78">
        <f>IF(J731&gt;0,(G740*D740*J728/J731)+(100%-D740)*G740,0)</f>
        <v>0</v>
      </c>
      <c r="K740" s="79">
        <f>SUM(H740:J740)/3</f>
        <v>0</v>
      </c>
      <c r="L740" s="94"/>
      <c r="M740" s="94"/>
      <c r="N740" s="49"/>
      <c r="O740" s="86"/>
    </row>
    <row r="741" spans="1:15" ht="14" thickBot="1" x14ac:dyDescent="0.2">
      <c r="A741" s="95" t="s">
        <v>26</v>
      </c>
      <c r="B741" s="45"/>
      <c r="C741" s="45"/>
      <c r="D741" s="45"/>
      <c r="E741" s="96">
        <f>IF(B735="kWh",SUM(E737:E740),E737+E738+(E739*10)+E740)</f>
        <v>0</v>
      </c>
      <c r="F741" s="96">
        <f>IF(B735="kWh",SUM(F737:F740),F737+F738+(F739*10)+F740)</f>
        <v>0</v>
      </c>
      <c r="G741" s="96">
        <f>IF(B735="kWh",SUM(G737:G740),G737+G738+(G739*10)+G740)</f>
        <v>0</v>
      </c>
      <c r="H741" s="96">
        <f>SUM(H737:H740)</f>
        <v>0</v>
      </c>
      <c r="I741" s="96">
        <f>SUM(I737:I740)</f>
        <v>0</v>
      </c>
      <c r="J741" s="96">
        <f>SUM(J737:J740)</f>
        <v>0</v>
      </c>
      <c r="K741" s="97">
        <f>SUM(K737:K740)</f>
        <v>0</v>
      </c>
      <c r="L741" s="98"/>
      <c r="M741" s="99" t="s">
        <v>61</v>
      </c>
      <c r="N741" s="100">
        <f>IF(G731 &gt; 0,+K741/G731,0)</f>
        <v>0</v>
      </c>
      <c r="O741" s="101">
        <f>IF(K741&gt;0,(+O737*K737+O738*K738+O739*K739+O740*K740)/K741,0)</f>
        <v>0</v>
      </c>
    </row>
    <row r="742" spans="1:15" ht="14" thickBot="1" x14ac:dyDescent="0.2">
      <c r="A742" s="102" t="s">
        <v>27</v>
      </c>
      <c r="B742" s="103"/>
      <c r="C742" s="103"/>
      <c r="D742" s="103"/>
      <c r="E742" s="104">
        <f>IF(B735="kWh",E737+E738+E739*B734+E740,E737+E738+(E739*10*B734)+E740)</f>
        <v>0</v>
      </c>
      <c r="F742" s="104">
        <f>IF(B735="kWh",F737+F738+F739*B734+F740,F737+F738+(F739*10*B734)+F740)</f>
        <v>0</v>
      </c>
      <c r="G742" s="104">
        <f>IF(B735="kWh",G737+G738+G739*B734+G740,G737+G738+(G739*10*B734)+G740)</f>
        <v>0</v>
      </c>
      <c r="H742" s="105">
        <f>+H737+H738+H739*B734+H740</f>
        <v>0</v>
      </c>
      <c r="I742" s="105">
        <f>+I737+I738+I739*B734+I740</f>
        <v>0</v>
      </c>
      <c r="J742" s="106">
        <f>+J737+J738+J739*B734+J740</f>
        <v>0</v>
      </c>
      <c r="K742" s="107">
        <f>+K737+K738+K739*B734+K740</f>
        <v>0</v>
      </c>
      <c r="L742" s="108"/>
      <c r="M742" s="109" t="s">
        <v>62</v>
      </c>
      <c r="N742" s="110">
        <f>IF(G731 &gt; 0,+K742/G731,0)</f>
        <v>0</v>
      </c>
      <c r="O742" s="111">
        <f>IF(K742&gt;0,(+O737*K737+O738*K738+O739*K739+O740*K740)/K742,0)</f>
        <v>0</v>
      </c>
    </row>
    <row r="743" spans="1:15" x14ac:dyDescent="0.15">
      <c r="A743" s="112" t="s">
        <v>28</v>
      </c>
      <c r="B743" s="113"/>
      <c r="C743" s="113"/>
      <c r="D743" s="113"/>
      <c r="E743" s="113"/>
      <c r="F743" s="113"/>
      <c r="G743" s="113"/>
      <c r="H743" s="113"/>
      <c r="I743" s="113"/>
      <c r="J743" s="113"/>
      <c r="K743" s="113"/>
      <c r="L743" s="113"/>
      <c r="M743" s="113"/>
      <c r="N743" s="113"/>
      <c r="O743" s="114"/>
    </row>
    <row r="744" spans="1:15" x14ac:dyDescent="0.15">
      <c r="A744" s="180"/>
      <c r="L744" s="92"/>
      <c r="O744" s="181"/>
    </row>
    <row r="745" spans="1:15" ht="14" thickBot="1" x14ac:dyDescent="0.2">
      <c r="A745" s="182"/>
      <c r="B745" s="183"/>
      <c r="C745" s="183"/>
      <c r="D745" s="183"/>
      <c r="E745" s="183"/>
      <c r="F745" s="183"/>
      <c r="G745" s="183"/>
      <c r="H745" s="183"/>
      <c r="I745" s="183"/>
      <c r="J745" s="183"/>
      <c r="K745" s="183"/>
      <c r="L745" s="183"/>
      <c r="M745" s="183"/>
      <c r="N745" s="183"/>
      <c r="O745" s="184"/>
    </row>
    <row r="746" spans="1:15" ht="21" x14ac:dyDescent="0.25">
      <c r="A746" s="44" t="s">
        <v>0</v>
      </c>
      <c r="B746" s="179"/>
      <c r="C746" s="175"/>
      <c r="D746" s="117"/>
      <c r="E746" s="45"/>
      <c r="F746" s="45"/>
      <c r="G746" s="45"/>
      <c r="H746" s="45"/>
      <c r="I746" s="45"/>
      <c r="J746" s="45"/>
      <c r="K746" s="45"/>
      <c r="L746" s="45"/>
      <c r="M746" s="45"/>
      <c r="N746" s="45"/>
      <c r="O746" s="46"/>
    </row>
    <row r="747" spans="1:15" x14ac:dyDescent="0.15">
      <c r="A747" s="47" t="s">
        <v>1</v>
      </c>
      <c r="B747" s="143"/>
      <c r="C747" s="144"/>
      <c r="D747" s="49"/>
      <c r="E747" s="49" t="s">
        <v>2</v>
      </c>
      <c r="F747" s="49"/>
      <c r="G747" s="50"/>
      <c r="H747" s="49"/>
      <c r="I747" s="49" t="s">
        <v>3</v>
      </c>
      <c r="J747" s="49"/>
      <c r="K747" s="49"/>
      <c r="L747" s="49"/>
      <c r="M747" s="49"/>
      <c r="N747" s="49"/>
      <c r="O747" s="51"/>
    </row>
    <row r="748" spans="1:15" x14ac:dyDescent="0.15">
      <c r="A748" s="47" t="s">
        <v>4</v>
      </c>
      <c r="B748" s="143"/>
      <c r="C748" s="48"/>
      <c r="D748" s="49"/>
      <c r="E748" s="49" t="s">
        <v>5</v>
      </c>
      <c r="F748" s="49"/>
      <c r="G748" s="50"/>
      <c r="H748" s="49"/>
      <c r="I748" s="49" t="s">
        <v>6</v>
      </c>
      <c r="J748" s="52"/>
      <c r="K748" s="49"/>
      <c r="L748" s="115" t="s">
        <v>96</v>
      </c>
      <c r="M748" s="49"/>
      <c r="N748" s="49"/>
      <c r="O748" s="51"/>
    </row>
    <row r="749" spans="1:15" x14ac:dyDescent="0.15">
      <c r="A749" s="53" t="s">
        <v>7</v>
      </c>
      <c r="B749" s="48"/>
      <c r="C749" s="48"/>
      <c r="D749" s="49"/>
      <c r="E749" s="49" t="s">
        <v>8</v>
      </c>
      <c r="F749" s="49"/>
      <c r="G749" s="50"/>
      <c r="H749" s="49"/>
      <c r="I749" s="49">
        <f>+I49</f>
        <v>2022</v>
      </c>
      <c r="J749" s="52"/>
      <c r="K749" s="49"/>
      <c r="L749" s="174"/>
      <c r="M749" s="49"/>
      <c r="N749" s="49"/>
      <c r="O749" s="51"/>
    </row>
    <row r="750" spans="1:15" ht="14" thickBot="1" x14ac:dyDescent="0.2">
      <c r="A750" s="47" t="s">
        <v>9</v>
      </c>
      <c r="B750" s="144"/>
      <c r="D750" s="49"/>
      <c r="E750" s="49" t="s">
        <v>10</v>
      </c>
      <c r="F750" s="49"/>
      <c r="G750" s="50"/>
      <c r="H750" s="49"/>
      <c r="I750" s="49">
        <f t="shared" ref="I750:I751" si="34">+I50</f>
        <v>2023</v>
      </c>
      <c r="J750" s="52"/>
      <c r="K750" s="49"/>
      <c r="L750" s="49"/>
      <c r="M750" s="49"/>
      <c r="N750" s="49"/>
      <c r="O750" s="51"/>
    </row>
    <row r="751" spans="1:15" ht="14" thickBot="1" x14ac:dyDescent="0.2">
      <c r="A751" s="47" t="s">
        <v>41</v>
      </c>
      <c r="B751" s="48"/>
      <c r="C751" s="49"/>
      <c r="D751" s="49"/>
      <c r="E751" s="54" t="s">
        <v>68</v>
      </c>
      <c r="F751" s="49"/>
      <c r="G751" s="52"/>
      <c r="H751" s="49" t="s">
        <v>11</v>
      </c>
      <c r="I751" s="49">
        <f t="shared" si="34"/>
        <v>2024</v>
      </c>
      <c r="J751" s="52"/>
      <c r="K751" s="49"/>
      <c r="L751" s="49"/>
      <c r="M751" s="131"/>
      <c r="N751" s="119"/>
      <c r="O751" s="132" t="s">
        <v>74</v>
      </c>
    </row>
    <row r="752" spans="1:15" ht="15" thickBot="1" x14ac:dyDescent="0.25">
      <c r="A752" s="47" t="s">
        <v>40</v>
      </c>
      <c r="B752" s="48"/>
      <c r="C752" s="49"/>
      <c r="D752" s="49"/>
      <c r="E752" s="54" t="s">
        <v>42</v>
      </c>
      <c r="F752" s="49"/>
      <c r="G752" s="55"/>
      <c r="H752" s="56" t="s">
        <v>43</v>
      </c>
      <c r="I752" s="49"/>
      <c r="J752" s="49"/>
      <c r="K752" s="49"/>
      <c r="L752" s="49"/>
      <c r="M752" s="133" t="s">
        <v>75</v>
      </c>
      <c r="N752" s="115"/>
      <c r="O752" s="121"/>
    </row>
    <row r="753" spans="1:15" ht="14" thickBot="1" x14ac:dyDescent="0.2">
      <c r="A753" s="57" t="s">
        <v>45</v>
      </c>
      <c r="B753" s="49"/>
      <c r="C753"/>
      <c r="D753" s="49"/>
      <c r="E753" s="123" t="s">
        <v>71</v>
      </c>
      <c r="F753" s="124"/>
      <c r="G753" s="155"/>
      <c r="H753" s="125" t="s">
        <v>109</v>
      </c>
      <c r="I753" s="126"/>
      <c r="J753" s="49"/>
      <c r="K753" s="49"/>
      <c r="L753" s="49"/>
      <c r="M753" s="118" t="s">
        <v>76</v>
      </c>
      <c r="N753" s="120"/>
      <c r="O753" s="122"/>
    </row>
    <row r="754" spans="1:15" ht="14" thickBot="1" x14ac:dyDescent="0.2">
      <c r="A754" s="47" t="s">
        <v>12</v>
      </c>
      <c r="B754" s="58"/>
      <c r="C754" s="172" t="s">
        <v>93</v>
      </c>
      <c r="D754" s="49"/>
      <c r="E754" s="127" t="s">
        <v>72</v>
      </c>
      <c r="F754" s="128"/>
      <c r="G754" s="122"/>
      <c r="H754" s="129" t="s">
        <v>73</v>
      </c>
      <c r="I754" s="130"/>
      <c r="J754" s="49"/>
      <c r="K754" s="49"/>
      <c r="L754" s="49"/>
      <c r="M754" s="49"/>
      <c r="N754" s="49"/>
      <c r="O754" s="51"/>
    </row>
    <row r="755" spans="1:15" x14ac:dyDescent="0.15">
      <c r="A755" s="57" t="s">
        <v>63</v>
      </c>
      <c r="B755" s="59"/>
      <c r="C755" s="49"/>
      <c r="D755" s="49"/>
      <c r="E755" s="60" t="s">
        <v>13</v>
      </c>
      <c r="F755" s="61"/>
      <c r="G755" s="62"/>
      <c r="H755" s="60" t="s">
        <v>14</v>
      </c>
      <c r="I755" s="63"/>
      <c r="J755" s="62"/>
      <c r="K755" s="64" t="s">
        <v>15</v>
      </c>
      <c r="L755" s="49"/>
      <c r="M755" s="64" t="s">
        <v>15</v>
      </c>
      <c r="N755" s="49"/>
      <c r="O755" s="51"/>
    </row>
    <row r="756" spans="1:15" ht="28" x14ac:dyDescent="0.15">
      <c r="A756" s="65" t="s">
        <v>16</v>
      </c>
      <c r="B756" s="66" t="s">
        <v>17</v>
      </c>
      <c r="C756" s="67" t="s">
        <v>18</v>
      </c>
      <c r="D756" s="68" t="s">
        <v>19</v>
      </c>
      <c r="E756" s="69">
        <f>+I749</f>
        <v>2022</v>
      </c>
      <c r="F756" s="67">
        <f>+$I$10</f>
        <v>2023</v>
      </c>
      <c r="G756" s="70">
        <f>+$I$11</f>
        <v>2024</v>
      </c>
      <c r="H756" s="69">
        <f>+E756</f>
        <v>2022</v>
      </c>
      <c r="I756" s="67">
        <f>+F756</f>
        <v>2023</v>
      </c>
      <c r="J756" s="70">
        <f>+G756</f>
        <v>2024</v>
      </c>
      <c r="K756" s="71" t="s">
        <v>20</v>
      </c>
      <c r="L756" s="173" t="s">
        <v>106</v>
      </c>
      <c r="M756" s="72" t="s">
        <v>44</v>
      </c>
      <c r="N756" s="73" t="s">
        <v>21</v>
      </c>
      <c r="O756" s="74" t="s">
        <v>64</v>
      </c>
    </row>
    <row r="757" spans="1:15" x14ac:dyDescent="0.15">
      <c r="A757" s="75" t="s">
        <v>22</v>
      </c>
      <c r="B757" s="48"/>
      <c r="C757" s="48"/>
      <c r="D757" s="76">
        <v>0.6</v>
      </c>
      <c r="E757" s="77"/>
      <c r="F757" s="77"/>
      <c r="G757" s="77"/>
      <c r="H757" s="78">
        <f>IF(J749 &gt; 0,(E757*D757*J748/J749)+(100%-D757)*E757,0)</f>
        <v>0</v>
      </c>
      <c r="I757" s="78">
        <f>IF(J750&gt;0,(F757*D757*J748/J750)+(100%-D757)*F757,0)</f>
        <v>0</v>
      </c>
      <c r="J757" s="78">
        <f>IF(J751&gt;0,(G757*D757*J748/J751)+(100%-D757)*G757,0)</f>
        <v>0</v>
      </c>
      <c r="K757" s="79">
        <f>SUM(H757:J757)/3</f>
        <v>0</v>
      </c>
      <c r="L757" s="80">
        <v>48</v>
      </c>
      <c r="M757" s="80">
        <f>+L757</f>
        <v>48</v>
      </c>
      <c r="N757" s="81">
        <f>IF(M757 &gt; 0,+K757/M757,0)</f>
        <v>0</v>
      </c>
      <c r="O757" s="82"/>
    </row>
    <row r="758" spans="1:15" x14ac:dyDescent="0.15">
      <c r="A758" s="75" t="s">
        <v>23</v>
      </c>
      <c r="B758" s="83"/>
      <c r="C758" s="48"/>
      <c r="D758" s="84">
        <v>0.9</v>
      </c>
      <c r="E758" s="77"/>
      <c r="F758" s="77"/>
      <c r="G758" s="77"/>
      <c r="H758" s="78">
        <f>IF(J749 &gt; 0,(E758*D758*J748/J749)+(100%-D758)*E758,0)</f>
        <v>0</v>
      </c>
      <c r="I758" s="78">
        <f>IF(J750&gt;0,(F758*D758*J748/J750)+(100%-D758)*F758,0)</f>
        <v>0</v>
      </c>
      <c r="J758" s="78">
        <f>IF(J751&gt;0,(G758*D758*J748/J751)+(100%-D758)*G758,0)</f>
        <v>0</v>
      </c>
      <c r="K758" s="79">
        <f>SUM(H758:J758)/3</f>
        <v>0</v>
      </c>
      <c r="L758" s="85"/>
      <c r="M758" s="80">
        <f>+L758</f>
        <v>0</v>
      </c>
      <c r="N758" s="81">
        <f>IF(M758 &gt; 0,+K758/M758,0)</f>
        <v>0</v>
      </c>
      <c r="O758" s="86"/>
    </row>
    <row r="759" spans="1:15" x14ac:dyDescent="0.15">
      <c r="A759" s="75" t="s">
        <v>24</v>
      </c>
      <c r="B759" s="49" t="s">
        <v>60</v>
      </c>
      <c r="C759" s="54">
        <f>B755</f>
        <v>0</v>
      </c>
      <c r="D759" s="87">
        <v>0.9</v>
      </c>
      <c r="E759" s="77"/>
      <c r="F759" s="77"/>
      <c r="G759" s="77"/>
      <c r="H759" s="88">
        <f>IF(J749&gt;0,IF(B755="kWh",(E759*D759*J748/J749)+(100%-D759)*E759,(E759*10*D759*J748/J749)+(100%-D759)*E759*10),0)</f>
        <v>0</v>
      </c>
      <c r="I759" s="88">
        <f>IF(J749&gt;0,IF(B755="kWh",(F759*D759*J748/J750)+(100%-D759)*F759,(F759*10*D759*J748/J750)+(100%-D759)*F759*10),0)</f>
        <v>0</v>
      </c>
      <c r="J759" s="88">
        <f>IF(J751&gt;0,IF(B755="kWh",(G759*D759*J748/J751)+(100%-D759)*G759,(G759*10*D759*J748/J751)+(100%-D759)*G759*10),0)</f>
        <v>0</v>
      </c>
      <c r="K759" s="89">
        <f>SUM(H759:J759)/3</f>
        <v>0</v>
      </c>
      <c r="L759" s="90"/>
      <c r="M759" s="90"/>
      <c r="N759" s="91"/>
      <c r="O759" s="86"/>
    </row>
    <row r="760" spans="1:15" ht="14" thickBot="1" x14ac:dyDescent="0.2">
      <c r="A760" s="93" t="s">
        <v>25</v>
      </c>
      <c r="B760" s="48"/>
      <c r="C760" s="48"/>
      <c r="D760" s="84">
        <v>0.9</v>
      </c>
      <c r="E760" s="77"/>
      <c r="F760" s="77"/>
      <c r="G760" s="77"/>
      <c r="H760" s="78">
        <f>IF(J749&gt;0,(E760*D760*J748/J749)+(100%-D760)*E760,0)</f>
        <v>0</v>
      </c>
      <c r="I760" s="78">
        <f>IF(J749&gt;0,(F760*D760*J748/J750)+(100%-D760)*F760,0)</f>
        <v>0</v>
      </c>
      <c r="J760" s="78">
        <f>IF(J751&gt;0,(G760*D760*J748/J751)+(100%-D760)*G760,0)</f>
        <v>0</v>
      </c>
      <c r="K760" s="79">
        <f>SUM(H760:J760)/3</f>
        <v>0</v>
      </c>
      <c r="L760" s="94"/>
      <c r="M760" s="94"/>
      <c r="N760" s="49"/>
      <c r="O760" s="86"/>
    </row>
    <row r="761" spans="1:15" ht="14" thickBot="1" x14ac:dyDescent="0.2">
      <c r="A761" s="95" t="s">
        <v>26</v>
      </c>
      <c r="B761" s="45"/>
      <c r="C761" s="45"/>
      <c r="D761" s="45"/>
      <c r="E761" s="96">
        <f>IF(B755="kWh",SUM(E757:E760),E757+E758+(E759*10)+E760)</f>
        <v>0</v>
      </c>
      <c r="F761" s="96">
        <f>IF(B755="kWh",SUM(F757:F760),F757+F758+(F759*10)+F760)</f>
        <v>0</v>
      </c>
      <c r="G761" s="96">
        <f>IF(B755="kWh",SUM(G757:G760),G757+G758+(G759*10)+G760)</f>
        <v>0</v>
      </c>
      <c r="H761" s="96">
        <f>SUM(H757:H760)</f>
        <v>0</v>
      </c>
      <c r="I761" s="96">
        <f>SUM(I757:I760)</f>
        <v>0</v>
      </c>
      <c r="J761" s="96">
        <f>SUM(J757:J760)</f>
        <v>0</v>
      </c>
      <c r="K761" s="97">
        <f>SUM(K757:K760)</f>
        <v>0</v>
      </c>
      <c r="L761" s="98"/>
      <c r="M761" s="99" t="s">
        <v>61</v>
      </c>
      <c r="N761" s="100">
        <f>IF(G751 &gt; 0,+K761/G751,0)</f>
        <v>0</v>
      </c>
      <c r="O761" s="101">
        <f>IF(K761&gt;0,(+O757*K757+O758*K758+O759*K759+O760*K760)/K761,0)</f>
        <v>0</v>
      </c>
    </row>
    <row r="762" spans="1:15" ht="14" thickBot="1" x14ac:dyDescent="0.2">
      <c r="A762" s="102" t="s">
        <v>27</v>
      </c>
      <c r="B762" s="103"/>
      <c r="C762" s="103"/>
      <c r="D762" s="103"/>
      <c r="E762" s="104">
        <f>IF(B755="kWh",E757+E758+E759*B754+E760,E757+E758+(E759*10*B754)+E760)</f>
        <v>0</v>
      </c>
      <c r="F762" s="104">
        <f>IF(B755="kWh",F757+F758+F759*B754+F760,F757+F758+(F759*10*B754)+F760)</f>
        <v>0</v>
      </c>
      <c r="G762" s="104">
        <f>IF(B755="kWh",G757+G758+G759*B754+G760,G757+G758+(G759*10*B754)+G760)</f>
        <v>0</v>
      </c>
      <c r="H762" s="105">
        <f>+H757+H758+H759*B754+H760</f>
        <v>0</v>
      </c>
      <c r="I762" s="105">
        <f>+I757+I758+I759*B754+I760</f>
        <v>0</v>
      </c>
      <c r="J762" s="106">
        <f>+J757+J758+J759*B754+J760</f>
        <v>0</v>
      </c>
      <c r="K762" s="107">
        <f>+K757+K758+K759*B754+K760</f>
        <v>0</v>
      </c>
      <c r="L762" s="108"/>
      <c r="M762" s="109" t="s">
        <v>62</v>
      </c>
      <c r="N762" s="110">
        <f>IF(G751 &gt; 0,+K762/G751,0)</f>
        <v>0</v>
      </c>
      <c r="O762" s="111">
        <f>IF(K762&gt;0,(+O757*K757+O758*K758+O759*K759+O760*K760)/K762,0)</f>
        <v>0</v>
      </c>
    </row>
    <row r="763" spans="1:15" x14ac:dyDescent="0.15">
      <c r="A763" s="112" t="s">
        <v>28</v>
      </c>
      <c r="B763" s="113"/>
      <c r="C763" s="113"/>
      <c r="D763" s="113"/>
      <c r="E763" s="113"/>
      <c r="F763" s="113"/>
      <c r="G763" s="113"/>
      <c r="H763" s="113"/>
      <c r="I763" s="113"/>
      <c r="J763" s="113"/>
      <c r="K763" s="113"/>
      <c r="L763" s="113"/>
      <c r="M763" s="113"/>
      <c r="N763" s="113"/>
      <c r="O763" s="114"/>
    </row>
    <row r="764" spans="1:15" x14ac:dyDescent="0.15">
      <c r="A764" s="180"/>
      <c r="L764" s="92"/>
      <c r="O764" s="181"/>
    </row>
    <row r="765" spans="1:15" ht="14" thickBot="1" x14ac:dyDescent="0.2">
      <c r="A765" s="182"/>
      <c r="B765" s="183"/>
      <c r="C765" s="183"/>
      <c r="D765" s="183"/>
      <c r="E765" s="183"/>
      <c r="F765" s="183"/>
      <c r="G765" s="183"/>
      <c r="H765" s="183"/>
      <c r="I765" s="183"/>
      <c r="J765" s="183"/>
      <c r="K765" s="183"/>
      <c r="L765" s="183"/>
      <c r="M765" s="183"/>
      <c r="N765" s="183"/>
      <c r="O765" s="184"/>
    </row>
    <row r="766" spans="1:15" ht="21" x14ac:dyDescent="0.25">
      <c r="A766" s="44" t="s">
        <v>0</v>
      </c>
      <c r="B766" s="179"/>
      <c r="C766" s="175"/>
      <c r="D766" s="117"/>
      <c r="E766" s="45"/>
      <c r="F766" s="45"/>
      <c r="G766" s="45"/>
      <c r="H766" s="45"/>
      <c r="I766" s="45"/>
      <c r="J766" s="45"/>
      <c r="K766" s="45"/>
      <c r="L766" s="45"/>
      <c r="M766" s="45"/>
      <c r="N766" s="45"/>
      <c r="O766" s="46"/>
    </row>
    <row r="767" spans="1:15" x14ac:dyDescent="0.15">
      <c r="A767" s="47" t="s">
        <v>1</v>
      </c>
      <c r="B767" s="143"/>
      <c r="C767" s="144"/>
      <c r="D767" s="49"/>
      <c r="E767" s="49" t="s">
        <v>2</v>
      </c>
      <c r="F767" s="49"/>
      <c r="G767" s="50"/>
      <c r="H767" s="49"/>
      <c r="I767" s="49" t="s">
        <v>3</v>
      </c>
      <c r="J767" s="49"/>
      <c r="K767" s="49"/>
      <c r="L767" s="49"/>
      <c r="M767" s="49"/>
      <c r="N767" s="49"/>
      <c r="O767" s="51"/>
    </row>
    <row r="768" spans="1:15" x14ac:dyDescent="0.15">
      <c r="A768" s="47" t="s">
        <v>4</v>
      </c>
      <c r="B768" s="143"/>
      <c r="C768" s="48"/>
      <c r="D768" s="49"/>
      <c r="E768" s="49" t="s">
        <v>5</v>
      </c>
      <c r="F768" s="49"/>
      <c r="G768" s="50"/>
      <c r="H768" s="49"/>
      <c r="I768" s="49" t="s">
        <v>6</v>
      </c>
      <c r="J768" s="52"/>
      <c r="K768" s="49"/>
      <c r="L768" s="115" t="s">
        <v>96</v>
      </c>
      <c r="M768" s="49"/>
      <c r="N768" s="49"/>
      <c r="O768" s="51"/>
    </row>
    <row r="769" spans="1:15" x14ac:dyDescent="0.15">
      <c r="A769" s="53" t="s">
        <v>7</v>
      </c>
      <c r="B769" s="48"/>
      <c r="C769" s="48"/>
      <c r="D769" s="49"/>
      <c r="E769" s="49" t="s">
        <v>8</v>
      </c>
      <c r="F769" s="49"/>
      <c r="G769" s="50"/>
      <c r="H769" s="49"/>
      <c r="I769" s="49">
        <f>+I69</f>
        <v>2022</v>
      </c>
      <c r="J769" s="52"/>
      <c r="K769" s="49"/>
      <c r="L769" s="174"/>
      <c r="M769" s="49"/>
      <c r="N769" s="49"/>
      <c r="O769" s="51"/>
    </row>
    <row r="770" spans="1:15" ht="14" thickBot="1" x14ac:dyDescent="0.2">
      <c r="A770" s="47" t="s">
        <v>9</v>
      </c>
      <c r="B770" s="144"/>
      <c r="D770" s="49"/>
      <c r="E770" s="49" t="s">
        <v>10</v>
      </c>
      <c r="F770" s="49"/>
      <c r="G770" s="50"/>
      <c r="H770" s="49"/>
      <c r="I770" s="49">
        <f t="shared" ref="I770:I771" si="35">+I70</f>
        <v>2023</v>
      </c>
      <c r="J770" s="52"/>
      <c r="K770" s="49"/>
      <c r="L770" s="49"/>
      <c r="M770" s="49"/>
      <c r="N770" s="49"/>
      <c r="O770" s="51"/>
    </row>
    <row r="771" spans="1:15" ht="14" thickBot="1" x14ac:dyDescent="0.2">
      <c r="A771" s="47" t="s">
        <v>41</v>
      </c>
      <c r="B771" s="48"/>
      <c r="C771" s="49"/>
      <c r="D771" s="49"/>
      <c r="E771" s="54" t="s">
        <v>68</v>
      </c>
      <c r="F771" s="49"/>
      <c r="G771" s="52"/>
      <c r="H771" s="49" t="s">
        <v>11</v>
      </c>
      <c r="I771" s="49">
        <f t="shared" si="35"/>
        <v>2024</v>
      </c>
      <c r="J771" s="52"/>
      <c r="K771" s="49"/>
      <c r="L771" s="49"/>
      <c r="M771" s="131"/>
      <c r="N771" s="119"/>
      <c r="O771" s="132" t="s">
        <v>74</v>
      </c>
    </row>
    <row r="772" spans="1:15" ht="15" thickBot="1" x14ac:dyDescent="0.25">
      <c r="A772" s="47" t="s">
        <v>40</v>
      </c>
      <c r="B772" s="48"/>
      <c r="C772" s="49"/>
      <c r="D772" s="49"/>
      <c r="E772" s="54" t="s">
        <v>42</v>
      </c>
      <c r="F772" s="49"/>
      <c r="G772" s="55"/>
      <c r="H772" s="56" t="s">
        <v>43</v>
      </c>
      <c r="I772" s="49"/>
      <c r="J772" s="49"/>
      <c r="K772" s="49"/>
      <c r="L772" s="49"/>
      <c r="M772" s="133" t="s">
        <v>75</v>
      </c>
      <c r="N772" s="115"/>
      <c r="O772" s="121"/>
    </row>
    <row r="773" spans="1:15" ht="14" thickBot="1" x14ac:dyDescent="0.2">
      <c r="A773" s="57" t="s">
        <v>45</v>
      </c>
      <c r="B773" s="49"/>
      <c r="C773"/>
      <c r="D773" s="49"/>
      <c r="E773" s="123" t="s">
        <v>71</v>
      </c>
      <c r="F773" s="124"/>
      <c r="G773" s="155"/>
      <c r="H773" s="125" t="s">
        <v>109</v>
      </c>
      <c r="I773" s="126"/>
      <c r="J773" s="49"/>
      <c r="K773" s="49"/>
      <c r="L773" s="49"/>
      <c r="M773" s="118" t="s">
        <v>76</v>
      </c>
      <c r="N773" s="120"/>
      <c r="O773" s="122"/>
    </row>
    <row r="774" spans="1:15" ht="14" thickBot="1" x14ac:dyDescent="0.2">
      <c r="A774" s="47" t="s">
        <v>12</v>
      </c>
      <c r="B774" s="58"/>
      <c r="C774" s="172" t="s">
        <v>93</v>
      </c>
      <c r="D774" s="49"/>
      <c r="E774" s="127" t="s">
        <v>72</v>
      </c>
      <c r="F774" s="128"/>
      <c r="G774" s="122"/>
      <c r="H774" s="129" t="s">
        <v>73</v>
      </c>
      <c r="I774" s="130"/>
      <c r="J774" s="49"/>
      <c r="K774" s="49"/>
      <c r="L774" s="49"/>
      <c r="M774" s="49"/>
      <c r="N774" s="49"/>
      <c r="O774" s="51"/>
    </row>
    <row r="775" spans="1:15" x14ac:dyDescent="0.15">
      <c r="A775" s="57" t="s">
        <v>63</v>
      </c>
      <c r="B775" s="59"/>
      <c r="C775" s="49"/>
      <c r="D775" s="49"/>
      <c r="E775" s="60" t="s">
        <v>13</v>
      </c>
      <c r="F775" s="61"/>
      <c r="G775" s="62"/>
      <c r="H775" s="60" t="s">
        <v>14</v>
      </c>
      <c r="I775" s="63"/>
      <c r="J775" s="62"/>
      <c r="K775" s="64" t="s">
        <v>15</v>
      </c>
      <c r="L775" s="49"/>
      <c r="M775" s="64" t="s">
        <v>15</v>
      </c>
      <c r="N775" s="49"/>
      <c r="O775" s="51"/>
    </row>
    <row r="776" spans="1:15" ht="28" x14ac:dyDescent="0.15">
      <c r="A776" s="65" t="s">
        <v>16</v>
      </c>
      <c r="B776" s="66" t="s">
        <v>17</v>
      </c>
      <c r="C776" s="67" t="s">
        <v>18</v>
      </c>
      <c r="D776" s="68" t="s">
        <v>19</v>
      </c>
      <c r="E776" s="69">
        <f>+I769</f>
        <v>2022</v>
      </c>
      <c r="F776" s="67">
        <f>+$I$10</f>
        <v>2023</v>
      </c>
      <c r="G776" s="70">
        <f>+$I$11</f>
        <v>2024</v>
      </c>
      <c r="H776" s="69">
        <f>+E776</f>
        <v>2022</v>
      </c>
      <c r="I776" s="67">
        <f>+F776</f>
        <v>2023</v>
      </c>
      <c r="J776" s="70">
        <f>+G776</f>
        <v>2024</v>
      </c>
      <c r="K776" s="71" t="s">
        <v>20</v>
      </c>
      <c r="L776" s="173" t="s">
        <v>106</v>
      </c>
      <c r="M776" s="72" t="s">
        <v>44</v>
      </c>
      <c r="N776" s="73" t="s">
        <v>21</v>
      </c>
      <c r="O776" s="74" t="s">
        <v>64</v>
      </c>
    </row>
    <row r="777" spans="1:15" x14ac:dyDescent="0.15">
      <c r="A777" s="75" t="s">
        <v>22</v>
      </c>
      <c r="B777" s="48"/>
      <c r="C777" s="48"/>
      <c r="D777" s="76">
        <v>0.6</v>
      </c>
      <c r="E777" s="77"/>
      <c r="F777" s="77"/>
      <c r="G777" s="77"/>
      <c r="H777" s="78">
        <f>IF(J769 &gt; 0,(E777*D777*J768/J769)+(100%-D777)*E777,0)</f>
        <v>0</v>
      </c>
      <c r="I777" s="78">
        <f>IF(J770&gt;0,(F777*D777*J768/J770)+(100%-D777)*F777,0)</f>
        <v>0</v>
      </c>
      <c r="J777" s="78">
        <f>IF(J771&gt;0,(G777*D777*J768/J771)+(100%-D777)*G777,0)</f>
        <v>0</v>
      </c>
      <c r="K777" s="79">
        <f>SUM(H777:J777)/3</f>
        <v>0</v>
      </c>
      <c r="L777" s="80">
        <v>0</v>
      </c>
      <c r="M777" s="80">
        <f>+L777</f>
        <v>0</v>
      </c>
      <c r="N777" s="81">
        <f>IF(M777 &gt; 0,+K777/M777,0)</f>
        <v>0</v>
      </c>
      <c r="O777" s="82"/>
    </row>
    <row r="778" spans="1:15" x14ac:dyDescent="0.15">
      <c r="A778" s="75" t="s">
        <v>23</v>
      </c>
      <c r="B778" s="83"/>
      <c r="C778" s="48"/>
      <c r="D778" s="84">
        <v>0.9</v>
      </c>
      <c r="E778" s="77"/>
      <c r="F778" s="77"/>
      <c r="G778" s="77"/>
      <c r="H778" s="78">
        <f>IF(J769 &gt; 0,(E778*D778*J768/J769)+(100%-D778)*E778,0)</f>
        <v>0</v>
      </c>
      <c r="I778" s="78">
        <f>IF(J770&gt;0,(F778*D778*J768/J770)+(100%-D778)*F778,0)</f>
        <v>0</v>
      </c>
      <c r="J778" s="78">
        <f>IF(J771&gt;0,(G778*D778*J768/J771)+(100%-D778)*G778,0)</f>
        <v>0</v>
      </c>
      <c r="K778" s="79">
        <f>SUM(H778:J778)/3</f>
        <v>0</v>
      </c>
      <c r="L778" s="85"/>
      <c r="M778" s="80">
        <f>+L778</f>
        <v>0</v>
      </c>
      <c r="N778" s="81">
        <f>IF(M778 &gt; 0,+K778/M778,0)</f>
        <v>0</v>
      </c>
      <c r="O778" s="86"/>
    </row>
    <row r="779" spans="1:15" x14ac:dyDescent="0.15">
      <c r="A779" s="75" t="s">
        <v>24</v>
      </c>
      <c r="B779" s="49" t="s">
        <v>60</v>
      </c>
      <c r="C779" s="54">
        <f>B775</f>
        <v>0</v>
      </c>
      <c r="D779" s="87">
        <v>0.9</v>
      </c>
      <c r="E779" s="77"/>
      <c r="F779" s="77"/>
      <c r="G779" s="77"/>
      <c r="H779" s="88">
        <f>IF(J769&gt;0,IF(B775="kWh",(E779*D779*J768/J769)+(100%-D779)*E779,(E779*10*D779*J768/J769)+(100%-D779)*E779*10),0)</f>
        <v>0</v>
      </c>
      <c r="I779" s="88">
        <f>IF(J769&gt;0,IF(B775="kWh",(F779*D779*J768/J770)+(100%-D779)*F779,(F779*10*D779*J768/J770)+(100%-D779)*F779*10),0)</f>
        <v>0</v>
      </c>
      <c r="J779" s="88">
        <f>IF(J771&gt;0,IF(B775="kWh",(G779*D779*J768/J771)+(100%-D779)*G779,(G779*10*D779*J768/J771)+(100%-D779)*G779*10),0)</f>
        <v>0</v>
      </c>
      <c r="K779" s="89">
        <f>SUM(H779:J779)/3</f>
        <v>0</v>
      </c>
      <c r="L779" s="90"/>
      <c r="M779" s="90"/>
      <c r="N779" s="91"/>
      <c r="O779" s="86"/>
    </row>
    <row r="780" spans="1:15" ht="14" thickBot="1" x14ac:dyDescent="0.2">
      <c r="A780" s="93" t="s">
        <v>25</v>
      </c>
      <c r="B780" s="48"/>
      <c r="C780" s="48"/>
      <c r="D780" s="84">
        <v>0.9</v>
      </c>
      <c r="E780" s="77"/>
      <c r="F780" s="77"/>
      <c r="G780" s="77"/>
      <c r="H780" s="78">
        <f>IF(J769&gt;0,(E780*D780*J768/J769)+(100%-D780)*E780,0)</f>
        <v>0</v>
      </c>
      <c r="I780" s="78">
        <f>IF(J769&gt;0,(F780*D780*J768/J770)+(100%-D780)*F780,0)</f>
        <v>0</v>
      </c>
      <c r="J780" s="78">
        <f>IF(J771&gt;0,(G780*D780*J768/J771)+(100%-D780)*G780,0)</f>
        <v>0</v>
      </c>
      <c r="K780" s="79">
        <f>SUM(H780:J780)/3</f>
        <v>0</v>
      </c>
      <c r="L780" s="94"/>
      <c r="M780" s="94"/>
      <c r="N780" s="49"/>
      <c r="O780" s="86"/>
    </row>
    <row r="781" spans="1:15" ht="14" thickBot="1" x14ac:dyDescent="0.2">
      <c r="A781" s="95" t="s">
        <v>26</v>
      </c>
      <c r="B781" s="45"/>
      <c r="C781" s="45"/>
      <c r="D781" s="45"/>
      <c r="E781" s="96">
        <f>IF(B775="kWh",SUM(E777:E780),E777+E778+(E779*10)+E780)</f>
        <v>0</v>
      </c>
      <c r="F781" s="96">
        <f>IF(B775="kWh",SUM(F777:F780),F777+F778+(F779*10)+F780)</f>
        <v>0</v>
      </c>
      <c r="G781" s="96">
        <f>IF(B775="kWh",SUM(G777:G780),G777+G778+(G779*10)+G780)</f>
        <v>0</v>
      </c>
      <c r="H781" s="96">
        <f>SUM(H777:H780)</f>
        <v>0</v>
      </c>
      <c r="I781" s="96">
        <f>SUM(I777:I780)</f>
        <v>0</v>
      </c>
      <c r="J781" s="96">
        <f>SUM(J777:J780)</f>
        <v>0</v>
      </c>
      <c r="K781" s="97">
        <f>SUM(K777:K780)</f>
        <v>0</v>
      </c>
      <c r="L781" s="98"/>
      <c r="M781" s="99" t="s">
        <v>61</v>
      </c>
      <c r="N781" s="100">
        <f>IF(G771 &gt; 0,+K781/G771,0)</f>
        <v>0</v>
      </c>
      <c r="O781" s="101">
        <f>IF(K781&gt;0,(+O777*K777+O778*K778+O779*K779+O780*K780)/K781,0)</f>
        <v>0</v>
      </c>
    </row>
    <row r="782" spans="1:15" ht="14" thickBot="1" x14ac:dyDescent="0.2">
      <c r="A782" s="102" t="s">
        <v>27</v>
      </c>
      <c r="B782" s="103"/>
      <c r="C782" s="103"/>
      <c r="D782" s="103"/>
      <c r="E782" s="104">
        <f>IF(B775="kWh",E777+E778+E779*B774+E780,E777+E778+(E779*10*B774)+E780)</f>
        <v>0</v>
      </c>
      <c r="F782" s="104">
        <f>IF(B775="kWh",F777+F778+F779*B774+F780,F777+F778+(F779*10*B774)+F780)</f>
        <v>0</v>
      </c>
      <c r="G782" s="104">
        <f>IF(B775="kWh",G777+G778+G779*B774+G780,G777+G778+(G779*10*B774)+G780)</f>
        <v>0</v>
      </c>
      <c r="H782" s="105">
        <f>+H777+H778+H779*B774+H780</f>
        <v>0</v>
      </c>
      <c r="I782" s="105">
        <f>+I777+I778+I779*B774+I780</f>
        <v>0</v>
      </c>
      <c r="J782" s="106">
        <f>+J777+J778+J779*B774+J780</f>
        <v>0</v>
      </c>
      <c r="K782" s="107">
        <f>+K777+K778+K779*B774+K780</f>
        <v>0</v>
      </c>
      <c r="L782" s="108"/>
      <c r="M782" s="109" t="s">
        <v>62</v>
      </c>
      <c r="N782" s="110">
        <f>IF(G771 &gt; 0,+K782/G771,0)</f>
        <v>0</v>
      </c>
      <c r="O782" s="111">
        <f>IF(K782&gt;0,(+O777*K777+O778*K778+O779*K779+O780*K780)/K782,0)</f>
        <v>0</v>
      </c>
    </row>
    <row r="783" spans="1:15" x14ac:dyDescent="0.15">
      <c r="A783" s="112" t="s">
        <v>28</v>
      </c>
      <c r="B783" s="113"/>
      <c r="C783" s="113"/>
      <c r="D783" s="113"/>
      <c r="E783" s="113"/>
      <c r="F783" s="113"/>
      <c r="G783" s="113"/>
      <c r="H783" s="113"/>
      <c r="I783" s="113"/>
      <c r="J783" s="113"/>
      <c r="K783" s="113"/>
      <c r="L783" s="113"/>
      <c r="M783" s="113"/>
      <c r="N783" s="113"/>
      <c r="O783" s="114"/>
    </row>
    <row r="784" spans="1:15" x14ac:dyDescent="0.15">
      <c r="A784" s="180"/>
      <c r="L784" s="92"/>
      <c r="O784" s="181"/>
    </row>
    <row r="785" spans="1:15" ht="14" thickBot="1" x14ac:dyDescent="0.2">
      <c r="A785" s="182"/>
      <c r="B785" s="183"/>
      <c r="C785" s="183"/>
      <c r="D785" s="183"/>
      <c r="E785" s="183"/>
      <c r="F785" s="183"/>
      <c r="G785" s="183"/>
      <c r="H785" s="183"/>
      <c r="I785" s="183"/>
      <c r="J785" s="183"/>
      <c r="K785" s="183"/>
      <c r="L785" s="183"/>
      <c r="M785" s="183"/>
      <c r="N785" s="183"/>
      <c r="O785" s="184"/>
    </row>
    <row r="786" spans="1:15" ht="21" x14ac:dyDescent="0.25">
      <c r="A786" s="44" t="s">
        <v>0</v>
      </c>
      <c r="B786" s="179"/>
      <c r="C786" s="175"/>
      <c r="D786" s="117"/>
      <c r="E786" s="45"/>
      <c r="F786" s="45"/>
      <c r="G786" s="45"/>
      <c r="H786" s="45"/>
      <c r="I786" s="45"/>
      <c r="J786" s="45"/>
      <c r="K786" s="45"/>
      <c r="L786" s="45"/>
      <c r="M786" s="45"/>
      <c r="N786" s="45"/>
      <c r="O786" s="46"/>
    </row>
    <row r="787" spans="1:15" x14ac:dyDescent="0.15">
      <c r="A787" s="47" t="s">
        <v>1</v>
      </c>
      <c r="B787" s="143"/>
      <c r="C787" s="144"/>
      <c r="D787" s="49"/>
      <c r="E787" s="49" t="s">
        <v>2</v>
      </c>
      <c r="F787" s="49"/>
      <c r="G787" s="50"/>
      <c r="H787" s="49"/>
      <c r="I787" s="49" t="s">
        <v>3</v>
      </c>
      <c r="J787" s="49"/>
      <c r="K787" s="49"/>
      <c r="L787" s="49"/>
      <c r="M787" s="49"/>
      <c r="N787" s="49"/>
      <c r="O787" s="51"/>
    </row>
    <row r="788" spans="1:15" x14ac:dyDescent="0.15">
      <c r="A788" s="47" t="s">
        <v>4</v>
      </c>
      <c r="B788" s="143"/>
      <c r="C788" s="48"/>
      <c r="D788" s="49"/>
      <c r="E788" s="49" t="s">
        <v>5</v>
      </c>
      <c r="F788" s="49"/>
      <c r="G788" s="50"/>
      <c r="H788" s="49"/>
      <c r="I788" s="49" t="s">
        <v>6</v>
      </c>
      <c r="J788" s="52"/>
      <c r="K788" s="49"/>
      <c r="L788" s="115" t="s">
        <v>96</v>
      </c>
      <c r="M788" s="49"/>
      <c r="N788" s="49"/>
      <c r="O788" s="51"/>
    </row>
    <row r="789" spans="1:15" x14ac:dyDescent="0.15">
      <c r="A789" s="53" t="s">
        <v>7</v>
      </c>
      <c r="B789" s="48"/>
      <c r="C789" s="48"/>
      <c r="D789" s="49"/>
      <c r="E789" s="49" t="s">
        <v>8</v>
      </c>
      <c r="F789" s="49"/>
      <c r="G789" s="50"/>
      <c r="H789" s="49"/>
      <c r="I789" s="49">
        <f>+I89</f>
        <v>2022</v>
      </c>
      <c r="J789" s="52"/>
      <c r="K789" s="49"/>
      <c r="L789" s="174"/>
      <c r="M789" s="49"/>
      <c r="N789" s="49"/>
      <c r="O789" s="51"/>
    </row>
    <row r="790" spans="1:15" ht="14" thickBot="1" x14ac:dyDescent="0.2">
      <c r="A790" s="47" t="s">
        <v>9</v>
      </c>
      <c r="B790" s="144"/>
      <c r="D790" s="49"/>
      <c r="E790" s="49" t="s">
        <v>10</v>
      </c>
      <c r="F790" s="49"/>
      <c r="G790" s="50"/>
      <c r="H790" s="49"/>
      <c r="I790" s="49">
        <f t="shared" ref="I790:I791" si="36">+I90</f>
        <v>2023</v>
      </c>
      <c r="J790" s="52"/>
      <c r="K790" s="49"/>
      <c r="L790" s="49"/>
      <c r="M790" s="49"/>
      <c r="N790" s="49"/>
      <c r="O790" s="51"/>
    </row>
    <row r="791" spans="1:15" ht="14" thickBot="1" x14ac:dyDescent="0.2">
      <c r="A791" s="47" t="s">
        <v>41</v>
      </c>
      <c r="B791" s="48"/>
      <c r="C791" s="49"/>
      <c r="D791" s="49"/>
      <c r="E791" s="54" t="s">
        <v>68</v>
      </c>
      <c r="F791" s="49"/>
      <c r="G791" s="52"/>
      <c r="H791" s="49" t="s">
        <v>11</v>
      </c>
      <c r="I791" s="49">
        <f t="shared" si="36"/>
        <v>2024</v>
      </c>
      <c r="J791" s="52"/>
      <c r="K791" s="49"/>
      <c r="L791" s="49"/>
      <c r="M791" s="131"/>
      <c r="N791" s="119"/>
      <c r="O791" s="132" t="s">
        <v>74</v>
      </c>
    </row>
    <row r="792" spans="1:15" ht="15" thickBot="1" x14ac:dyDescent="0.25">
      <c r="A792" s="47" t="s">
        <v>40</v>
      </c>
      <c r="B792" s="48"/>
      <c r="C792" s="49"/>
      <c r="D792" s="49"/>
      <c r="E792" s="54" t="s">
        <v>42</v>
      </c>
      <c r="F792" s="49"/>
      <c r="G792" s="55"/>
      <c r="H792" s="56" t="s">
        <v>43</v>
      </c>
      <c r="I792" s="49"/>
      <c r="J792" s="49"/>
      <c r="K792" s="49"/>
      <c r="L792" s="49"/>
      <c r="M792" s="133" t="s">
        <v>75</v>
      </c>
      <c r="N792" s="115"/>
      <c r="O792" s="121"/>
    </row>
    <row r="793" spans="1:15" ht="14" thickBot="1" x14ac:dyDescent="0.2">
      <c r="A793" s="57" t="s">
        <v>45</v>
      </c>
      <c r="B793" s="49"/>
      <c r="C793"/>
      <c r="D793" s="49"/>
      <c r="E793" s="123" t="s">
        <v>71</v>
      </c>
      <c r="F793" s="124"/>
      <c r="G793" s="155"/>
      <c r="H793" s="125" t="s">
        <v>109</v>
      </c>
      <c r="I793" s="126"/>
      <c r="J793" s="49"/>
      <c r="K793" s="49"/>
      <c r="L793" s="49"/>
      <c r="M793" s="118" t="s">
        <v>76</v>
      </c>
      <c r="N793" s="120"/>
      <c r="O793" s="122"/>
    </row>
    <row r="794" spans="1:15" ht="14" thickBot="1" x14ac:dyDescent="0.2">
      <c r="A794" s="47" t="s">
        <v>12</v>
      </c>
      <c r="B794" s="58"/>
      <c r="C794" s="172" t="s">
        <v>93</v>
      </c>
      <c r="D794" s="49"/>
      <c r="E794" s="127" t="s">
        <v>72</v>
      </c>
      <c r="F794" s="128"/>
      <c r="G794" s="122"/>
      <c r="H794" s="129" t="s">
        <v>73</v>
      </c>
      <c r="I794" s="130"/>
      <c r="J794" s="49"/>
      <c r="K794" s="49"/>
      <c r="L794" s="49"/>
      <c r="M794" s="49"/>
      <c r="N794" s="49"/>
      <c r="O794" s="51"/>
    </row>
    <row r="795" spans="1:15" x14ac:dyDescent="0.15">
      <c r="A795" s="57" t="s">
        <v>63</v>
      </c>
      <c r="B795" s="59"/>
      <c r="C795" s="49"/>
      <c r="D795" s="49"/>
      <c r="E795" s="60" t="s">
        <v>13</v>
      </c>
      <c r="F795" s="61"/>
      <c r="G795" s="62"/>
      <c r="H795" s="60" t="s">
        <v>14</v>
      </c>
      <c r="I795" s="63"/>
      <c r="J795" s="62"/>
      <c r="K795" s="64" t="s">
        <v>15</v>
      </c>
      <c r="L795" s="49"/>
      <c r="M795" s="64" t="s">
        <v>15</v>
      </c>
      <c r="N795" s="49"/>
      <c r="O795" s="51"/>
    </row>
    <row r="796" spans="1:15" ht="28" x14ac:dyDescent="0.15">
      <c r="A796" s="65" t="s">
        <v>16</v>
      </c>
      <c r="B796" s="66" t="s">
        <v>17</v>
      </c>
      <c r="C796" s="67" t="s">
        <v>18</v>
      </c>
      <c r="D796" s="68" t="s">
        <v>19</v>
      </c>
      <c r="E796" s="69">
        <f>+I789</f>
        <v>2022</v>
      </c>
      <c r="F796" s="67">
        <f>+$I$10</f>
        <v>2023</v>
      </c>
      <c r="G796" s="70">
        <f>+$I$11</f>
        <v>2024</v>
      </c>
      <c r="H796" s="69">
        <f>+E796</f>
        <v>2022</v>
      </c>
      <c r="I796" s="67">
        <f>+F796</f>
        <v>2023</v>
      </c>
      <c r="J796" s="70">
        <f>+G796</f>
        <v>2024</v>
      </c>
      <c r="K796" s="71" t="s">
        <v>20</v>
      </c>
      <c r="L796" s="173" t="s">
        <v>106</v>
      </c>
      <c r="M796" s="72" t="s">
        <v>44</v>
      </c>
      <c r="N796" s="73" t="s">
        <v>21</v>
      </c>
      <c r="O796" s="74" t="s">
        <v>64</v>
      </c>
    </row>
    <row r="797" spans="1:15" x14ac:dyDescent="0.15">
      <c r="A797" s="75" t="s">
        <v>22</v>
      </c>
      <c r="B797" s="48"/>
      <c r="C797" s="48"/>
      <c r="D797" s="76">
        <v>0.6</v>
      </c>
      <c r="E797" s="77"/>
      <c r="F797" s="77"/>
      <c r="G797" s="77"/>
      <c r="H797" s="78">
        <f>IF(J789 &gt; 0,(E797*D797*J788/J789)+(100%-D797)*E797,0)</f>
        <v>0</v>
      </c>
      <c r="I797" s="78">
        <f>IF(J790&gt;0,(F797*D797*J788/J790)+(100%-D797)*F797,0)</f>
        <v>0</v>
      </c>
      <c r="J797" s="78">
        <f>IF(J791&gt;0,(G797*D797*J788/J791)+(100%-D797)*G797,0)</f>
        <v>0</v>
      </c>
      <c r="K797" s="79">
        <f>SUM(H797:J797)/3</f>
        <v>0</v>
      </c>
      <c r="L797" s="80">
        <v>0</v>
      </c>
      <c r="M797" s="80">
        <f>+L797</f>
        <v>0</v>
      </c>
      <c r="N797" s="81">
        <f>IF(M797 &gt; 0,+K797/M797,0)</f>
        <v>0</v>
      </c>
      <c r="O797" s="82"/>
    </row>
    <row r="798" spans="1:15" x14ac:dyDescent="0.15">
      <c r="A798" s="75" t="s">
        <v>23</v>
      </c>
      <c r="B798" s="83"/>
      <c r="C798" s="48"/>
      <c r="D798" s="84">
        <v>0.9</v>
      </c>
      <c r="E798" s="77"/>
      <c r="F798" s="77"/>
      <c r="G798" s="77"/>
      <c r="H798" s="78">
        <f>IF(J789 &gt; 0,(E798*D798*J788/J789)+(100%-D798)*E798,0)</f>
        <v>0</v>
      </c>
      <c r="I798" s="78">
        <f>IF(J790&gt;0,(F798*D798*J788/J790)+(100%-D798)*F798,0)</f>
        <v>0</v>
      </c>
      <c r="J798" s="78">
        <f>IF(J791&gt;0,(G798*D798*J788/J791)+(100%-D798)*G798,0)</f>
        <v>0</v>
      </c>
      <c r="K798" s="79">
        <f>SUM(H798:J798)/3</f>
        <v>0</v>
      </c>
      <c r="L798" s="85"/>
      <c r="M798" s="80">
        <f>+L798</f>
        <v>0</v>
      </c>
      <c r="N798" s="81">
        <f>IF(M798 &gt; 0,+K798/M798,0)</f>
        <v>0</v>
      </c>
      <c r="O798" s="86"/>
    </row>
    <row r="799" spans="1:15" x14ac:dyDescent="0.15">
      <c r="A799" s="75" t="s">
        <v>24</v>
      </c>
      <c r="B799" s="49" t="s">
        <v>60</v>
      </c>
      <c r="C799" s="54">
        <f>B795</f>
        <v>0</v>
      </c>
      <c r="D799" s="87">
        <v>0.9</v>
      </c>
      <c r="E799" s="77"/>
      <c r="F799" s="77"/>
      <c r="G799" s="77"/>
      <c r="H799" s="88">
        <f>IF(J789&gt;0,IF(B795="kWh",(E799*D799*J788/J789)+(100%-D799)*E799,(E799*10*D799*J788/J789)+(100%-D799)*E799*10),0)</f>
        <v>0</v>
      </c>
      <c r="I799" s="88">
        <f>IF(J789&gt;0,IF(B795="kWh",(F799*D799*J788/J790)+(100%-D799)*F799,(F799*10*D799*J788/J790)+(100%-D799)*F799*10),0)</f>
        <v>0</v>
      </c>
      <c r="J799" s="88">
        <f>IF(J791&gt;0,IF(B795="kWh",(G799*D799*J788/J791)+(100%-D799)*G799,(G799*10*D799*J788/J791)+(100%-D799)*G799*10),0)</f>
        <v>0</v>
      </c>
      <c r="K799" s="89">
        <f>SUM(H799:J799)/3</f>
        <v>0</v>
      </c>
      <c r="L799" s="90"/>
      <c r="M799" s="90"/>
      <c r="N799" s="91"/>
      <c r="O799" s="86"/>
    </row>
    <row r="800" spans="1:15" ht="14" thickBot="1" x14ac:dyDescent="0.2">
      <c r="A800" s="93" t="s">
        <v>25</v>
      </c>
      <c r="B800" s="48"/>
      <c r="C800" s="48"/>
      <c r="D800" s="84">
        <v>0.9</v>
      </c>
      <c r="E800" s="77"/>
      <c r="F800" s="77"/>
      <c r="G800" s="77"/>
      <c r="H800" s="78">
        <f>IF(J789&gt;0,(E800*D800*J788/J789)+(100%-D800)*E800,0)</f>
        <v>0</v>
      </c>
      <c r="I800" s="78">
        <f>IF(J789&gt;0,(F800*D800*J788/J790)+(100%-D800)*F800,0)</f>
        <v>0</v>
      </c>
      <c r="J800" s="78">
        <f>IF(J791&gt;0,(G800*D800*J788/J791)+(100%-D800)*G800,0)</f>
        <v>0</v>
      </c>
      <c r="K800" s="79">
        <f>SUM(H800:J800)/3</f>
        <v>0</v>
      </c>
      <c r="L800" s="94"/>
      <c r="M800" s="94"/>
      <c r="N800" s="49"/>
      <c r="O800" s="86"/>
    </row>
    <row r="801" spans="1:15" ht="14" thickBot="1" x14ac:dyDescent="0.2">
      <c r="A801" s="95" t="s">
        <v>26</v>
      </c>
      <c r="B801" s="45"/>
      <c r="C801" s="45"/>
      <c r="D801" s="45"/>
      <c r="E801" s="96">
        <f>IF(B795="kWh",SUM(E797:E800),E797+E798+(E799*10)+E800)</f>
        <v>0</v>
      </c>
      <c r="F801" s="96">
        <f>IF(B795="kWh",SUM(F797:F800),F797+F798+(F799*10)+F800)</f>
        <v>0</v>
      </c>
      <c r="G801" s="96">
        <f>IF(B795="kWh",SUM(G797:G800),G797+G798+(G799*10)+G800)</f>
        <v>0</v>
      </c>
      <c r="H801" s="96">
        <f>SUM(H797:H800)</f>
        <v>0</v>
      </c>
      <c r="I801" s="96">
        <f>SUM(I797:I800)</f>
        <v>0</v>
      </c>
      <c r="J801" s="96">
        <f>SUM(J797:J800)</f>
        <v>0</v>
      </c>
      <c r="K801" s="97">
        <f>SUM(K797:K800)</f>
        <v>0</v>
      </c>
      <c r="L801" s="98"/>
      <c r="M801" s="99" t="s">
        <v>61</v>
      </c>
      <c r="N801" s="100">
        <f>IF(G791 &gt; 0,+K801/G791,0)</f>
        <v>0</v>
      </c>
      <c r="O801" s="101">
        <f>IF(K801&gt;0,(+O797*K797+O798*K798+O799*K799+O800*K800)/K801,0)</f>
        <v>0</v>
      </c>
    </row>
    <row r="802" spans="1:15" ht="14" thickBot="1" x14ac:dyDescent="0.2">
      <c r="A802" s="102" t="s">
        <v>27</v>
      </c>
      <c r="B802" s="103"/>
      <c r="C802" s="103"/>
      <c r="D802" s="103"/>
      <c r="E802" s="104">
        <f>IF(B795="kWh",E797+E798+E799*B794+E800,E797+E798+(E799*10*B794)+E800)</f>
        <v>0</v>
      </c>
      <c r="F802" s="104">
        <f>IF(B795="kWh",F797+F798+F799*B794+F800,F797+F798+(F799*10*B794)+F800)</f>
        <v>0</v>
      </c>
      <c r="G802" s="104">
        <f>IF(B795="kWh",G797+G798+G799*B794+G800,G797+G798+(G799*10*B794)+G800)</f>
        <v>0</v>
      </c>
      <c r="H802" s="105">
        <f>+H797+H798+H799*B794+H800</f>
        <v>0</v>
      </c>
      <c r="I802" s="105">
        <f>+I797+I798+I799*B794+I800</f>
        <v>0</v>
      </c>
      <c r="J802" s="106">
        <f>+J797+J798+J799*B794+J800</f>
        <v>0</v>
      </c>
      <c r="K802" s="107">
        <f>+K797+K798+K799*B794+K800</f>
        <v>0</v>
      </c>
      <c r="L802" s="108"/>
      <c r="M802" s="109" t="s">
        <v>62</v>
      </c>
      <c r="N802" s="110">
        <f>IF(G791 &gt; 0,+K802/G791,0)</f>
        <v>0</v>
      </c>
      <c r="O802" s="111">
        <f>IF(K802&gt;0,(+O797*K797+O798*K798+O799*K799+O800*K800)/K802,0)</f>
        <v>0</v>
      </c>
    </row>
    <row r="803" spans="1:15" x14ac:dyDescent="0.15">
      <c r="A803" s="112" t="s">
        <v>28</v>
      </c>
      <c r="B803" s="113"/>
      <c r="C803" s="113"/>
      <c r="D803" s="113"/>
      <c r="E803" s="113"/>
      <c r="F803" s="113"/>
      <c r="G803" s="113"/>
      <c r="H803" s="113"/>
      <c r="I803" s="113"/>
      <c r="J803" s="113"/>
      <c r="K803" s="113"/>
      <c r="L803" s="113"/>
      <c r="M803" s="113"/>
      <c r="N803" s="113"/>
      <c r="O803" s="114"/>
    </row>
    <row r="804" spans="1:15" x14ac:dyDescent="0.15">
      <c r="A804" s="180"/>
      <c r="L804" s="92"/>
      <c r="O804" s="181"/>
    </row>
    <row r="805" spans="1:15" ht="14" thickBot="1" x14ac:dyDescent="0.2">
      <c r="A805" s="182"/>
      <c r="B805" s="183"/>
      <c r="C805" s="183"/>
      <c r="D805" s="183"/>
      <c r="E805" s="183"/>
      <c r="F805" s="183"/>
      <c r="G805" s="183"/>
      <c r="H805" s="183"/>
      <c r="I805" s="183"/>
      <c r="J805" s="183"/>
      <c r="K805" s="183"/>
      <c r="L805" s="183"/>
      <c r="M805" s="183"/>
      <c r="N805" s="183"/>
      <c r="O805" s="184"/>
    </row>
    <row r="806" spans="1:15" ht="21" x14ac:dyDescent="0.25">
      <c r="A806" s="44" t="s">
        <v>0</v>
      </c>
      <c r="B806" s="179"/>
      <c r="C806" s="175"/>
      <c r="D806" s="117"/>
      <c r="E806" s="45"/>
      <c r="F806" s="45"/>
      <c r="G806" s="45"/>
      <c r="H806" s="45"/>
      <c r="I806" s="45"/>
      <c r="J806" s="45"/>
      <c r="K806" s="45"/>
      <c r="L806" s="45"/>
      <c r="M806" s="45"/>
      <c r="N806" s="45"/>
      <c r="O806" s="46"/>
    </row>
    <row r="807" spans="1:15" x14ac:dyDescent="0.15">
      <c r="A807" s="47" t="s">
        <v>1</v>
      </c>
      <c r="B807" s="143"/>
      <c r="C807" s="144"/>
      <c r="D807" s="49"/>
      <c r="E807" s="49" t="s">
        <v>2</v>
      </c>
      <c r="F807" s="49"/>
      <c r="G807" s="50"/>
      <c r="H807" s="49"/>
      <c r="I807" s="49" t="s">
        <v>3</v>
      </c>
      <c r="J807" s="49"/>
      <c r="K807" s="49"/>
      <c r="L807" s="49"/>
      <c r="M807" s="49"/>
      <c r="N807" s="49"/>
      <c r="O807" s="51"/>
    </row>
    <row r="808" spans="1:15" x14ac:dyDescent="0.15">
      <c r="A808" s="47" t="s">
        <v>4</v>
      </c>
      <c r="B808" s="143"/>
      <c r="C808" s="48"/>
      <c r="D808" s="49"/>
      <c r="E808" s="49" t="s">
        <v>5</v>
      </c>
      <c r="F808" s="49"/>
      <c r="G808" s="50"/>
      <c r="H808" s="49"/>
      <c r="I808" s="49" t="s">
        <v>6</v>
      </c>
      <c r="J808" s="52"/>
      <c r="K808" s="49"/>
      <c r="L808" s="115" t="s">
        <v>96</v>
      </c>
      <c r="M808" s="49"/>
      <c r="N808" s="49"/>
      <c r="O808" s="51"/>
    </row>
    <row r="809" spans="1:15" x14ac:dyDescent="0.15">
      <c r="A809" s="53" t="s">
        <v>7</v>
      </c>
      <c r="B809" s="48"/>
      <c r="C809" s="48"/>
      <c r="D809" s="49"/>
      <c r="E809" s="49" t="s">
        <v>8</v>
      </c>
      <c r="F809" s="49"/>
      <c r="G809" s="50"/>
      <c r="H809" s="49"/>
      <c r="I809" s="49">
        <f>+I109</f>
        <v>2022</v>
      </c>
      <c r="J809" s="52"/>
      <c r="K809" s="49"/>
      <c r="L809" s="174"/>
      <c r="M809" s="49"/>
      <c r="N809" s="49"/>
      <c r="O809" s="51"/>
    </row>
    <row r="810" spans="1:15" ht="14" thickBot="1" x14ac:dyDescent="0.2">
      <c r="A810" s="47" t="s">
        <v>9</v>
      </c>
      <c r="B810" s="144"/>
      <c r="D810" s="49"/>
      <c r="E810" s="49" t="s">
        <v>10</v>
      </c>
      <c r="F810" s="49"/>
      <c r="G810" s="50"/>
      <c r="H810" s="49"/>
      <c r="I810" s="49">
        <f t="shared" ref="I810:I811" si="37">+I110</f>
        <v>2023</v>
      </c>
      <c r="J810" s="52"/>
      <c r="K810" s="49"/>
      <c r="L810" s="49"/>
      <c r="M810" s="49"/>
      <c r="N810" s="49"/>
      <c r="O810" s="51"/>
    </row>
    <row r="811" spans="1:15" ht="14" thickBot="1" x14ac:dyDescent="0.2">
      <c r="A811" s="47" t="s">
        <v>41</v>
      </c>
      <c r="B811" s="48"/>
      <c r="C811" s="49"/>
      <c r="D811" s="49"/>
      <c r="E811" s="54" t="s">
        <v>68</v>
      </c>
      <c r="F811" s="49"/>
      <c r="G811" s="52"/>
      <c r="H811" s="49" t="s">
        <v>11</v>
      </c>
      <c r="I811" s="49">
        <f t="shared" si="37"/>
        <v>2024</v>
      </c>
      <c r="J811" s="52"/>
      <c r="K811" s="49"/>
      <c r="L811" s="49"/>
      <c r="M811" s="131"/>
      <c r="N811" s="119"/>
      <c r="O811" s="132" t="s">
        <v>74</v>
      </c>
    </row>
    <row r="812" spans="1:15" ht="15" thickBot="1" x14ac:dyDescent="0.25">
      <c r="A812" s="47" t="s">
        <v>40</v>
      </c>
      <c r="B812" s="48"/>
      <c r="C812" s="49"/>
      <c r="D812" s="49"/>
      <c r="E812" s="54" t="s">
        <v>42</v>
      </c>
      <c r="F812" s="49"/>
      <c r="G812" s="55"/>
      <c r="H812" s="56" t="s">
        <v>43</v>
      </c>
      <c r="I812" s="49"/>
      <c r="J812" s="49"/>
      <c r="K812" s="49"/>
      <c r="L812" s="49"/>
      <c r="M812" s="133" t="s">
        <v>75</v>
      </c>
      <c r="N812" s="115"/>
      <c r="O812" s="121"/>
    </row>
    <row r="813" spans="1:15" ht="14" thickBot="1" x14ac:dyDescent="0.2">
      <c r="A813" s="57" t="s">
        <v>45</v>
      </c>
      <c r="B813" s="49"/>
      <c r="C813"/>
      <c r="D813" s="49"/>
      <c r="E813" s="123" t="s">
        <v>71</v>
      </c>
      <c r="F813" s="124"/>
      <c r="G813" s="155"/>
      <c r="H813" s="125" t="s">
        <v>94</v>
      </c>
      <c r="I813" s="126"/>
      <c r="J813" s="49"/>
      <c r="K813" s="49"/>
      <c r="L813" s="49"/>
      <c r="M813" s="118" t="s">
        <v>76</v>
      </c>
      <c r="N813" s="120"/>
      <c r="O813" s="122"/>
    </row>
    <row r="814" spans="1:15" ht="14" thickBot="1" x14ac:dyDescent="0.2">
      <c r="A814" s="47" t="s">
        <v>12</v>
      </c>
      <c r="B814" s="58"/>
      <c r="C814" s="172" t="s">
        <v>93</v>
      </c>
      <c r="D814" s="49"/>
      <c r="E814" s="127" t="s">
        <v>72</v>
      </c>
      <c r="F814" s="128"/>
      <c r="G814" s="122"/>
      <c r="H814" s="129" t="s">
        <v>73</v>
      </c>
      <c r="I814" s="130"/>
      <c r="J814" s="49"/>
      <c r="K814" s="49"/>
      <c r="L814" s="49"/>
      <c r="M814" s="49"/>
      <c r="N814" s="49"/>
      <c r="O814" s="51"/>
    </row>
    <row r="815" spans="1:15" x14ac:dyDescent="0.15">
      <c r="A815" s="57" t="s">
        <v>63</v>
      </c>
      <c r="B815" s="59"/>
      <c r="C815" s="49"/>
      <c r="D815" s="49"/>
      <c r="E815" s="60" t="s">
        <v>13</v>
      </c>
      <c r="F815" s="61"/>
      <c r="G815" s="62"/>
      <c r="H815" s="60" t="s">
        <v>14</v>
      </c>
      <c r="I815" s="63"/>
      <c r="J815" s="62"/>
      <c r="K815" s="64" t="s">
        <v>15</v>
      </c>
      <c r="L815" s="49"/>
      <c r="M815" s="64" t="s">
        <v>15</v>
      </c>
      <c r="N815" s="49"/>
      <c r="O815" s="51"/>
    </row>
    <row r="816" spans="1:15" ht="28" x14ac:dyDescent="0.15">
      <c r="A816" s="65" t="s">
        <v>16</v>
      </c>
      <c r="B816" s="66" t="s">
        <v>17</v>
      </c>
      <c r="C816" s="67" t="s">
        <v>18</v>
      </c>
      <c r="D816" s="68" t="s">
        <v>19</v>
      </c>
      <c r="E816" s="69">
        <f>+I809</f>
        <v>2022</v>
      </c>
      <c r="F816" s="67">
        <f>+$I$10</f>
        <v>2023</v>
      </c>
      <c r="G816" s="70">
        <f>+$I$11</f>
        <v>2024</v>
      </c>
      <c r="H816" s="69">
        <f>+E816</f>
        <v>2022</v>
      </c>
      <c r="I816" s="67">
        <f>+F816</f>
        <v>2023</v>
      </c>
      <c r="J816" s="70">
        <f>+G816</f>
        <v>2024</v>
      </c>
      <c r="K816" s="71" t="s">
        <v>20</v>
      </c>
      <c r="L816" s="173" t="s">
        <v>106</v>
      </c>
      <c r="M816" s="72" t="s">
        <v>44</v>
      </c>
      <c r="N816" s="73" t="s">
        <v>21</v>
      </c>
      <c r="O816" s="74" t="s">
        <v>64</v>
      </c>
    </row>
    <row r="817" spans="1:15" x14ac:dyDescent="0.15">
      <c r="A817" s="75" t="s">
        <v>22</v>
      </c>
      <c r="B817" s="48"/>
      <c r="C817" s="48"/>
      <c r="D817" s="76">
        <v>0.6</v>
      </c>
      <c r="E817" s="77"/>
      <c r="F817" s="77"/>
      <c r="G817" s="77"/>
      <c r="H817" s="78">
        <f>IF(J809 &gt; 0,(E817*D817*J808/J809)+(100%-D817)*E817,0)</f>
        <v>0</v>
      </c>
      <c r="I817" s="78">
        <f>IF(J810&gt;0,(F817*D817*J808/J810)+(100%-D817)*F817,0)</f>
        <v>0</v>
      </c>
      <c r="J817" s="78">
        <f>IF(J811&gt;0,(G817*D817*J808/J811)+(100%-D817)*G817,0)</f>
        <v>0</v>
      </c>
      <c r="K817" s="79">
        <f>SUM(H817:J817)/3</f>
        <v>0</v>
      </c>
      <c r="L817" s="80">
        <v>0</v>
      </c>
      <c r="M817" s="80">
        <f>+L817</f>
        <v>0</v>
      </c>
      <c r="N817" s="81">
        <f>IF(M817 &gt; 0,+K817/M817,0)</f>
        <v>0</v>
      </c>
      <c r="O817" s="82"/>
    </row>
    <row r="818" spans="1:15" x14ac:dyDescent="0.15">
      <c r="A818" s="75" t="s">
        <v>23</v>
      </c>
      <c r="B818" s="83"/>
      <c r="C818" s="48"/>
      <c r="D818" s="84">
        <v>0.9</v>
      </c>
      <c r="E818" s="77"/>
      <c r="F818" s="77"/>
      <c r="G818" s="77"/>
      <c r="H818" s="78">
        <f>IF(J809 &gt; 0,(E818*D818*J808/J809)+(100%-D818)*E818,0)</f>
        <v>0</v>
      </c>
      <c r="I818" s="78">
        <f>IF(J810&gt;0,(F818*D818*J808/J810)+(100%-D818)*F818,0)</f>
        <v>0</v>
      </c>
      <c r="J818" s="78">
        <f>IF(J811&gt;0,(G818*D818*J808/J811)+(100%-D818)*G818,0)</f>
        <v>0</v>
      </c>
      <c r="K818" s="79">
        <f>SUM(H818:J818)/3</f>
        <v>0</v>
      </c>
      <c r="L818" s="85"/>
      <c r="M818" s="80">
        <f>+L818</f>
        <v>0</v>
      </c>
      <c r="N818" s="81">
        <f>IF(M818 &gt; 0,+K818/M818,0)</f>
        <v>0</v>
      </c>
      <c r="O818" s="86"/>
    </row>
    <row r="819" spans="1:15" x14ac:dyDescent="0.15">
      <c r="A819" s="75" t="s">
        <v>24</v>
      </c>
      <c r="B819" s="49" t="s">
        <v>60</v>
      </c>
      <c r="C819" s="54">
        <f>B815</f>
        <v>0</v>
      </c>
      <c r="D819" s="87">
        <v>0.9</v>
      </c>
      <c r="E819" s="77"/>
      <c r="F819" s="77"/>
      <c r="G819" s="77"/>
      <c r="H819" s="88">
        <f>IF(J809&gt;0,IF(B815="kWh",(E819*D819*J808/J809)+(100%-D819)*E819,(E819*10*D819*J808/J809)+(100%-D819)*E819*10),0)</f>
        <v>0</v>
      </c>
      <c r="I819" s="88">
        <f>IF(J809&gt;0,IF(B815="kWh",(F819*D819*J808/J810)+(100%-D819)*F819,(F819*10*D819*J808/J810)+(100%-D819)*F819*10),0)</f>
        <v>0</v>
      </c>
      <c r="J819" s="88">
        <f>IF(J811&gt;0,IF(B815="kWh",(G819*D819*J808/J811)+(100%-D819)*G819,(G819*10*D819*J808/J811)+(100%-D819)*G819*10),0)</f>
        <v>0</v>
      </c>
      <c r="K819" s="89">
        <f>SUM(H819:J819)/3</f>
        <v>0</v>
      </c>
      <c r="L819" s="90"/>
      <c r="M819" s="90"/>
      <c r="N819" s="91"/>
      <c r="O819" s="86"/>
    </row>
    <row r="820" spans="1:15" ht="14" thickBot="1" x14ac:dyDescent="0.2">
      <c r="A820" s="93" t="s">
        <v>25</v>
      </c>
      <c r="B820" s="48"/>
      <c r="C820" s="48"/>
      <c r="D820" s="84">
        <v>0.9</v>
      </c>
      <c r="E820" s="77"/>
      <c r="F820" s="77"/>
      <c r="G820" s="77"/>
      <c r="H820" s="78">
        <f>IF(J809&gt;0,(E820*D820*J808/J809)+(100%-D820)*E820,0)</f>
        <v>0</v>
      </c>
      <c r="I820" s="78">
        <f>IF(J809&gt;0,(F820*D820*J808/J810)+(100%-D820)*F820,0)</f>
        <v>0</v>
      </c>
      <c r="J820" s="78">
        <f>IF(J811&gt;0,(G820*D820*J808/J811)+(100%-D820)*G820,0)</f>
        <v>0</v>
      </c>
      <c r="K820" s="79">
        <f>SUM(H820:J820)/3</f>
        <v>0</v>
      </c>
      <c r="L820" s="94"/>
      <c r="M820" s="94"/>
      <c r="N820" s="49"/>
      <c r="O820" s="86"/>
    </row>
    <row r="821" spans="1:15" ht="14" thickBot="1" x14ac:dyDescent="0.2">
      <c r="A821" s="95" t="s">
        <v>26</v>
      </c>
      <c r="B821" s="45"/>
      <c r="C821" s="45"/>
      <c r="D821" s="45"/>
      <c r="E821" s="96">
        <f>IF(B815="kWh",SUM(E817:E820),E817+E818+(E819*10)+E820)</f>
        <v>0</v>
      </c>
      <c r="F821" s="96">
        <f>IF(B815="kWh",SUM(F817:F820),F817+F818+(F819*10)+F820)</f>
        <v>0</v>
      </c>
      <c r="G821" s="96">
        <f>IF(B815="kWh",SUM(G817:G820),G817+G818+(G819*10)+G820)</f>
        <v>0</v>
      </c>
      <c r="H821" s="96">
        <f>SUM(H817:H820)</f>
        <v>0</v>
      </c>
      <c r="I821" s="96">
        <f>SUM(I817:I820)</f>
        <v>0</v>
      </c>
      <c r="J821" s="96">
        <f>SUM(J817:J820)</f>
        <v>0</v>
      </c>
      <c r="K821" s="97">
        <f>SUM(K817:K820)</f>
        <v>0</v>
      </c>
      <c r="L821" s="98"/>
      <c r="M821" s="99" t="s">
        <v>61</v>
      </c>
      <c r="N821" s="100">
        <f>IF(G811 &gt; 0,+K821/G811,0)</f>
        <v>0</v>
      </c>
      <c r="O821" s="101">
        <f>IF(K821&gt;0,(+O817*K817+O818*K818+O819*K819+O820*K820)/K821,0)</f>
        <v>0</v>
      </c>
    </row>
    <row r="822" spans="1:15" ht="14" thickBot="1" x14ac:dyDescent="0.2">
      <c r="A822" s="102" t="s">
        <v>27</v>
      </c>
      <c r="B822" s="103"/>
      <c r="C822" s="103"/>
      <c r="D822" s="103"/>
      <c r="E822" s="104">
        <f>IF(B815="kWh",E817+E818+E819*B814+E820,E817+E818+(E819*10*B814)+E820)</f>
        <v>0</v>
      </c>
      <c r="F822" s="104">
        <f>IF(B815="kWh",F817+F818+F819*B814+F820,F817+F818+(F819*10*B814)+F820)</f>
        <v>0</v>
      </c>
      <c r="G822" s="104">
        <f>IF(B815="kWh",G817+G818+G819*B814+G820,G817+G818+(G819*10*B814)+G820)</f>
        <v>0</v>
      </c>
      <c r="H822" s="105">
        <f>+H817+H818+H819*B814+H820</f>
        <v>0</v>
      </c>
      <c r="I822" s="105">
        <f>+I817+I818+I819*B814+I820</f>
        <v>0</v>
      </c>
      <c r="J822" s="106">
        <f>+J817+J818+J819*B814+J820</f>
        <v>0</v>
      </c>
      <c r="K822" s="107">
        <f>+K817+K818+K819*B814+K820</f>
        <v>0</v>
      </c>
      <c r="L822" s="108"/>
      <c r="M822" s="109" t="s">
        <v>62</v>
      </c>
      <c r="N822" s="110">
        <f>IF(G811 &gt; 0,+K822/G811,0)</f>
        <v>0</v>
      </c>
      <c r="O822" s="111">
        <f>IF(K822&gt;0,(+O817*K817+O818*K818+O819*K819+O820*K820)/K822,0)</f>
        <v>0</v>
      </c>
    </row>
    <row r="823" spans="1:15" x14ac:dyDescent="0.15">
      <c r="A823" s="112" t="s">
        <v>28</v>
      </c>
      <c r="B823" s="113"/>
      <c r="C823" s="113"/>
      <c r="D823" s="113"/>
      <c r="E823" s="113"/>
      <c r="F823" s="113"/>
      <c r="G823" s="113"/>
      <c r="H823" s="113"/>
      <c r="I823" s="113"/>
      <c r="J823" s="113"/>
      <c r="K823" s="113"/>
      <c r="L823" s="113"/>
      <c r="M823" s="113"/>
      <c r="N823" s="113"/>
      <c r="O823" s="114"/>
    </row>
    <row r="824" spans="1:15" x14ac:dyDescent="0.15">
      <c r="A824" s="180"/>
      <c r="L824" s="92"/>
      <c r="O824" s="181"/>
    </row>
    <row r="825" spans="1:15" ht="14" thickBot="1" x14ac:dyDescent="0.2">
      <c r="A825" s="182"/>
      <c r="B825" s="183"/>
      <c r="C825" s="183"/>
      <c r="D825" s="183"/>
      <c r="E825" s="183"/>
      <c r="F825" s="183"/>
      <c r="G825" s="183"/>
      <c r="H825" s="183"/>
      <c r="I825" s="183"/>
      <c r="J825" s="183"/>
      <c r="K825" s="183"/>
      <c r="L825" s="183"/>
      <c r="M825" s="183"/>
      <c r="N825" s="183"/>
      <c r="O825" s="184"/>
    </row>
    <row r="826" spans="1:15" ht="21" x14ac:dyDescent="0.25">
      <c r="A826" s="44" t="s">
        <v>0</v>
      </c>
      <c r="B826" s="179"/>
      <c r="C826" s="175"/>
      <c r="D826" s="117"/>
      <c r="E826" s="45"/>
      <c r="F826" s="45"/>
      <c r="G826" s="45"/>
      <c r="H826" s="45"/>
      <c r="I826" s="45"/>
      <c r="J826" s="45"/>
      <c r="K826" s="45"/>
      <c r="L826" s="45"/>
      <c r="M826" s="45"/>
      <c r="N826" s="45"/>
      <c r="O826" s="46"/>
    </row>
    <row r="827" spans="1:15" x14ac:dyDescent="0.15">
      <c r="A827" s="47" t="s">
        <v>1</v>
      </c>
      <c r="B827" s="143"/>
      <c r="C827" s="144"/>
      <c r="D827" s="49"/>
      <c r="E827" s="49" t="s">
        <v>2</v>
      </c>
      <c r="F827" s="49"/>
      <c r="G827" s="50"/>
      <c r="H827" s="49"/>
      <c r="I827" s="49" t="s">
        <v>3</v>
      </c>
      <c r="J827" s="49"/>
      <c r="K827" s="49"/>
      <c r="L827" s="49"/>
      <c r="M827" s="49"/>
      <c r="N827" s="49"/>
      <c r="O827" s="51"/>
    </row>
    <row r="828" spans="1:15" x14ac:dyDescent="0.15">
      <c r="A828" s="47" t="s">
        <v>4</v>
      </c>
      <c r="B828" s="143"/>
      <c r="C828" s="48"/>
      <c r="D828" s="49"/>
      <c r="E828" s="49" t="s">
        <v>5</v>
      </c>
      <c r="F828" s="49"/>
      <c r="G828" s="50"/>
      <c r="H828" s="49"/>
      <c r="I828" s="49" t="s">
        <v>6</v>
      </c>
      <c r="J828" s="52"/>
      <c r="K828" s="49"/>
      <c r="L828" s="115" t="s">
        <v>96</v>
      </c>
      <c r="M828" s="49"/>
      <c r="N828" s="49"/>
      <c r="O828" s="51"/>
    </row>
    <row r="829" spans="1:15" x14ac:dyDescent="0.15">
      <c r="A829" s="53" t="s">
        <v>7</v>
      </c>
      <c r="B829" s="48"/>
      <c r="C829" s="48"/>
      <c r="D829" s="49"/>
      <c r="E829" s="49" t="s">
        <v>8</v>
      </c>
      <c r="F829" s="49"/>
      <c r="G829" s="50"/>
      <c r="H829" s="49"/>
      <c r="I829" s="49">
        <f>+I129</f>
        <v>2022</v>
      </c>
      <c r="J829" s="52"/>
      <c r="K829" s="49"/>
      <c r="L829" s="174"/>
      <c r="M829" s="49"/>
      <c r="N829" s="49"/>
      <c r="O829" s="51"/>
    </row>
    <row r="830" spans="1:15" ht="14" thickBot="1" x14ac:dyDescent="0.2">
      <c r="A830" s="47" t="s">
        <v>9</v>
      </c>
      <c r="B830" s="144"/>
      <c r="D830" s="49"/>
      <c r="E830" s="49" t="s">
        <v>10</v>
      </c>
      <c r="F830" s="49"/>
      <c r="G830" s="50"/>
      <c r="H830" s="49"/>
      <c r="I830" s="49">
        <f t="shared" ref="I830:I831" si="38">+I130</f>
        <v>2023</v>
      </c>
      <c r="J830" s="52"/>
      <c r="K830" s="49"/>
      <c r="L830" s="49"/>
      <c r="M830" s="49"/>
      <c r="N830" s="49"/>
      <c r="O830" s="51"/>
    </row>
    <row r="831" spans="1:15" ht="14" thickBot="1" x14ac:dyDescent="0.2">
      <c r="A831" s="47" t="s">
        <v>41</v>
      </c>
      <c r="B831" s="48"/>
      <c r="C831" s="49"/>
      <c r="D831" s="49"/>
      <c r="E831" s="54" t="s">
        <v>68</v>
      </c>
      <c r="F831" s="49"/>
      <c r="G831" s="52"/>
      <c r="H831" s="49" t="s">
        <v>11</v>
      </c>
      <c r="I831" s="49">
        <f t="shared" si="38"/>
        <v>2024</v>
      </c>
      <c r="J831" s="52"/>
      <c r="K831" s="49"/>
      <c r="L831" s="49"/>
      <c r="M831" s="131"/>
      <c r="N831" s="119"/>
      <c r="O831" s="132" t="s">
        <v>74</v>
      </c>
    </row>
    <row r="832" spans="1:15" ht="15" thickBot="1" x14ac:dyDescent="0.25">
      <c r="A832" s="47" t="s">
        <v>40</v>
      </c>
      <c r="B832" s="48"/>
      <c r="C832" s="49"/>
      <c r="D832" s="49"/>
      <c r="E832" s="54" t="s">
        <v>42</v>
      </c>
      <c r="F832" s="49"/>
      <c r="G832" s="55"/>
      <c r="H832" s="56" t="s">
        <v>43</v>
      </c>
      <c r="I832" s="49"/>
      <c r="J832" s="49"/>
      <c r="K832" s="49"/>
      <c r="L832" s="49"/>
      <c r="M832" s="133" t="s">
        <v>75</v>
      </c>
      <c r="N832" s="115"/>
      <c r="O832" s="121"/>
    </row>
    <row r="833" spans="1:15" ht="14" thickBot="1" x14ac:dyDescent="0.2">
      <c r="A833" s="57" t="s">
        <v>45</v>
      </c>
      <c r="B833" s="49"/>
      <c r="C833"/>
      <c r="D833" s="49"/>
      <c r="E833" s="123" t="s">
        <v>71</v>
      </c>
      <c r="F833" s="124"/>
      <c r="G833" s="155"/>
      <c r="H833" s="125" t="s">
        <v>94</v>
      </c>
      <c r="I833" s="126"/>
      <c r="J833" s="49"/>
      <c r="K833" s="49"/>
      <c r="L833" s="49"/>
      <c r="M833" s="118" t="s">
        <v>76</v>
      </c>
      <c r="N833" s="120"/>
      <c r="O833" s="122"/>
    </row>
    <row r="834" spans="1:15" ht="14" thickBot="1" x14ac:dyDescent="0.2">
      <c r="A834" s="47" t="s">
        <v>12</v>
      </c>
      <c r="B834" s="58"/>
      <c r="C834" s="172" t="s">
        <v>93</v>
      </c>
      <c r="D834" s="49"/>
      <c r="E834" s="127" t="s">
        <v>72</v>
      </c>
      <c r="F834" s="128"/>
      <c r="G834" s="122"/>
      <c r="H834" s="129" t="s">
        <v>73</v>
      </c>
      <c r="I834" s="130"/>
      <c r="J834" s="49"/>
      <c r="K834" s="49"/>
      <c r="L834" s="49"/>
      <c r="M834" s="49"/>
      <c r="N834" s="49"/>
      <c r="O834" s="51"/>
    </row>
    <row r="835" spans="1:15" x14ac:dyDescent="0.15">
      <c r="A835" s="57" t="s">
        <v>63</v>
      </c>
      <c r="B835" s="59"/>
      <c r="C835" s="49"/>
      <c r="D835" s="49"/>
      <c r="E835" s="60" t="s">
        <v>13</v>
      </c>
      <c r="F835" s="61"/>
      <c r="G835" s="62"/>
      <c r="H835" s="60" t="s">
        <v>14</v>
      </c>
      <c r="I835" s="63"/>
      <c r="J835" s="62"/>
      <c r="K835" s="64" t="s">
        <v>15</v>
      </c>
      <c r="L835" s="49"/>
      <c r="M835" s="64" t="s">
        <v>15</v>
      </c>
      <c r="N835" s="49"/>
      <c r="O835" s="51"/>
    </row>
    <row r="836" spans="1:15" ht="28" x14ac:dyDescent="0.15">
      <c r="A836" s="65" t="s">
        <v>16</v>
      </c>
      <c r="B836" s="66" t="s">
        <v>17</v>
      </c>
      <c r="C836" s="67" t="s">
        <v>18</v>
      </c>
      <c r="D836" s="68" t="s">
        <v>19</v>
      </c>
      <c r="E836" s="69">
        <f>+I829</f>
        <v>2022</v>
      </c>
      <c r="F836" s="67">
        <f>+$I$10</f>
        <v>2023</v>
      </c>
      <c r="G836" s="70">
        <f>+$I$11</f>
        <v>2024</v>
      </c>
      <c r="H836" s="69">
        <f>+E836</f>
        <v>2022</v>
      </c>
      <c r="I836" s="67">
        <f>+F836</f>
        <v>2023</v>
      </c>
      <c r="J836" s="70">
        <f>+G836</f>
        <v>2024</v>
      </c>
      <c r="K836" s="71" t="s">
        <v>20</v>
      </c>
      <c r="L836" s="173" t="s">
        <v>106</v>
      </c>
      <c r="M836" s="72" t="s">
        <v>44</v>
      </c>
      <c r="N836" s="73" t="s">
        <v>21</v>
      </c>
      <c r="O836" s="74" t="s">
        <v>64</v>
      </c>
    </row>
    <row r="837" spans="1:15" x14ac:dyDescent="0.15">
      <c r="A837" s="75" t="s">
        <v>22</v>
      </c>
      <c r="B837" s="48"/>
      <c r="C837" s="48"/>
      <c r="D837" s="76">
        <v>0.6</v>
      </c>
      <c r="E837" s="77"/>
      <c r="F837" s="77"/>
      <c r="G837" s="77"/>
      <c r="H837" s="78">
        <f>IF(J829 &gt; 0,(E837*D837*J828/J829)+(100%-D837)*E837,0)</f>
        <v>0</v>
      </c>
      <c r="I837" s="78">
        <f>IF(J830&gt;0,(F837*D837*J828/J830)+(100%-D837)*F837,0)</f>
        <v>0</v>
      </c>
      <c r="J837" s="78">
        <f>IF(J831&gt;0,(G837*D837*J828/J831)+(100%-D837)*G837,0)</f>
        <v>0</v>
      </c>
      <c r="K837" s="79">
        <f>SUM(H837:J837)/3</f>
        <v>0</v>
      </c>
      <c r="L837" s="80">
        <v>0</v>
      </c>
      <c r="M837" s="80">
        <f>+L837</f>
        <v>0</v>
      </c>
      <c r="N837" s="81">
        <f>IF(M837 &gt; 0,+K837/M837,0)</f>
        <v>0</v>
      </c>
      <c r="O837" s="82"/>
    </row>
    <row r="838" spans="1:15" x14ac:dyDescent="0.15">
      <c r="A838" s="75" t="s">
        <v>23</v>
      </c>
      <c r="B838" s="83"/>
      <c r="C838" s="48"/>
      <c r="D838" s="84">
        <v>0.9</v>
      </c>
      <c r="E838" s="77"/>
      <c r="F838" s="77"/>
      <c r="G838" s="77"/>
      <c r="H838" s="78">
        <f>IF(J829 &gt; 0,(E838*D838*J828/J829)+(100%-D838)*E838,0)</f>
        <v>0</v>
      </c>
      <c r="I838" s="78">
        <f>IF(J830&gt;0,(F838*D838*J828/J830)+(100%-D838)*F838,0)</f>
        <v>0</v>
      </c>
      <c r="J838" s="78">
        <f>IF(J831&gt;0,(G838*D838*J828/J831)+(100%-D838)*G838,0)</f>
        <v>0</v>
      </c>
      <c r="K838" s="79">
        <f>SUM(H838:J838)/3</f>
        <v>0</v>
      </c>
      <c r="L838" s="85"/>
      <c r="M838" s="80">
        <f>+L838</f>
        <v>0</v>
      </c>
      <c r="N838" s="81">
        <f>IF(M838 &gt; 0,+K838/M838,0)</f>
        <v>0</v>
      </c>
      <c r="O838" s="86"/>
    </row>
    <row r="839" spans="1:15" x14ac:dyDescent="0.15">
      <c r="A839" s="75" t="s">
        <v>24</v>
      </c>
      <c r="B839" s="49" t="s">
        <v>60</v>
      </c>
      <c r="C839" s="54">
        <f>B835</f>
        <v>0</v>
      </c>
      <c r="D839" s="87">
        <v>0.9</v>
      </c>
      <c r="E839" s="77"/>
      <c r="F839" s="77"/>
      <c r="G839" s="77"/>
      <c r="H839" s="88">
        <f>IF(J829&gt;0,IF(B835="kWh",(E839*D839*J828/J829)+(100%-D839)*E839,(E839*10*D839*J828/J829)+(100%-D839)*E839*10),0)</f>
        <v>0</v>
      </c>
      <c r="I839" s="88">
        <f>IF(J829&gt;0,IF(B835="kWh",(F839*D839*J828/J830)+(100%-D839)*F839,(F839*10*D839*J828/J830)+(100%-D839)*F839*10),0)</f>
        <v>0</v>
      </c>
      <c r="J839" s="88">
        <f>IF(J831&gt;0,IF(B835="kWh",(G839*D839*J828/J831)+(100%-D839)*G839,(G839*10*D839*J828/J831)+(100%-D839)*G839*10),0)</f>
        <v>0</v>
      </c>
      <c r="K839" s="89">
        <f>SUM(H839:J839)/3</f>
        <v>0</v>
      </c>
      <c r="L839" s="90"/>
      <c r="M839" s="90"/>
      <c r="N839" s="91"/>
      <c r="O839" s="86"/>
    </row>
    <row r="840" spans="1:15" ht="14" thickBot="1" x14ac:dyDescent="0.2">
      <c r="A840" s="93" t="s">
        <v>25</v>
      </c>
      <c r="B840" s="48"/>
      <c r="C840" s="48"/>
      <c r="D840" s="84">
        <v>0.9</v>
      </c>
      <c r="E840" s="77"/>
      <c r="F840" s="77"/>
      <c r="G840" s="77"/>
      <c r="H840" s="78">
        <f>IF(J829&gt;0,(E840*D840*J828/J829)+(100%-D840)*E840,0)</f>
        <v>0</v>
      </c>
      <c r="I840" s="78">
        <f>IF(J829&gt;0,(F840*D840*J828/J830)+(100%-D840)*F840,0)</f>
        <v>0</v>
      </c>
      <c r="J840" s="78">
        <f>IF(J831&gt;0,(G840*D840*J828/J831)+(100%-D840)*G840,0)</f>
        <v>0</v>
      </c>
      <c r="K840" s="79">
        <f>SUM(H840:J840)/3</f>
        <v>0</v>
      </c>
      <c r="L840" s="94"/>
      <c r="M840" s="94"/>
      <c r="N840" s="49"/>
      <c r="O840" s="86"/>
    </row>
    <row r="841" spans="1:15" ht="14" thickBot="1" x14ac:dyDescent="0.2">
      <c r="A841" s="95" t="s">
        <v>26</v>
      </c>
      <c r="B841" s="45"/>
      <c r="C841" s="45"/>
      <c r="D841" s="45"/>
      <c r="E841" s="96">
        <f>IF(B835="kWh",SUM(E837:E840),E837+E838+(E839*10)+E840)</f>
        <v>0</v>
      </c>
      <c r="F841" s="96">
        <f>IF(B835="kWh",SUM(F837:F840),F837+F838+(F839*10)+F840)</f>
        <v>0</v>
      </c>
      <c r="G841" s="96">
        <f>IF(B835="kWh",SUM(G837:G840),G837+G838+(G839*10)+G840)</f>
        <v>0</v>
      </c>
      <c r="H841" s="96">
        <f>SUM(H837:H840)</f>
        <v>0</v>
      </c>
      <c r="I841" s="96">
        <f>SUM(I837:I840)</f>
        <v>0</v>
      </c>
      <c r="J841" s="96">
        <f>SUM(J837:J840)</f>
        <v>0</v>
      </c>
      <c r="K841" s="97">
        <f>SUM(K837:K840)</f>
        <v>0</v>
      </c>
      <c r="L841" s="98"/>
      <c r="M841" s="99" t="s">
        <v>61</v>
      </c>
      <c r="N841" s="100">
        <f>IF(G831 &gt; 0,+K841/G831,0)</f>
        <v>0</v>
      </c>
      <c r="O841" s="101">
        <f>IF(K841&gt;0,(+O837*K837+O838*K838+O839*K839+O840*K840)/K841,0)</f>
        <v>0</v>
      </c>
    </row>
    <row r="842" spans="1:15" ht="14" thickBot="1" x14ac:dyDescent="0.2">
      <c r="A842" s="102" t="s">
        <v>27</v>
      </c>
      <c r="B842" s="103"/>
      <c r="C842" s="103"/>
      <c r="D842" s="103"/>
      <c r="E842" s="104">
        <f>IF(B835="kWh",E837+E838+E839*B834+E840,E837+E838+(E839*10*B834)+E840)</f>
        <v>0</v>
      </c>
      <c r="F842" s="104">
        <f>IF(B835="kWh",F837+F838+F839*B834+F840,F837+F838+(F839*10*B834)+F840)</f>
        <v>0</v>
      </c>
      <c r="G842" s="104">
        <f>IF(B835="kWh",G837+G838+G839*B834+G840,G837+G838+(G839*10*B834)+G840)</f>
        <v>0</v>
      </c>
      <c r="H842" s="105">
        <f>+H837+H838+H839*B834+H840</f>
        <v>0</v>
      </c>
      <c r="I842" s="105">
        <f>+I837+I838+I839*B834+I840</f>
        <v>0</v>
      </c>
      <c r="J842" s="106">
        <f>+J837+J838+J839*B834+J840</f>
        <v>0</v>
      </c>
      <c r="K842" s="107">
        <f>+K837+K838+K839*B834+K840</f>
        <v>0</v>
      </c>
      <c r="L842" s="108"/>
      <c r="M842" s="109" t="s">
        <v>62</v>
      </c>
      <c r="N842" s="110">
        <f>IF(G831 &gt; 0,+K842/G831,0)</f>
        <v>0</v>
      </c>
      <c r="O842" s="111">
        <f>IF(K842&gt;0,(+O837*K837+O838*K838+O839*K839+O840*K840)/K842,0)</f>
        <v>0</v>
      </c>
    </row>
    <row r="843" spans="1:15" x14ac:dyDescent="0.15">
      <c r="A843" s="112" t="s">
        <v>28</v>
      </c>
      <c r="B843" s="113"/>
      <c r="C843" s="113"/>
      <c r="D843" s="113"/>
      <c r="E843" s="113"/>
      <c r="F843" s="113"/>
      <c r="G843" s="113"/>
      <c r="H843" s="113"/>
      <c r="I843" s="113"/>
      <c r="J843" s="113"/>
      <c r="K843" s="113"/>
      <c r="L843" s="113"/>
      <c r="M843" s="113"/>
      <c r="N843" s="113"/>
      <c r="O843" s="114"/>
    </row>
    <row r="844" spans="1:15" x14ac:dyDescent="0.15">
      <c r="A844" s="180"/>
      <c r="L844" s="92"/>
      <c r="O844" s="181"/>
    </row>
    <row r="845" spans="1:15" ht="14" thickBot="1" x14ac:dyDescent="0.2">
      <c r="A845" s="182"/>
      <c r="B845" s="183"/>
      <c r="C845" s="183"/>
      <c r="D845" s="183"/>
      <c r="E845" s="183"/>
      <c r="F845" s="183"/>
      <c r="G845" s="183"/>
      <c r="H845" s="183"/>
      <c r="I845" s="183"/>
      <c r="J845" s="183"/>
      <c r="K845" s="183"/>
      <c r="L845" s="183"/>
      <c r="M845" s="183"/>
      <c r="N845" s="183"/>
      <c r="O845" s="184"/>
    </row>
    <row r="846" spans="1:15" ht="21" x14ac:dyDescent="0.25">
      <c r="A846" s="44" t="s">
        <v>0</v>
      </c>
      <c r="B846" s="179"/>
      <c r="C846" s="175"/>
      <c r="D846" s="117"/>
      <c r="E846" s="45"/>
      <c r="F846" s="45"/>
      <c r="G846" s="45"/>
      <c r="H846" s="45"/>
      <c r="I846" s="45"/>
      <c r="J846" s="45"/>
      <c r="K846" s="45"/>
      <c r="L846" s="45"/>
      <c r="M846" s="45"/>
      <c r="N846" s="45"/>
      <c r="O846" s="46"/>
    </row>
    <row r="847" spans="1:15" x14ac:dyDescent="0.15">
      <c r="A847" s="47" t="s">
        <v>1</v>
      </c>
      <c r="B847" s="143"/>
      <c r="C847" s="144"/>
      <c r="D847" s="49"/>
      <c r="E847" s="49" t="s">
        <v>2</v>
      </c>
      <c r="F847" s="49"/>
      <c r="G847" s="50"/>
      <c r="H847" s="49"/>
      <c r="I847" s="49" t="s">
        <v>3</v>
      </c>
      <c r="J847" s="49"/>
      <c r="K847" s="49"/>
      <c r="L847" s="49"/>
      <c r="M847" s="49"/>
      <c r="N847" s="49"/>
      <c r="O847" s="51"/>
    </row>
    <row r="848" spans="1:15" x14ac:dyDescent="0.15">
      <c r="A848" s="47" t="s">
        <v>4</v>
      </c>
      <c r="B848" s="143"/>
      <c r="C848" s="48"/>
      <c r="D848" s="49"/>
      <c r="E848" s="49" t="s">
        <v>5</v>
      </c>
      <c r="F848" s="49"/>
      <c r="G848" s="50"/>
      <c r="H848" s="49"/>
      <c r="I848" s="49" t="s">
        <v>6</v>
      </c>
      <c r="J848" s="52"/>
      <c r="K848" s="49"/>
      <c r="L848" s="115" t="s">
        <v>96</v>
      </c>
      <c r="M848" s="49"/>
      <c r="N848" s="49"/>
      <c r="O848" s="51"/>
    </row>
    <row r="849" spans="1:15" x14ac:dyDescent="0.15">
      <c r="A849" s="53" t="s">
        <v>7</v>
      </c>
      <c r="B849" s="48"/>
      <c r="C849" s="48"/>
      <c r="D849" s="49"/>
      <c r="E849" s="49" t="s">
        <v>8</v>
      </c>
      <c r="F849" s="49"/>
      <c r="G849" s="50"/>
      <c r="H849" s="49"/>
      <c r="I849" s="49">
        <f>+I149</f>
        <v>2022</v>
      </c>
      <c r="J849" s="52"/>
      <c r="K849" s="49"/>
      <c r="L849" s="174"/>
      <c r="M849" s="49"/>
      <c r="N849" s="49"/>
      <c r="O849" s="51"/>
    </row>
    <row r="850" spans="1:15" ht="14" thickBot="1" x14ac:dyDescent="0.2">
      <c r="A850" s="47" t="s">
        <v>9</v>
      </c>
      <c r="B850" s="144"/>
      <c r="D850" s="49"/>
      <c r="E850" s="49" t="s">
        <v>10</v>
      </c>
      <c r="F850" s="49"/>
      <c r="G850" s="50"/>
      <c r="H850" s="49"/>
      <c r="I850" s="49">
        <f t="shared" ref="I850:I851" si="39">+I150</f>
        <v>2023</v>
      </c>
      <c r="J850" s="52"/>
      <c r="K850" s="49"/>
      <c r="L850" s="49"/>
      <c r="M850" s="49"/>
      <c r="N850" s="49"/>
      <c r="O850" s="51"/>
    </row>
    <row r="851" spans="1:15" ht="14" thickBot="1" x14ac:dyDescent="0.2">
      <c r="A851" s="47" t="s">
        <v>41</v>
      </c>
      <c r="B851" s="48"/>
      <c r="C851" s="49"/>
      <c r="D851" s="49"/>
      <c r="E851" s="54" t="s">
        <v>68</v>
      </c>
      <c r="F851" s="49"/>
      <c r="G851" s="52"/>
      <c r="H851" s="49" t="s">
        <v>11</v>
      </c>
      <c r="I851" s="49">
        <f t="shared" si="39"/>
        <v>2024</v>
      </c>
      <c r="J851" s="52"/>
      <c r="K851" s="49"/>
      <c r="L851" s="49"/>
      <c r="M851" s="131"/>
      <c r="N851" s="119"/>
      <c r="O851" s="132" t="s">
        <v>74</v>
      </c>
    </row>
    <row r="852" spans="1:15" ht="15" thickBot="1" x14ac:dyDescent="0.25">
      <c r="A852" s="47" t="s">
        <v>40</v>
      </c>
      <c r="B852" s="48"/>
      <c r="C852" s="49"/>
      <c r="D852" s="49"/>
      <c r="E852" s="54" t="s">
        <v>42</v>
      </c>
      <c r="F852" s="49"/>
      <c r="G852" s="55"/>
      <c r="H852" s="56" t="s">
        <v>43</v>
      </c>
      <c r="I852" s="49"/>
      <c r="J852" s="49"/>
      <c r="K852" s="49"/>
      <c r="L852" s="49"/>
      <c r="M852" s="133" t="s">
        <v>75</v>
      </c>
      <c r="N852" s="115"/>
      <c r="O852" s="121"/>
    </row>
    <row r="853" spans="1:15" ht="14" thickBot="1" x14ac:dyDescent="0.2">
      <c r="A853" s="57" t="s">
        <v>45</v>
      </c>
      <c r="B853" s="49"/>
      <c r="C853"/>
      <c r="D853" s="49"/>
      <c r="E853" s="123" t="s">
        <v>71</v>
      </c>
      <c r="F853" s="124"/>
      <c r="G853" s="155"/>
      <c r="H853" s="125" t="s">
        <v>94</v>
      </c>
      <c r="I853" s="126"/>
      <c r="J853" s="49"/>
      <c r="K853" s="49"/>
      <c r="L853" s="49"/>
      <c r="M853" s="118" t="s">
        <v>76</v>
      </c>
      <c r="N853" s="120"/>
      <c r="O853" s="122"/>
    </row>
    <row r="854" spans="1:15" ht="14" thickBot="1" x14ac:dyDescent="0.2">
      <c r="A854" s="47" t="s">
        <v>12</v>
      </c>
      <c r="B854" s="58"/>
      <c r="C854" s="172" t="s">
        <v>93</v>
      </c>
      <c r="D854" s="49"/>
      <c r="E854" s="127" t="s">
        <v>72</v>
      </c>
      <c r="F854" s="128"/>
      <c r="G854" s="122"/>
      <c r="H854" s="129" t="s">
        <v>73</v>
      </c>
      <c r="I854" s="130"/>
      <c r="J854" s="49"/>
      <c r="K854" s="49"/>
      <c r="L854" s="49"/>
      <c r="M854" s="49"/>
      <c r="N854" s="49"/>
      <c r="O854" s="51"/>
    </row>
    <row r="855" spans="1:15" x14ac:dyDescent="0.15">
      <c r="A855" s="57" t="s">
        <v>63</v>
      </c>
      <c r="B855" s="59"/>
      <c r="C855" s="49"/>
      <c r="D855" s="49"/>
      <c r="E855" s="60" t="s">
        <v>13</v>
      </c>
      <c r="F855" s="61"/>
      <c r="G855" s="62"/>
      <c r="H855" s="60" t="s">
        <v>14</v>
      </c>
      <c r="I855" s="63"/>
      <c r="J855" s="62"/>
      <c r="K855" s="64" t="s">
        <v>15</v>
      </c>
      <c r="L855" s="49"/>
      <c r="M855" s="64" t="s">
        <v>15</v>
      </c>
      <c r="N855" s="49"/>
      <c r="O855" s="51"/>
    </row>
    <row r="856" spans="1:15" ht="28" x14ac:dyDescent="0.15">
      <c r="A856" s="65" t="s">
        <v>16</v>
      </c>
      <c r="B856" s="66" t="s">
        <v>17</v>
      </c>
      <c r="C856" s="67" t="s">
        <v>18</v>
      </c>
      <c r="D856" s="68" t="s">
        <v>19</v>
      </c>
      <c r="E856" s="69">
        <f>+I849</f>
        <v>2022</v>
      </c>
      <c r="F856" s="67">
        <f>+$I$10</f>
        <v>2023</v>
      </c>
      <c r="G856" s="70">
        <f>+$I$11</f>
        <v>2024</v>
      </c>
      <c r="H856" s="69">
        <f>+E856</f>
        <v>2022</v>
      </c>
      <c r="I856" s="67">
        <f>+F856</f>
        <v>2023</v>
      </c>
      <c r="J856" s="70">
        <f>+G856</f>
        <v>2024</v>
      </c>
      <c r="K856" s="71" t="s">
        <v>20</v>
      </c>
      <c r="L856" s="173" t="s">
        <v>106</v>
      </c>
      <c r="M856" s="72" t="s">
        <v>44</v>
      </c>
      <c r="N856" s="73" t="s">
        <v>21</v>
      </c>
      <c r="O856" s="74" t="s">
        <v>64</v>
      </c>
    </row>
    <row r="857" spans="1:15" x14ac:dyDescent="0.15">
      <c r="A857" s="75" t="s">
        <v>22</v>
      </c>
      <c r="B857" s="48"/>
      <c r="C857" s="48"/>
      <c r="D857" s="76">
        <v>0.6</v>
      </c>
      <c r="E857" s="77"/>
      <c r="F857" s="77"/>
      <c r="G857" s="77"/>
      <c r="H857" s="78">
        <f>IF(J849 &gt; 0,(E857*D857*J848/J849)+(100%-D857)*E857,0)</f>
        <v>0</v>
      </c>
      <c r="I857" s="78">
        <f>IF(J850&gt;0,(F857*D857*J848/J850)+(100%-D857)*F857,0)</f>
        <v>0</v>
      </c>
      <c r="J857" s="78">
        <f>IF(J851&gt;0,(G857*D857*J848/J851)+(100%-D857)*G857,0)</f>
        <v>0</v>
      </c>
      <c r="K857" s="79">
        <f>SUM(H857:J857)/3</f>
        <v>0</v>
      </c>
      <c r="L857" s="80">
        <v>0</v>
      </c>
      <c r="M857" s="80">
        <f>+L857</f>
        <v>0</v>
      </c>
      <c r="N857" s="81">
        <f>IF(M857 &gt; 0,+K857/M857,0)</f>
        <v>0</v>
      </c>
      <c r="O857" s="82"/>
    </row>
    <row r="858" spans="1:15" x14ac:dyDescent="0.15">
      <c r="A858" s="75" t="s">
        <v>23</v>
      </c>
      <c r="B858" s="83"/>
      <c r="C858" s="48"/>
      <c r="D858" s="84">
        <v>0.9</v>
      </c>
      <c r="E858" s="77"/>
      <c r="F858" s="77"/>
      <c r="G858" s="77"/>
      <c r="H858" s="78">
        <f>IF(J849 &gt; 0,(E858*D858*J848/J849)+(100%-D858)*E858,0)</f>
        <v>0</v>
      </c>
      <c r="I858" s="78">
        <f>IF(J850&gt;0,(F858*D858*J848/J850)+(100%-D858)*F858,0)</f>
        <v>0</v>
      </c>
      <c r="J858" s="78">
        <f>IF(J851&gt;0,(G858*D858*J848/J851)+(100%-D858)*G858,0)</f>
        <v>0</v>
      </c>
      <c r="K858" s="79">
        <f>SUM(H858:J858)/3</f>
        <v>0</v>
      </c>
      <c r="L858" s="85"/>
      <c r="M858" s="80">
        <f>+L858</f>
        <v>0</v>
      </c>
      <c r="N858" s="81">
        <f>IF(M858 &gt; 0,+K858/M858,0)</f>
        <v>0</v>
      </c>
      <c r="O858" s="86"/>
    </row>
    <row r="859" spans="1:15" x14ac:dyDescent="0.15">
      <c r="A859" s="75" t="s">
        <v>24</v>
      </c>
      <c r="B859" s="49" t="s">
        <v>60</v>
      </c>
      <c r="C859" s="54">
        <f>B855</f>
        <v>0</v>
      </c>
      <c r="D859" s="87">
        <v>0.9</v>
      </c>
      <c r="E859" s="77"/>
      <c r="F859" s="77"/>
      <c r="G859" s="77"/>
      <c r="H859" s="88">
        <f>IF(J849&gt;0,IF(B855="kWh",(E859*D859*J848/J849)+(100%-D859)*E859,(E859*10*D859*J848/J849)+(100%-D859)*E859*10),0)</f>
        <v>0</v>
      </c>
      <c r="I859" s="88">
        <f>IF(J849&gt;0,IF(B855="kWh",(F859*D859*J848/J850)+(100%-D859)*F859,(F859*10*D859*J848/J850)+(100%-D859)*F859*10),0)</f>
        <v>0</v>
      </c>
      <c r="J859" s="88">
        <f>IF(J851&gt;0,IF(B855="kWh",(G859*D859*J848/J851)+(100%-D859)*G859,(G859*10*D859*J848/J851)+(100%-D859)*G859*10),0)</f>
        <v>0</v>
      </c>
      <c r="K859" s="89">
        <f>SUM(H859:J859)/3</f>
        <v>0</v>
      </c>
      <c r="L859" s="90"/>
      <c r="M859" s="90"/>
      <c r="N859" s="91"/>
      <c r="O859" s="86"/>
    </row>
    <row r="860" spans="1:15" ht="14" thickBot="1" x14ac:dyDescent="0.2">
      <c r="A860" s="93" t="s">
        <v>25</v>
      </c>
      <c r="B860" s="48"/>
      <c r="C860" s="48"/>
      <c r="D860" s="84">
        <v>0.9</v>
      </c>
      <c r="E860" s="77"/>
      <c r="F860" s="77"/>
      <c r="G860" s="77"/>
      <c r="H860" s="78">
        <f>IF(J849&gt;0,(E860*D860*J848/J849)+(100%-D860)*E860,0)</f>
        <v>0</v>
      </c>
      <c r="I860" s="78">
        <f>IF(J849&gt;0,(F860*D860*J848/J850)+(100%-D860)*F860,0)</f>
        <v>0</v>
      </c>
      <c r="J860" s="78">
        <f>IF(J851&gt;0,(G860*D860*J848/J851)+(100%-D860)*G860,0)</f>
        <v>0</v>
      </c>
      <c r="K860" s="79">
        <f>SUM(H860:J860)/3</f>
        <v>0</v>
      </c>
      <c r="L860" s="94"/>
      <c r="M860" s="94"/>
      <c r="N860" s="49"/>
      <c r="O860" s="86"/>
    </row>
    <row r="861" spans="1:15" ht="14" thickBot="1" x14ac:dyDescent="0.2">
      <c r="A861" s="95" t="s">
        <v>26</v>
      </c>
      <c r="B861" s="45"/>
      <c r="C861" s="45"/>
      <c r="D861" s="45"/>
      <c r="E861" s="96">
        <f>IF(B855="kWh",SUM(E857:E860),E857+E858+(E859*10)+E860)</f>
        <v>0</v>
      </c>
      <c r="F861" s="96">
        <f>IF(B855="kWh",SUM(F857:F860),F857+F858+(F859*10)+F860)</f>
        <v>0</v>
      </c>
      <c r="G861" s="96">
        <f>IF(B855="kWh",SUM(G857:G860),G857+G858+(G859*10)+G860)</f>
        <v>0</v>
      </c>
      <c r="H861" s="96">
        <f>SUM(H857:H860)</f>
        <v>0</v>
      </c>
      <c r="I861" s="96">
        <f>SUM(I857:I860)</f>
        <v>0</v>
      </c>
      <c r="J861" s="96">
        <f>SUM(J857:J860)</f>
        <v>0</v>
      </c>
      <c r="K861" s="97">
        <f>SUM(K857:K860)</f>
        <v>0</v>
      </c>
      <c r="L861" s="98"/>
      <c r="M861" s="99" t="s">
        <v>61</v>
      </c>
      <c r="N861" s="100">
        <f>IF(G851 &gt; 0,+K861/G851,0)</f>
        <v>0</v>
      </c>
      <c r="O861" s="101">
        <f>IF(K861&gt;0,(+O857*K857+O858*K858+O859*K859+O860*K860)/K861,0)</f>
        <v>0</v>
      </c>
    </row>
    <row r="862" spans="1:15" ht="14" thickBot="1" x14ac:dyDescent="0.2">
      <c r="A862" s="102" t="s">
        <v>27</v>
      </c>
      <c r="B862" s="103"/>
      <c r="C862" s="103"/>
      <c r="D862" s="103"/>
      <c r="E862" s="104">
        <f>IF(B855="kWh",E857+E858+E859*B854+E860,E857+E858+(E859*10*B854)+E860)</f>
        <v>0</v>
      </c>
      <c r="F862" s="104">
        <f>IF(B855="kWh",F857+F858+F859*B854+F860,F857+F858+(F859*10*B854)+F860)</f>
        <v>0</v>
      </c>
      <c r="G862" s="104">
        <f>IF(B855="kWh",G857+G858+G859*B854+G860,G857+G858+(G859*10*B854)+G860)</f>
        <v>0</v>
      </c>
      <c r="H862" s="105">
        <f>+H857+H858+H859*B854+H860</f>
        <v>0</v>
      </c>
      <c r="I862" s="105">
        <f>+I857+I858+I859*B854+I860</f>
        <v>0</v>
      </c>
      <c r="J862" s="106">
        <f>+J857+J858+J859*B854+J860</f>
        <v>0</v>
      </c>
      <c r="K862" s="107">
        <f>+K857+K858+K859*B854+K860</f>
        <v>0</v>
      </c>
      <c r="L862" s="108"/>
      <c r="M862" s="109" t="s">
        <v>62</v>
      </c>
      <c r="N862" s="110">
        <f>IF(G851 &gt; 0,+K862/G851,0)</f>
        <v>0</v>
      </c>
      <c r="O862" s="111">
        <f>IF(K862&gt;0,(+O857*K857+O858*K858+O859*K859+O860*K860)/K862,0)</f>
        <v>0</v>
      </c>
    </row>
    <row r="863" spans="1:15" x14ac:dyDescent="0.15">
      <c r="A863" s="112" t="s">
        <v>28</v>
      </c>
      <c r="B863" s="113"/>
      <c r="C863" s="113"/>
      <c r="D863" s="113"/>
      <c r="E863" s="113"/>
      <c r="F863" s="113"/>
      <c r="G863" s="113"/>
      <c r="H863" s="113"/>
      <c r="I863" s="113"/>
      <c r="J863" s="113"/>
      <c r="K863" s="113"/>
      <c r="L863" s="113"/>
      <c r="M863" s="113"/>
      <c r="N863" s="113"/>
      <c r="O863" s="114"/>
    </row>
    <row r="864" spans="1:15" x14ac:dyDescent="0.15">
      <c r="A864" s="180"/>
      <c r="L864" s="92"/>
      <c r="O864" s="181"/>
    </row>
    <row r="865" spans="1:15" ht="14" thickBot="1" x14ac:dyDescent="0.2">
      <c r="A865" s="182"/>
      <c r="B865" s="183"/>
      <c r="C865" s="183"/>
      <c r="D865" s="183"/>
      <c r="E865" s="183"/>
      <c r="F865" s="183"/>
      <c r="G865" s="183"/>
      <c r="H865" s="183"/>
      <c r="I865" s="183"/>
      <c r="J865" s="183"/>
      <c r="K865" s="183"/>
      <c r="L865" s="183"/>
      <c r="M865" s="183"/>
      <c r="N865" s="183"/>
      <c r="O865" s="184"/>
    </row>
    <row r="866" spans="1:15" ht="21" x14ac:dyDescent="0.25">
      <c r="A866" s="44" t="s">
        <v>0</v>
      </c>
      <c r="B866" s="179"/>
      <c r="C866" s="175"/>
      <c r="D866" s="117"/>
      <c r="E866" s="45"/>
      <c r="F866" s="45"/>
      <c r="G866" s="45"/>
      <c r="H866" s="45"/>
      <c r="I866" s="45"/>
      <c r="J866" s="45"/>
      <c r="K866" s="45"/>
      <c r="L866" s="45"/>
      <c r="M866" s="45"/>
      <c r="N866" s="45"/>
      <c r="O866" s="46"/>
    </row>
    <row r="867" spans="1:15" x14ac:dyDescent="0.15">
      <c r="A867" s="47" t="s">
        <v>1</v>
      </c>
      <c r="B867" s="143"/>
      <c r="C867" s="144"/>
      <c r="D867" s="49"/>
      <c r="E867" s="49" t="s">
        <v>2</v>
      </c>
      <c r="F867" s="49"/>
      <c r="G867" s="50"/>
      <c r="H867" s="49"/>
      <c r="I867" s="49" t="s">
        <v>3</v>
      </c>
      <c r="J867" s="49"/>
      <c r="K867" s="49"/>
      <c r="L867" s="49"/>
      <c r="M867" s="49"/>
      <c r="N867" s="49"/>
      <c r="O867" s="51"/>
    </row>
    <row r="868" spans="1:15" x14ac:dyDescent="0.15">
      <c r="A868" s="47" t="s">
        <v>4</v>
      </c>
      <c r="B868" s="143"/>
      <c r="C868" s="48"/>
      <c r="D868" s="49"/>
      <c r="E868" s="49" t="s">
        <v>5</v>
      </c>
      <c r="F868" s="49"/>
      <c r="G868" s="50"/>
      <c r="H868" s="49"/>
      <c r="I868" s="49" t="s">
        <v>6</v>
      </c>
      <c r="J868" s="52"/>
      <c r="K868" s="49"/>
      <c r="L868" s="115" t="s">
        <v>96</v>
      </c>
      <c r="M868" s="49"/>
      <c r="N868" s="49"/>
      <c r="O868" s="51"/>
    </row>
    <row r="869" spans="1:15" x14ac:dyDescent="0.15">
      <c r="A869" s="53" t="s">
        <v>7</v>
      </c>
      <c r="B869" s="48"/>
      <c r="C869" s="48"/>
      <c r="D869" s="49"/>
      <c r="E869" s="49" t="s">
        <v>8</v>
      </c>
      <c r="F869" s="49"/>
      <c r="G869" s="50"/>
      <c r="H869" s="49"/>
      <c r="I869" s="49">
        <f>+I169</f>
        <v>2022</v>
      </c>
      <c r="J869" s="52"/>
      <c r="K869" s="49"/>
      <c r="L869" s="174"/>
      <c r="M869" s="49"/>
      <c r="N869" s="49"/>
      <c r="O869" s="51"/>
    </row>
    <row r="870" spans="1:15" ht="14" thickBot="1" x14ac:dyDescent="0.2">
      <c r="A870" s="47" t="s">
        <v>9</v>
      </c>
      <c r="B870" s="144"/>
      <c r="D870" s="49"/>
      <c r="E870" s="49" t="s">
        <v>10</v>
      </c>
      <c r="F870" s="49"/>
      <c r="G870" s="50"/>
      <c r="H870" s="49"/>
      <c r="I870" s="49">
        <f t="shared" ref="I870:I871" si="40">+I170</f>
        <v>2023</v>
      </c>
      <c r="J870" s="52"/>
      <c r="K870" s="49"/>
      <c r="L870" s="49"/>
      <c r="M870" s="49"/>
      <c r="N870" s="49"/>
      <c r="O870" s="51"/>
    </row>
    <row r="871" spans="1:15" ht="14" thickBot="1" x14ac:dyDescent="0.2">
      <c r="A871" s="47" t="s">
        <v>41</v>
      </c>
      <c r="B871" s="48"/>
      <c r="C871" s="49"/>
      <c r="D871" s="49"/>
      <c r="E871" s="54" t="s">
        <v>68</v>
      </c>
      <c r="F871" s="49"/>
      <c r="G871" s="52"/>
      <c r="H871" s="49" t="s">
        <v>11</v>
      </c>
      <c r="I871" s="49">
        <f t="shared" si="40"/>
        <v>2024</v>
      </c>
      <c r="J871" s="52"/>
      <c r="K871" s="49"/>
      <c r="L871" s="49"/>
      <c r="M871" s="131"/>
      <c r="N871" s="119"/>
      <c r="O871" s="132" t="s">
        <v>74</v>
      </c>
    </row>
    <row r="872" spans="1:15" ht="15" thickBot="1" x14ac:dyDescent="0.25">
      <c r="A872" s="47" t="s">
        <v>40</v>
      </c>
      <c r="B872" s="48"/>
      <c r="C872" s="49"/>
      <c r="D872" s="49"/>
      <c r="E872" s="54" t="s">
        <v>42</v>
      </c>
      <c r="F872" s="49"/>
      <c r="G872" s="55"/>
      <c r="H872" s="56" t="s">
        <v>43</v>
      </c>
      <c r="I872" s="49"/>
      <c r="J872" s="49"/>
      <c r="K872" s="49"/>
      <c r="L872" s="49"/>
      <c r="M872" s="133" t="s">
        <v>75</v>
      </c>
      <c r="N872" s="115"/>
      <c r="O872" s="121"/>
    </row>
    <row r="873" spans="1:15" ht="14" thickBot="1" x14ac:dyDescent="0.2">
      <c r="A873" s="57" t="s">
        <v>45</v>
      </c>
      <c r="B873" s="49"/>
      <c r="C873"/>
      <c r="D873" s="49"/>
      <c r="E873" s="123" t="s">
        <v>71</v>
      </c>
      <c r="F873" s="124"/>
      <c r="G873" s="155"/>
      <c r="H873" s="125" t="s">
        <v>94</v>
      </c>
      <c r="I873" s="126"/>
      <c r="J873" s="49"/>
      <c r="K873" s="49"/>
      <c r="L873" s="49"/>
      <c r="M873" s="118" t="s">
        <v>76</v>
      </c>
      <c r="N873" s="120"/>
      <c r="O873" s="122"/>
    </row>
    <row r="874" spans="1:15" ht="14" thickBot="1" x14ac:dyDescent="0.2">
      <c r="A874" s="47" t="s">
        <v>12</v>
      </c>
      <c r="B874" s="58"/>
      <c r="C874" s="172" t="s">
        <v>93</v>
      </c>
      <c r="D874" s="49"/>
      <c r="E874" s="127" t="s">
        <v>72</v>
      </c>
      <c r="F874" s="128"/>
      <c r="G874" s="122"/>
      <c r="H874" s="129" t="s">
        <v>73</v>
      </c>
      <c r="I874" s="130"/>
      <c r="J874" s="49"/>
      <c r="K874" s="49"/>
      <c r="L874" s="49"/>
      <c r="M874" s="49"/>
      <c r="N874" s="49"/>
      <c r="O874" s="51"/>
    </row>
    <row r="875" spans="1:15" x14ac:dyDescent="0.15">
      <c r="A875" s="57" t="s">
        <v>63</v>
      </c>
      <c r="B875" s="59"/>
      <c r="C875" s="49"/>
      <c r="D875" s="49"/>
      <c r="E875" s="60" t="s">
        <v>13</v>
      </c>
      <c r="F875" s="61"/>
      <c r="G875" s="62"/>
      <c r="H875" s="60" t="s">
        <v>14</v>
      </c>
      <c r="I875" s="63"/>
      <c r="J875" s="62"/>
      <c r="K875" s="64" t="s">
        <v>15</v>
      </c>
      <c r="L875" s="49"/>
      <c r="M875" s="64" t="s">
        <v>15</v>
      </c>
      <c r="N875" s="49"/>
      <c r="O875" s="51"/>
    </row>
    <row r="876" spans="1:15" ht="28" x14ac:dyDescent="0.15">
      <c r="A876" s="65" t="s">
        <v>16</v>
      </c>
      <c r="B876" s="66" t="s">
        <v>17</v>
      </c>
      <c r="C876" s="67" t="s">
        <v>18</v>
      </c>
      <c r="D876" s="68" t="s">
        <v>19</v>
      </c>
      <c r="E876" s="69">
        <f>+I869</f>
        <v>2022</v>
      </c>
      <c r="F876" s="67">
        <f>+$I$10</f>
        <v>2023</v>
      </c>
      <c r="G876" s="70">
        <f>+$I$11</f>
        <v>2024</v>
      </c>
      <c r="H876" s="69">
        <f>+E876</f>
        <v>2022</v>
      </c>
      <c r="I876" s="67">
        <f>+F876</f>
        <v>2023</v>
      </c>
      <c r="J876" s="70">
        <f>+G876</f>
        <v>2024</v>
      </c>
      <c r="K876" s="71" t="s">
        <v>20</v>
      </c>
      <c r="L876" s="173" t="s">
        <v>106</v>
      </c>
      <c r="M876" s="72" t="s">
        <v>44</v>
      </c>
      <c r="N876" s="73" t="s">
        <v>21</v>
      </c>
      <c r="O876" s="74" t="s">
        <v>64</v>
      </c>
    </row>
    <row r="877" spans="1:15" x14ac:dyDescent="0.15">
      <c r="A877" s="75" t="s">
        <v>22</v>
      </c>
      <c r="B877" s="48"/>
      <c r="C877" s="48"/>
      <c r="D877" s="76">
        <v>0.6</v>
      </c>
      <c r="E877" s="77"/>
      <c r="F877" s="77"/>
      <c r="G877" s="77"/>
      <c r="H877" s="78">
        <f>IF(J869 &gt; 0,(E877*D877*J868/J869)+(100%-D877)*E877,0)</f>
        <v>0</v>
      </c>
      <c r="I877" s="78">
        <f>IF(J870&gt;0,(F877*D877*J868/J870)+(100%-D877)*F877,0)</f>
        <v>0</v>
      </c>
      <c r="J877" s="78">
        <f>IF(J871&gt;0,(G877*D877*J868/J871)+(100%-D877)*G877,0)</f>
        <v>0</v>
      </c>
      <c r="K877" s="79">
        <f>SUM(H877:J877)/3</f>
        <v>0</v>
      </c>
      <c r="L877" s="80">
        <v>0</v>
      </c>
      <c r="M877" s="80">
        <f>+L877</f>
        <v>0</v>
      </c>
      <c r="N877" s="81">
        <f>IF(M877 &gt; 0,+K877/M877,0)</f>
        <v>0</v>
      </c>
      <c r="O877" s="82"/>
    </row>
    <row r="878" spans="1:15" x14ac:dyDescent="0.15">
      <c r="A878" s="75" t="s">
        <v>23</v>
      </c>
      <c r="B878" s="83"/>
      <c r="C878" s="48"/>
      <c r="D878" s="84">
        <v>0.9</v>
      </c>
      <c r="E878" s="77"/>
      <c r="F878" s="77"/>
      <c r="G878" s="77"/>
      <c r="H878" s="78">
        <f>IF(J869 &gt; 0,(E878*D878*J868/J869)+(100%-D878)*E878,0)</f>
        <v>0</v>
      </c>
      <c r="I878" s="78">
        <f>IF(J870&gt;0,(F878*D878*J868/J870)+(100%-D878)*F878,0)</f>
        <v>0</v>
      </c>
      <c r="J878" s="78">
        <f>IF(J871&gt;0,(G878*D878*J868/J871)+(100%-D878)*G878,0)</f>
        <v>0</v>
      </c>
      <c r="K878" s="79">
        <f>SUM(H878:J878)/3</f>
        <v>0</v>
      </c>
      <c r="L878" s="85"/>
      <c r="M878" s="80">
        <f>+L878</f>
        <v>0</v>
      </c>
      <c r="N878" s="81">
        <f>IF(M878 &gt; 0,+K878/M878,0)</f>
        <v>0</v>
      </c>
      <c r="O878" s="86"/>
    </row>
    <row r="879" spans="1:15" x14ac:dyDescent="0.15">
      <c r="A879" s="75" t="s">
        <v>24</v>
      </c>
      <c r="B879" s="49" t="s">
        <v>60</v>
      </c>
      <c r="C879" s="54">
        <f>B875</f>
        <v>0</v>
      </c>
      <c r="D879" s="87">
        <v>0.9</v>
      </c>
      <c r="E879" s="77"/>
      <c r="F879" s="77"/>
      <c r="G879" s="77"/>
      <c r="H879" s="88">
        <f>IF(J869&gt;0,IF(B875="kWh",(E879*D879*J868/J869)+(100%-D879)*E879,(E879*10*D879*J868/J869)+(100%-D879)*E879*10),0)</f>
        <v>0</v>
      </c>
      <c r="I879" s="88">
        <f>IF(J869&gt;0,IF(B875="kWh",(F879*D879*J868/J870)+(100%-D879)*F879,(F879*10*D879*J868/J870)+(100%-D879)*F879*10),0)</f>
        <v>0</v>
      </c>
      <c r="J879" s="88">
        <f>IF(J871&gt;0,IF(B875="kWh",(G879*D879*J868/J871)+(100%-D879)*G879,(G879*10*D879*J868/J871)+(100%-D879)*G879*10),0)</f>
        <v>0</v>
      </c>
      <c r="K879" s="89">
        <f>SUM(H879:J879)/3</f>
        <v>0</v>
      </c>
      <c r="L879" s="90"/>
      <c r="M879" s="90"/>
      <c r="N879" s="91"/>
      <c r="O879" s="86"/>
    </row>
    <row r="880" spans="1:15" ht="14" thickBot="1" x14ac:dyDescent="0.2">
      <c r="A880" s="93" t="s">
        <v>25</v>
      </c>
      <c r="B880" s="48"/>
      <c r="C880" s="48"/>
      <c r="D880" s="84">
        <v>0.9</v>
      </c>
      <c r="E880" s="77"/>
      <c r="F880" s="77"/>
      <c r="G880" s="77"/>
      <c r="H880" s="78">
        <f>IF(J869&gt;0,(E880*D880*J868/J869)+(100%-D880)*E880,0)</f>
        <v>0</v>
      </c>
      <c r="I880" s="78">
        <f>IF(J869&gt;0,(F880*D880*J868/J870)+(100%-D880)*F880,0)</f>
        <v>0</v>
      </c>
      <c r="J880" s="78">
        <f>IF(J871&gt;0,(G880*D880*J868/J871)+(100%-D880)*G880,0)</f>
        <v>0</v>
      </c>
      <c r="K880" s="79">
        <f>SUM(H880:J880)/3</f>
        <v>0</v>
      </c>
      <c r="L880" s="94"/>
      <c r="M880" s="94"/>
      <c r="N880" s="49"/>
      <c r="O880" s="86"/>
    </row>
    <row r="881" spans="1:15" ht="14" thickBot="1" x14ac:dyDescent="0.2">
      <c r="A881" s="95" t="s">
        <v>26</v>
      </c>
      <c r="B881" s="45"/>
      <c r="C881" s="45"/>
      <c r="D881" s="45"/>
      <c r="E881" s="96">
        <f>IF(B875="kWh",SUM(E877:E880),E877+E878+(E879*10)+E880)</f>
        <v>0</v>
      </c>
      <c r="F881" s="96">
        <f>IF(B875="kWh",SUM(F877:F880),F877+F878+(F879*10)+F880)</f>
        <v>0</v>
      </c>
      <c r="G881" s="96">
        <f>IF(B875="kWh",SUM(G877:G880),G877+G878+(G879*10)+G880)</f>
        <v>0</v>
      </c>
      <c r="H881" s="96">
        <f>SUM(H877:H880)</f>
        <v>0</v>
      </c>
      <c r="I881" s="96">
        <f>SUM(I877:I880)</f>
        <v>0</v>
      </c>
      <c r="J881" s="96">
        <f>SUM(J877:J880)</f>
        <v>0</v>
      </c>
      <c r="K881" s="97">
        <f>SUM(K877:K880)</f>
        <v>0</v>
      </c>
      <c r="L881" s="98"/>
      <c r="M881" s="99" t="s">
        <v>61</v>
      </c>
      <c r="N881" s="100">
        <f>IF(G871 &gt; 0,+K881/G871,0)</f>
        <v>0</v>
      </c>
      <c r="O881" s="101">
        <f>IF(K881&gt;0,(+O877*K877+O878*K878+O879*K879+O880*K880)/K881,0)</f>
        <v>0</v>
      </c>
    </row>
    <row r="882" spans="1:15" ht="14" thickBot="1" x14ac:dyDescent="0.2">
      <c r="A882" s="102" t="s">
        <v>27</v>
      </c>
      <c r="B882" s="103"/>
      <c r="C882" s="103"/>
      <c r="D882" s="103"/>
      <c r="E882" s="104">
        <f>IF(B875="kWh",E877+E878+E879*B874+E880,E877+E878+(E879*10*B874)+E880)</f>
        <v>0</v>
      </c>
      <c r="F882" s="104">
        <f>IF(B875="kWh",F877+F878+F879*B874+F880,F877+F878+(F879*10*B874)+F880)</f>
        <v>0</v>
      </c>
      <c r="G882" s="104">
        <f>IF(B875="kWh",G877+G878+G879*B874+G880,G877+G878+(G879*10*B874)+G880)</f>
        <v>0</v>
      </c>
      <c r="H882" s="105">
        <f>+H877+H878+H879*B874+H880</f>
        <v>0</v>
      </c>
      <c r="I882" s="105">
        <f>+I877+I878+I879*B874+I880</f>
        <v>0</v>
      </c>
      <c r="J882" s="106">
        <f>+J877+J878+J879*B874+J880</f>
        <v>0</v>
      </c>
      <c r="K882" s="107">
        <f>+K877+K878+K879*B874+K880</f>
        <v>0</v>
      </c>
      <c r="L882" s="108"/>
      <c r="M882" s="109" t="s">
        <v>62</v>
      </c>
      <c r="N882" s="110">
        <f>IF(G871 &gt; 0,+K882/G871,0)</f>
        <v>0</v>
      </c>
      <c r="O882" s="111">
        <f>IF(K882&gt;0,(+O877*K877+O878*K878+O879*K879+O880*K880)/K882,0)</f>
        <v>0</v>
      </c>
    </row>
    <row r="883" spans="1:15" x14ac:dyDescent="0.15">
      <c r="A883" s="112" t="s">
        <v>28</v>
      </c>
      <c r="B883" s="113"/>
      <c r="C883" s="113"/>
      <c r="D883" s="113"/>
      <c r="E883" s="113"/>
      <c r="F883" s="113"/>
      <c r="G883" s="113"/>
      <c r="H883" s="113"/>
      <c r="I883" s="113"/>
      <c r="J883" s="113"/>
      <c r="K883" s="113"/>
      <c r="L883" s="113"/>
      <c r="M883" s="113"/>
      <c r="N883" s="113"/>
      <c r="O883" s="114"/>
    </row>
    <row r="884" spans="1:15" x14ac:dyDescent="0.15">
      <c r="A884" s="180"/>
      <c r="L884" s="92"/>
      <c r="O884" s="181"/>
    </row>
    <row r="885" spans="1:15" ht="14" thickBot="1" x14ac:dyDescent="0.2">
      <c r="A885" s="182"/>
      <c r="B885" s="183"/>
      <c r="C885" s="183"/>
      <c r="D885" s="183"/>
      <c r="E885" s="183"/>
      <c r="F885" s="183"/>
      <c r="G885" s="183"/>
      <c r="H885" s="183"/>
      <c r="I885" s="183"/>
      <c r="J885" s="183"/>
      <c r="K885" s="183"/>
      <c r="L885" s="183"/>
      <c r="M885" s="183"/>
      <c r="N885" s="183"/>
      <c r="O885" s="184"/>
    </row>
    <row r="886" spans="1:15" ht="21" x14ac:dyDescent="0.25">
      <c r="A886" s="44" t="s">
        <v>0</v>
      </c>
      <c r="B886" s="179"/>
      <c r="C886" s="175"/>
      <c r="D886" s="117"/>
      <c r="E886" s="45"/>
      <c r="F886" s="45"/>
      <c r="G886" s="45"/>
      <c r="H886" s="45"/>
      <c r="I886" s="45"/>
      <c r="J886" s="45"/>
      <c r="K886" s="45"/>
      <c r="L886" s="45"/>
      <c r="M886" s="45"/>
      <c r="N886" s="45"/>
      <c r="O886" s="46"/>
    </row>
    <row r="887" spans="1:15" x14ac:dyDescent="0.15">
      <c r="A887" s="47" t="s">
        <v>1</v>
      </c>
      <c r="B887" s="143"/>
      <c r="C887" s="144"/>
      <c r="D887" s="49"/>
      <c r="E887" s="49" t="s">
        <v>2</v>
      </c>
      <c r="F887" s="49"/>
      <c r="G887" s="50"/>
      <c r="H887" s="49"/>
      <c r="I887" s="49" t="s">
        <v>3</v>
      </c>
      <c r="J887" s="49"/>
      <c r="K887" s="49"/>
      <c r="L887" s="49"/>
      <c r="M887" s="49"/>
      <c r="N887" s="49"/>
      <c r="O887" s="51"/>
    </row>
    <row r="888" spans="1:15" x14ac:dyDescent="0.15">
      <c r="A888" s="47" t="s">
        <v>4</v>
      </c>
      <c r="B888" s="143"/>
      <c r="C888" s="48"/>
      <c r="D888" s="49"/>
      <c r="E888" s="49" t="s">
        <v>5</v>
      </c>
      <c r="F888" s="49"/>
      <c r="G888" s="50"/>
      <c r="H888" s="49"/>
      <c r="I888" s="49" t="s">
        <v>6</v>
      </c>
      <c r="J888" s="52"/>
      <c r="K888" s="49"/>
      <c r="L888" s="115" t="s">
        <v>96</v>
      </c>
      <c r="M888" s="49"/>
      <c r="N888" s="49"/>
      <c r="O888" s="51"/>
    </row>
    <row r="889" spans="1:15" x14ac:dyDescent="0.15">
      <c r="A889" s="53" t="s">
        <v>7</v>
      </c>
      <c r="B889" s="48"/>
      <c r="C889" s="48"/>
      <c r="D889" s="49"/>
      <c r="E889" s="49" t="s">
        <v>8</v>
      </c>
      <c r="F889" s="49"/>
      <c r="G889" s="50"/>
      <c r="H889" s="49"/>
      <c r="I889" s="49">
        <f>+I189</f>
        <v>2022</v>
      </c>
      <c r="J889" s="52"/>
      <c r="K889" s="49"/>
      <c r="L889" s="174"/>
      <c r="M889" s="49"/>
      <c r="N889" s="49"/>
      <c r="O889" s="51"/>
    </row>
    <row r="890" spans="1:15" ht="14" thickBot="1" x14ac:dyDescent="0.2">
      <c r="A890" s="47" t="s">
        <v>9</v>
      </c>
      <c r="B890" s="144"/>
      <c r="D890" s="49"/>
      <c r="E890" s="49" t="s">
        <v>10</v>
      </c>
      <c r="F890" s="49"/>
      <c r="G890" s="50"/>
      <c r="H890" s="49"/>
      <c r="I890" s="49">
        <f t="shared" ref="I890:I891" si="41">+I190</f>
        <v>2023</v>
      </c>
      <c r="J890" s="52"/>
      <c r="K890" s="49"/>
      <c r="L890" s="49"/>
      <c r="M890" s="49"/>
      <c r="N890" s="49"/>
      <c r="O890" s="51"/>
    </row>
    <row r="891" spans="1:15" ht="14" thickBot="1" x14ac:dyDescent="0.2">
      <c r="A891" s="47" t="s">
        <v>41</v>
      </c>
      <c r="B891" s="48"/>
      <c r="C891" s="49"/>
      <c r="D891" s="49"/>
      <c r="E891" s="54" t="s">
        <v>68</v>
      </c>
      <c r="F891" s="49"/>
      <c r="G891" s="52"/>
      <c r="H891" s="49" t="s">
        <v>11</v>
      </c>
      <c r="I891" s="49">
        <f t="shared" si="41"/>
        <v>2024</v>
      </c>
      <c r="J891" s="52"/>
      <c r="K891" s="49"/>
      <c r="L891" s="49"/>
      <c r="M891" s="131"/>
      <c r="N891" s="119"/>
      <c r="O891" s="132" t="s">
        <v>74</v>
      </c>
    </row>
    <row r="892" spans="1:15" ht="15" thickBot="1" x14ac:dyDescent="0.25">
      <c r="A892" s="47" t="s">
        <v>40</v>
      </c>
      <c r="B892" s="48"/>
      <c r="C892" s="49"/>
      <c r="D892" s="49"/>
      <c r="E892" s="54" t="s">
        <v>42</v>
      </c>
      <c r="F892" s="49"/>
      <c r="G892" s="55"/>
      <c r="H892" s="56" t="s">
        <v>43</v>
      </c>
      <c r="I892" s="49"/>
      <c r="J892" s="49"/>
      <c r="K892" s="49"/>
      <c r="L892" s="49"/>
      <c r="M892" s="133" t="s">
        <v>75</v>
      </c>
      <c r="N892" s="115"/>
      <c r="O892" s="121"/>
    </row>
    <row r="893" spans="1:15" ht="14" thickBot="1" x14ac:dyDescent="0.2">
      <c r="A893" s="57" t="s">
        <v>45</v>
      </c>
      <c r="B893" s="49"/>
      <c r="C893"/>
      <c r="D893" s="49"/>
      <c r="E893" s="123" t="s">
        <v>71</v>
      </c>
      <c r="F893" s="124"/>
      <c r="G893" s="155"/>
      <c r="H893" s="125" t="s">
        <v>94</v>
      </c>
      <c r="I893" s="126"/>
      <c r="J893" s="49"/>
      <c r="K893" s="49"/>
      <c r="L893" s="49"/>
      <c r="M893" s="118" t="s">
        <v>76</v>
      </c>
      <c r="N893" s="120"/>
      <c r="O893" s="122"/>
    </row>
    <row r="894" spans="1:15" ht="14" thickBot="1" x14ac:dyDescent="0.2">
      <c r="A894" s="47" t="s">
        <v>12</v>
      </c>
      <c r="B894" s="58"/>
      <c r="C894" s="172" t="s">
        <v>93</v>
      </c>
      <c r="D894" s="49"/>
      <c r="E894" s="127" t="s">
        <v>72</v>
      </c>
      <c r="F894" s="128"/>
      <c r="G894" s="122"/>
      <c r="H894" s="129" t="s">
        <v>73</v>
      </c>
      <c r="I894" s="130"/>
      <c r="J894" s="49"/>
      <c r="K894" s="49"/>
      <c r="L894" s="49"/>
      <c r="M894" s="49"/>
      <c r="N894" s="49"/>
      <c r="O894" s="51"/>
    </row>
    <row r="895" spans="1:15" x14ac:dyDescent="0.15">
      <c r="A895" s="57" t="s">
        <v>63</v>
      </c>
      <c r="B895" s="59"/>
      <c r="C895" s="49"/>
      <c r="D895" s="49"/>
      <c r="E895" s="60" t="s">
        <v>13</v>
      </c>
      <c r="F895" s="61"/>
      <c r="G895" s="62"/>
      <c r="H895" s="60" t="s">
        <v>14</v>
      </c>
      <c r="I895" s="63"/>
      <c r="J895" s="62"/>
      <c r="K895" s="64" t="s">
        <v>15</v>
      </c>
      <c r="L895" s="49"/>
      <c r="M895" s="64" t="s">
        <v>15</v>
      </c>
      <c r="N895" s="49"/>
      <c r="O895" s="51"/>
    </row>
    <row r="896" spans="1:15" ht="28" x14ac:dyDescent="0.15">
      <c r="A896" s="65" t="s">
        <v>16</v>
      </c>
      <c r="B896" s="66" t="s">
        <v>17</v>
      </c>
      <c r="C896" s="67" t="s">
        <v>18</v>
      </c>
      <c r="D896" s="68" t="s">
        <v>19</v>
      </c>
      <c r="E896" s="69">
        <f>+I889</f>
        <v>2022</v>
      </c>
      <c r="F896" s="67">
        <f>+$I$10</f>
        <v>2023</v>
      </c>
      <c r="G896" s="70">
        <f>+$I$11</f>
        <v>2024</v>
      </c>
      <c r="H896" s="69">
        <f>+E896</f>
        <v>2022</v>
      </c>
      <c r="I896" s="67">
        <f>+F896</f>
        <v>2023</v>
      </c>
      <c r="J896" s="70">
        <f>+G896</f>
        <v>2024</v>
      </c>
      <c r="K896" s="71" t="s">
        <v>20</v>
      </c>
      <c r="L896" s="173" t="s">
        <v>106</v>
      </c>
      <c r="M896" s="72" t="s">
        <v>44</v>
      </c>
      <c r="N896" s="73" t="s">
        <v>21</v>
      </c>
      <c r="O896" s="74" t="s">
        <v>64</v>
      </c>
    </row>
    <row r="897" spans="1:15" x14ac:dyDescent="0.15">
      <c r="A897" s="75" t="s">
        <v>22</v>
      </c>
      <c r="B897" s="48"/>
      <c r="C897" s="48"/>
      <c r="D897" s="76">
        <v>0.6</v>
      </c>
      <c r="E897" s="77"/>
      <c r="F897" s="77"/>
      <c r="G897" s="77"/>
      <c r="H897" s="78">
        <f>IF(J889 &gt; 0,(E897*D897*J888/J889)+(100%-D897)*E897,0)</f>
        <v>0</v>
      </c>
      <c r="I897" s="78">
        <f>IF(J890&gt;0,(F897*D897*J888/J890)+(100%-D897)*F897,0)</f>
        <v>0</v>
      </c>
      <c r="J897" s="78">
        <f>IF(J891&gt;0,(G897*D897*J888/J891)+(100%-D897)*G897,0)</f>
        <v>0</v>
      </c>
      <c r="K897" s="79">
        <f>SUM(H897:J897)/3</f>
        <v>0</v>
      </c>
      <c r="L897" s="80">
        <v>0</v>
      </c>
      <c r="M897" s="80">
        <f>+L897</f>
        <v>0</v>
      </c>
      <c r="N897" s="81">
        <f>IF(M897 &gt; 0,+K897/M897,0)</f>
        <v>0</v>
      </c>
      <c r="O897" s="82"/>
    </row>
    <row r="898" spans="1:15" x14ac:dyDescent="0.15">
      <c r="A898" s="75" t="s">
        <v>23</v>
      </c>
      <c r="B898" s="83"/>
      <c r="C898" s="48"/>
      <c r="D898" s="84">
        <v>0.9</v>
      </c>
      <c r="E898" s="77"/>
      <c r="F898" s="77"/>
      <c r="G898" s="77"/>
      <c r="H898" s="78">
        <f>IF(J889 &gt; 0,(E898*D898*J888/J889)+(100%-D898)*E898,0)</f>
        <v>0</v>
      </c>
      <c r="I898" s="78">
        <f>IF(J890&gt;0,(F898*D898*J888/J890)+(100%-D898)*F898,0)</f>
        <v>0</v>
      </c>
      <c r="J898" s="78">
        <f>IF(J891&gt;0,(G898*D898*J888/J891)+(100%-D898)*G898,0)</f>
        <v>0</v>
      </c>
      <c r="K898" s="79">
        <f>SUM(H898:J898)/3</f>
        <v>0</v>
      </c>
      <c r="L898" s="85"/>
      <c r="M898" s="80">
        <f>+L898</f>
        <v>0</v>
      </c>
      <c r="N898" s="81">
        <f>IF(M898 &gt; 0,+K898/M898,0)</f>
        <v>0</v>
      </c>
      <c r="O898" s="86"/>
    </row>
    <row r="899" spans="1:15" x14ac:dyDescent="0.15">
      <c r="A899" s="75" t="s">
        <v>24</v>
      </c>
      <c r="B899" s="49" t="s">
        <v>60</v>
      </c>
      <c r="C899" s="54">
        <f>B895</f>
        <v>0</v>
      </c>
      <c r="D899" s="87">
        <v>0.9</v>
      </c>
      <c r="E899" s="77"/>
      <c r="F899" s="77"/>
      <c r="G899" s="77"/>
      <c r="H899" s="88">
        <f>IF(J889&gt;0,IF(B895="kWh",(E899*D899*J888/J889)+(100%-D899)*E899,(E899*10*D899*J888/J889)+(100%-D899)*E899*10),0)</f>
        <v>0</v>
      </c>
      <c r="I899" s="88">
        <f>IF(J889&gt;0,IF(B895="kWh",(F899*D899*J888/J890)+(100%-D899)*F899,(F899*10*D899*J888/J890)+(100%-D899)*F899*10),0)</f>
        <v>0</v>
      </c>
      <c r="J899" s="88">
        <f>IF(J891&gt;0,IF(B895="kWh",(G899*D899*J888/J891)+(100%-D899)*G899,(G899*10*D899*J888/J891)+(100%-D899)*G899*10),0)</f>
        <v>0</v>
      </c>
      <c r="K899" s="89">
        <f>SUM(H899:J899)/3</f>
        <v>0</v>
      </c>
      <c r="L899" s="90"/>
      <c r="M899" s="90"/>
      <c r="N899" s="91"/>
      <c r="O899" s="86"/>
    </row>
    <row r="900" spans="1:15" ht="14" thickBot="1" x14ac:dyDescent="0.2">
      <c r="A900" s="93" t="s">
        <v>25</v>
      </c>
      <c r="B900" s="48"/>
      <c r="C900" s="48"/>
      <c r="D900" s="84">
        <v>0.9</v>
      </c>
      <c r="E900" s="77"/>
      <c r="F900" s="77"/>
      <c r="G900" s="77"/>
      <c r="H900" s="78">
        <f>IF(J889&gt;0,(E900*D900*J888/J889)+(100%-D900)*E900,0)</f>
        <v>0</v>
      </c>
      <c r="I900" s="78">
        <f>IF(J889&gt;0,(F900*D900*J888/J890)+(100%-D900)*F900,0)</f>
        <v>0</v>
      </c>
      <c r="J900" s="78">
        <f>IF(J891&gt;0,(G900*D900*J888/J891)+(100%-D900)*G900,0)</f>
        <v>0</v>
      </c>
      <c r="K900" s="79">
        <f>SUM(H900:J900)/3</f>
        <v>0</v>
      </c>
      <c r="L900" s="94"/>
      <c r="M900" s="94"/>
      <c r="N900" s="49"/>
      <c r="O900" s="86"/>
    </row>
    <row r="901" spans="1:15" ht="14" thickBot="1" x14ac:dyDescent="0.2">
      <c r="A901" s="95" t="s">
        <v>26</v>
      </c>
      <c r="B901" s="45"/>
      <c r="C901" s="45"/>
      <c r="D901" s="45"/>
      <c r="E901" s="96">
        <f>IF(B895="kWh",SUM(E897:E900),E897+E898+(E899*10)+E900)</f>
        <v>0</v>
      </c>
      <c r="F901" s="96">
        <f>IF(B895="kWh",SUM(F897:F900),F897+F898+(F899*10)+F900)</f>
        <v>0</v>
      </c>
      <c r="G901" s="96">
        <f>IF(B895="kWh",SUM(G897:G900),G897+G898+(G899*10)+G900)</f>
        <v>0</v>
      </c>
      <c r="H901" s="96">
        <f>SUM(H897:H900)</f>
        <v>0</v>
      </c>
      <c r="I901" s="96">
        <f>SUM(I897:I900)</f>
        <v>0</v>
      </c>
      <c r="J901" s="96">
        <f>SUM(J897:J900)</f>
        <v>0</v>
      </c>
      <c r="K901" s="97">
        <f>SUM(K897:K900)</f>
        <v>0</v>
      </c>
      <c r="L901" s="98"/>
      <c r="M901" s="99" t="s">
        <v>61</v>
      </c>
      <c r="N901" s="100">
        <f>IF(G891 &gt; 0,+K901/G891,0)</f>
        <v>0</v>
      </c>
      <c r="O901" s="101">
        <f>IF(K901&gt;0,(+O897*K897+O898*K898+O899*K899+O900*K900)/K901,0)</f>
        <v>0</v>
      </c>
    </row>
    <row r="902" spans="1:15" ht="14" thickBot="1" x14ac:dyDescent="0.2">
      <c r="A902" s="102" t="s">
        <v>27</v>
      </c>
      <c r="B902" s="103"/>
      <c r="C902" s="103"/>
      <c r="D902" s="103"/>
      <c r="E902" s="104">
        <f>IF(B895="kWh",E897+E898+E899*B894+E900,E897+E898+(E899*10*B894)+E900)</f>
        <v>0</v>
      </c>
      <c r="F902" s="104">
        <f>IF(B895="kWh",F897+F898+F899*B894+F900,F897+F898+(F899*10*B894)+F900)</f>
        <v>0</v>
      </c>
      <c r="G902" s="104">
        <f>IF(B895="kWh",G897+G898+G899*B894+G900,G897+G898+(G899*10*B894)+G900)</f>
        <v>0</v>
      </c>
      <c r="H902" s="105">
        <f>+H897+H898+H899*B894+H900</f>
        <v>0</v>
      </c>
      <c r="I902" s="105">
        <f>+I897+I898+I899*B894+I900</f>
        <v>0</v>
      </c>
      <c r="J902" s="106">
        <f>+J897+J898+J899*B894+J900</f>
        <v>0</v>
      </c>
      <c r="K902" s="107">
        <f>+K897+K898+K899*B894+K900</f>
        <v>0</v>
      </c>
      <c r="L902" s="108"/>
      <c r="M902" s="109" t="s">
        <v>62</v>
      </c>
      <c r="N902" s="110">
        <f>IF(G891 &gt; 0,+K902/G891,0)</f>
        <v>0</v>
      </c>
      <c r="O902" s="111">
        <f>IF(K902&gt;0,(+O897*K897+O898*K898+O899*K899+O900*K900)/K902,0)</f>
        <v>0</v>
      </c>
    </row>
    <row r="903" spans="1:15" x14ac:dyDescent="0.15">
      <c r="A903" s="112" t="s">
        <v>28</v>
      </c>
      <c r="B903" s="113"/>
      <c r="C903" s="113"/>
      <c r="D903" s="113"/>
      <c r="E903" s="113"/>
      <c r="F903" s="113"/>
      <c r="G903" s="113"/>
      <c r="H903" s="113"/>
      <c r="I903" s="113"/>
      <c r="J903" s="113"/>
      <c r="K903" s="113"/>
      <c r="L903" s="113"/>
      <c r="M903" s="113"/>
      <c r="N903" s="113"/>
      <c r="O903" s="114"/>
    </row>
    <row r="904" spans="1:15" x14ac:dyDescent="0.15">
      <c r="A904" s="180"/>
      <c r="L904" s="92"/>
      <c r="O904" s="181"/>
    </row>
    <row r="905" spans="1:15" ht="14" thickBot="1" x14ac:dyDescent="0.2">
      <c r="A905" s="182"/>
      <c r="B905" s="183"/>
      <c r="C905" s="183"/>
      <c r="D905" s="183"/>
      <c r="E905" s="183"/>
      <c r="F905" s="183"/>
      <c r="G905" s="183"/>
      <c r="H905" s="183"/>
      <c r="I905" s="183"/>
      <c r="J905" s="183"/>
      <c r="K905" s="183"/>
      <c r="L905" s="183"/>
      <c r="M905" s="183"/>
      <c r="N905" s="183"/>
      <c r="O905" s="184"/>
    </row>
    <row r="906" spans="1:15" ht="21" x14ac:dyDescent="0.25">
      <c r="A906" s="44" t="s">
        <v>0</v>
      </c>
      <c r="B906" s="179"/>
      <c r="C906" s="175"/>
      <c r="D906" s="117"/>
      <c r="E906" s="45"/>
      <c r="F906" s="45"/>
      <c r="G906" s="45"/>
      <c r="H906" s="45"/>
      <c r="I906" s="45"/>
      <c r="J906" s="45"/>
      <c r="K906" s="45"/>
      <c r="L906" s="45"/>
      <c r="M906" s="45"/>
      <c r="N906" s="45"/>
      <c r="O906" s="46"/>
    </row>
    <row r="907" spans="1:15" x14ac:dyDescent="0.15">
      <c r="A907" s="47" t="s">
        <v>1</v>
      </c>
      <c r="B907" s="143"/>
      <c r="C907" s="144"/>
      <c r="D907" s="49"/>
      <c r="E907" s="49" t="s">
        <v>2</v>
      </c>
      <c r="F907" s="49"/>
      <c r="G907" s="50"/>
      <c r="H907" s="49"/>
      <c r="I907" s="49" t="s">
        <v>3</v>
      </c>
      <c r="J907" s="49"/>
      <c r="K907" s="49"/>
      <c r="L907" s="49"/>
      <c r="M907" s="49"/>
      <c r="N907" s="49"/>
      <c r="O907" s="51"/>
    </row>
    <row r="908" spans="1:15" x14ac:dyDescent="0.15">
      <c r="A908" s="47" t="s">
        <v>4</v>
      </c>
      <c r="B908" s="143"/>
      <c r="C908" s="48"/>
      <c r="D908" s="49"/>
      <c r="E908" s="49" t="s">
        <v>5</v>
      </c>
      <c r="F908" s="49"/>
      <c r="G908" s="50"/>
      <c r="H908" s="49"/>
      <c r="I908" s="49" t="s">
        <v>6</v>
      </c>
      <c r="J908" s="52"/>
      <c r="K908" s="49"/>
      <c r="L908" s="115" t="s">
        <v>96</v>
      </c>
      <c r="M908" s="49"/>
      <c r="N908" s="49"/>
      <c r="O908" s="51"/>
    </row>
    <row r="909" spans="1:15" x14ac:dyDescent="0.15">
      <c r="A909" s="53" t="s">
        <v>7</v>
      </c>
      <c r="B909" s="48"/>
      <c r="C909" s="48"/>
      <c r="D909" s="49"/>
      <c r="E909" s="49" t="s">
        <v>8</v>
      </c>
      <c r="F909" s="49"/>
      <c r="G909" s="50"/>
      <c r="H909" s="49"/>
      <c r="I909" s="49">
        <f>+I209</f>
        <v>2022</v>
      </c>
      <c r="J909" s="52"/>
      <c r="K909" s="49"/>
      <c r="L909" s="174"/>
      <c r="M909" s="49"/>
      <c r="N909" s="49"/>
      <c r="O909" s="51"/>
    </row>
    <row r="910" spans="1:15" ht="14" thickBot="1" x14ac:dyDescent="0.2">
      <c r="A910" s="47" t="s">
        <v>9</v>
      </c>
      <c r="B910" s="144"/>
      <c r="D910" s="49"/>
      <c r="E910" s="49" t="s">
        <v>10</v>
      </c>
      <c r="F910" s="49"/>
      <c r="G910" s="50"/>
      <c r="H910" s="49"/>
      <c r="I910" s="49">
        <f t="shared" ref="I910:I911" si="42">+I210</f>
        <v>2023</v>
      </c>
      <c r="J910" s="52"/>
      <c r="K910" s="49"/>
      <c r="L910" s="49"/>
      <c r="M910" s="49"/>
      <c r="N910" s="49"/>
      <c r="O910" s="51"/>
    </row>
    <row r="911" spans="1:15" ht="14" thickBot="1" x14ac:dyDescent="0.2">
      <c r="A911" s="47" t="s">
        <v>41</v>
      </c>
      <c r="B911" s="48"/>
      <c r="C911" s="49"/>
      <c r="D911" s="49"/>
      <c r="E911" s="54" t="s">
        <v>68</v>
      </c>
      <c r="F911" s="49"/>
      <c r="G911" s="52"/>
      <c r="H911" s="49" t="s">
        <v>11</v>
      </c>
      <c r="I911" s="49">
        <f t="shared" si="42"/>
        <v>2024</v>
      </c>
      <c r="J911" s="52"/>
      <c r="K911" s="49"/>
      <c r="L911" s="49"/>
      <c r="M911" s="131"/>
      <c r="N911" s="119"/>
      <c r="O911" s="132" t="s">
        <v>74</v>
      </c>
    </row>
    <row r="912" spans="1:15" ht="15" thickBot="1" x14ac:dyDescent="0.25">
      <c r="A912" s="47" t="s">
        <v>40</v>
      </c>
      <c r="B912" s="48"/>
      <c r="C912" s="49"/>
      <c r="D912" s="49"/>
      <c r="E912" s="54" t="s">
        <v>42</v>
      </c>
      <c r="F912" s="49"/>
      <c r="G912" s="55"/>
      <c r="H912" s="56" t="s">
        <v>43</v>
      </c>
      <c r="I912" s="49"/>
      <c r="J912" s="49"/>
      <c r="K912" s="49"/>
      <c r="L912" s="49"/>
      <c r="M912" s="133" t="s">
        <v>75</v>
      </c>
      <c r="N912" s="115"/>
      <c r="O912" s="121"/>
    </row>
    <row r="913" spans="1:15" ht="14" thickBot="1" x14ac:dyDescent="0.2">
      <c r="A913" s="57" t="s">
        <v>45</v>
      </c>
      <c r="B913" s="49"/>
      <c r="C913"/>
      <c r="D913" s="49"/>
      <c r="E913" s="123" t="s">
        <v>71</v>
      </c>
      <c r="F913" s="124"/>
      <c r="G913" s="155"/>
      <c r="H913" s="125" t="s">
        <v>94</v>
      </c>
      <c r="I913" s="126"/>
      <c r="J913" s="49"/>
      <c r="K913" s="49"/>
      <c r="L913" s="49"/>
      <c r="M913" s="118" t="s">
        <v>76</v>
      </c>
      <c r="N913" s="120"/>
      <c r="O913" s="122"/>
    </row>
    <row r="914" spans="1:15" ht="14" thickBot="1" x14ac:dyDescent="0.2">
      <c r="A914" s="47" t="s">
        <v>12</v>
      </c>
      <c r="B914" s="58"/>
      <c r="C914" s="172" t="s">
        <v>93</v>
      </c>
      <c r="D914" s="49"/>
      <c r="E914" s="127" t="s">
        <v>72</v>
      </c>
      <c r="F914" s="128"/>
      <c r="G914" s="122"/>
      <c r="H914" s="129" t="s">
        <v>73</v>
      </c>
      <c r="I914" s="130"/>
      <c r="J914" s="49"/>
      <c r="K914" s="49"/>
      <c r="L914" s="49"/>
      <c r="M914" s="49"/>
      <c r="N914" s="49"/>
      <c r="O914" s="51"/>
    </row>
    <row r="915" spans="1:15" x14ac:dyDescent="0.15">
      <c r="A915" s="57" t="s">
        <v>63</v>
      </c>
      <c r="B915" s="59"/>
      <c r="C915" s="49"/>
      <c r="D915" s="49"/>
      <c r="E915" s="60" t="s">
        <v>13</v>
      </c>
      <c r="F915" s="61"/>
      <c r="G915" s="62"/>
      <c r="H915" s="60" t="s">
        <v>14</v>
      </c>
      <c r="I915" s="63"/>
      <c r="J915" s="62"/>
      <c r="K915" s="64" t="s">
        <v>15</v>
      </c>
      <c r="L915" s="49"/>
      <c r="M915" s="64" t="s">
        <v>15</v>
      </c>
      <c r="N915" s="49"/>
      <c r="O915" s="51"/>
    </row>
    <row r="916" spans="1:15" ht="28" x14ac:dyDescent="0.15">
      <c r="A916" s="65" t="s">
        <v>16</v>
      </c>
      <c r="B916" s="66" t="s">
        <v>17</v>
      </c>
      <c r="C916" s="67" t="s">
        <v>18</v>
      </c>
      <c r="D916" s="68" t="s">
        <v>19</v>
      </c>
      <c r="E916" s="69">
        <f>+I909</f>
        <v>2022</v>
      </c>
      <c r="F916" s="67">
        <f>+$I$10</f>
        <v>2023</v>
      </c>
      <c r="G916" s="70">
        <f>+$I$11</f>
        <v>2024</v>
      </c>
      <c r="H916" s="69">
        <f>+E916</f>
        <v>2022</v>
      </c>
      <c r="I916" s="67">
        <f>+F916</f>
        <v>2023</v>
      </c>
      <c r="J916" s="70">
        <f>+G916</f>
        <v>2024</v>
      </c>
      <c r="K916" s="71" t="s">
        <v>20</v>
      </c>
      <c r="L916" s="173" t="s">
        <v>106</v>
      </c>
      <c r="M916" s="72" t="s">
        <v>44</v>
      </c>
      <c r="N916" s="73" t="s">
        <v>21</v>
      </c>
      <c r="O916" s="74" t="s">
        <v>64</v>
      </c>
    </row>
    <row r="917" spans="1:15" x14ac:dyDescent="0.15">
      <c r="A917" s="75" t="s">
        <v>22</v>
      </c>
      <c r="B917" s="48"/>
      <c r="C917" s="48"/>
      <c r="D917" s="76">
        <v>0.6</v>
      </c>
      <c r="E917" s="77"/>
      <c r="F917" s="77"/>
      <c r="G917" s="77"/>
      <c r="H917" s="78">
        <f>IF(J909 &gt; 0,(E917*D917*J908/J909)+(100%-D917)*E917,0)</f>
        <v>0</v>
      </c>
      <c r="I917" s="78">
        <f>IF(J910&gt;0,(F917*D917*J908/J910)+(100%-D917)*F917,0)</f>
        <v>0</v>
      </c>
      <c r="J917" s="78">
        <f>IF(J911&gt;0,(G917*D917*J908/J911)+(100%-D917)*G917,0)</f>
        <v>0</v>
      </c>
      <c r="K917" s="79">
        <f>SUM(H917:J917)/3</f>
        <v>0</v>
      </c>
      <c r="L917" s="80">
        <v>0</v>
      </c>
      <c r="M917" s="80">
        <f>+L917</f>
        <v>0</v>
      </c>
      <c r="N917" s="81">
        <f>IF(M917 &gt; 0,+K917/M917,0)</f>
        <v>0</v>
      </c>
      <c r="O917" s="82"/>
    </row>
    <row r="918" spans="1:15" x14ac:dyDescent="0.15">
      <c r="A918" s="75" t="s">
        <v>23</v>
      </c>
      <c r="B918" s="83"/>
      <c r="C918" s="48"/>
      <c r="D918" s="84">
        <v>0.9</v>
      </c>
      <c r="E918" s="77"/>
      <c r="F918" s="77"/>
      <c r="G918" s="77"/>
      <c r="H918" s="78">
        <f>IF(J909 &gt; 0,(E918*D918*J908/J909)+(100%-D918)*E918,0)</f>
        <v>0</v>
      </c>
      <c r="I918" s="78">
        <f>IF(J910&gt;0,(F918*D918*J908/J910)+(100%-D918)*F918,0)</f>
        <v>0</v>
      </c>
      <c r="J918" s="78">
        <f>IF(J911&gt;0,(G918*D918*J908/J911)+(100%-D918)*G918,0)</f>
        <v>0</v>
      </c>
      <c r="K918" s="79">
        <f>SUM(H918:J918)/3</f>
        <v>0</v>
      </c>
      <c r="L918" s="85"/>
      <c r="M918" s="80">
        <f>+L918</f>
        <v>0</v>
      </c>
      <c r="N918" s="81">
        <f>IF(M918 &gt; 0,+K918/M918,0)</f>
        <v>0</v>
      </c>
      <c r="O918" s="86"/>
    </row>
    <row r="919" spans="1:15" x14ac:dyDescent="0.15">
      <c r="A919" s="75" t="s">
        <v>24</v>
      </c>
      <c r="B919" s="49" t="s">
        <v>60</v>
      </c>
      <c r="C919" s="54">
        <f>B915</f>
        <v>0</v>
      </c>
      <c r="D919" s="87">
        <v>0.9</v>
      </c>
      <c r="E919" s="77"/>
      <c r="F919" s="77"/>
      <c r="G919" s="77"/>
      <c r="H919" s="88">
        <f>IF(J909&gt;0,IF(B915="kWh",(E919*D919*J908/J909)+(100%-D919)*E919,(E919*10*D919*J908/J909)+(100%-D919)*E919*10),0)</f>
        <v>0</v>
      </c>
      <c r="I919" s="88">
        <f>IF(J909&gt;0,IF(B915="kWh",(F919*D919*J908/J910)+(100%-D919)*F919,(F919*10*D919*J908/J910)+(100%-D919)*F919*10),0)</f>
        <v>0</v>
      </c>
      <c r="J919" s="88">
        <f>IF(J911&gt;0,IF(B915="kWh",(G919*D919*J908/J911)+(100%-D919)*G919,(G919*10*D919*J908/J911)+(100%-D919)*G919*10),0)</f>
        <v>0</v>
      </c>
      <c r="K919" s="89">
        <f>SUM(H919:J919)/3</f>
        <v>0</v>
      </c>
      <c r="L919" s="90"/>
      <c r="M919" s="90"/>
      <c r="N919" s="91"/>
      <c r="O919" s="86"/>
    </row>
    <row r="920" spans="1:15" ht="14" thickBot="1" x14ac:dyDescent="0.2">
      <c r="A920" s="93" t="s">
        <v>25</v>
      </c>
      <c r="B920" s="48"/>
      <c r="C920" s="48"/>
      <c r="D920" s="84">
        <v>0.9</v>
      </c>
      <c r="E920" s="77"/>
      <c r="F920" s="77"/>
      <c r="G920" s="77"/>
      <c r="H920" s="78">
        <f>IF(J909&gt;0,(E920*D920*J908/J909)+(100%-D920)*E920,0)</f>
        <v>0</v>
      </c>
      <c r="I920" s="78">
        <f>IF(J909&gt;0,(F920*D920*J908/J910)+(100%-D920)*F920,0)</f>
        <v>0</v>
      </c>
      <c r="J920" s="78">
        <f>IF(J911&gt;0,(G920*D920*J908/J911)+(100%-D920)*G920,0)</f>
        <v>0</v>
      </c>
      <c r="K920" s="79">
        <f>SUM(H920:J920)/3</f>
        <v>0</v>
      </c>
      <c r="L920" s="94"/>
      <c r="M920" s="94"/>
      <c r="N920" s="49"/>
      <c r="O920" s="86"/>
    </row>
    <row r="921" spans="1:15" ht="14" thickBot="1" x14ac:dyDescent="0.2">
      <c r="A921" s="95" t="s">
        <v>26</v>
      </c>
      <c r="B921" s="45"/>
      <c r="C921" s="45"/>
      <c r="D921" s="45"/>
      <c r="E921" s="96">
        <f>IF(B915="kWh",SUM(E917:E920),E917+E918+(E919*10)+E920)</f>
        <v>0</v>
      </c>
      <c r="F921" s="96">
        <f>IF(B915="kWh",SUM(F917:F920),F917+F918+(F919*10)+F920)</f>
        <v>0</v>
      </c>
      <c r="G921" s="96">
        <f>IF(B915="kWh",SUM(G917:G920),G917+G918+(G919*10)+G920)</f>
        <v>0</v>
      </c>
      <c r="H921" s="96">
        <f>SUM(H917:H920)</f>
        <v>0</v>
      </c>
      <c r="I921" s="96">
        <f>SUM(I917:I920)</f>
        <v>0</v>
      </c>
      <c r="J921" s="96">
        <f>SUM(J917:J920)</f>
        <v>0</v>
      </c>
      <c r="K921" s="97">
        <f>SUM(K917:K920)</f>
        <v>0</v>
      </c>
      <c r="L921" s="98"/>
      <c r="M921" s="99" t="s">
        <v>61</v>
      </c>
      <c r="N921" s="100">
        <f>IF(G911 &gt; 0,+K921/G911,0)</f>
        <v>0</v>
      </c>
      <c r="O921" s="101">
        <f>IF(K921&gt;0,(+O917*K917+O918*K918+O919*K919+O920*K920)/K921,0)</f>
        <v>0</v>
      </c>
    </row>
    <row r="922" spans="1:15" ht="14" thickBot="1" x14ac:dyDescent="0.2">
      <c r="A922" s="102" t="s">
        <v>27</v>
      </c>
      <c r="B922" s="103"/>
      <c r="C922" s="103"/>
      <c r="D922" s="103"/>
      <c r="E922" s="104">
        <f>IF(B915="kWh",E917+E918+E919*B914+E920,E917+E918+(E919*10*B914)+E920)</f>
        <v>0</v>
      </c>
      <c r="F922" s="104">
        <f>IF(B915="kWh",F917+F918+F919*B914+F920,F917+F918+(F919*10*B914)+F920)</f>
        <v>0</v>
      </c>
      <c r="G922" s="104">
        <f>IF(B915="kWh",G917+G918+G919*B914+G920,G917+G918+(G919*10*B914)+G920)</f>
        <v>0</v>
      </c>
      <c r="H922" s="105">
        <f>+H917+H918+H919*B914+H920</f>
        <v>0</v>
      </c>
      <c r="I922" s="105">
        <f>+I917+I918+I919*B914+I920</f>
        <v>0</v>
      </c>
      <c r="J922" s="106">
        <f>+J917+J918+J919*B914+J920</f>
        <v>0</v>
      </c>
      <c r="K922" s="107">
        <f>+K917+K918+K919*B914+K920</f>
        <v>0</v>
      </c>
      <c r="L922" s="108"/>
      <c r="M922" s="109" t="s">
        <v>62</v>
      </c>
      <c r="N922" s="110">
        <f>IF(G911 &gt; 0,+K922/G911,0)</f>
        <v>0</v>
      </c>
      <c r="O922" s="111">
        <f>IF(K922&gt;0,(+O917*K917+O918*K918+O919*K919+O920*K920)/K922,0)</f>
        <v>0</v>
      </c>
    </row>
    <row r="923" spans="1:15" x14ac:dyDescent="0.15">
      <c r="A923" s="112" t="s">
        <v>28</v>
      </c>
      <c r="B923" s="113"/>
      <c r="C923" s="113"/>
      <c r="D923" s="113"/>
      <c r="E923" s="113"/>
      <c r="F923" s="113"/>
      <c r="G923" s="113"/>
      <c r="H923" s="113"/>
      <c r="I923" s="113"/>
      <c r="J923" s="113"/>
      <c r="K923" s="113"/>
      <c r="L923" s="113"/>
      <c r="M923" s="113"/>
      <c r="N923" s="113"/>
      <c r="O923" s="114"/>
    </row>
    <row r="924" spans="1:15" x14ac:dyDescent="0.15">
      <c r="A924" s="180"/>
      <c r="L924" s="92"/>
      <c r="O924" s="181"/>
    </row>
    <row r="925" spans="1:15" ht="14" thickBot="1" x14ac:dyDescent="0.2">
      <c r="A925" s="182"/>
      <c r="B925" s="183"/>
      <c r="C925" s="183"/>
      <c r="D925" s="183"/>
      <c r="E925" s="183"/>
      <c r="F925" s="183"/>
      <c r="G925" s="183"/>
      <c r="H925" s="183"/>
      <c r="I925" s="183"/>
      <c r="J925" s="183"/>
      <c r="K925" s="183"/>
      <c r="L925" s="183"/>
      <c r="M925" s="183"/>
      <c r="N925" s="183"/>
      <c r="O925" s="184"/>
    </row>
    <row r="926" spans="1:15" ht="21" x14ac:dyDescent="0.25">
      <c r="A926" s="44" t="s">
        <v>0</v>
      </c>
      <c r="B926" s="179"/>
      <c r="C926" s="175"/>
      <c r="D926" s="117"/>
      <c r="E926" s="45"/>
      <c r="F926" s="45"/>
      <c r="G926" s="45"/>
      <c r="H926" s="45"/>
      <c r="I926" s="45"/>
      <c r="J926" s="45"/>
      <c r="K926" s="45"/>
      <c r="L926" s="45"/>
      <c r="M926" s="45"/>
      <c r="N926" s="45"/>
      <c r="O926" s="46"/>
    </row>
    <row r="927" spans="1:15" x14ac:dyDescent="0.15">
      <c r="A927" s="47" t="s">
        <v>1</v>
      </c>
      <c r="B927" s="143"/>
      <c r="C927" s="144"/>
      <c r="D927" s="49"/>
      <c r="E927" s="49" t="s">
        <v>2</v>
      </c>
      <c r="F927" s="49"/>
      <c r="G927" s="50"/>
      <c r="H927" s="49"/>
      <c r="I927" s="49" t="s">
        <v>3</v>
      </c>
      <c r="J927" s="49"/>
      <c r="K927" s="49"/>
      <c r="L927" s="49"/>
      <c r="M927" s="49"/>
      <c r="N927" s="49"/>
      <c r="O927" s="51"/>
    </row>
    <row r="928" spans="1:15" x14ac:dyDescent="0.15">
      <c r="A928" s="47" t="s">
        <v>4</v>
      </c>
      <c r="B928" s="143"/>
      <c r="C928" s="48"/>
      <c r="D928" s="49"/>
      <c r="E928" s="49" t="s">
        <v>5</v>
      </c>
      <c r="F928" s="49"/>
      <c r="G928" s="50"/>
      <c r="H928" s="49"/>
      <c r="I928" s="49" t="s">
        <v>6</v>
      </c>
      <c r="J928" s="52"/>
      <c r="K928" s="49"/>
      <c r="L928" s="115" t="s">
        <v>96</v>
      </c>
      <c r="M928" s="49"/>
      <c r="N928" s="49"/>
      <c r="O928" s="51"/>
    </row>
    <row r="929" spans="1:15" x14ac:dyDescent="0.15">
      <c r="A929" s="53" t="s">
        <v>7</v>
      </c>
      <c r="B929" s="48"/>
      <c r="C929" s="48"/>
      <c r="D929" s="49"/>
      <c r="E929" s="49" t="s">
        <v>8</v>
      </c>
      <c r="F929" s="49"/>
      <c r="G929" s="50"/>
      <c r="H929" s="49"/>
      <c r="I929" s="49">
        <f>+I229</f>
        <v>2022</v>
      </c>
      <c r="J929" s="52"/>
      <c r="K929" s="49"/>
      <c r="L929" s="174"/>
      <c r="M929" s="49"/>
      <c r="N929" s="49"/>
      <c r="O929" s="51"/>
    </row>
    <row r="930" spans="1:15" ht="14" thickBot="1" x14ac:dyDescent="0.2">
      <c r="A930" s="47" t="s">
        <v>9</v>
      </c>
      <c r="B930" s="144"/>
      <c r="D930" s="49"/>
      <c r="E930" s="49" t="s">
        <v>10</v>
      </c>
      <c r="F930" s="49"/>
      <c r="G930" s="50"/>
      <c r="H930" s="49"/>
      <c r="I930" s="49">
        <f t="shared" ref="I930:I931" si="43">+I230</f>
        <v>2023</v>
      </c>
      <c r="J930" s="52"/>
      <c r="K930" s="49"/>
      <c r="L930" s="49"/>
      <c r="M930" s="49"/>
      <c r="N930" s="49"/>
      <c r="O930" s="51"/>
    </row>
    <row r="931" spans="1:15" ht="14" thickBot="1" x14ac:dyDescent="0.2">
      <c r="A931" s="47" t="s">
        <v>41</v>
      </c>
      <c r="B931" s="48"/>
      <c r="C931" s="49"/>
      <c r="D931" s="49"/>
      <c r="E931" s="54" t="s">
        <v>68</v>
      </c>
      <c r="F931" s="49"/>
      <c r="G931" s="52"/>
      <c r="H931" s="49" t="s">
        <v>11</v>
      </c>
      <c r="I931" s="49">
        <f t="shared" si="43"/>
        <v>2024</v>
      </c>
      <c r="J931" s="52"/>
      <c r="K931" s="49"/>
      <c r="L931" s="49"/>
      <c r="M931" s="131"/>
      <c r="N931" s="119"/>
      <c r="O931" s="132" t="s">
        <v>74</v>
      </c>
    </row>
    <row r="932" spans="1:15" ht="15" thickBot="1" x14ac:dyDescent="0.25">
      <c r="A932" s="47" t="s">
        <v>40</v>
      </c>
      <c r="B932" s="48"/>
      <c r="C932" s="49"/>
      <c r="D932" s="49"/>
      <c r="E932" s="54" t="s">
        <v>42</v>
      </c>
      <c r="F932" s="49"/>
      <c r="G932" s="55"/>
      <c r="H932" s="56" t="s">
        <v>43</v>
      </c>
      <c r="I932" s="49"/>
      <c r="J932" s="49"/>
      <c r="K932" s="49"/>
      <c r="L932" s="49"/>
      <c r="M932" s="133" t="s">
        <v>75</v>
      </c>
      <c r="N932" s="115"/>
      <c r="O932" s="121"/>
    </row>
    <row r="933" spans="1:15" ht="14" thickBot="1" x14ac:dyDescent="0.2">
      <c r="A933" s="57" t="s">
        <v>45</v>
      </c>
      <c r="B933" s="49"/>
      <c r="C933"/>
      <c r="D933" s="49"/>
      <c r="E933" s="123" t="s">
        <v>71</v>
      </c>
      <c r="F933" s="124"/>
      <c r="G933" s="155"/>
      <c r="H933" s="125" t="s">
        <v>94</v>
      </c>
      <c r="I933" s="126"/>
      <c r="J933" s="49"/>
      <c r="K933" s="49"/>
      <c r="L933" s="49"/>
      <c r="M933" s="118" t="s">
        <v>76</v>
      </c>
      <c r="N933" s="120"/>
      <c r="O933" s="122"/>
    </row>
    <row r="934" spans="1:15" ht="14" thickBot="1" x14ac:dyDescent="0.2">
      <c r="A934" s="47" t="s">
        <v>12</v>
      </c>
      <c r="B934" s="58"/>
      <c r="C934" s="172" t="s">
        <v>93</v>
      </c>
      <c r="D934" s="49"/>
      <c r="E934" s="127" t="s">
        <v>72</v>
      </c>
      <c r="F934" s="128"/>
      <c r="G934" s="122"/>
      <c r="H934" s="129" t="s">
        <v>73</v>
      </c>
      <c r="I934" s="130"/>
      <c r="J934" s="49"/>
      <c r="K934" s="49"/>
      <c r="L934" s="49"/>
      <c r="M934" s="49"/>
      <c r="N934" s="49"/>
      <c r="O934" s="51"/>
    </row>
    <row r="935" spans="1:15" x14ac:dyDescent="0.15">
      <c r="A935" s="57" t="s">
        <v>63</v>
      </c>
      <c r="B935" s="59"/>
      <c r="C935" s="49"/>
      <c r="D935" s="49"/>
      <c r="E935" s="60" t="s">
        <v>13</v>
      </c>
      <c r="F935" s="61"/>
      <c r="G935" s="62"/>
      <c r="H935" s="60" t="s">
        <v>14</v>
      </c>
      <c r="I935" s="63"/>
      <c r="J935" s="62"/>
      <c r="K935" s="64" t="s">
        <v>15</v>
      </c>
      <c r="L935" s="49"/>
      <c r="M935" s="64" t="s">
        <v>15</v>
      </c>
      <c r="N935" s="49"/>
      <c r="O935" s="51"/>
    </row>
    <row r="936" spans="1:15" ht="28" x14ac:dyDescent="0.15">
      <c r="A936" s="65" t="s">
        <v>16</v>
      </c>
      <c r="B936" s="66" t="s">
        <v>17</v>
      </c>
      <c r="C936" s="67" t="s">
        <v>18</v>
      </c>
      <c r="D936" s="68" t="s">
        <v>19</v>
      </c>
      <c r="E936" s="69">
        <f>+I929</f>
        <v>2022</v>
      </c>
      <c r="F936" s="67">
        <f>+$I$10</f>
        <v>2023</v>
      </c>
      <c r="G936" s="70">
        <f>+$I$11</f>
        <v>2024</v>
      </c>
      <c r="H936" s="69">
        <f>+E936</f>
        <v>2022</v>
      </c>
      <c r="I936" s="67">
        <f>+F936</f>
        <v>2023</v>
      </c>
      <c r="J936" s="70">
        <f>+G936</f>
        <v>2024</v>
      </c>
      <c r="K936" s="71" t="s">
        <v>20</v>
      </c>
      <c r="L936" s="173" t="s">
        <v>106</v>
      </c>
      <c r="M936" s="72" t="s">
        <v>44</v>
      </c>
      <c r="N936" s="73" t="s">
        <v>21</v>
      </c>
      <c r="O936" s="74" t="s">
        <v>64</v>
      </c>
    </row>
    <row r="937" spans="1:15" x14ac:dyDescent="0.15">
      <c r="A937" s="75" t="s">
        <v>22</v>
      </c>
      <c r="B937" s="48"/>
      <c r="C937" s="48"/>
      <c r="D937" s="76">
        <v>0.6</v>
      </c>
      <c r="E937" s="77"/>
      <c r="F937" s="77"/>
      <c r="G937" s="77"/>
      <c r="H937" s="78">
        <f>IF(J929 &gt; 0,(E937*D937*J928/J929)+(100%-D937)*E937,0)</f>
        <v>0</v>
      </c>
      <c r="I937" s="78">
        <f>IF(J930&gt;0,(F937*D937*J928/J930)+(100%-D937)*F937,0)</f>
        <v>0</v>
      </c>
      <c r="J937" s="78">
        <f>IF(J931&gt;0,(G937*D937*J928/J931)+(100%-D937)*G937,0)</f>
        <v>0</v>
      </c>
      <c r="K937" s="79">
        <f>SUM(H937:J937)/3</f>
        <v>0</v>
      </c>
      <c r="L937" s="80">
        <v>0</v>
      </c>
      <c r="M937" s="80">
        <f>+L937</f>
        <v>0</v>
      </c>
      <c r="N937" s="81">
        <f>IF(M937 &gt; 0,+K937/M937,0)</f>
        <v>0</v>
      </c>
      <c r="O937" s="82"/>
    </row>
    <row r="938" spans="1:15" x14ac:dyDescent="0.15">
      <c r="A938" s="75" t="s">
        <v>23</v>
      </c>
      <c r="B938" s="83"/>
      <c r="C938" s="48"/>
      <c r="D938" s="84">
        <v>0.9</v>
      </c>
      <c r="E938" s="77"/>
      <c r="F938" s="77"/>
      <c r="G938" s="77"/>
      <c r="H938" s="78">
        <f>IF(J929 &gt; 0,(E938*D938*J928/J929)+(100%-D938)*E938,0)</f>
        <v>0</v>
      </c>
      <c r="I938" s="78">
        <f>IF(J930&gt;0,(F938*D938*J928/J930)+(100%-D938)*F938,0)</f>
        <v>0</v>
      </c>
      <c r="J938" s="78">
        <f>IF(J931&gt;0,(G938*D938*J928/J931)+(100%-D938)*G938,0)</f>
        <v>0</v>
      </c>
      <c r="K938" s="79">
        <f>SUM(H938:J938)/3</f>
        <v>0</v>
      </c>
      <c r="L938" s="85"/>
      <c r="M938" s="80">
        <f>+L938</f>
        <v>0</v>
      </c>
      <c r="N938" s="81">
        <f>IF(M938 &gt; 0,+K938/M938,0)</f>
        <v>0</v>
      </c>
      <c r="O938" s="86"/>
    </row>
    <row r="939" spans="1:15" x14ac:dyDescent="0.15">
      <c r="A939" s="75" t="s">
        <v>24</v>
      </c>
      <c r="B939" s="49" t="s">
        <v>60</v>
      </c>
      <c r="C939" s="54">
        <f>B935</f>
        <v>0</v>
      </c>
      <c r="D939" s="87">
        <v>0.9</v>
      </c>
      <c r="E939" s="77"/>
      <c r="F939" s="77"/>
      <c r="G939" s="77"/>
      <c r="H939" s="88">
        <f>IF(J929&gt;0,IF(B935="kWh",(E939*D939*J928/J929)+(100%-D939)*E939,(E939*10*D939*J928/J929)+(100%-D939)*E939*10),0)</f>
        <v>0</v>
      </c>
      <c r="I939" s="88">
        <f>IF(J929&gt;0,IF(B935="kWh",(F939*D939*J928/J930)+(100%-D939)*F939,(F939*10*D939*J928/J930)+(100%-D939)*F939*10),0)</f>
        <v>0</v>
      </c>
      <c r="J939" s="88">
        <f>IF(J931&gt;0,IF(B935="kWh",(G939*D939*J928/J931)+(100%-D939)*G939,(G939*10*D939*J928/J931)+(100%-D939)*G939*10),0)</f>
        <v>0</v>
      </c>
      <c r="K939" s="89">
        <f>SUM(H939:J939)/3</f>
        <v>0</v>
      </c>
      <c r="L939" s="90"/>
      <c r="M939" s="90"/>
      <c r="N939" s="91"/>
      <c r="O939" s="86"/>
    </row>
    <row r="940" spans="1:15" ht="14" thickBot="1" x14ac:dyDescent="0.2">
      <c r="A940" s="93" t="s">
        <v>25</v>
      </c>
      <c r="B940" s="48"/>
      <c r="C940" s="48"/>
      <c r="D940" s="84">
        <v>0.9</v>
      </c>
      <c r="E940" s="77"/>
      <c r="F940" s="77"/>
      <c r="G940" s="77"/>
      <c r="H940" s="78">
        <f>IF(J929&gt;0,(E940*D940*J928/J929)+(100%-D940)*E940,0)</f>
        <v>0</v>
      </c>
      <c r="I940" s="78">
        <f>IF(J929&gt;0,(F940*D940*J928/J930)+(100%-D940)*F940,0)</f>
        <v>0</v>
      </c>
      <c r="J940" s="78">
        <f>IF(J931&gt;0,(G940*D940*J928/J931)+(100%-D940)*G940,0)</f>
        <v>0</v>
      </c>
      <c r="K940" s="79">
        <f>SUM(H940:J940)/3</f>
        <v>0</v>
      </c>
      <c r="L940" s="94"/>
      <c r="M940" s="94"/>
      <c r="N940" s="49"/>
      <c r="O940" s="86"/>
    </row>
    <row r="941" spans="1:15" ht="14" thickBot="1" x14ac:dyDescent="0.2">
      <c r="A941" s="95" t="s">
        <v>26</v>
      </c>
      <c r="B941" s="45"/>
      <c r="C941" s="45"/>
      <c r="D941" s="45"/>
      <c r="E941" s="96">
        <f>IF(B935="kWh",SUM(E937:E940),E937+E938+(E939*10)+E940)</f>
        <v>0</v>
      </c>
      <c r="F941" s="96">
        <f>IF(B935="kWh",SUM(F937:F940),F937+F938+(F939*10)+F940)</f>
        <v>0</v>
      </c>
      <c r="G941" s="96">
        <f>IF(B935="kWh",SUM(G937:G940),G937+G938+(G939*10)+G940)</f>
        <v>0</v>
      </c>
      <c r="H941" s="96">
        <f>SUM(H937:H940)</f>
        <v>0</v>
      </c>
      <c r="I941" s="96">
        <f>SUM(I937:I940)</f>
        <v>0</v>
      </c>
      <c r="J941" s="96">
        <f>SUM(J937:J940)</f>
        <v>0</v>
      </c>
      <c r="K941" s="97">
        <f>SUM(K937:K940)</f>
        <v>0</v>
      </c>
      <c r="L941" s="98"/>
      <c r="M941" s="99" t="s">
        <v>61</v>
      </c>
      <c r="N941" s="100">
        <f>IF(G931 &gt; 0,+K941/G931,0)</f>
        <v>0</v>
      </c>
      <c r="O941" s="101">
        <f>IF(K941&gt;0,(+O937*K937+O938*K938+O939*K939+O940*K940)/K941,0)</f>
        <v>0</v>
      </c>
    </row>
    <row r="942" spans="1:15" ht="14" thickBot="1" x14ac:dyDescent="0.2">
      <c r="A942" s="102" t="s">
        <v>27</v>
      </c>
      <c r="B942" s="103"/>
      <c r="C942" s="103"/>
      <c r="D942" s="103"/>
      <c r="E942" s="104">
        <f>IF(B935="kWh",E937+E938+E939*B934+E940,E937+E938+(E939*10*B934)+E940)</f>
        <v>0</v>
      </c>
      <c r="F942" s="104">
        <f>IF(B935="kWh",F937+F938+F939*B934+F940,F937+F938+(F939*10*B934)+F940)</f>
        <v>0</v>
      </c>
      <c r="G942" s="104">
        <f>IF(B935="kWh",G937+G938+G939*B934+G940,G937+G938+(G939*10*B934)+G940)</f>
        <v>0</v>
      </c>
      <c r="H942" s="105">
        <f>+H937+H938+H939*B934+H940</f>
        <v>0</v>
      </c>
      <c r="I942" s="105">
        <f>+I937+I938+I939*B934+I940</f>
        <v>0</v>
      </c>
      <c r="J942" s="106">
        <f>+J937+J938+J939*B934+J940</f>
        <v>0</v>
      </c>
      <c r="K942" s="107">
        <f>+K937+K938+K939*B934+K940</f>
        <v>0</v>
      </c>
      <c r="L942" s="108"/>
      <c r="M942" s="109" t="s">
        <v>62</v>
      </c>
      <c r="N942" s="110">
        <f>IF(G931 &gt; 0,+K942/G931,0)</f>
        <v>0</v>
      </c>
      <c r="O942" s="111">
        <f>IF(K942&gt;0,(+O937*K937+O938*K938+O939*K939+O940*K940)/K942,0)</f>
        <v>0</v>
      </c>
    </row>
    <row r="943" spans="1:15" x14ac:dyDescent="0.15">
      <c r="A943" s="112" t="s">
        <v>28</v>
      </c>
      <c r="B943" s="113"/>
      <c r="C943" s="113"/>
      <c r="D943" s="113"/>
      <c r="E943" s="113"/>
      <c r="F943" s="113"/>
      <c r="G943" s="113"/>
      <c r="H943" s="113"/>
      <c r="I943" s="113"/>
      <c r="J943" s="113"/>
      <c r="K943" s="113"/>
      <c r="L943" s="113"/>
      <c r="M943" s="113"/>
      <c r="N943" s="113"/>
      <c r="O943" s="114"/>
    </row>
    <row r="944" spans="1:15" x14ac:dyDescent="0.15">
      <c r="A944" s="180"/>
      <c r="L944" s="92"/>
      <c r="O944" s="181"/>
    </row>
    <row r="945" spans="1:15" ht="14" thickBot="1" x14ac:dyDescent="0.2">
      <c r="A945" s="182"/>
      <c r="B945" s="183"/>
      <c r="C945" s="183"/>
      <c r="D945" s="183"/>
      <c r="E945" s="183"/>
      <c r="F945" s="183"/>
      <c r="G945" s="183"/>
      <c r="H945" s="183"/>
      <c r="I945" s="183"/>
      <c r="J945" s="183"/>
      <c r="K945" s="183"/>
      <c r="L945" s="183"/>
      <c r="M945" s="183"/>
      <c r="N945" s="183"/>
      <c r="O945" s="184"/>
    </row>
    <row r="946" spans="1:15" ht="21" x14ac:dyDescent="0.25">
      <c r="A946" s="44" t="s">
        <v>0</v>
      </c>
      <c r="B946" s="179"/>
      <c r="C946" s="175"/>
      <c r="D946" s="117"/>
      <c r="E946" s="45"/>
      <c r="F946" s="45"/>
      <c r="G946" s="45"/>
      <c r="H946" s="45"/>
      <c r="I946" s="45"/>
      <c r="J946" s="45"/>
      <c r="K946" s="45"/>
      <c r="L946" s="45"/>
      <c r="M946" s="45"/>
      <c r="N946" s="45"/>
      <c r="O946" s="46"/>
    </row>
    <row r="947" spans="1:15" x14ac:dyDescent="0.15">
      <c r="A947" s="47" t="s">
        <v>1</v>
      </c>
      <c r="B947" s="143"/>
      <c r="C947" s="144"/>
      <c r="D947" s="49"/>
      <c r="E947" s="49" t="s">
        <v>2</v>
      </c>
      <c r="F947" s="49"/>
      <c r="G947" s="50"/>
      <c r="H947" s="49"/>
      <c r="I947" s="49" t="s">
        <v>3</v>
      </c>
      <c r="J947" s="49"/>
      <c r="K947" s="49"/>
      <c r="L947" s="49"/>
      <c r="M947" s="49"/>
      <c r="N947" s="49"/>
      <c r="O947" s="51"/>
    </row>
    <row r="948" spans="1:15" x14ac:dyDescent="0.15">
      <c r="A948" s="47" t="s">
        <v>4</v>
      </c>
      <c r="B948" s="143"/>
      <c r="C948" s="48"/>
      <c r="D948" s="49"/>
      <c r="E948" s="49" t="s">
        <v>5</v>
      </c>
      <c r="F948" s="49"/>
      <c r="G948" s="50"/>
      <c r="H948" s="49"/>
      <c r="I948" s="49" t="s">
        <v>6</v>
      </c>
      <c r="J948" s="52"/>
      <c r="K948" s="49"/>
      <c r="L948" s="115" t="s">
        <v>96</v>
      </c>
      <c r="M948" s="49"/>
      <c r="N948" s="49"/>
      <c r="O948" s="51"/>
    </row>
    <row r="949" spans="1:15" x14ac:dyDescent="0.15">
      <c r="A949" s="53" t="s">
        <v>7</v>
      </c>
      <c r="B949" s="48"/>
      <c r="C949" s="48"/>
      <c r="D949" s="49"/>
      <c r="E949" s="49" t="s">
        <v>8</v>
      </c>
      <c r="F949" s="49"/>
      <c r="G949" s="50"/>
      <c r="H949" s="49"/>
      <c r="I949" s="49">
        <f>+I249</f>
        <v>2022</v>
      </c>
      <c r="J949" s="52"/>
      <c r="K949" s="49"/>
      <c r="L949" s="174"/>
      <c r="M949" s="49"/>
      <c r="N949" s="49"/>
      <c r="O949" s="51"/>
    </row>
    <row r="950" spans="1:15" ht="14" thickBot="1" x14ac:dyDescent="0.2">
      <c r="A950" s="47" t="s">
        <v>9</v>
      </c>
      <c r="B950" s="144"/>
      <c r="D950" s="49"/>
      <c r="E950" s="49" t="s">
        <v>10</v>
      </c>
      <c r="F950" s="49"/>
      <c r="G950" s="50"/>
      <c r="H950" s="49"/>
      <c r="I950" s="49">
        <f t="shared" ref="I950:I951" si="44">+I250</f>
        <v>2023</v>
      </c>
      <c r="J950" s="52"/>
      <c r="K950" s="49"/>
      <c r="L950" s="49"/>
      <c r="M950" s="49"/>
      <c r="N950" s="49"/>
      <c r="O950" s="51"/>
    </row>
    <row r="951" spans="1:15" ht="14" thickBot="1" x14ac:dyDescent="0.2">
      <c r="A951" s="47" t="s">
        <v>41</v>
      </c>
      <c r="B951" s="48"/>
      <c r="C951" s="49"/>
      <c r="D951" s="49"/>
      <c r="E951" s="54" t="s">
        <v>68</v>
      </c>
      <c r="F951" s="49"/>
      <c r="G951" s="52"/>
      <c r="H951" s="49" t="s">
        <v>11</v>
      </c>
      <c r="I951" s="49">
        <f t="shared" si="44"/>
        <v>2024</v>
      </c>
      <c r="J951" s="52"/>
      <c r="K951" s="49"/>
      <c r="L951" s="49"/>
      <c r="M951" s="131"/>
      <c r="N951" s="119"/>
      <c r="O951" s="132" t="s">
        <v>74</v>
      </c>
    </row>
    <row r="952" spans="1:15" ht="15" thickBot="1" x14ac:dyDescent="0.25">
      <c r="A952" s="47" t="s">
        <v>40</v>
      </c>
      <c r="B952" s="48"/>
      <c r="C952" s="49"/>
      <c r="D952" s="49"/>
      <c r="E952" s="54" t="s">
        <v>42</v>
      </c>
      <c r="F952" s="49"/>
      <c r="G952" s="55"/>
      <c r="H952" s="56" t="s">
        <v>43</v>
      </c>
      <c r="I952" s="49"/>
      <c r="J952" s="49"/>
      <c r="K952" s="49"/>
      <c r="L952" s="49"/>
      <c r="M952" s="133" t="s">
        <v>75</v>
      </c>
      <c r="N952" s="115"/>
      <c r="O952" s="121"/>
    </row>
    <row r="953" spans="1:15" ht="14" thickBot="1" x14ac:dyDescent="0.2">
      <c r="A953" s="57" t="s">
        <v>45</v>
      </c>
      <c r="B953" s="49"/>
      <c r="C953"/>
      <c r="D953" s="49"/>
      <c r="E953" s="123" t="s">
        <v>71</v>
      </c>
      <c r="F953" s="124"/>
      <c r="G953" s="155"/>
      <c r="H953" s="125" t="s">
        <v>94</v>
      </c>
      <c r="I953" s="126"/>
      <c r="J953" s="49"/>
      <c r="K953" s="49"/>
      <c r="L953" s="49"/>
      <c r="M953" s="118" t="s">
        <v>76</v>
      </c>
      <c r="N953" s="120"/>
      <c r="O953" s="122"/>
    </row>
    <row r="954" spans="1:15" ht="14" thickBot="1" x14ac:dyDescent="0.2">
      <c r="A954" s="47" t="s">
        <v>12</v>
      </c>
      <c r="B954" s="58"/>
      <c r="C954" s="172" t="s">
        <v>93</v>
      </c>
      <c r="D954" s="49"/>
      <c r="E954" s="127" t="s">
        <v>72</v>
      </c>
      <c r="F954" s="128"/>
      <c r="G954" s="122"/>
      <c r="H954" s="129" t="s">
        <v>73</v>
      </c>
      <c r="I954" s="130"/>
      <c r="J954" s="49"/>
      <c r="K954" s="49"/>
      <c r="L954" s="49"/>
      <c r="M954" s="49"/>
      <c r="N954" s="49"/>
      <c r="O954" s="51"/>
    </row>
    <row r="955" spans="1:15" x14ac:dyDescent="0.15">
      <c r="A955" s="57" t="s">
        <v>63</v>
      </c>
      <c r="B955" s="59"/>
      <c r="C955" s="49"/>
      <c r="D955" s="49"/>
      <c r="E955" s="60" t="s">
        <v>13</v>
      </c>
      <c r="F955" s="61"/>
      <c r="G955" s="62"/>
      <c r="H955" s="60" t="s">
        <v>14</v>
      </c>
      <c r="I955" s="63"/>
      <c r="J955" s="62"/>
      <c r="K955" s="64" t="s">
        <v>15</v>
      </c>
      <c r="L955" s="49"/>
      <c r="M955" s="64" t="s">
        <v>15</v>
      </c>
      <c r="N955" s="49"/>
      <c r="O955" s="51"/>
    </row>
    <row r="956" spans="1:15" ht="28" x14ac:dyDescent="0.15">
      <c r="A956" s="65" t="s">
        <v>16</v>
      </c>
      <c r="B956" s="66" t="s">
        <v>17</v>
      </c>
      <c r="C956" s="67" t="s">
        <v>18</v>
      </c>
      <c r="D956" s="68" t="s">
        <v>19</v>
      </c>
      <c r="E956" s="69">
        <f>+I949</f>
        <v>2022</v>
      </c>
      <c r="F956" s="67">
        <f>+$I$10</f>
        <v>2023</v>
      </c>
      <c r="G956" s="70">
        <f>+$I$11</f>
        <v>2024</v>
      </c>
      <c r="H956" s="69">
        <f>+E956</f>
        <v>2022</v>
      </c>
      <c r="I956" s="67">
        <f>+F956</f>
        <v>2023</v>
      </c>
      <c r="J956" s="70">
        <f>+G956</f>
        <v>2024</v>
      </c>
      <c r="K956" s="71" t="s">
        <v>20</v>
      </c>
      <c r="L956" s="173" t="s">
        <v>106</v>
      </c>
      <c r="M956" s="72" t="s">
        <v>44</v>
      </c>
      <c r="N956" s="73" t="s">
        <v>21</v>
      </c>
      <c r="O956" s="74" t="s">
        <v>64</v>
      </c>
    </row>
    <row r="957" spans="1:15" x14ac:dyDescent="0.15">
      <c r="A957" s="75" t="s">
        <v>22</v>
      </c>
      <c r="B957" s="48"/>
      <c r="C957" s="48"/>
      <c r="D957" s="76">
        <v>0.6</v>
      </c>
      <c r="E957" s="77"/>
      <c r="F957" s="77"/>
      <c r="G957" s="77"/>
      <c r="H957" s="78">
        <f>IF(J949 &gt; 0,(E957*D957*J948/J949)+(100%-D957)*E957,0)</f>
        <v>0</v>
      </c>
      <c r="I957" s="78">
        <f>IF(J950&gt;0,(F957*D957*J948/J950)+(100%-D957)*F957,0)</f>
        <v>0</v>
      </c>
      <c r="J957" s="78">
        <f>IF(J951&gt;0,(G957*D957*J948/J951)+(100%-D957)*G957,0)</f>
        <v>0</v>
      </c>
      <c r="K957" s="79">
        <f>SUM(H957:J957)/3</f>
        <v>0</v>
      </c>
      <c r="L957" s="80">
        <v>0</v>
      </c>
      <c r="M957" s="80">
        <f>+L957</f>
        <v>0</v>
      </c>
      <c r="N957" s="81">
        <f>IF(M957 &gt; 0,+K957/M957,0)</f>
        <v>0</v>
      </c>
      <c r="O957" s="82"/>
    </row>
    <row r="958" spans="1:15" x14ac:dyDescent="0.15">
      <c r="A958" s="75" t="s">
        <v>23</v>
      </c>
      <c r="B958" s="83"/>
      <c r="C958" s="48"/>
      <c r="D958" s="84">
        <v>0.9</v>
      </c>
      <c r="E958" s="77"/>
      <c r="F958" s="77"/>
      <c r="G958" s="77"/>
      <c r="H958" s="78">
        <f>IF(J949 &gt; 0,(E958*D958*J948/J949)+(100%-D958)*E958,0)</f>
        <v>0</v>
      </c>
      <c r="I958" s="78">
        <f>IF(J950&gt;0,(F958*D958*J948/J950)+(100%-D958)*F958,0)</f>
        <v>0</v>
      </c>
      <c r="J958" s="78">
        <f>IF(J951&gt;0,(G958*D958*J948/J951)+(100%-D958)*G958,0)</f>
        <v>0</v>
      </c>
      <c r="K958" s="79">
        <f>SUM(H958:J958)/3</f>
        <v>0</v>
      </c>
      <c r="L958" s="85"/>
      <c r="M958" s="80">
        <f>+L958</f>
        <v>0</v>
      </c>
      <c r="N958" s="81">
        <f>IF(M958 &gt; 0,+K958/M958,0)</f>
        <v>0</v>
      </c>
      <c r="O958" s="86"/>
    </row>
    <row r="959" spans="1:15" x14ac:dyDescent="0.15">
      <c r="A959" s="75" t="s">
        <v>24</v>
      </c>
      <c r="B959" s="49" t="s">
        <v>60</v>
      </c>
      <c r="C959" s="54">
        <f>B955</f>
        <v>0</v>
      </c>
      <c r="D959" s="87">
        <v>0.9</v>
      </c>
      <c r="E959" s="77"/>
      <c r="F959" s="77"/>
      <c r="G959" s="77"/>
      <c r="H959" s="88">
        <f>IF(J949&gt;0,IF(B955="kWh",(E959*D959*J948/J949)+(100%-D959)*E959,(E959*10*D959*J948/J949)+(100%-D959)*E959*10),0)</f>
        <v>0</v>
      </c>
      <c r="I959" s="88">
        <f>IF(J949&gt;0,IF(B955="kWh",(F959*D959*J948/J950)+(100%-D959)*F959,(F959*10*D959*J948/J950)+(100%-D959)*F959*10),0)</f>
        <v>0</v>
      </c>
      <c r="J959" s="88">
        <f>IF(J951&gt;0,IF(B955="kWh",(G959*D959*J948/J951)+(100%-D959)*G959,(G959*10*D959*J948/J951)+(100%-D959)*G959*10),0)</f>
        <v>0</v>
      </c>
      <c r="K959" s="89">
        <f>SUM(H959:J959)/3</f>
        <v>0</v>
      </c>
      <c r="L959" s="90"/>
      <c r="M959" s="90"/>
      <c r="N959" s="91"/>
      <c r="O959" s="86"/>
    </row>
    <row r="960" spans="1:15" ht="14" thickBot="1" x14ac:dyDescent="0.2">
      <c r="A960" s="93" t="s">
        <v>25</v>
      </c>
      <c r="B960" s="48"/>
      <c r="C960" s="48"/>
      <c r="D960" s="84">
        <v>0.9</v>
      </c>
      <c r="E960" s="77"/>
      <c r="F960" s="77"/>
      <c r="G960" s="77"/>
      <c r="H960" s="78">
        <f>IF(J949&gt;0,(E960*D960*J948/J949)+(100%-D960)*E960,0)</f>
        <v>0</v>
      </c>
      <c r="I960" s="78">
        <f>IF(J949&gt;0,(F960*D960*J948/J950)+(100%-D960)*F960,0)</f>
        <v>0</v>
      </c>
      <c r="J960" s="78">
        <f>IF(J951&gt;0,(G960*D960*J948/J951)+(100%-D960)*G960,0)</f>
        <v>0</v>
      </c>
      <c r="K960" s="79">
        <f>SUM(H960:J960)/3</f>
        <v>0</v>
      </c>
      <c r="L960" s="94"/>
      <c r="M960" s="94"/>
      <c r="N960" s="49"/>
      <c r="O960" s="86"/>
    </row>
    <row r="961" spans="1:15" ht="14" thickBot="1" x14ac:dyDescent="0.2">
      <c r="A961" s="95" t="s">
        <v>26</v>
      </c>
      <c r="B961" s="45"/>
      <c r="C961" s="45"/>
      <c r="D961" s="45"/>
      <c r="E961" s="96">
        <f>IF(B955="kWh",SUM(E957:E960),E957+E958+(E959*10)+E960)</f>
        <v>0</v>
      </c>
      <c r="F961" s="96">
        <f>IF(B955="kWh",SUM(F957:F960),F957+F958+(F959*10)+F960)</f>
        <v>0</v>
      </c>
      <c r="G961" s="96">
        <f>IF(B955="kWh",SUM(G957:G960),G957+G958+(G959*10)+G960)</f>
        <v>0</v>
      </c>
      <c r="H961" s="96">
        <f>SUM(H957:H960)</f>
        <v>0</v>
      </c>
      <c r="I961" s="96">
        <f>SUM(I957:I960)</f>
        <v>0</v>
      </c>
      <c r="J961" s="96">
        <f>SUM(J957:J960)</f>
        <v>0</v>
      </c>
      <c r="K961" s="97">
        <f>SUM(K957:K960)</f>
        <v>0</v>
      </c>
      <c r="L961" s="98"/>
      <c r="M961" s="99" t="s">
        <v>61</v>
      </c>
      <c r="N961" s="100">
        <f>IF(G951 &gt; 0,+K961/G951,0)</f>
        <v>0</v>
      </c>
      <c r="O961" s="101">
        <f>IF(K961&gt;0,(+O957*K957+O958*K958+O959*K959+O960*K960)/K961,0)</f>
        <v>0</v>
      </c>
    </row>
    <row r="962" spans="1:15" ht="14" thickBot="1" x14ac:dyDescent="0.2">
      <c r="A962" s="102" t="s">
        <v>27</v>
      </c>
      <c r="B962" s="103"/>
      <c r="C962" s="103"/>
      <c r="D962" s="103"/>
      <c r="E962" s="104">
        <f>IF(B955="kWh",E957+E958+E959*B954+E960,E957+E958+(E959*10*B954)+E960)</f>
        <v>0</v>
      </c>
      <c r="F962" s="104">
        <f>IF(B955="kWh",F957+F958+F959*B954+F960,F957+F958+(F959*10*B954)+F960)</f>
        <v>0</v>
      </c>
      <c r="G962" s="104">
        <f>IF(B955="kWh",G957+G958+G959*B954+G960,G957+G958+(G959*10*B954)+G960)</f>
        <v>0</v>
      </c>
      <c r="H962" s="105">
        <f>+H957+H958+H959*B954+H960</f>
        <v>0</v>
      </c>
      <c r="I962" s="105">
        <f>+I957+I958+I959*B954+I960</f>
        <v>0</v>
      </c>
      <c r="J962" s="106">
        <f>+J957+J958+J959*B954+J960</f>
        <v>0</v>
      </c>
      <c r="K962" s="107">
        <f>+K957+K958+K959*B954+K960</f>
        <v>0</v>
      </c>
      <c r="L962" s="108"/>
      <c r="M962" s="109" t="s">
        <v>62</v>
      </c>
      <c r="N962" s="110">
        <f>IF(G951 &gt; 0,+K962/G951,0)</f>
        <v>0</v>
      </c>
      <c r="O962" s="111">
        <f>IF(K962&gt;0,(+O957*K957+O958*K958+O959*K959+O960*K960)/K962,0)</f>
        <v>0</v>
      </c>
    </row>
    <row r="963" spans="1:15" x14ac:dyDescent="0.15">
      <c r="A963" s="112" t="s">
        <v>28</v>
      </c>
      <c r="B963" s="113"/>
      <c r="C963" s="113"/>
      <c r="D963" s="113"/>
      <c r="E963" s="113"/>
      <c r="F963" s="113"/>
      <c r="G963" s="113"/>
      <c r="H963" s="113"/>
      <c r="I963" s="113"/>
      <c r="J963" s="113"/>
      <c r="K963" s="113"/>
      <c r="L963" s="113"/>
      <c r="M963" s="113"/>
      <c r="N963" s="113"/>
      <c r="O963" s="114"/>
    </row>
    <row r="964" spans="1:15" x14ac:dyDescent="0.15">
      <c r="A964" s="180"/>
      <c r="L964" s="92"/>
      <c r="O964" s="181"/>
    </row>
    <row r="965" spans="1:15" ht="14" thickBot="1" x14ac:dyDescent="0.2">
      <c r="A965" s="182"/>
      <c r="B965" s="183"/>
      <c r="C965" s="183"/>
      <c r="D965" s="183"/>
      <c r="E965" s="183"/>
      <c r="F965" s="183"/>
      <c r="G965" s="183"/>
      <c r="H965" s="183"/>
      <c r="I965" s="183"/>
      <c r="J965" s="183"/>
      <c r="K965" s="183"/>
      <c r="L965" s="183"/>
      <c r="M965" s="183"/>
      <c r="N965" s="183"/>
      <c r="O965" s="184"/>
    </row>
    <row r="966" spans="1:15" ht="21" x14ac:dyDescent="0.25">
      <c r="A966" s="44" t="s">
        <v>0</v>
      </c>
      <c r="B966" s="179"/>
      <c r="C966" s="175"/>
      <c r="D966" s="117"/>
      <c r="E966" s="45"/>
      <c r="F966" s="45"/>
      <c r="G966" s="45"/>
      <c r="H966" s="45"/>
      <c r="I966" s="45"/>
      <c r="J966" s="45"/>
      <c r="K966" s="45"/>
      <c r="L966" s="45"/>
      <c r="M966" s="45"/>
      <c r="N966" s="45"/>
      <c r="O966" s="46"/>
    </row>
    <row r="967" spans="1:15" x14ac:dyDescent="0.15">
      <c r="A967" s="47" t="s">
        <v>1</v>
      </c>
      <c r="B967" s="143"/>
      <c r="C967" s="144"/>
      <c r="D967" s="49"/>
      <c r="E967" s="49" t="s">
        <v>2</v>
      </c>
      <c r="F967" s="49"/>
      <c r="G967" s="50"/>
      <c r="H967" s="49"/>
      <c r="I967" s="49" t="s">
        <v>3</v>
      </c>
      <c r="J967" s="49"/>
      <c r="K967" s="49"/>
      <c r="L967" s="49"/>
      <c r="M967" s="49"/>
      <c r="N967" s="49"/>
      <c r="O967" s="51"/>
    </row>
    <row r="968" spans="1:15" x14ac:dyDescent="0.15">
      <c r="A968" s="47" t="s">
        <v>4</v>
      </c>
      <c r="B968" s="143"/>
      <c r="C968" s="48"/>
      <c r="D968" s="49"/>
      <c r="E968" s="49" t="s">
        <v>5</v>
      </c>
      <c r="F968" s="49"/>
      <c r="G968" s="50"/>
      <c r="H968" s="49"/>
      <c r="I968" s="49" t="s">
        <v>6</v>
      </c>
      <c r="J968" s="52"/>
      <c r="K968" s="49"/>
      <c r="L968" s="115" t="s">
        <v>96</v>
      </c>
      <c r="M968" s="49"/>
      <c r="N968" s="49"/>
      <c r="O968" s="51"/>
    </row>
    <row r="969" spans="1:15" x14ac:dyDescent="0.15">
      <c r="A969" s="53" t="s">
        <v>7</v>
      </c>
      <c r="B969" s="48"/>
      <c r="C969" s="48"/>
      <c r="D969" s="49"/>
      <c r="E969" s="49" t="s">
        <v>8</v>
      </c>
      <c r="F969" s="49"/>
      <c r="G969" s="50"/>
      <c r="H969" s="49"/>
      <c r="I969" s="49">
        <f>+I269</f>
        <v>2022</v>
      </c>
      <c r="J969" s="52"/>
      <c r="K969" s="49"/>
      <c r="L969" s="174"/>
      <c r="M969" s="49"/>
      <c r="N969" s="49"/>
      <c r="O969" s="51"/>
    </row>
    <row r="970" spans="1:15" ht="14" thickBot="1" x14ac:dyDescent="0.2">
      <c r="A970" s="47" t="s">
        <v>9</v>
      </c>
      <c r="B970" s="144"/>
      <c r="D970" s="49"/>
      <c r="E970" s="49" t="s">
        <v>10</v>
      </c>
      <c r="F970" s="49"/>
      <c r="G970" s="50"/>
      <c r="H970" s="49"/>
      <c r="I970" s="49">
        <f t="shared" ref="I970:I971" si="45">+I270</f>
        <v>2023</v>
      </c>
      <c r="J970" s="52"/>
      <c r="K970" s="49"/>
      <c r="L970" s="49"/>
      <c r="M970" s="49"/>
      <c r="N970" s="49"/>
      <c r="O970" s="51"/>
    </row>
    <row r="971" spans="1:15" ht="14" thickBot="1" x14ac:dyDescent="0.2">
      <c r="A971" s="47" t="s">
        <v>41</v>
      </c>
      <c r="B971" s="48"/>
      <c r="C971" s="49"/>
      <c r="D971" s="49"/>
      <c r="E971" s="54" t="s">
        <v>68</v>
      </c>
      <c r="F971" s="49"/>
      <c r="G971" s="52"/>
      <c r="H971" s="49" t="s">
        <v>11</v>
      </c>
      <c r="I971" s="49">
        <f t="shared" si="45"/>
        <v>2024</v>
      </c>
      <c r="J971" s="52"/>
      <c r="K971" s="49"/>
      <c r="L971" s="49"/>
      <c r="M971" s="131"/>
      <c r="N971" s="119"/>
      <c r="O971" s="132" t="s">
        <v>74</v>
      </c>
    </row>
    <row r="972" spans="1:15" ht="15" thickBot="1" x14ac:dyDescent="0.25">
      <c r="A972" s="47" t="s">
        <v>40</v>
      </c>
      <c r="B972" s="48"/>
      <c r="C972" s="49"/>
      <c r="D972" s="49"/>
      <c r="E972" s="54" t="s">
        <v>42</v>
      </c>
      <c r="F972" s="49"/>
      <c r="G972" s="55"/>
      <c r="H972" s="56" t="s">
        <v>43</v>
      </c>
      <c r="I972" s="49"/>
      <c r="J972" s="49"/>
      <c r="K972" s="49"/>
      <c r="L972" s="49"/>
      <c r="M972" s="133" t="s">
        <v>75</v>
      </c>
      <c r="N972" s="115"/>
      <c r="O972" s="121"/>
    </row>
    <row r="973" spans="1:15" ht="14" thickBot="1" x14ac:dyDescent="0.2">
      <c r="A973" s="57" t="s">
        <v>45</v>
      </c>
      <c r="B973" s="49"/>
      <c r="C973"/>
      <c r="D973" s="49"/>
      <c r="E973" s="123" t="s">
        <v>71</v>
      </c>
      <c r="F973" s="124"/>
      <c r="G973" s="155"/>
      <c r="H973" s="125" t="s">
        <v>94</v>
      </c>
      <c r="I973" s="126"/>
      <c r="J973" s="49"/>
      <c r="K973" s="49"/>
      <c r="L973" s="49"/>
      <c r="M973" s="118" t="s">
        <v>76</v>
      </c>
      <c r="N973" s="120"/>
      <c r="O973" s="122"/>
    </row>
    <row r="974" spans="1:15" ht="14" thickBot="1" x14ac:dyDescent="0.2">
      <c r="A974" s="47" t="s">
        <v>12</v>
      </c>
      <c r="B974" s="58"/>
      <c r="C974" s="172" t="s">
        <v>93</v>
      </c>
      <c r="D974" s="49"/>
      <c r="E974" s="127" t="s">
        <v>72</v>
      </c>
      <c r="F974" s="128"/>
      <c r="G974" s="122"/>
      <c r="H974" s="129" t="s">
        <v>73</v>
      </c>
      <c r="I974" s="130"/>
      <c r="J974" s="49"/>
      <c r="K974" s="49"/>
      <c r="L974" s="49"/>
      <c r="M974" s="49"/>
      <c r="N974" s="49"/>
      <c r="O974" s="51"/>
    </row>
    <row r="975" spans="1:15" x14ac:dyDescent="0.15">
      <c r="A975" s="57" t="s">
        <v>63</v>
      </c>
      <c r="B975" s="59"/>
      <c r="C975" s="49"/>
      <c r="D975" s="49"/>
      <c r="E975" s="60" t="s">
        <v>13</v>
      </c>
      <c r="F975" s="61"/>
      <c r="G975" s="62"/>
      <c r="H975" s="60" t="s">
        <v>14</v>
      </c>
      <c r="I975" s="63"/>
      <c r="J975" s="62"/>
      <c r="K975" s="64" t="s">
        <v>15</v>
      </c>
      <c r="L975" s="49"/>
      <c r="M975" s="64" t="s">
        <v>15</v>
      </c>
      <c r="N975" s="49"/>
      <c r="O975" s="51"/>
    </row>
    <row r="976" spans="1:15" ht="28" x14ac:dyDescent="0.15">
      <c r="A976" s="65" t="s">
        <v>16</v>
      </c>
      <c r="B976" s="66" t="s">
        <v>17</v>
      </c>
      <c r="C976" s="67" t="s">
        <v>18</v>
      </c>
      <c r="D976" s="68" t="s">
        <v>19</v>
      </c>
      <c r="E976" s="69">
        <f>+I969</f>
        <v>2022</v>
      </c>
      <c r="F976" s="67">
        <f>+$I$10</f>
        <v>2023</v>
      </c>
      <c r="G976" s="70">
        <f>+$I$11</f>
        <v>2024</v>
      </c>
      <c r="H976" s="69">
        <f>+E976</f>
        <v>2022</v>
      </c>
      <c r="I976" s="67">
        <f>+F976</f>
        <v>2023</v>
      </c>
      <c r="J976" s="70">
        <f>+G976</f>
        <v>2024</v>
      </c>
      <c r="K976" s="71" t="s">
        <v>20</v>
      </c>
      <c r="L976" s="173" t="s">
        <v>106</v>
      </c>
      <c r="M976" s="72" t="s">
        <v>44</v>
      </c>
      <c r="N976" s="73" t="s">
        <v>21</v>
      </c>
      <c r="O976" s="74" t="s">
        <v>64</v>
      </c>
    </row>
    <row r="977" spans="1:15" x14ac:dyDescent="0.15">
      <c r="A977" s="75" t="s">
        <v>22</v>
      </c>
      <c r="B977" s="48"/>
      <c r="C977" s="48"/>
      <c r="D977" s="76">
        <v>0.6</v>
      </c>
      <c r="E977" s="77"/>
      <c r="F977" s="77"/>
      <c r="G977" s="77"/>
      <c r="H977" s="78">
        <f>IF(J969 &gt; 0,(E977*D977*J968/J969)+(100%-D977)*E977,0)</f>
        <v>0</v>
      </c>
      <c r="I977" s="78">
        <f>IF(J970&gt;0,(F977*D977*J968/J970)+(100%-D977)*F977,0)</f>
        <v>0</v>
      </c>
      <c r="J977" s="78">
        <f>IF(J971&gt;0,(G977*D977*J968/J971)+(100%-D977)*G977,0)</f>
        <v>0</v>
      </c>
      <c r="K977" s="79">
        <f>SUM(H977:J977)/3</f>
        <v>0</v>
      </c>
      <c r="L977" s="80">
        <v>0</v>
      </c>
      <c r="M977" s="80">
        <f>+L977</f>
        <v>0</v>
      </c>
      <c r="N977" s="81">
        <f>IF(M977 &gt; 0,+K977/M977,0)</f>
        <v>0</v>
      </c>
      <c r="O977" s="82"/>
    </row>
    <row r="978" spans="1:15" x14ac:dyDescent="0.15">
      <c r="A978" s="75" t="s">
        <v>23</v>
      </c>
      <c r="B978" s="83"/>
      <c r="C978" s="48"/>
      <c r="D978" s="84">
        <v>0.9</v>
      </c>
      <c r="E978" s="77"/>
      <c r="F978" s="77"/>
      <c r="G978" s="77"/>
      <c r="H978" s="78">
        <f>IF(J969 &gt; 0,(E978*D978*J968/J969)+(100%-D978)*E978,0)</f>
        <v>0</v>
      </c>
      <c r="I978" s="78">
        <f>IF(J970&gt;0,(F978*D978*J968/J970)+(100%-D978)*F978,0)</f>
        <v>0</v>
      </c>
      <c r="J978" s="78">
        <f>IF(J971&gt;0,(G978*D978*J968/J971)+(100%-D978)*G978,0)</f>
        <v>0</v>
      </c>
      <c r="K978" s="79">
        <f>SUM(H978:J978)/3</f>
        <v>0</v>
      </c>
      <c r="L978" s="85"/>
      <c r="M978" s="80">
        <f>+L978</f>
        <v>0</v>
      </c>
      <c r="N978" s="81">
        <f>IF(M978 &gt; 0,+K978/M978,0)</f>
        <v>0</v>
      </c>
      <c r="O978" s="86"/>
    </row>
    <row r="979" spans="1:15" x14ac:dyDescent="0.15">
      <c r="A979" s="75" t="s">
        <v>24</v>
      </c>
      <c r="B979" s="49" t="s">
        <v>60</v>
      </c>
      <c r="C979" s="54">
        <f>B975</f>
        <v>0</v>
      </c>
      <c r="D979" s="87">
        <v>0.9</v>
      </c>
      <c r="E979" s="77"/>
      <c r="F979" s="77"/>
      <c r="G979" s="77"/>
      <c r="H979" s="88">
        <f>IF(J969&gt;0,IF(B975="kWh",(E979*D979*J968/J969)+(100%-D979)*E979,(E979*10*D979*J968/J969)+(100%-D979)*E979*10),0)</f>
        <v>0</v>
      </c>
      <c r="I979" s="88">
        <f>IF(J969&gt;0,IF(B975="kWh",(F979*D979*J968/J970)+(100%-D979)*F979,(F979*10*D979*J968/J970)+(100%-D979)*F979*10),0)</f>
        <v>0</v>
      </c>
      <c r="J979" s="88">
        <f>IF(J971&gt;0,IF(B975="kWh",(G979*D979*J968/J971)+(100%-D979)*G979,(G979*10*D979*J968/J971)+(100%-D979)*G979*10),0)</f>
        <v>0</v>
      </c>
      <c r="K979" s="89">
        <f>SUM(H979:J979)/3</f>
        <v>0</v>
      </c>
      <c r="L979" s="90"/>
      <c r="M979" s="90"/>
      <c r="N979" s="91"/>
      <c r="O979" s="86"/>
    </row>
    <row r="980" spans="1:15" ht="14" thickBot="1" x14ac:dyDescent="0.2">
      <c r="A980" s="93" t="s">
        <v>25</v>
      </c>
      <c r="B980" s="48"/>
      <c r="C980" s="48"/>
      <c r="D980" s="84">
        <v>0.9</v>
      </c>
      <c r="E980" s="77"/>
      <c r="F980" s="77"/>
      <c r="G980" s="77"/>
      <c r="H980" s="78">
        <f>IF(J969&gt;0,(E980*D980*J968/J969)+(100%-D980)*E980,0)</f>
        <v>0</v>
      </c>
      <c r="I980" s="78">
        <f>IF(J969&gt;0,(F980*D980*J968/J970)+(100%-D980)*F980,0)</f>
        <v>0</v>
      </c>
      <c r="J980" s="78">
        <f>IF(J971&gt;0,(G980*D980*J968/J971)+(100%-D980)*G980,0)</f>
        <v>0</v>
      </c>
      <c r="K980" s="79">
        <f>SUM(H980:J980)/3</f>
        <v>0</v>
      </c>
      <c r="L980" s="94"/>
      <c r="M980" s="94"/>
      <c r="N980" s="49"/>
      <c r="O980" s="86"/>
    </row>
    <row r="981" spans="1:15" ht="14" thickBot="1" x14ac:dyDescent="0.2">
      <c r="A981" s="95" t="s">
        <v>26</v>
      </c>
      <c r="B981" s="45"/>
      <c r="C981" s="45"/>
      <c r="D981" s="45"/>
      <c r="E981" s="96">
        <f>IF(B975="kWh",SUM(E977:E980),E977+E978+(E979*10)+E980)</f>
        <v>0</v>
      </c>
      <c r="F981" s="96">
        <f>IF(B975="kWh",SUM(F977:F980),F977+F978+(F979*10)+F980)</f>
        <v>0</v>
      </c>
      <c r="G981" s="96">
        <f>IF(B975="kWh",SUM(G977:G980),G977+G978+(G979*10)+G980)</f>
        <v>0</v>
      </c>
      <c r="H981" s="96">
        <f>SUM(H977:H980)</f>
        <v>0</v>
      </c>
      <c r="I981" s="96">
        <f>SUM(I977:I980)</f>
        <v>0</v>
      </c>
      <c r="J981" s="96">
        <f>SUM(J977:J980)</f>
        <v>0</v>
      </c>
      <c r="K981" s="97">
        <f>SUM(K977:K980)</f>
        <v>0</v>
      </c>
      <c r="L981" s="98"/>
      <c r="M981" s="99" t="s">
        <v>61</v>
      </c>
      <c r="N981" s="100">
        <f>IF(G971 &gt; 0,+K981/G971,0)</f>
        <v>0</v>
      </c>
      <c r="O981" s="101">
        <f>IF(K981&gt;0,(+O977*K977+O978*K978+O979*K979+O980*K980)/K981,0)</f>
        <v>0</v>
      </c>
    </row>
    <row r="982" spans="1:15" ht="14" thickBot="1" x14ac:dyDescent="0.2">
      <c r="A982" s="102" t="s">
        <v>27</v>
      </c>
      <c r="B982" s="103"/>
      <c r="C982" s="103"/>
      <c r="D982" s="103"/>
      <c r="E982" s="104">
        <f>IF(B975="kWh",E977+E978+E979*B974+E980,E977+E978+(E979*10*B974)+E980)</f>
        <v>0</v>
      </c>
      <c r="F982" s="104">
        <f>IF(B975="kWh",F977+F978+F979*B974+F980,F977+F978+(F979*10*B974)+F980)</f>
        <v>0</v>
      </c>
      <c r="G982" s="104">
        <f>IF(B975="kWh",G977+G978+G979*B974+G980,G977+G978+(G979*10*B974)+G980)</f>
        <v>0</v>
      </c>
      <c r="H982" s="105">
        <f>+H977+H978+H979*B974+H980</f>
        <v>0</v>
      </c>
      <c r="I982" s="105">
        <f>+I977+I978+I979*B974+I980</f>
        <v>0</v>
      </c>
      <c r="J982" s="106">
        <f>+J977+J978+J979*B974+J980</f>
        <v>0</v>
      </c>
      <c r="K982" s="107">
        <f>+K977+K978+K979*B974+K980</f>
        <v>0</v>
      </c>
      <c r="L982" s="108"/>
      <c r="M982" s="109" t="s">
        <v>62</v>
      </c>
      <c r="N982" s="110">
        <f>IF(G971 &gt; 0,+K982/G971,0)</f>
        <v>0</v>
      </c>
      <c r="O982" s="111">
        <f>IF(K982&gt;0,(+O977*K977+O978*K978+O979*K979+O980*K980)/K982,0)</f>
        <v>0</v>
      </c>
    </row>
    <row r="983" spans="1:15" x14ac:dyDescent="0.15">
      <c r="A983" s="112" t="s">
        <v>28</v>
      </c>
      <c r="B983" s="113"/>
      <c r="C983" s="113"/>
      <c r="D983" s="113"/>
      <c r="E983" s="113"/>
      <c r="F983" s="113"/>
      <c r="G983" s="113"/>
      <c r="H983" s="113"/>
      <c r="I983" s="113"/>
      <c r="J983" s="113"/>
      <c r="K983" s="113"/>
      <c r="L983" s="113"/>
      <c r="M983" s="113"/>
      <c r="N983" s="113"/>
      <c r="O983" s="114"/>
    </row>
    <row r="984" spans="1:15" x14ac:dyDescent="0.15">
      <c r="A984" s="180"/>
      <c r="L984" s="92"/>
      <c r="O984" s="181"/>
    </row>
    <row r="985" spans="1:15" ht="14" thickBot="1" x14ac:dyDescent="0.2">
      <c r="A985" s="182"/>
      <c r="B985" s="183"/>
      <c r="C985" s="183"/>
      <c r="D985" s="183"/>
      <c r="E985" s="183"/>
      <c r="F985" s="183"/>
      <c r="G985" s="183"/>
      <c r="H985" s="183"/>
      <c r="I985" s="183"/>
      <c r="J985" s="183"/>
      <c r="K985" s="183"/>
      <c r="L985" s="183"/>
      <c r="M985" s="183"/>
      <c r="N985" s="183"/>
      <c r="O985" s="184"/>
    </row>
    <row r="986" spans="1:15" ht="21" x14ac:dyDescent="0.25">
      <c r="A986" s="44" t="s">
        <v>0</v>
      </c>
      <c r="B986" s="179"/>
      <c r="C986" s="175"/>
      <c r="D986" s="117"/>
      <c r="E986" s="45"/>
      <c r="F986" s="45"/>
      <c r="G986" s="45"/>
      <c r="H986" s="45"/>
      <c r="I986" s="45"/>
      <c r="J986" s="45"/>
      <c r="K986" s="45"/>
      <c r="L986" s="45"/>
      <c r="M986" s="45"/>
      <c r="N986" s="45"/>
      <c r="O986" s="46"/>
    </row>
    <row r="987" spans="1:15" x14ac:dyDescent="0.15">
      <c r="A987" s="47" t="s">
        <v>1</v>
      </c>
      <c r="B987" s="143"/>
      <c r="C987" s="144"/>
      <c r="D987" s="49"/>
      <c r="E987" s="49" t="s">
        <v>2</v>
      </c>
      <c r="F987" s="49"/>
      <c r="G987" s="50"/>
      <c r="H987" s="49"/>
      <c r="I987" s="49" t="s">
        <v>3</v>
      </c>
      <c r="J987" s="49"/>
      <c r="K987" s="49"/>
      <c r="L987" s="49"/>
      <c r="M987" s="49"/>
      <c r="N987" s="49"/>
      <c r="O987" s="51"/>
    </row>
    <row r="988" spans="1:15" x14ac:dyDescent="0.15">
      <c r="A988" s="47" t="s">
        <v>4</v>
      </c>
      <c r="B988" s="143"/>
      <c r="C988" s="48"/>
      <c r="D988" s="49"/>
      <c r="E988" s="49" t="s">
        <v>5</v>
      </c>
      <c r="F988" s="49"/>
      <c r="G988" s="50"/>
      <c r="H988" s="49"/>
      <c r="I988" s="49" t="s">
        <v>6</v>
      </c>
      <c r="J988" s="52"/>
      <c r="K988" s="49"/>
      <c r="L988" s="115" t="s">
        <v>96</v>
      </c>
      <c r="M988" s="49"/>
      <c r="N988" s="49"/>
      <c r="O988" s="51"/>
    </row>
    <row r="989" spans="1:15" x14ac:dyDescent="0.15">
      <c r="A989" s="53" t="s">
        <v>7</v>
      </c>
      <c r="B989" s="48"/>
      <c r="C989" s="48"/>
      <c r="D989" s="49"/>
      <c r="E989" s="49" t="s">
        <v>8</v>
      </c>
      <c r="F989" s="49"/>
      <c r="G989" s="50"/>
      <c r="H989" s="49"/>
      <c r="I989" s="49">
        <f>+I289</f>
        <v>2022</v>
      </c>
      <c r="J989" s="52"/>
      <c r="K989" s="49"/>
      <c r="L989" s="174"/>
      <c r="M989" s="49"/>
      <c r="N989" s="49"/>
      <c r="O989" s="51"/>
    </row>
    <row r="990" spans="1:15" ht="14" thickBot="1" x14ac:dyDescent="0.2">
      <c r="A990" s="47" t="s">
        <v>9</v>
      </c>
      <c r="B990" s="144"/>
      <c r="D990" s="49"/>
      <c r="E990" s="49" t="s">
        <v>10</v>
      </c>
      <c r="F990" s="49"/>
      <c r="G990" s="50"/>
      <c r="H990" s="49"/>
      <c r="I990" s="49">
        <f t="shared" ref="I990:I991" si="46">+I290</f>
        <v>2023</v>
      </c>
      <c r="J990" s="52"/>
      <c r="K990" s="49"/>
      <c r="L990" s="49"/>
      <c r="M990" s="49"/>
      <c r="N990" s="49"/>
      <c r="O990" s="51"/>
    </row>
    <row r="991" spans="1:15" ht="14" thickBot="1" x14ac:dyDescent="0.2">
      <c r="A991" s="47" t="s">
        <v>41</v>
      </c>
      <c r="B991" s="48"/>
      <c r="C991" s="49"/>
      <c r="D991" s="49"/>
      <c r="E991" s="54" t="s">
        <v>68</v>
      </c>
      <c r="F991" s="49"/>
      <c r="G991" s="52"/>
      <c r="H991" s="49" t="s">
        <v>11</v>
      </c>
      <c r="I991" s="49">
        <f t="shared" si="46"/>
        <v>2024</v>
      </c>
      <c r="J991" s="52"/>
      <c r="K991" s="49"/>
      <c r="L991" s="49"/>
      <c r="M991" s="131"/>
      <c r="N991" s="119"/>
      <c r="O991" s="132" t="s">
        <v>74</v>
      </c>
    </row>
    <row r="992" spans="1:15" ht="15" thickBot="1" x14ac:dyDescent="0.25">
      <c r="A992" s="47" t="s">
        <v>40</v>
      </c>
      <c r="B992" s="48"/>
      <c r="C992" s="49"/>
      <c r="D992" s="49"/>
      <c r="E992" s="54" t="s">
        <v>42</v>
      </c>
      <c r="F992" s="49"/>
      <c r="G992" s="55"/>
      <c r="H992" s="56" t="s">
        <v>43</v>
      </c>
      <c r="I992" s="49"/>
      <c r="J992" s="49"/>
      <c r="K992" s="49"/>
      <c r="L992" s="49"/>
      <c r="M992" s="133" t="s">
        <v>75</v>
      </c>
      <c r="N992" s="115"/>
      <c r="O992" s="121"/>
    </row>
    <row r="993" spans="1:15" ht="14" thickBot="1" x14ac:dyDescent="0.2">
      <c r="A993" s="57" t="s">
        <v>45</v>
      </c>
      <c r="B993" s="49"/>
      <c r="C993"/>
      <c r="D993" s="49"/>
      <c r="E993" s="123" t="s">
        <v>71</v>
      </c>
      <c r="F993" s="124"/>
      <c r="G993" s="155"/>
      <c r="H993" s="125" t="s">
        <v>94</v>
      </c>
      <c r="I993" s="126"/>
      <c r="J993" s="49"/>
      <c r="K993" s="49"/>
      <c r="L993" s="49"/>
      <c r="M993" s="118" t="s">
        <v>76</v>
      </c>
      <c r="N993" s="120"/>
      <c r="O993" s="122"/>
    </row>
    <row r="994" spans="1:15" ht="14" thickBot="1" x14ac:dyDescent="0.2">
      <c r="A994" s="47" t="s">
        <v>12</v>
      </c>
      <c r="B994" s="58"/>
      <c r="C994" s="172" t="s">
        <v>93</v>
      </c>
      <c r="D994" s="49"/>
      <c r="E994" s="127" t="s">
        <v>72</v>
      </c>
      <c r="F994" s="128"/>
      <c r="G994" s="122"/>
      <c r="H994" s="129" t="s">
        <v>73</v>
      </c>
      <c r="I994" s="130"/>
      <c r="J994" s="49"/>
      <c r="K994" s="49"/>
      <c r="L994" s="49"/>
      <c r="M994" s="49"/>
      <c r="N994" s="49"/>
      <c r="O994" s="51"/>
    </row>
    <row r="995" spans="1:15" x14ac:dyDescent="0.15">
      <c r="A995" s="57" t="s">
        <v>63</v>
      </c>
      <c r="B995" s="59"/>
      <c r="C995" s="49"/>
      <c r="D995" s="49"/>
      <c r="E995" s="60" t="s">
        <v>13</v>
      </c>
      <c r="F995" s="61"/>
      <c r="G995" s="62"/>
      <c r="H995" s="60" t="s">
        <v>14</v>
      </c>
      <c r="I995" s="63"/>
      <c r="J995" s="62"/>
      <c r="K995" s="64" t="s">
        <v>15</v>
      </c>
      <c r="L995" s="49"/>
      <c r="M995" s="64" t="s">
        <v>15</v>
      </c>
      <c r="N995" s="49"/>
      <c r="O995" s="51"/>
    </row>
    <row r="996" spans="1:15" ht="28" x14ac:dyDescent="0.15">
      <c r="A996" s="65" t="s">
        <v>16</v>
      </c>
      <c r="B996" s="66" t="s">
        <v>17</v>
      </c>
      <c r="C996" s="67" t="s">
        <v>18</v>
      </c>
      <c r="D996" s="68" t="s">
        <v>19</v>
      </c>
      <c r="E996" s="69">
        <f>+I989</f>
        <v>2022</v>
      </c>
      <c r="F996" s="67">
        <f>+$I$10</f>
        <v>2023</v>
      </c>
      <c r="G996" s="70">
        <f>+$I$11</f>
        <v>2024</v>
      </c>
      <c r="H996" s="69">
        <f>+E996</f>
        <v>2022</v>
      </c>
      <c r="I996" s="67">
        <f>+F996</f>
        <v>2023</v>
      </c>
      <c r="J996" s="70">
        <f>+G996</f>
        <v>2024</v>
      </c>
      <c r="K996" s="71" t="s">
        <v>20</v>
      </c>
      <c r="L996" s="173" t="s">
        <v>106</v>
      </c>
      <c r="M996" s="72" t="s">
        <v>44</v>
      </c>
      <c r="N996" s="73" t="s">
        <v>21</v>
      </c>
      <c r="O996" s="74" t="s">
        <v>64</v>
      </c>
    </row>
    <row r="997" spans="1:15" x14ac:dyDescent="0.15">
      <c r="A997" s="75" t="s">
        <v>22</v>
      </c>
      <c r="B997" s="48"/>
      <c r="C997" s="48"/>
      <c r="D997" s="76">
        <v>0.6</v>
      </c>
      <c r="E997" s="77"/>
      <c r="F997" s="77"/>
      <c r="G997" s="77"/>
      <c r="H997" s="78">
        <f>IF(J989 &gt; 0,(E997*D997*J988/J989)+(100%-D997)*E997,0)</f>
        <v>0</v>
      </c>
      <c r="I997" s="78">
        <f>IF(J990&gt;0,(F997*D997*J988/J990)+(100%-D997)*F997,0)</f>
        <v>0</v>
      </c>
      <c r="J997" s="78">
        <f>IF(J991&gt;0,(G997*D997*J988/J991)+(100%-D997)*G997,0)</f>
        <v>0</v>
      </c>
      <c r="K997" s="79">
        <f>SUM(H997:J997)/3</f>
        <v>0</v>
      </c>
      <c r="L997" s="80">
        <v>0</v>
      </c>
      <c r="M997" s="80">
        <f>+L997</f>
        <v>0</v>
      </c>
      <c r="N997" s="81">
        <f>IF(M997 &gt; 0,+K997/M997,0)</f>
        <v>0</v>
      </c>
      <c r="O997" s="82"/>
    </row>
    <row r="998" spans="1:15" x14ac:dyDescent="0.15">
      <c r="A998" s="75" t="s">
        <v>23</v>
      </c>
      <c r="B998" s="83"/>
      <c r="C998" s="48"/>
      <c r="D998" s="84">
        <v>0.9</v>
      </c>
      <c r="E998" s="77"/>
      <c r="F998" s="77"/>
      <c r="G998" s="77"/>
      <c r="H998" s="78">
        <f>IF(J989 &gt; 0,(E998*D998*J988/J989)+(100%-D998)*E998,0)</f>
        <v>0</v>
      </c>
      <c r="I998" s="78">
        <f>IF(J990&gt;0,(F998*D998*J988/J990)+(100%-D998)*F998,0)</f>
        <v>0</v>
      </c>
      <c r="J998" s="78">
        <f>IF(J991&gt;0,(G998*D998*J988/J991)+(100%-D998)*G998,0)</f>
        <v>0</v>
      </c>
      <c r="K998" s="79">
        <f>SUM(H998:J998)/3</f>
        <v>0</v>
      </c>
      <c r="L998" s="85"/>
      <c r="M998" s="80">
        <f>+L998</f>
        <v>0</v>
      </c>
      <c r="N998" s="81">
        <f>IF(M998 &gt; 0,+K998/M998,0)</f>
        <v>0</v>
      </c>
      <c r="O998" s="86"/>
    </row>
    <row r="999" spans="1:15" x14ac:dyDescent="0.15">
      <c r="A999" s="75" t="s">
        <v>24</v>
      </c>
      <c r="B999" s="49" t="s">
        <v>60</v>
      </c>
      <c r="C999" s="54">
        <f>B995</f>
        <v>0</v>
      </c>
      <c r="D999" s="87">
        <v>0.9</v>
      </c>
      <c r="E999" s="77"/>
      <c r="F999" s="77"/>
      <c r="G999" s="77"/>
      <c r="H999" s="88">
        <f>IF(J989&gt;0,IF(B995="kWh",(E999*D999*J988/J989)+(100%-D999)*E999,(E999*10*D999*J988/J989)+(100%-D999)*E999*10),0)</f>
        <v>0</v>
      </c>
      <c r="I999" s="88">
        <f>IF(J989&gt;0,IF(B995="kWh",(F999*D999*J988/J990)+(100%-D999)*F999,(F999*10*D999*J988/J990)+(100%-D999)*F999*10),0)</f>
        <v>0</v>
      </c>
      <c r="J999" s="88">
        <f>IF(J991&gt;0,IF(B995="kWh",(G999*D999*J988/J991)+(100%-D999)*G999,(G999*10*D999*J988/J991)+(100%-D999)*G999*10),0)</f>
        <v>0</v>
      </c>
      <c r="K999" s="89">
        <f>SUM(H999:J999)/3</f>
        <v>0</v>
      </c>
      <c r="L999" s="90"/>
      <c r="M999" s="90"/>
      <c r="N999" s="91"/>
      <c r="O999" s="86"/>
    </row>
    <row r="1000" spans="1:15" ht="14" thickBot="1" x14ac:dyDescent="0.2">
      <c r="A1000" s="93" t="s">
        <v>25</v>
      </c>
      <c r="B1000" s="48"/>
      <c r="C1000" s="48"/>
      <c r="D1000" s="84">
        <v>0.9</v>
      </c>
      <c r="E1000" s="77"/>
      <c r="F1000" s="77"/>
      <c r="G1000" s="77"/>
      <c r="H1000" s="78">
        <f>IF(J989&gt;0,(E1000*D1000*J988/J989)+(100%-D1000)*E1000,0)</f>
        <v>0</v>
      </c>
      <c r="I1000" s="78">
        <f>IF(J989&gt;0,(F1000*D1000*J988/J990)+(100%-D1000)*F1000,0)</f>
        <v>0</v>
      </c>
      <c r="J1000" s="78">
        <f>IF(J991&gt;0,(G1000*D1000*J988/J991)+(100%-D1000)*G1000,0)</f>
        <v>0</v>
      </c>
      <c r="K1000" s="79">
        <f>SUM(H1000:J1000)/3</f>
        <v>0</v>
      </c>
      <c r="L1000" s="94"/>
      <c r="M1000" s="94"/>
      <c r="N1000" s="49"/>
      <c r="O1000" s="86"/>
    </row>
    <row r="1001" spans="1:15" ht="14" thickBot="1" x14ac:dyDescent="0.2">
      <c r="A1001" s="95" t="s">
        <v>26</v>
      </c>
      <c r="B1001" s="45"/>
      <c r="C1001" s="45"/>
      <c r="D1001" s="45"/>
      <c r="E1001" s="96">
        <f>IF(B995="kWh",SUM(E997:E1000),E997+E998+(E999*10)+E1000)</f>
        <v>0</v>
      </c>
      <c r="F1001" s="96">
        <f>IF(B995="kWh",SUM(F997:F1000),F997+F998+(F999*10)+F1000)</f>
        <v>0</v>
      </c>
      <c r="G1001" s="96">
        <f>IF(B995="kWh",SUM(G997:G1000),G997+G998+(G999*10)+G1000)</f>
        <v>0</v>
      </c>
      <c r="H1001" s="96">
        <f>SUM(H997:H1000)</f>
        <v>0</v>
      </c>
      <c r="I1001" s="96">
        <f>SUM(I997:I1000)</f>
        <v>0</v>
      </c>
      <c r="J1001" s="96">
        <f>SUM(J997:J1000)</f>
        <v>0</v>
      </c>
      <c r="K1001" s="97">
        <f>SUM(K997:K1000)</f>
        <v>0</v>
      </c>
      <c r="L1001" s="98"/>
      <c r="M1001" s="99" t="s">
        <v>61</v>
      </c>
      <c r="N1001" s="100">
        <f>IF(G991 &gt; 0,+K1001/G991,0)</f>
        <v>0</v>
      </c>
      <c r="O1001" s="101">
        <f>IF(K1001&gt;0,(+O997*K997+O998*K998+O999*K999+O1000*K1000)/K1001,0)</f>
        <v>0</v>
      </c>
    </row>
    <row r="1002" spans="1:15" ht="14" thickBot="1" x14ac:dyDescent="0.2">
      <c r="A1002" s="102" t="s">
        <v>27</v>
      </c>
      <c r="B1002" s="103"/>
      <c r="C1002" s="103"/>
      <c r="D1002" s="103"/>
      <c r="E1002" s="104">
        <f>IF(B995="kWh",E997+E998+E999*B994+E1000,E997+E998+(E999*10*B994)+E1000)</f>
        <v>0</v>
      </c>
      <c r="F1002" s="104">
        <f>IF(B995="kWh",F997+F998+F999*B994+F1000,F997+F998+(F999*10*B994)+F1000)</f>
        <v>0</v>
      </c>
      <c r="G1002" s="104">
        <f>IF(B995="kWh",G997+G998+G999*B994+G1000,G997+G998+(G999*10*B994)+G1000)</f>
        <v>0</v>
      </c>
      <c r="H1002" s="105">
        <f>+H997+H998+H999*B994+H1000</f>
        <v>0</v>
      </c>
      <c r="I1002" s="105">
        <f>+I997+I998+I999*B994+I1000</f>
        <v>0</v>
      </c>
      <c r="J1002" s="106">
        <f>+J997+J998+J999*B994+J1000</f>
        <v>0</v>
      </c>
      <c r="K1002" s="107">
        <f>+K997+K998+K999*B994+K1000</f>
        <v>0</v>
      </c>
      <c r="L1002" s="108"/>
      <c r="M1002" s="109" t="s">
        <v>62</v>
      </c>
      <c r="N1002" s="110">
        <f>IF(G991 &gt; 0,+K1002/G991,0)</f>
        <v>0</v>
      </c>
      <c r="O1002" s="111">
        <f>IF(K1002&gt;0,(+O997*K997+O998*K998+O999*K999+O1000*K1000)/K1002,0)</f>
        <v>0</v>
      </c>
    </row>
    <row r="1003" spans="1:15" x14ac:dyDescent="0.15">
      <c r="A1003" s="112" t="s">
        <v>28</v>
      </c>
      <c r="B1003" s="113"/>
      <c r="C1003" s="113"/>
      <c r="D1003" s="113"/>
      <c r="E1003" s="113"/>
      <c r="F1003" s="113"/>
      <c r="G1003" s="113"/>
      <c r="H1003" s="113"/>
      <c r="I1003" s="113"/>
      <c r="J1003" s="113"/>
      <c r="K1003" s="113"/>
      <c r="L1003" s="113"/>
      <c r="M1003" s="113"/>
      <c r="N1003" s="113"/>
      <c r="O1003" s="114"/>
    </row>
    <row r="1004" spans="1:15" x14ac:dyDescent="0.15">
      <c r="A1004" s="180"/>
      <c r="L1004" s="92"/>
      <c r="O1004" s="181"/>
    </row>
    <row r="1005" spans="1:15" ht="14" thickBot="1" x14ac:dyDescent="0.2">
      <c r="A1005" s="182"/>
      <c r="B1005" s="183"/>
      <c r="C1005" s="183"/>
      <c r="D1005" s="183"/>
      <c r="E1005" s="183"/>
      <c r="F1005" s="183"/>
      <c r="G1005" s="183"/>
      <c r="H1005" s="183"/>
      <c r="I1005" s="183"/>
      <c r="J1005" s="183"/>
      <c r="K1005" s="183"/>
      <c r="L1005" s="183"/>
      <c r="M1005" s="183"/>
      <c r="N1005" s="183"/>
      <c r="O1005" s="184"/>
    </row>
    <row r="1006" spans="1:15" ht="21" x14ac:dyDescent="0.25">
      <c r="A1006" s="44" t="s">
        <v>0</v>
      </c>
      <c r="B1006" s="179"/>
      <c r="C1006" s="175"/>
      <c r="D1006" s="117"/>
      <c r="E1006" s="45"/>
      <c r="F1006" s="45"/>
      <c r="G1006" s="45"/>
      <c r="H1006" s="45"/>
      <c r="I1006" s="45"/>
      <c r="J1006" s="45"/>
      <c r="K1006" s="45"/>
      <c r="L1006" s="45"/>
      <c r="M1006" s="45"/>
      <c r="N1006" s="45"/>
      <c r="O1006" s="46"/>
    </row>
    <row r="1007" spans="1:15" x14ac:dyDescent="0.15">
      <c r="A1007" s="47" t="s">
        <v>1</v>
      </c>
      <c r="B1007" s="143"/>
      <c r="C1007" s="144"/>
      <c r="D1007" s="49"/>
      <c r="E1007" s="49" t="s">
        <v>2</v>
      </c>
      <c r="F1007" s="49"/>
      <c r="G1007" s="50"/>
      <c r="H1007" s="49"/>
      <c r="I1007" s="49" t="s">
        <v>3</v>
      </c>
      <c r="J1007" s="49"/>
      <c r="K1007" s="49"/>
      <c r="L1007" s="49"/>
      <c r="M1007" s="49"/>
      <c r="N1007" s="49"/>
      <c r="O1007" s="51"/>
    </row>
    <row r="1008" spans="1:15" x14ac:dyDescent="0.15">
      <c r="A1008" s="47" t="s">
        <v>4</v>
      </c>
      <c r="B1008" s="143"/>
      <c r="C1008" s="48"/>
      <c r="D1008" s="49"/>
      <c r="E1008" s="49" t="s">
        <v>5</v>
      </c>
      <c r="F1008" s="49"/>
      <c r="G1008" s="50"/>
      <c r="H1008" s="49"/>
      <c r="I1008" s="49" t="s">
        <v>6</v>
      </c>
      <c r="J1008" s="52"/>
      <c r="K1008" s="49"/>
      <c r="L1008" s="115" t="s">
        <v>96</v>
      </c>
      <c r="M1008" s="49"/>
      <c r="N1008" s="49"/>
      <c r="O1008" s="51"/>
    </row>
    <row r="1009" spans="1:15" x14ac:dyDescent="0.15">
      <c r="A1009" s="53" t="s">
        <v>7</v>
      </c>
      <c r="B1009" s="48"/>
      <c r="C1009" s="48"/>
      <c r="D1009" s="49"/>
      <c r="E1009" s="49" t="s">
        <v>8</v>
      </c>
      <c r="F1009" s="49"/>
      <c r="G1009" s="50"/>
      <c r="H1009" s="49"/>
      <c r="I1009" s="49">
        <f>+I309</f>
        <v>2022</v>
      </c>
      <c r="J1009" s="52"/>
      <c r="K1009" s="49"/>
      <c r="L1009" s="174"/>
      <c r="M1009" s="49"/>
      <c r="N1009" s="49"/>
      <c r="O1009" s="51"/>
    </row>
    <row r="1010" spans="1:15" ht="14" thickBot="1" x14ac:dyDescent="0.2">
      <c r="A1010" s="47" t="s">
        <v>9</v>
      </c>
      <c r="B1010" s="144"/>
      <c r="D1010" s="49"/>
      <c r="E1010" s="49" t="s">
        <v>10</v>
      </c>
      <c r="F1010" s="49"/>
      <c r="G1010" s="50"/>
      <c r="H1010" s="49"/>
      <c r="I1010" s="49">
        <f t="shared" ref="I1010:I1011" si="47">+I310</f>
        <v>2023</v>
      </c>
      <c r="J1010" s="52"/>
      <c r="K1010" s="49"/>
      <c r="L1010" s="49"/>
      <c r="M1010" s="49"/>
      <c r="N1010" s="49"/>
      <c r="O1010" s="51"/>
    </row>
    <row r="1011" spans="1:15" ht="14" thickBot="1" x14ac:dyDescent="0.2">
      <c r="A1011" s="47" t="s">
        <v>41</v>
      </c>
      <c r="B1011" s="48"/>
      <c r="C1011" s="49"/>
      <c r="D1011" s="49"/>
      <c r="E1011" s="54" t="s">
        <v>68</v>
      </c>
      <c r="F1011" s="49"/>
      <c r="G1011" s="52"/>
      <c r="H1011" s="49" t="s">
        <v>11</v>
      </c>
      <c r="I1011" s="49">
        <f t="shared" si="47"/>
        <v>2024</v>
      </c>
      <c r="J1011" s="52"/>
      <c r="K1011" s="49"/>
      <c r="L1011" s="49"/>
      <c r="M1011" s="131"/>
      <c r="N1011" s="119"/>
      <c r="O1011" s="132" t="s">
        <v>74</v>
      </c>
    </row>
    <row r="1012" spans="1:15" ht="15" thickBot="1" x14ac:dyDescent="0.25">
      <c r="A1012" s="47" t="s">
        <v>40</v>
      </c>
      <c r="B1012" s="48"/>
      <c r="C1012" s="49"/>
      <c r="D1012" s="49"/>
      <c r="E1012" s="54" t="s">
        <v>42</v>
      </c>
      <c r="F1012" s="49"/>
      <c r="G1012" s="55"/>
      <c r="H1012" s="56" t="s">
        <v>43</v>
      </c>
      <c r="I1012" s="49"/>
      <c r="J1012" s="49"/>
      <c r="K1012" s="49"/>
      <c r="L1012" s="49"/>
      <c r="M1012" s="133" t="s">
        <v>75</v>
      </c>
      <c r="N1012" s="115"/>
      <c r="O1012" s="121"/>
    </row>
    <row r="1013" spans="1:15" ht="14" thickBot="1" x14ac:dyDescent="0.2">
      <c r="A1013" s="57" t="s">
        <v>45</v>
      </c>
      <c r="B1013" s="49"/>
      <c r="C1013"/>
      <c r="D1013" s="49"/>
      <c r="E1013" s="123" t="s">
        <v>71</v>
      </c>
      <c r="F1013" s="124"/>
      <c r="G1013" s="155"/>
      <c r="H1013" s="125" t="s">
        <v>94</v>
      </c>
      <c r="I1013" s="126"/>
      <c r="J1013" s="49"/>
      <c r="K1013" s="49"/>
      <c r="L1013" s="49"/>
      <c r="M1013" s="118" t="s">
        <v>76</v>
      </c>
      <c r="N1013" s="120"/>
      <c r="O1013" s="122"/>
    </row>
    <row r="1014" spans="1:15" ht="14" thickBot="1" x14ac:dyDescent="0.2">
      <c r="A1014" s="47" t="s">
        <v>12</v>
      </c>
      <c r="B1014" s="58"/>
      <c r="C1014" s="172" t="s">
        <v>93</v>
      </c>
      <c r="D1014" s="49"/>
      <c r="E1014" s="127" t="s">
        <v>72</v>
      </c>
      <c r="F1014" s="128"/>
      <c r="G1014" s="122"/>
      <c r="H1014" s="129" t="s">
        <v>73</v>
      </c>
      <c r="I1014" s="130"/>
      <c r="J1014" s="49"/>
      <c r="K1014" s="49"/>
      <c r="L1014" s="49"/>
      <c r="M1014" s="49"/>
      <c r="N1014" s="49"/>
      <c r="O1014" s="51"/>
    </row>
    <row r="1015" spans="1:15" x14ac:dyDescent="0.15">
      <c r="A1015" s="57" t="s">
        <v>63</v>
      </c>
      <c r="B1015" s="59"/>
      <c r="C1015" s="49"/>
      <c r="D1015" s="49"/>
      <c r="E1015" s="60" t="s">
        <v>13</v>
      </c>
      <c r="F1015" s="61"/>
      <c r="G1015" s="62"/>
      <c r="H1015" s="60" t="s">
        <v>14</v>
      </c>
      <c r="I1015" s="63"/>
      <c r="J1015" s="62"/>
      <c r="K1015" s="64" t="s">
        <v>15</v>
      </c>
      <c r="L1015" s="49"/>
      <c r="M1015" s="64" t="s">
        <v>15</v>
      </c>
      <c r="N1015" s="49"/>
      <c r="O1015" s="51"/>
    </row>
    <row r="1016" spans="1:15" ht="28" x14ac:dyDescent="0.15">
      <c r="A1016" s="65" t="s">
        <v>16</v>
      </c>
      <c r="B1016" s="66" t="s">
        <v>17</v>
      </c>
      <c r="C1016" s="67" t="s">
        <v>18</v>
      </c>
      <c r="D1016" s="68" t="s">
        <v>19</v>
      </c>
      <c r="E1016" s="69">
        <f>+I1009</f>
        <v>2022</v>
      </c>
      <c r="F1016" s="67">
        <f>+$I$10</f>
        <v>2023</v>
      </c>
      <c r="G1016" s="70">
        <f>+$I$11</f>
        <v>2024</v>
      </c>
      <c r="H1016" s="69">
        <f>+E1016</f>
        <v>2022</v>
      </c>
      <c r="I1016" s="67">
        <f>+F1016</f>
        <v>2023</v>
      </c>
      <c r="J1016" s="70">
        <f>+G1016</f>
        <v>2024</v>
      </c>
      <c r="K1016" s="71" t="s">
        <v>20</v>
      </c>
      <c r="L1016" s="173" t="s">
        <v>106</v>
      </c>
      <c r="M1016" s="72" t="s">
        <v>44</v>
      </c>
      <c r="N1016" s="73" t="s">
        <v>21</v>
      </c>
      <c r="O1016" s="74" t="s">
        <v>64</v>
      </c>
    </row>
    <row r="1017" spans="1:15" x14ac:dyDescent="0.15">
      <c r="A1017" s="75" t="s">
        <v>22</v>
      </c>
      <c r="B1017" s="48"/>
      <c r="C1017" s="48"/>
      <c r="D1017" s="76">
        <v>0.6</v>
      </c>
      <c r="E1017" s="77"/>
      <c r="F1017" s="77"/>
      <c r="G1017" s="77"/>
      <c r="H1017" s="78">
        <f>IF(J1009 &gt; 0,(E1017*D1017*J1008/J1009)+(100%-D1017)*E1017,0)</f>
        <v>0</v>
      </c>
      <c r="I1017" s="78">
        <f>IF(J1010&gt;0,(F1017*D1017*J1008/J1010)+(100%-D1017)*F1017,0)</f>
        <v>0</v>
      </c>
      <c r="J1017" s="78">
        <f>IF(J1011&gt;0,(G1017*D1017*J1008/J1011)+(100%-D1017)*G1017,0)</f>
        <v>0</v>
      </c>
      <c r="K1017" s="79">
        <f>SUM(H1017:J1017)/3</f>
        <v>0</v>
      </c>
      <c r="L1017" s="80">
        <v>0</v>
      </c>
      <c r="M1017" s="80">
        <f>+L1017</f>
        <v>0</v>
      </c>
      <c r="N1017" s="81">
        <f>IF(M1017 &gt; 0,+K1017/M1017,0)</f>
        <v>0</v>
      </c>
      <c r="O1017" s="82"/>
    </row>
    <row r="1018" spans="1:15" x14ac:dyDescent="0.15">
      <c r="A1018" s="75" t="s">
        <v>23</v>
      </c>
      <c r="B1018" s="83"/>
      <c r="C1018" s="48"/>
      <c r="D1018" s="84">
        <v>0.9</v>
      </c>
      <c r="E1018" s="77"/>
      <c r="F1018" s="77"/>
      <c r="G1018" s="77"/>
      <c r="H1018" s="78">
        <f>IF(J1009 &gt; 0,(E1018*D1018*J1008/J1009)+(100%-D1018)*E1018,0)</f>
        <v>0</v>
      </c>
      <c r="I1018" s="78">
        <f>IF(J1010&gt;0,(F1018*D1018*J1008/J1010)+(100%-D1018)*F1018,0)</f>
        <v>0</v>
      </c>
      <c r="J1018" s="78">
        <f>IF(J1011&gt;0,(G1018*D1018*J1008/J1011)+(100%-D1018)*G1018,0)</f>
        <v>0</v>
      </c>
      <c r="K1018" s="79">
        <f>SUM(H1018:J1018)/3</f>
        <v>0</v>
      </c>
      <c r="L1018" s="85"/>
      <c r="M1018" s="80">
        <f>+L1018</f>
        <v>0</v>
      </c>
      <c r="N1018" s="81">
        <f>IF(M1018 &gt; 0,+K1018/M1018,0)</f>
        <v>0</v>
      </c>
      <c r="O1018" s="86"/>
    </row>
    <row r="1019" spans="1:15" x14ac:dyDescent="0.15">
      <c r="A1019" s="75" t="s">
        <v>24</v>
      </c>
      <c r="B1019" s="49" t="s">
        <v>60</v>
      </c>
      <c r="C1019" s="54">
        <f>B1015</f>
        <v>0</v>
      </c>
      <c r="D1019" s="87">
        <v>0.9</v>
      </c>
      <c r="E1019" s="77"/>
      <c r="F1019" s="77"/>
      <c r="G1019" s="77"/>
      <c r="H1019" s="88">
        <f>IF(J1009&gt;0,IF(B1015="kWh",(E1019*D1019*J1008/J1009)+(100%-D1019)*E1019,(E1019*10*D1019*J1008/J1009)+(100%-D1019)*E1019*10),0)</f>
        <v>0</v>
      </c>
      <c r="I1019" s="88">
        <f>IF(J1009&gt;0,IF(B1015="kWh",(F1019*D1019*J1008/J1010)+(100%-D1019)*F1019,(F1019*10*D1019*J1008/J1010)+(100%-D1019)*F1019*10),0)</f>
        <v>0</v>
      </c>
      <c r="J1019" s="88">
        <f>IF(J1011&gt;0,IF(B1015="kWh",(G1019*D1019*J1008/J1011)+(100%-D1019)*G1019,(G1019*10*D1019*J1008/J1011)+(100%-D1019)*G1019*10),0)</f>
        <v>0</v>
      </c>
      <c r="K1019" s="89">
        <f>SUM(H1019:J1019)/3</f>
        <v>0</v>
      </c>
      <c r="L1019" s="90"/>
      <c r="M1019" s="90"/>
      <c r="N1019" s="91"/>
      <c r="O1019" s="86"/>
    </row>
    <row r="1020" spans="1:15" ht="14" thickBot="1" x14ac:dyDescent="0.2">
      <c r="A1020" s="93" t="s">
        <v>25</v>
      </c>
      <c r="B1020" s="48"/>
      <c r="C1020" s="48"/>
      <c r="D1020" s="84">
        <v>0.9</v>
      </c>
      <c r="E1020" s="77"/>
      <c r="F1020" s="77"/>
      <c r="G1020" s="77"/>
      <c r="H1020" s="78">
        <f>IF(J1009&gt;0,(E1020*D1020*J1008/J1009)+(100%-D1020)*E1020,0)</f>
        <v>0</v>
      </c>
      <c r="I1020" s="78">
        <f>IF(J1009&gt;0,(F1020*D1020*J1008/J1010)+(100%-D1020)*F1020,0)</f>
        <v>0</v>
      </c>
      <c r="J1020" s="78">
        <f>IF(J1011&gt;0,(G1020*D1020*J1008/J1011)+(100%-D1020)*G1020,0)</f>
        <v>0</v>
      </c>
      <c r="K1020" s="79">
        <f>SUM(H1020:J1020)/3</f>
        <v>0</v>
      </c>
      <c r="L1020" s="94"/>
      <c r="M1020" s="94"/>
      <c r="N1020" s="49"/>
      <c r="O1020" s="86"/>
    </row>
    <row r="1021" spans="1:15" ht="14" thickBot="1" x14ac:dyDescent="0.2">
      <c r="A1021" s="95" t="s">
        <v>26</v>
      </c>
      <c r="B1021" s="45"/>
      <c r="C1021" s="45"/>
      <c r="D1021" s="45"/>
      <c r="E1021" s="96">
        <f>IF(B1015="kWh",SUM(E1017:E1020),E1017+E1018+(E1019*10)+E1020)</f>
        <v>0</v>
      </c>
      <c r="F1021" s="96">
        <f>IF(B1015="kWh",SUM(F1017:F1020),F1017+F1018+(F1019*10)+F1020)</f>
        <v>0</v>
      </c>
      <c r="G1021" s="96">
        <f>IF(B1015="kWh",SUM(G1017:G1020),G1017+G1018+(G1019*10)+G1020)</f>
        <v>0</v>
      </c>
      <c r="H1021" s="96">
        <f>SUM(H1017:H1020)</f>
        <v>0</v>
      </c>
      <c r="I1021" s="96">
        <f>SUM(I1017:I1020)</f>
        <v>0</v>
      </c>
      <c r="J1021" s="96">
        <f>SUM(J1017:J1020)</f>
        <v>0</v>
      </c>
      <c r="K1021" s="97">
        <f>SUM(K1017:K1020)</f>
        <v>0</v>
      </c>
      <c r="L1021" s="98"/>
      <c r="M1021" s="99" t="s">
        <v>61</v>
      </c>
      <c r="N1021" s="100">
        <f>IF(G1011 &gt; 0,+K1021/G1011,0)</f>
        <v>0</v>
      </c>
      <c r="O1021" s="101">
        <f>IF(K1021&gt;0,(+O1017*K1017+O1018*K1018+O1019*K1019+O1020*K1020)/K1021,0)</f>
        <v>0</v>
      </c>
    </row>
    <row r="1022" spans="1:15" ht="14" thickBot="1" x14ac:dyDescent="0.2">
      <c r="A1022" s="102" t="s">
        <v>27</v>
      </c>
      <c r="B1022" s="103"/>
      <c r="C1022" s="103"/>
      <c r="D1022" s="103"/>
      <c r="E1022" s="104">
        <f>IF(B1015="kWh",E1017+E1018+E1019*B1014+E1020,E1017+E1018+(E1019*10*B1014)+E1020)</f>
        <v>0</v>
      </c>
      <c r="F1022" s="104">
        <f>IF(B1015="kWh",F1017+F1018+F1019*B1014+F1020,F1017+F1018+(F1019*10*B1014)+F1020)</f>
        <v>0</v>
      </c>
      <c r="G1022" s="104">
        <f>IF(B1015="kWh",G1017+G1018+G1019*B1014+G1020,G1017+G1018+(G1019*10*B1014)+G1020)</f>
        <v>0</v>
      </c>
      <c r="H1022" s="105">
        <f>+H1017+H1018+H1019*B1014+H1020</f>
        <v>0</v>
      </c>
      <c r="I1022" s="105">
        <f>+I1017+I1018+I1019*B1014+I1020</f>
        <v>0</v>
      </c>
      <c r="J1022" s="106">
        <f>+J1017+J1018+J1019*B1014+J1020</f>
        <v>0</v>
      </c>
      <c r="K1022" s="107">
        <f>+K1017+K1018+K1019*B1014+K1020</f>
        <v>0</v>
      </c>
      <c r="L1022" s="108"/>
      <c r="M1022" s="109" t="s">
        <v>62</v>
      </c>
      <c r="N1022" s="110">
        <f>IF(G1011 &gt; 0,+K1022/G1011,0)</f>
        <v>0</v>
      </c>
      <c r="O1022" s="111">
        <f>IF(K1022&gt;0,(+O1017*K1017+O1018*K1018+O1019*K1019+O1020*K1020)/K1022,0)</f>
        <v>0</v>
      </c>
    </row>
    <row r="1023" spans="1:15" x14ac:dyDescent="0.15">
      <c r="A1023" s="112" t="s">
        <v>28</v>
      </c>
      <c r="B1023" s="113"/>
      <c r="C1023" s="113"/>
      <c r="D1023" s="113"/>
      <c r="E1023" s="113"/>
      <c r="F1023" s="113"/>
      <c r="G1023" s="113"/>
      <c r="H1023" s="113"/>
      <c r="I1023" s="113"/>
      <c r="J1023" s="113"/>
      <c r="K1023" s="113"/>
      <c r="L1023" s="113"/>
      <c r="M1023" s="113"/>
      <c r="N1023" s="113"/>
      <c r="O1023" s="114"/>
    </row>
    <row r="1024" spans="1:15" x14ac:dyDescent="0.15">
      <c r="A1024" s="180"/>
      <c r="L1024" s="92"/>
      <c r="O1024" s="181"/>
    </row>
    <row r="1025" spans="1:15" ht="14" thickBot="1" x14ac:dyDescent="0.2">
      <c r="A1025" s="182"/>
      <c r="B1025" s="183"/>
      <c r="C1025" s="183"/>
      <c r="D1025" s="183"/>
      <c r="E1025" s="183"/>
      <c r="F1025" s="183"/>
      <c r="G1025" s="183"/>
      <c r="H1025" s="183"/>
      <c r="I1025" s="183"/>
      <c r="J1025" s="183"/>
      <c r="K1025" s="183"/>
      <c r="L1025" s="183"/>
      <c r="M1025" s="183"/>
      <c r="N1025" s="183"/>
      <c r="O1025" s="184"/>
    </row>
    <row r="1026" spans="1:15" ht="21" x14ac:dyDescent="0.25">
      <c r="A1026" s="44" t="s">
        <v>0</v>
      </c>
      <c r="B1026" s="179"/>
      <c r="C1026" s="175"/>
      <c r="D1026" s="117"/>
      <c r="E1026" s="45"/>
      <c r="F1026" s="45"/>
      <c r="G1026" s="45"/>
      <c r="H1026" s="45"/>
      <c r="I1026" s="45"/>
      <c r="J1026" s="45"/>
      <c r="K1026" s="45"/>
      <c r="L1026" s="45"/>
      <c r="M1026" s="45"/>
      <c r="N1026" s="45"/>
      <c r="O1026" s="46"/>
    </row>
    <row r="1027" spans="1:15" x14ac:dyDescent="0.15">
      <c r="A1027" s="47" t="s">
        <v>1</v>
      </c>
      <c r="B1027" s="143"/>
      <c r="C1027" s="144"/>
      <c r="D1027" s="49"/>
      <c r="E1027" s="49" t="s">
        <v>2</v>
      </c>
      <c r="F1027" s="49"/>
      <c r="G1027" s="50"/>
      <c r="H1027" s="49"/>
      <c r="I1027" s="49" t="s">
        <v>3</v>
      </c>
      <c r="J1027" s="49"/>
      <c r="K1027" s="49"/>
      <c r="L1027" s="49"/>
      <c r="M1027" s="49"/>
      <c r="N1027" s="49"/>
      <c r="O1027" s="51"/>
    </row>
    <row r="1028" spans="1:15" x14ac:dyDescent="0.15">
      <c r="A1028" s="47" t="s">
        <v>4</v>
      </c>
      <c r="B1028" s="143"/>
      <c r="C1028" s="48"/>
      <c r="D1028" s="49"/>
      <c r="E1028" s="49" t="s">
        <v>5</v>
      </c>
      <c r="F1028" s="49"/>
      <c r="G1028" s="50"/>
      <c r="H1028" s="49"/>
      <c r="I1028" s="49" t="s">
        <v>6</v>
      </c>
      <c r="J1028" s="52"/>
      <c r="K1028" s="49"/>
      <c r="L1028" s="115" t="s">
        <v>96</v>
      </c>
      <c r="M1028" s="49"/>
      <c r="N1028" s="49"/>
      <c r="O1028" s="51"/>
    </row>
    <row r="1029" spans="1:15" x14ac:dyDescent="0.15">
      <c r="A1029" s="53" t="s">
        <v>7</v>
      </c>
      <c r="B1029" s="48"/>
      <c r="C1029" s="48"/>
      <c r="D1029" s="49"/>
      <c r="E1029" s="49" t="s">
        <v>8</v>
      </c>
      <c r="F1029" s="49"/>
      <c r="G1029" s="50"/>
      <c r="H1029" s="49"/>
      <c r="I1029" s="49">
        <f>+I329</f>
        <v>2022</v>
      </c>
      <c r="J1029" s="52"/>
      <c r="K1029" s="49"/>
      <c r="L1029" s="174"/>
      <c r="M1029" s="49"/>
      <c r="N1029" s="49"/>
      <c r="O1029" s="51"/>
    </row>
    <row r="1030" spans="1:15" ht="14" thickBot="1" x14ac:dyDescent="0.2">
      <c r="A1030" s="47" t="s">
        <v>9</v>
      </c>
      <c r="B1030" s="144"/>
      <c r="D1030" s="49"/>
      <c r="E1030" s="49" t="s">
        <v>10</v>
      </c>
      <c r="F1030" s="49"/>
      <c r="G1030" s="50"/>
      <c r="H1030" s="49"/>
      <c r="I1030" s="49">
        <f t="shared" ref="I1030:I1031" si="48">+I330</f>
        <v>2023</v>
      </c>
      <c r="J1030" s="52"/>
      <c r="K1030" s="49"/>
      <c r="L1030" s="49"/>
      <c r="M1030" s="49"/>
      <c r="N1030" s="49"/>
      <c r="O1030" s="51"/>
    </row>
    <row r="1031" spans="1:15" ht="14" thickBot="1" x14ac:dyDescent="0.2">
      <c r="A1031" s="47" t="s">
        <v>41</v>
      </c>
      <c r="B1031" s="48"/>
      <c r="C1031" s="49"/>
      <c r="D1031" s="49"/>
      <c r="E1031" s="54" t="s">
        <v>68</v>
      </c>
      <c r="F1031" s="49"/>
      <c r="G1031" s="52"/>
      <c r="H1031" s="49" t="s">
        <v>11</v>
      </c>
      <c r="I1031" s="49">
        <f t="shared" si="48"/>
        <v>2024</v>
      </c>
      <c r="J1031" s="52"/>
      <c r="K1031" s="49"/>
      <c r="L1031" s="49"/>
      <c r="M1031" s="131"/>
      <c r="N1031" s="119"/>
      <c r="O1031" s="132" t="s">
        <v>74</v>
      </c>
    </row>
    <row r="1032" spans="1:15" ht="15" thickBot="1" x14ac:dyDescent="0.25">
      <c r="A1032" s="47" t="s">
        <v>40</v>
      </c>
      <c r="B1032" s="48"/>
      <c r="C1032" s="49"/>
      <c r="D1032" s="49"/>
      <c r="E1032" s="54" t="s">
        <v>42</v>
      </c>
      <c r="F1032" s="49"/>
      <c r="G1032" s="55"/>
      <c r="H1032" s="56" t="s">
        <v>43</v>
      </c>
      <c r="I1032" s="49"/>
      <c r="J1032" s="49"/>
      <c r="K1032" s="49"/>
      <c r="L1032" s="49"/>
      <c r="M1032" s="133" t="s">
        <v>75</v>
      </c>
      <c r="N1032" s="115"/>
      <c r="O1032" s="121"/>
    </row>
    <row r="1033" spans="1:15" ht="14" thickBot="1" x14ac:dyDescent="0.2">
      <c r="A1033" s="57" t="s">
        <v>45</v>
      </c>
      <c r="B1033" s="49"/>
      <c r="C1033"/>
      <c r="D1033" s="49"/>
      <c r="E1033" s="123" t="s">
        <v>71</v>
      </c>
      <c r="F1033" s="124"/>
      <c r="G1033" s="155"/>
      <c r="H1033" s="125" t="s">
        <v>94</v>
      </c>
      <c r="I1033" s="126"/>
      <c r="J1033" s="49"/>
      <c r="K1033" s="49"/>
      <c r="L1033" s="49"/>
      <c r="M1033" s="118" t="s">
        <v>76</v>
      </c>
      <c r="N1033" s="120"/>
      <c r="O1033" s="122"/>
    </row>
    <row r="1034" spans="1:15" ht="14" thickBot="1" x14ac:dyDescent="0.2">
      <c r="A1034" s="47" t="s">
        <v>12</v>
      </c>
      <c r="B1034" s="58"/>
      <c r="C1034" s="172" t="s">
        <v>93</v>
      </c>
      <c r="D1034" s="49"/>
      <c r="E1034" s="127" t="s">
        <v>72</v>
      </c>
      <c r="F1034" s="128"/>
      <c r="G1034" s="122"/>
      <c r="H1034" s="129" t="s">
        <v>73</v>
      </c>
      <c r="I1034" s="130"/>
      <c r="J1034" s="49"/>
      <c r="K1034" s="49"/>
      <c r="L1034" s="49"/>
      <c r="M1034" s="49"/>
      <c r="N1034" s="49"/>
      <c r="O1034" s="51"/>
    </row>
    <row r="1035" spans="1:15" x14ac:dyDescent="0.15">
      <c r="A1035" s="57" t="s">
        <v>63</v>
      </c>
      <c r="B1035" s="59"/>
      <c r="C1035" s="49"/>
      <c r="D1035" s="49"/>
      <c r="E1035" s="60" t="s">
        <v>13</v>
      </c>
      <c r="F1035" s="61"/>
      <c r="G1035" s="62"/>
      <c r="H1035" s="60" t="s">
        <v>14</v>
      </c>
      <c r="I1035" s="63"/>
      <c r="J1035" s="62"/>
      <c r="K1035" s="64" t="s">
        <v>15</v>
      </c>
      <c r="L1035" s="49"/>
      <c r="M1035" s="64" t="s">
        <v>15</v>
      </c>
      <c r="N1035" s="49"/>
      <c r="O1035" s="51"/>
    </row>
    <row r="1036" spans="1:15" ht="28" x14ac:dyDescent="0.15">
      <c r="A1036" s="65" t="s">
        <v>16</v>
      </c>
      <c r="B1036" s="66" t="s">
        <v>17</v>
      </c>
      <c r="C1036" s="67" t="s">
        <v>18</v>
      </c>
      <c r="D1036" s="68" t="s">
        <v>19</v>
      </c>
      <c r="E1036" s="69">
        <f>+I1029</f>
        <v>2022</v>
      </c>
      <c r="F1036" s="67">
        <f>+$I$10</f>
        <v>2023</v>
      </c>
      <c r="G1036" s="70">
        <f>+$I$11</f>
        <v>2024</v>
      </c>
      <c r="H1036" s="69">
        <f>+E1036</f>
        <v>2022</v>
      </c>
      <c r="I1036" s="67">
        <f>+F1036</f>
        <v>2023</v>
      </c>
      <c r="J1036" s="70">
        <f>+G1036</f>
        <v>2024</v>
      </c>
      <c r="K1036" s="71" t="s">
        <v>20</v>
      </c>
      <c r="L1036" s="173" t="s">
        <v>106</v>
      </c>
      <c r="M1036" s="72" t="s">
        <v>44</v>
      </c>
      <c r="N1036" s="73" t="s">
        <v>21</v>
      </c>
      <c r="O1036" s="74" t="s">
        <v>64</v>
      </c>
    </row>
    <row r="1037" spans="1:15" x14ac:dyDescent="0.15">
      <c r="A1037" s="75" t="s">
        <v>22</v>
      </c>
      <c r="B1037" s="48"/>
      <c r="C1037" s="48"/>
      <c r="D1037" s="76">
        <v>0.6</v>
      </c>
      <c r="E1037" s="77"/>
      <c r="F1037" s="77"/>
      <c r="G1037" s="77"/>
      <c r="H1037" s="78">
        <f>IF(J1029 &gt; 0,(E1037*D1037*J1028/J1029)+(100%-D1037)*E1037,0)</f>
        <v>0</v>
      </c>
      <c r="I1037" s="78">
        <f>IF(J1030&gt;0,(F1037*D1037*J1028/J1030)+(100%-D1037)*F1037,0)</f>
        <v>0</v>
      </c>
      <c r="J1037" s="78">
        <f>IF(J1031&gt;0,(G1037*D1037*J1028/J1031)+(100%-D1037)*G1037,0)</f>
        <v>0</v>
      </c>
      <c r="K1037" s="79">
        <f>SUM(H1037:J1037)/3</f>
        <v>0</v>
      </c>
      <c r="L1037" s="80">
        <v>0</v>
      </c>
      <c r="M1037" s="80">
        <f>+L1037</f>
        <v>0</v>
      </c>
      <c r="N1037" s="81">
        <f>IF(M1037 &gt; 0,+K1037/M1037,0)</f>
        <v>0</v>
      </c>
      <c r="O1037" s="82"/>
    </row>
    <row r="1038" spans="1:15" x14ac:dyDescent="0.15">
      <c r="A1038" s="75" t="s">
        <v>23</v>
      </c>
      <c r="B1038" s="83"/>
      <c r="C1038" s="48"/>
      <c r="D1038" s="84">
        <v>0.9</v>
      </c>
      <c r="E1038" s="77"/>
      <c r="F1038" s="77"/>
      <c r="G1038" s="77"/>
      <c r="H1038" s="78">
        <f>IF(J1029 &gt; 0,(E1038*D1038*J1028/J1029)+(100%-D1038)*E1038,0)</f>
        <v>0</v>
      </c>
      <c r="I1038" s="78">
        <f>IF(J1030&gt;0,(F1038*D1038*J1028/J1030)+(100%-D1038)*F1038,0)</f>
        <v>0</v>
      </c>
      <c r="J1038" s="78">
        <f>IF(J1031&gt;0,(G1038*D1038*J1028/J1031)+(100%-D1038)*G1038,0)</f>
        <v>0</v>
      </c>
      <c r="K1038" s="79">
        <f>SUM(H1038:J1038)/3</f>
        <v>0</v>
      </c>
      <c r="L1038" s="85"/>
      <c r="M1038" s="80">
        <f>+L1038</f>
        <v>0</v>
      </c>
      <c r="N1038" s="81">
        <f>IF(M1038 &gt; 0,+K1038/M1038,0)</f>
        <v>0</v>
      </c>
      <c r="O1038" s="86"/>
    </row>
    <row r="1039" spans="1:15" x14ac:dyDescent="0.15">
      <c r="A1039" s="75" t="s">
        <v>24</v>
      </c>
      <c r="B1039" s="49" t="s">
        <v>60</v>
      </c>
      <c r="C1039" s="54">
        <f>B1035</f>
        <v>0</v>
      </c>
      <c r="D1039" s="87">
        <v>0.9</v>
      </c>
      <c r="E1039" s="77"/>
      <c r="F1039" s="77"/>
      <c r="G1039" s="77"/>
      <c r="H1039" s="88">
        <f>IF(J1029&gt;0,IF(B1035="kWh",(E1039*D1039*J1028/J1029)+(100%-D1039)*E1039,(E1039*10*D1039*J1028/J1029)+(100%-D1039)*E1039*10),0)</f>
        <v>0</v>
      </c>
      <c r="I1039" s="88">
        <f>IF(J1029&gt;0,IF(B1035="kWh",(F1039*D1039*J1028/J1030)+(100%-D1039)*F1039,(F1039*10*D1039*J1028/J1030)+(100%-D1039)*F1039*10),0)</f>
        <v>0</v>
      </c>
      <c r="J1039" s="88">
        <f>IF(J1031&gt;0,IF(B1035="kWh",(G1039*D1039*J1028/J1031)+(100%-D1039)*G1039,(G1039*10*D1039*J1028/J1031)+(100%-D1039)*G1039*10),0)</f>
        <v>0</v>
      </c>
      <c r="K1039" s="89">
        <f>SUM(H1039:J1039)/3</f>
        <v>0</v>
      </c>
      <c r="L1039" s="90"/>
      <c r="M1039" s="90"/>
      <c r="N1039" s="91"/>
      <c r="O1039" s="86"/>
    </row>
    <row r="1040" spans="1:15" ht="14" thickBot="1" x14ac:dyDescent="0.2">
      <c r="A1040" s="93" t="s">
        <v>25</v>
      </c>
      <c r="B1040" s="48"/>
      <c r="C1040" s="48"/>
      <c r="D1040" s="84">
        <v>0.9</v>
      </c>
      <c r="E1040" s="77"/>
      <c r="F1040" s="77"/>
      <c r="G1040" s="77"/>
      <c r="H1040" s="78">
        <f>IF(J1029&gt;0,(E1040*D1040*J1028/J1029)+(100%-D1040)*E1040,0)</f>
        <v>0</v>
      </c>
      <c r="I1040" s="78">
        <f>IF(J1029&gt;0,(F1040*D1040*J1028/J1030)+(100%-D1040)*F1040,0)</f>
        <v>0</v>
      </c>
      <c r="J1040" s="78">
        <f>IF(J1031&gt;0,(G1040*D1040*J1028/J1031)+(100%-D1040)*G1040,0)</f>
        <v>0</v>
      </c>
      <c r="K1040" s="79">
        <f>SUM(H1040:J1040)/3</f>
        <v>0</v>
      </c>
      <c r="L1040" s="94"/>
      <c r="M1040" s="94"/>
      <c r="N1040" s="49"/>
      <c r="O1040" s="86"/>
    </row>
    <row r="1041" spans="1:15" ht="14" thickBot="1" x14ac:dyDescent="0.2">
      <c r="A1041" s="95" t="s">
        <v>26</v>
      </c>
      <c r="B1041" s="45"/>
      <c r="C1041" s="45"/>
      <c r="D1041" s="45"/>
      <c r="E1041" s="96">
        <f>IF(B1035="kWh",SUM(E1037:E1040),E1037+E1038+(E1039*10)+E1040)</f>
        <v>0</v>
      </c>
      <c r="F1041" s="96">
        <f>IF(B1035="kWh",SUM(F1037:F1040),F1037+F1038+(F1039*10)+F1040)</f>
        <v>0</v>
      </c>
      <c r="G1041" s="96">
        <f>IF(B1035="kWh",SUM(G1037:G1040),G1037+G1038+(G1039*10)+G1040)</f>
        <v>0</v>
      </c>
      <c r="H1041" s="96">
        <f>SUM(H1037:H1040)</f>
        <v>0</v>
      </c>
      <c r="I1041" s="96">
        <f>SUM(I1037:I1040)</f>
        <v>0</v>
      </c>
      <c r="J1041" s="96">
        <f>SUM(J1037:J1040)</f>
        <v>0</v>
      </c>
      <c r="K1041" s="97">
        <f>SUM(K1037:K1040)</f>
        <v>0</v>
      </c>
      <c r="L1041" s="98"/>
      <c r="M1041" s="99" t="s">
        <v>61</v>
      </c>
      <c r="N1041" s="100">
        <f>IF(G1031 &gt; 0,+K1041/G1031,0)</f>
        <v>0</v>
      </c>
      <c r="O1041" s="101">
        <f>IF(K1041&gt;0,(+O1037*K1037+O1038*K1038+O1039*K1039+O1040*K1040)/K1041,0)</f>
        <v>0</v>
      </c>
    </row>
    <row r="1042" spans="1:15" ht="14" thickBot="1" x14ac:dyDescent="0.2">
      <c r="A1042" s="102" t="s">
        <v>27</v>
      </c>
      <c r="B1042" s="103"/>
      <c r="C1042" s="103"/>
      <c r="D1042" s="103"/>
      <c r="E1042" s="104">
        <f>IF(B1035="kWh",E1037+E1038+E1039*B1034+E1040,E1037+E1038+(E1039*10*B1034)+E1040)</f>
        <v>0</v>
      </c>
      <c r="F1042" s="104">
        <f>IF(B1035="kWh",F1037+F1038+F1039*B1034+F1040,F1037+F1038+(F1039*10*B1034)+F1040)</f>
        <v>0</v>
      </c>
      <c r="G1042" s="104">
        <f>IF(B1035="kWh",G1037+G1038+G1039*B1034+G1040,G1037+G1038+(G1039*10*B1034)+G1040)</f>
        <v>0</v>
      </c>
      <c r="H1042" s="105">
        <f>+H1037+H1038+H1039*B1034+H1040</f>
        <v>0</v>
      </c>
      <c r="I1042" s="105">
        <f>+I1037+I1038+I1039*B1034+I1040</f>
        <v>0</v>
      </c>
      <c r="J1042" s="106">
        <f>+J1037+J1038+J1039*B1034+J1040</f>
        <v>0</v>
      </c>
      <c r="K1042" s="107">
        <f>+K1037+K1038+K1039*B1034+K1040</f>
        <v>0</v>
      </c>
      <c r="L1042" s="108"/>
      <c r="M1042" s="109" t="s">
        <v>62</v>
      </c>
      <c r="N1042" s="110">
        <f>IF(G1031 &gt; 0,+K1042/G1031,0)</f>
        <v>0</v>
      </c>
      <c r="O1042" s="111">
        <f>IF(K1042&gt;0,(+O1037*K1037+O1038*K1038+O1039*K1039+O1040*K1040)/K1042,0)</f>
        <v>0</v>
      </c>
    </row>
    <row r="1043" spans="1:15" x14ac:dyDescent="0.15">
      <c r="A1043" s="112" t="s">
        <v>28</v>
      </c>
      <c r="B1043" s="113"/>
      <c r="C1043" s="113"/>
      <c r="D1043" s="113"/>
      <c r="E1043" s="113"/>
      <c r="F1043" s="113"/>
      <c r="G1043" s="113"/>
      <c r="H1043" s="113"/>
      <c r="I1043" s="113"/>
      <c r="J1043" s="113"/>
      <c r="K1043" s="113"/>
      <c r="L1043" s="113"/>
      <c r="M1043" s="113"/>
      <c r="N1043" s="113"/>
      <c r="O1043" s="114"/>
    </row>
    <row r="1044" spans="1:15" x14ac:dyDescent="0.15">
      <c r="A1044" s="180"/>
      <c r="L1044" s="92"/>
      <c r="O1044" s="181"/>
    </row>
    <row r="1045" spans="1:15" ht="14" thickBot="1" x14ac:dyDescent="0.2">
      <c r="A1045" s="182"/>
      <c r="B1045" s="183"/>
      <c r="C1045" s="183"/>
      <c r="D1045" s="183"/>
      <c r="E1045" s="183"/>
      <c r="F1045" s="183"/>
      <c r="G1045" s="183"/>
      <c r="H1045" s="183"/>
      <c r="I1045" s="183"/>
      <c r="J1045" s="183"/>
      <c r="K1045" s="183"/>
      <c r="L1045" s="183"/>
      <c r="M1045" s="183"/>
      <c r="N1045" s="183"/>
      <c r="O1045" s="184"/>
    </row>
    <row r="1046" spans="1:15" ht="21" x14ac:dyDescent="0.25">
      <c r="A1046" s="44" t="s">
        <v>0</v>
      </c>
      <c r="B1046" s="179"/>
      <c r="C1046" s="175"/>
      <c r="D1046" s="117"/>
      <c r="E1046" s="45"/>
      <c r="F1046" s="45"/>
      <c r="G1046" s="45"/>
      <c r="H1046" s="45"/>
      <c r="I1046" s="45"/>
      <c r="J1046" s="45"/>
      <c r="K1046" s="45"/>
      <c r="L1046" s="45"/>
      <c r="M1046" s="45"/>
      <c r="N1046" s="45"/>
      <c r="O1046" s="46"/>
    </row>
    <row r="1047" spans="1:15" x14ac:dyDescent="0.15">
      <c r="A1047" s="47" t="s">
        <v>1</v>
      </c>
      <c r="B1047" s="143"/>
      <c r="C1047" s="144"/>
      <c r="D1047" s="49"/>
      <c r="E1047" s="49" t="s">
        <v>2</v>
      </c>
      <c r="F1047" s="49"/>
      <c r="G1047" s="50"/>
      <c r="H1047" s="49"/>
      <c r="I1047" s="49" t="s">
        <v>3</v>
      </c>
      <c r="J1047" s="49"/>
      <c r="K1047" s="49"/>
      <c r="L1047" s="49"/>
      <c r="M1047" s="49"/>
      <c r="N1047" s="49"/>
      <c r="O1047" s="51"/>
    </row>
    <row r="1048" spans="1:15" x14ac:dyDescent="0.15">
      <c r="A1048" s="47" t="s">
        <v>4</v>
      </c>
      <c r="B1048" s="143"/>
      <c r="C1048" s="48"/>
      <c r="D1048" s="49"/>
      <c r="E1048" s="49" t="s">
        <v>5</v>
      </c>
      <c r="F1048" s="49"/>
      <c r="G1048" s="50"/>
      <c r="H1048" s="49"/>
      <c r="I1048" s="49" t="s">
        <v>6</v>
      </c>
      <c r="J1048" s="52"/>
      <c r="K1048" s="49"/>
      <c r="L1048" s="115" t="s">
        <v>96</v>
      </c>
      <c r="M1048" s="49"/>
      <c r="N1048" s="49"/>
      <c r="O1048" s="51"/>
    </row>
    <row r="1049" spans="1:15" x14ac:dyDescent="0.15">
      <c r="A1049" s="53" t="s">
        <v>7</v>
      </c>
      <c r="B1049" s="48"/>
      <c r="C1049" s="48"/>
      <c r="D1049" s="49"/>
      <c r="E1049" s="49" t="s">
        <v>8</v>
      </c>
      <c r="F1049" s="49"/>
      <c r="G1049" s="50"/>
      <c r="H1049" s="49"/>
      <c r="I1049" s="49">
        <f>+I349</f>
        <v>2022</v>
      </c>
      <c r="J1049" s="52"/>
      <c r="K1049" s="49"/>
      <c r="L1049" s="174"/>
      <c r="M1049" s="49"/>
      <c r="N1049" s="49"/>
      <c r="O1049" s="51"/>
    </row>
    <row r="1050" spans="1:15" ht="14" thickBot="1" x14ac:dyDescent="0.2">
      <c r="A1050" s="47" t="s">
        <v>9</v>
      </c>
      <c r="B1050" s="144"/>
      <c r="D1050" s="49"/>
      <c r="E1050" s="49" t="s">
        <v>10</v>
      </c>
      <c r="F1050" s="49"/>
      <c r="G1050" s="50"/>
      <c r="H1050" s="49"/>
      <c r="I1050" s="49">
        <f t="shared" ref="I1050:I1051" si="49">+I350</f>
        <v>2023</v>
      </c>
      <c r="J1050" s="52"/>
      <c r="K1050" s="49"/>
      <c r="L1050" s="49"/>
      <c r="M1050" s="49"/>
      <c r="N1050" s="49"/>
      <c r="O1050" s="51"/>
    </row>
    <row r="1051" spans="1:15" ht="14" thickBot="1" x14ac:dyDescent="0.2">
      <c r="A1051" s="47" t="s">
        <v>41</v>
      </c>
      <c r="B1051" s="48"/>
      <c r="C1051" s="49"/>
      <c r="D1051" s="49"/>
      <c r="E1051" s="54" t="s">
        <v>68</v>
      </c>
      <c r="F1051" s="49"/>
      <c r="G1051" s="52"/>
      <c r="H1051" s="49" t="s">
        <v>11</v>
      </c>
      <c r="I1051" s="49">
        <f t="shared" si="49"/>
        <v>2024</v>
      </c>
      <c r="J1051" s="52"/>
      <c r="K1051" s="49"/>
      <c r="L1051" s="49"/>
      <c r="M1051" s="131"/>
      <c r="N1051" s="119"/>
      <c r="O1051" s="132" t="s">
        <v>74</v>
      </c>
    </row>
    <row r="1052" spans="1:15" ht="15" thickBot="1" x14ac:dyDescent="0.25">
      <c r="A1052" s="47" t="s">
        <v>40</v>
      </c>
      <c r="B1052" s="48"/>
      <c r="C1052" s="49"/>
      <c r="D1052" s="49"/>
      <c r="E1052" s="54" t="s">
        <v>42</v>
      </c>
      <c r="F1052" s="49"/>
      <c r="G1052" s="55"/>
      <c r="H1052" s="56" t="s">
        <v>43</v>
      </c>
      <c r="I1052" s="49"/>
      <c r="J1052" s="49"/>
      <c r="K1052" s="49"/>
      <c r="L1052" s="49"/>
      <c r="M1052" s="133" t="s">
        <v>75</v>
      </c>
      <c r="N1052" s="115"/>
      <c r="O1052" s="121"/>
    </row>
    <row r="1053" spans="1:15" ht="14" thickBot="1" x14ac:dyDescent="0.2">
      <c r="A1053" s="57" t="s">
        <v>45</v>
      </c>
      <c r="B1053" s="49"/>
      <c r="C1053"/>
      <c r="D1053" s="49"/>
      <c r="E1053" s="123" t="s">
        <v>71</v>
      </c>
      <c r="F1053" s="124"/>
      <c r="G1053" s="155"/>
      <c r="H1053" s="125" t="s">
        <v>94</v>
      </c>
      <c r="I1053" s="126"/>
      <c r="J1053" s="49"/>
      <c r="K1053" s="49"/>
      <c r="L1053" s="49"/>
      <c r="M1053" s="118" t="s">
        <v>76</v>
      </c>
      <c r="N1053" s="120"/>
      <c r="O1053" s="122"/>
    </row>
    <row r="1054" spans="1:15" ht="14" thickBot="1" x14ac:dyDescent="0.2">
      <c r="A1054" s="47" t="s">
        <v>12</v>
      </c>
      <c r="B1054" s="58"/>
      <c r="C1054" s="172" t="s">
        <v>93</v>
      </c>
      <c r="D1054" s="49"/>
      <c r="E1054" s="127" t="s">
        <v>72</v>
      </c>
      <c r="F1054" s="128"/>
      <c r="G1054" s="122"/>
      <c r="H1054" s="129" t="s">
        <v>73</v>
      </c>
      <c r="I1054" s="130"/>
      <c r="J1054" s="49"/>
      <c r="K1054" s="49"/>
      <c r="L1054" s="49"/>
      <c r="M1054" s="49"/>
      <c r="N1054" s="49"/>
      <c r="O1054" s="51"/>
    </row>
    <row r="1055" spans="1:15" x14ac:dyDescent="0.15">
      <c r="A1055" s="57" t="s">
        <v>63</v>
      </c>
      <c r="B1055" s="59"/>
      <c r="C1055" s="49"/>
      <c r="D1055" s="49"/>
      <c r="E1055" s="60" t="s">
        <v>13</v>
      </c>
      <c r="F1055" s="61"/>
      <c r="G1055" s="62"/>
      <c r="H1055" s="60" t="s">
        <v>14</v>
      </c>
      <c r="I1055" s="63"/>
      <c r="J1055" s="62"/>
      <c r="K1055" s="64" t="s">
        <v>15</v>
      </c>
      <c r="L1055" s="49"/>
      <c r="M1055" s="64" t="s">
        <v>15</v>
      </c>
      <c r="N1055" s="49"/>
      <c r="O1055" s="51"/>
    </row>
    <row r="1056" spans="1:15" ht="28" x14ac:dyDescent="0.15">
      <c r="A1056" s="65" t="s">
        <v>16</v>
      </c>
      <c r="B1056" s="66" t="s">
        <v>17</v>
      </c>
      <c r="C1056" s="67" t="s">
        <v>18</v>
      </c>
      <c r="D1056" s="68" t="s">
        <v>19</v>
      </c>
      <c r="E1056" s="69">
        <f>+I1049</f>
        <v>2022</v>
      </c>
      <c r="F1056" s="67">
        <f>+$I$10</f>
        <v>2023</v>
      </c>
      <c r="G1056" s="70">
        <f>+$I$11</f>
        <v>2024</v>
      </c>
      <c r="H1056" s="69">
        <f>+E1056</f>
        <v>2022</v>
      </c>
      <c r="I1056" s="67">
        <f>+F1056</f>
        <v>2023</v>
      </c>
      <c r="J1056" s="70">
        <f>+G1056</f>
        <v>2024</v>
      </c>
      <c r="K1056" s="71" t="s">
        <v>20</v>
      </c>
      <c r="L1056" s="173" t="s">
        <v>91</v>
      </c>
      <c r="M1056" s="72" t="s">
        <v>44</v>
      </c>
      <c r="N1056" s="73" t="s">
        <v>21</v>
      </c>
      <c r="O1056" s="74" t="s">
        <v>64</v>
      </c>
    </row>
    <row r="1057" spans="1:15" x14ac:dyDescent="0.15">
      <c r="A1057" s="75" t="s">
        <v>22</v>
      </c>
      <c r="B1057" s="48"/>
      <c r="C1057" s="48"/>
      <c r="D1057" s="76">
        <v>0.6</v>
      </c>
      <c r="E1057" s="77"/>
      <c r="F1057" s="77"/>
      <c r="G1057" s="77"/>
      <c r="H1057" s="78">
        <f>IF(J1049 &gt; 0,(E1057*D1057*J1048/J1049)+(100%-D1057)*E1057,0)</f>
        <v>0</v>
      </c>
      <c r="I1057" s="78">
        <f>IF(J1050&gt;0,(F1057*D1057*J1048/J1050)+(100%-D1057)*F1057,0)</f>
        <v>0</v>
      </c>
      <c r="J1057" s="78">
        <f>IF(J1051&gt;0,(G1057*D1057*J1048/J1051)+(100%-D1057)*G1057,0)</f>
        <v>0</v>
      </c>
      <c r="K1057" s="79">
        <f>SUM(H1057:J1057)/3</f>
        <v>0</v>
      </c>
      <c r="L1057" s="80">
        <v>0</v>
      </c>
      <c r="M1057" s="80">
        <f>+L1057</f>
        <v>0</v>
      </c>
      <c r="N1057" s="81">
        <f>IF(M1057 &gt; 0,+K1057/M1057,0)</f>
        <v>0</v>
      </c>
      <c r="O1057" s="82"/>
    </row>
    <row r="1058" spans="1:15" x14ac:dyDescent="0.15">
      <c r="A1058" s="75" t="s">
        <v>23</v>
      </c>
      <c r="B1058" s="83"/>
      <c r="C1058" s="48"/>
      <c r="D1058" s="84">
        <v>0.9</v>
      </c>
      <c r="E1058" s="77"/>
      <c r="F1058" s="77"/>
      <c r="G1058" s="77"/>
      <c r="H1058" s="78">
        <f>IF(J1049 &gt; 0,(E1058*D1058*J1048/J1049)+(100%-D1058)*E1058,0)</f>
        <v>0</v>
      </c>
      <c r="I1058" s="78">
        <f>IF(J1050&gt;0,(F1058*D1058*J1048/J1050)+(100%-D1058)*F1058,0)</f>
        <v>0</v>
      </c>
      <c r="J1058" s="78">
        <f>IF(J1051&gt;0,(G1058*D1058*J1048/J1051)+(100%-D1058)*G1058,0)</f>
        <v>0</v>
      </c>
      <c r="K1058" s="79">
        <f>SUM(H1058:J1058)/3</f>
        <v>0</v>
      </c>
      <c r="L1058" s="85"/>
      <c r="M1058" s="80">
        <f>+L1058</f>
        <v>0</v>
      </c>
      <c r="N1058" s="81">
        <f>IF(M1058 &gt; 0,+K1058/M1058,0)</f>
        <v>0</v>
      </c>
      <c r="O1058" s="86"/>
    </row>
    <row r="1059" spans="1:15" x14ac:dyDescent="0.15">
      <c r="A1059" s="75" t="s">
        <v>24</v>
      </c>
      <c r="B1059" s="49" t="s">
        <v>60</v>
      </c>
      <c r="C1059" s="54">
        <f>B1055</f>
        <v>0</v>
      </c>
      <c r="D1059" s="87">
        <v>0.9</v>
      </c>
      <c r="E1059" s="77"/>
      <c r="F1059" s="77"/>
      <c r="G1059" s="77"/>
      <c r="H1059" s="88">
        <f>IF(J1049&gt;0,IF(B1055="kWh",(E1059*D1059*J1048/J1049)+(100%-D1059)*E1059,(E1059*10*D1059*J1048/J1049)+(100%-D1059)*E1059*10),0)</f>
        <v>0</v>
      </c>
      <c r="I1059" s="88">
        <f>IF(J1049&gt;0,IF(B1055="kWh",(F1059*D1059*J1048/J1050)+(100%-D1059)*F1059,(F1059*10*D1059*J1048/J1050)+(100%-D1059)*F1059*10),0)</f>
        <v>0</v>
      </c>
      <c r="J1059" s="88">
        <f>IF(J1051&gt;0,IF(B1055="kWh",(G1059*D1059*J1048/J1051)+(100%-D1059)*G1059,(G1059*10*D1059*J1048/J1051)+(100%-D1059)*G1059*10),0)</f>
        <v>0</v>
      </c>
      <c r="K1059" s="89">
        <f>SUM(H1059:J1059)/3</f>
        <v>0</v>
      </c>
      <c r="L1059" s="90"/>
      <c r="M1059" s="90"/>
      <c r="N1059" s="91"/>
      <c r="O1059" s="86"/>
    </row>
    <row r="1060" spans="1:15" ht="14" thickBot="1" x14ac:dyDescent="0.2">
      <c r="A1060" s="93" t="s">
        <v>25</v>
      </c>
      <c r="B1060" s="48"/>
      <c r="C1060" s="48"/>
      <c r="D1060" s="84">
        <v>0.9</v>
      </c>
      <c r="E1060" s="77"/>
      <c r="F1060" s="77"/>
      <c r="G1060" s="77"/>
      <c r="H1060" s="78">
        <f>IF(J1049&gt;0,(E1060*D1060*J1048/J1049)+(100%-D1060)*E1060,0)</f>
        <v>0</v>
      </c>
      <c r="I1060" s="78">
        <f>IF(J1049&gt;0,(F1060*D1060*J1048/J1050)+(100%-D1060)*F1060,0)</f>
        <v>0</v>
      </c>
      <c r="J1060" s="78">
        <f>IF(J1051&gt;0,(G1060*D1060*J1048/J1051)+(100%-D1060)*G1060,0)</f>
        <v>0</v>
      </c>
      <c r="K1060" s="79">
        <f>SUM(H1060:J1060)/3</f>
        <v>0</v>
      </c>
      <c r="L1060" s="94"/>
      <c r="M1060" s="94"/>
      <c r="N1060" s="49"/>
      <c r="O1060" s="86"/>
    </row>
    <row r="1061" spans="1:15" ht="14" thickBot="1" x14ac:dyDescent="0.2">
      <c r="A1061" s="95" t="s">
        <v>26</v>
      </c>
      <c r="B1061" s="45"/>
      <c r="C1061" s="45"/>
      <c r="D1061" s="45"/>
      <c r="E1061" s="96">
        <f>IF(B1055="kWh",SUM(E1057:E1060),E1057+E1058+(E1059*10)+E1060)</f>
        <v>0</v>
      </c>
      <c r="F1061" s="96">
        <f>IF(B1055="kWh",SUM(F1057:F1060),F1057+F1058+(F1059*10)+F1060)</f>
        <v>0</v>
      </c>
      <c r="G1061" s="96">
        <f>IF(B1055="kWh",SUM(G1057:G1060),G1057+G1058+(G1059*10)+G1060)</f>
        <v>0</v>
      </c>
      <c r="H1061" s="96">
        <f>SUM(H1057:H1060)</f>
        <v>0</v>
      </c>
      <c r="I1061" s="96">
        <f>SUM(I1057:I1060)</f>
        <v>0</v>
      </c>
      <c r="J1061" s="96">
        <f>SUM(J1057:J1060)</f>
        <v>0</v>
      </c>
      <c r="K1061" s="97">
        <f>SUM(K1057:K1060)</f>
        <v>0</v>
      </c>
      <c r="L1061" s="98"/>
      <c r="M1061" s="99" t="s">
        <v>61</v>
      </c>
      <c r="N1061" s="100">
        <f>IF(G1051 &gt; 0,+K1061/G1051,0)</f>
        <v>0</v>
      </c>
      <c r="O1061" s="101">
        <f>IF(K1061&gt;0,(+O1057*K1057+O1058*K1058+O1059*K1059+O1060*K1060)/K1061,0)</f>
        <v>0</v>
      </c>
    </row>
    <row r="1062" spans="1:15" ht="14" thickBot="1" x14ac:dyDescent="0.2">
      <c r="A1062" s="102" t="s">
        <v>27</v>
      </c>
      <c r="B1062" s="103"/>
      <c r="C1062" s="103"/>
      <c r="D1062" s="103"/>
      <c r="E1062" s="104">
        <f>IF(B1055="kWh",E1057+E1058+E1059*B1054+E1060,E1057+E1058+(E1059*10*B1054)+E1060)</f>
        <v>0</v>
      </c>
      <c r="F1062" s="104">
        <f>IF(B1055="kWh",F1057+F1058+F1059*B1054+F1060,F1057+F1058+(F1059*10*B1054)+F1060)</f>
        <v>0</v>
      </c>
      <c r="G1062" s="104">
        <f>IF(B1055="kWh",G1057+G1058+G1059*B1054+G1060,G1057+G1058+(G1059*10*B1054)+G1060)</f>
        <v>0</v>
      </c>
      <c r="H1062" s="105">
        <f>+H1057+H1058+H1059*B1054+H1060</f>
        <v>0</v>
      </c>
      <c r="I1062" s="105">
        <f>+I1057+I1058+I1059*B1054+I1060</f>
        <v>0</v>
      </c>
      <c r="J1062" s="106">
        <f>+J1057+J1058+J1059*B1054+J1060</f>
        <v>0</v>
      </c>
      <c r="K1062" s="107">
        <f>+K1057+K1058+K1059*B1054+K1060</f>
        <v>0</v>
      </c>
      <c r="L1062" s="108"/>
      <c r="M1062" s="109" t="s">
        <v>62</v>
      </c>
      <c r="N1062" s="110">
        <f>IF(G1051 &gt; 0,+K1062/G1051,0)</f>
        <v>0</v>
      </c>
      <c r="O1062" s="111">
        <f>IF(K1062&gt;0,(+O1057*K1057+O1058*K1058+O1059*K1059+O1060*K1060)/K1062,0)</f>
        <v>0</v>
      </c>
    </row>
    <row r="1063" spans="1:15" x14ac:dyDescent="0.15">
      <c r="A1063" s="112" t="s">
        <v>28</v>
      </c>
      <c r="B1063" s="113"/>
      <c r="C1063" s="113"/>
      <c r="D1063" s="113"/>
      <c r="E1063" s="113"/>
      <c r="F1063" s="113"/>
      <c r="G1063" s="113"/>
      <c r="H1063" s="113"/>
      <c r="I1063" s="113"/>
      <c r="J1063" s="113"/>
      <c r="K1063" s="113"/>
      <c r="L1063" s="113"/>
      <c r="M1063" s="113"/>
      <c r="N1063" s="113"/>
      <c r="O1063" s="114"/>
    </row>
    <row r="1064" spans="1:15" x14ac:dyDescent="0.15">
      <c r="A1064" s="180"/>
      <c r="L1064" s="92"/>
      <c r="O1064" s="181"/>
    </row>
    <row r="1065" spans="1:15" ht="14" thickBot="1" x14ac:dyDescent="0.2">
      <c r="A1065" s="182"/>
      <c r="B1065" s="183"/>
      <c r="C1065" s="183"/>
      <c r="D1065" s="183"/>
      <c r="E1065" s="183"/>
      <c r="F1065" s="183"/>
      <c r="G1065" s="183"/>
      <c r="H1065" s="183"/>
      <c r="I1065" s="183"/>
      <c r="J1065" s="183"/>
      <c r="K1065" s="183"/>
      <c r="L1065" s="183"/>
      <c r="M1065" s="183"/>
      <c r="N1065" s="183"/>
      <c r="O1065" s="184"/>
    </row>
    <row r="1066" spans="1:15" ht="21" x14ac:dyDescent="0.25">
      <c r="A1066" s="44" t="s">
        <v>0</v>
      </c>
      <c r="B1066" s="179"/>
      <c r="C1066" s="175"/>
      <c r="D1066" s="117"/>
      <c r="E1066" s="45"/>
      <c r="F1066" s="45"/>
      <c r="G1066" s="45"/>
      <c r="H1066" s="45"/>
      <c r="I1066" s="45"/>
      <c r="J1066" s="45"/>
      <c r="K1066" s="45"/>
      <c r="L1066" s="45"/>
      <c r="M1066" s="45"/>
      <c r="N1066" s="45"/>
      <c r="O1066" s="46"/>
    </row>
    <row r="1067" spans="1:15" x14ac:dyDescent="0.15">
      <c r="A1067" s="47" t="s">
        <v>1</v>
      </c>
      <c r="B1067" s="143"/>
      <c r="C1067" s="144"/>
      <c r="D1067" s="49"/>
      <c r="E1067" s="49" t="s">
        <v>2</v>
      </c>
      <c r="F1067" s="49"/>
      <c r="G1067" s="50"/>
      <c r="H1067" s="49"/>
      <c r="I1067" s="49" t="s">
        <v>3</v>
      </c>
      <c r="J1067" s="49"/>
      <c r="K1067" s="49"/>
      <c r="L1067" s="49"/>
      <c r="M1067" s="49"/>
      <c r="N1067" s="49"/>
      <c r="O1067" s="51"/>
    </row>
    <row r="1068" spans="1:15" x14ac:dyDescent="0.15">
      <c r="A1068" s="47" t="s">
        <v>4</v>
      </c>
      <c r="B1068" s="143"/>
      <c r="C1068" s="48"/>
      <c r="D1068" s="49"/>
      <c r="E1068" s="49" t="s">
        <v>5</v>
      </c>
      <c r="F1068" s="49"/>
      <c r="G1068" s="50"/>
      <c r="H1068" s="49"/>
      <c r="I1068" s="49" t="s">
        <v>6</v>
      </c>
      <c r="J1068" s="52"/>
      <c r="K1068" s="49"/>
      <c r="L1068" s="115" t="s">
        <v>96</v>
      </c>
      <c r="M1068" s="49"/>
      <c r="N1068" s="49"/>
      <c r="O1068" s="51"/>
    </row>
    <row r="1069" spans="1:15" x14ac:dyDescent="0.15">
      <c r="A1069" s="53" t="s">
        <v>7</v>
      </c>
      <c r="B1069" s="48"/>
      <c r="C1069" s="48"/>
      <c r="D1069" s="49"/>
      <c r="E1069" s="49" t="s">
        <v>8</v>
      </c>
      <c r="F1069" s="49"/>
      <c r="G1069" s="50"/>
      <c r="H1069" s="49"/>
      <c r="I1069" s="49">
        <f>+I369</f>
        <v>2022</v>
      </c>
      <c r="J1069" s="52"/>
      <c r="K1069" s="49"/>
      <c r="L1069" s="174"/>
      <c r="M1069" s="49"/>
      <c r="N1069" s="49"/>
      <c r="O1069" s="51"/>
    </row>
    <row r="1070" spans="1:15" ht="14" thickBot="1" x14ac:dyDescent="0.2">
      <c r="A1070" s="47" t="s">
        <v>9</v>
      </c>
      <c r="B1070" s="144"/>
      <c r="D1070" s="49"/>
      <c r="E1070" s="49" t="s">
        <v>10</v>
      </c>
      <c r="F1070" s="49"/>
      <c r="G1070" s="50"/>
      <c r="H1070" s="49"/>
      <c r="I1070" s="49">
        <f t="shared" ref="I1070:I1071" si="50">+I370</f>
        <v>2023</v>
      </c>
      <c r="J1070" s="52"/>
      <c r="K1070" s="49"/>
      <c r="L1070" s="49"/>
      <c r="M1070" s="49"/>
      <c r="N1070" s="49"/>
      <c r="O1070" s="51"/>
    </row>
    <row r="1071" spans="1:15" ht="14" thickBot="1" x14ac:dyDescent="0.2">
      <c r="A1071" s="47" t="s">
        <v>41</v>
      </c>
      <c r="B1071" s="48"/>
      <c r="C1071" s="49"/>
      <c r="D1071" s="49"/>
      <c r="E1071" s="54" t="s">
        <v>68</v>
      </c>
      <c r="F1071" s="49"/>
      <c r="G1071" s="52"/>
      <c r="H1071" s="49" t="s">
        <v>11</v>
      </c>
      <c r="I1071" s="49">
        <f t="shared" si="50"/>
        <v>2024</v>
      </c>
      <c r="J1071" s="52"/>
      <c r="K1071" s="49"/>
      <c r="L1071" s="49"/>
      <c r="M1071" s="131"/>
      <c r="N1071" s="119"/>
      <c r="O1071" s="132" t="s">
        <v>74</v>
      </c>
    </row>
    <row r="1072" spans="1:15" ht="15" thickBot="1" x14ac:dyDescent="0.25">
      <c r="A1072" s="47" t="s">
        <v>40</v>
      </c>
      <c r="B1072" s="48"/>
      <c r="C1072" s="49"/>
      <c r="D1072" s="49"/>
      <c r="E1072" s="54" t="s">
        <v>42</v>
      </c>
      <c r="F1072" s="49"/>
      <c r="G1072" s="55"/>
      <c r="H1072" s="56" t="s">
        <v>43</v>
      </c>
      <c r="I1072" s="49"/>
      <c r="J1072" s="49"/>
      <c r="K1072" s="49"/>
      <c r="L1072" s="49"/>
      <c r="M1072" s="133" t="s">
        <v>75</v>
      </c>
      <c r="N1072" s="115"/>
      <c r="O1072" s="121"/>
    </row>
    <row r="1073" spans="1:15" ht="14" thickBot="1" x14ac:dyDescent="0.2">
      <c r="A1073" s="57" t="s">
        <v>45</v>
      </c>
      <c r="B1073" s="49"/>
      <c r="C1073"/>
      <c r="D1073" s="49"/>
      <c r="E1073" s="123" t="s">
        <v>71</v>
      </c>
      <c r="F1073" s="124"/>
      <c r="G1073" s="155"/>
      <c r="H1073" s="125" t="s">
        <v>94</v>
      </c>
      <c r="I1073" s="126"/>
      <c r="J1073" s="49"/>
      <c r="K1073" s="49"/>
      <c r="L1073" s="49"/>
      <c r="M1073" s="118" t="s">
        <v>76</v>
      </c>
      <c r="N1073" s="120"/>
      <c r="O1073" s="122"/>
    </row>
    <row r="1074" spans="1:15" ht="14" thickBot="1" x14ac:dyDescent="0.2">
      <c r="A1074" s="47" t="s">
        <v>12</v>
      </c>
      <c r="B1074" s="58"/>
      <c r="C1074" s="172" t="s">
        <v>93</v>
      </c>
      <c r="D1074" s="49"/>
      <c r="E1074" s="127" t="s">
        <v>72</v>
      </c>
      <c r="F1074" s="128"/>
      <c r="G1074" s="122"/>
      <c r="H1074" s="129" t="s">
        <v>73</v>
      </c>
      <c r="I1074" s="130"/>
      <c r="J1074" s="49"/>
      <c r="K1074" s="49"/>
      <c r="L1074" s="49"/>
      <c r="M1074" s="49"/>
      <c r="N1074" s="49"/>
      <c r="O1074" s="51"/>
    </row>
    <row r="1075" spans="1:15" x14ac:dyDescent="0.15">
      <c r="A1075" s="57" t="s">
        <v>63</v>
      </c>
      <c r="B1075" s="59"/>
      <c r="C1075" s="49"/>
      <c r="D1075" s="49"/>
      <c r="E1075" s="60" t="s">
        <v>13</v>
      </c>
      <c r="F1075" s="61"/>
      <c r="G1075" s="62"/>
      <c r="H1075" s="60" t="s">
        <v>14</v>
      </c>
      <c r="I1075" s="63"/>
      <c r="J1075" s="62"/>
      <c r="K1075" s="64" t="s">
        <v>15</v>
      </c>
      <c r="L1075" s="49"/>
      <c r="M1075" s="64" t="s">
        <v>15</v>
      </c>
      <c r="N1075" s="49"/>
      <c r="O1075" s="51"/>
    </row>
    <row r="1076" spans="1:15" ht="28" x14ac:dyDescent="0.15">
      <c r="A1076" s="65" t="s">
        <v>16</v>
      </c>
      <c r="B1076" s="66" t="s">
        <v>17</v>
      </c>
      <c r="C1076" s="67" t="s">
        <v>18</v>
      </c>
      <c r="D1076" s="68" t="s">
        <v>19</v>
      </c>
      <c r="E1076" s="69">
        <f>+I1069</f>
        <v>2022</v>
      </c>
      <c r="F1076" s="67">
        <f>+$I$10</f>
        <v>2023</v>
      </c>
      <c r="G1076" s="70">
        <f>+$I$11</f>
        <v>2024</v>
      </c>
      <c r="H1076" s="69">
        <f>+E1076</f>
        <v>2022</v>
      </c>
      <c r="I1076" s="67">
        <f>+F1076</f>
        <v>2023</v>
      </c>
      <c r="J1076" s="70">
        <f>+G1076</f>
        <v>2024</v>
      </c>
      <c r="K1076" s="71" t="s">
        <v>20</v>
      </c>
      <c r="L1076" s="173" t="s">
        <v>106</v>
      </c>
      <c r="M1076" s="72" t="s">
        <v>44</v>
      </c>
      <c r="N1076" s="73" t="s">
        <v>21</v>
      </c>
      <c r="O1076" s="74" t="s">
        <v>64</v>
      </c>
    </row>
    <row r="1077" spans="1:15" x14ac:dyDescent="0.15">
      <c r="A1077" s="75" t="s">
        <v>22</v>
      </c>
      <c r="B1077" s="48"/>
      <c r="C1077" s="48"/>
      <c r="D1077" s="76">
        <v>0.6</v>
      </c>
      <c r="E1077" s="77"/>
      <c r="F1077" s="77"/>
      <c r="G1077" s="77"/>
      <c r="H1077" s="78">
        <f>IF(J1069 &gt; 0,(E1077*D1077*J1068/J1069)+(100%-D1077)*E1077,0)</f>
        <v>0</v>
      </c>
      <c r="I1077" s="78">
        <f>IF(J1070&gt;0,(F1077*D1077*J1068/J1070)+(100%-D1077)*F1077,0)</f>
        <v>0</v>
      </c>
      <c r="J1077" s="78">
        <f>IF(J1071&gt;0,(G1077*D1077*J1068/J1071)+(100%-D1077)*G1077,0)</f>
        <v>0</v>
      </c>
      <c r="K1077" s="79">
        <f>SUM(H1077:J1077)/3</f>
        <v>0</v>
      </c>
      <c r="L1077" s="80">
        <v>0</v>
      </c>
      <c r="M1077" s="80">
        <f>+L1077</f>
        <v>0</v>
      </c>
      <c r="N1077" s="81">
        <f>IF(M1077 &gt; 0,+K1077/M1077,0)</f>
        <v>0</v>
      </c>
      <c r="O1077" s="82"/>
    </row>
    <row r="1078" spans="1:15" x14ac:dyDescent="0.15">
      <c r="A1078" s="75" t="s">
        <v>23</v>
      </c>
      <c r="B1078" s="83"/>
      <c r="C1078" s="48"/>
      <c r="D1078" s="84">
        <v>0.9</v>
      </c>
      <c r="E1078" s="77"/>
      <c r="F1078" s="77"/>
      <c r="G1078" s="77"/>
      <c r="H1078" s="78">
        <f>IF(J1069 &gt; 0,(E1078*D1078*J1068/J1069)+(100%-D1078)*E1078,0)</f>
        <v>0</v>
      </c>
      <c r="I1078" s="78">
        <f>IF(J1070&gt;0,(F1078*D1078*J1068/J1070)+(100%-D1078)*F1078,0)</f>
        <v>0</v>
      </c>
      <c r="J1078" s="78">
        <f>IF(J1071&gt;0,(G1078*D1078*J1068/J1071)+(100%-D1078)*G1078,0)</f>
        <v>0</v>
      </c>
      <c r="K1078" s="79">
        <f>SUM(H1078:J1078)/3</f>
        <v>0</v>
      </c>
      <c r="L1078" s="85"/>
      <c r="M1078" s="80">
        <f>+L1078</f>
        <v>0</v>
      </c>
      <c r="N1078" s="81">
        <f>IF(M1078 &gt; 0,+K1078/M1078,0)</f>
        <v>0</v>
      </c>
      <c r="O1078" s="86"/>
    </row>
    <row r="1079" spans="1:15" x14ac:dyDescent="0.15">
      <c r="A1079" s="75" t="s">
        <v>24</v>
      </c>
      <c r="B1079" s="49" t="s">
        <v>60</v>
      </c>
      <c r="C1079" s="54">
        <f>B1075</f>
        <v>0</v>
      </c>
      <c r="D1079" s="87">
        <v>0.9</v>
      </c>
      <c r="E1079" s="77"/>
      <c r="F1079" s="77"/>
      <c r="G1079" s="77"/>
      <c r="H1079" s="88">
        <f>IF(J1069&gt;0,IF(B1075="kWh",(E1079*D1079*J1068/J1069)+(100%-D1079)*E1079,(E1079*10*D1079*J1068/J1069)+(100%-D1079)*E1079*10),0)</f>
        <v>0</v>
      </c>
      <c r="I1079" s="88">
        <f>IF(J1069&gt;0,IF(B1075="kWh",(F1079*D1079*J1068/J1070)+(100%-D1079)*F1079,(F1079*10*D1079*J1068/J1070)+(100%-D1079)*F1079*10),0)</f>
        <v>0</v>
      </c>
      <c r="J1079" s="88">
        <f>IF(J1071&gt;0,IF(B1075="kWh",(G1079*D1079*J1068/J1071)+(100%-D1079)*G1079,(G1079*10*D1079*J1068/J1071)+(100%-D1079)*G1079*10),0)</f>
        <v>0</v>
      </c>
      <c r="K1079" s="89">
        <f>SUM(H1079:J1079)/3</f>
        <v>0</v>
      </c>
      <c r="L1079" s="90"/>
      <c r="M1079" s="90"/>
      <c r="N1079" s="91"/>
      <c r="O1079" s="86"/>
    </row>
    <row r="1080" spans="1:15" ht="14" thickBot="1" x14ac:dyDescent="0.2">
      <c r="A1080" s="93" t="s">
        <v>25</v>
      </c>
      <c r="B1080" s="48"/>
      <c r="C1080" s="48"/>
      <c r="D1080" s="84">
        <v>0.9</v>
      </c>
      <c r="E1080" s="77"/>
      <c r="F1080" s="77"/>
      <c r="G1080" s="77"/>
      <c r="H1080" s="78">
        <f>IF(J1069&gt;0,(E1080*D1080*J1068/J1069)+(100%-D1080)*E1080,0)</f>
        <v>0</v>
      </c>
      <c r="I1080" s="78">
        <f>IF(J1069&gt;0,(F1080*D1080*J1068/J1070)+(100%-D1080)*F1080,0)</f>
        <v>0</v>
      </c>
      <c r="J1080" s="78">
        <f>IF(J1071&gt;0,(G1080*D1080*J1068/J1071)+(100%-D1080)*G1080,0)</f>
        <v>0</v>
      </c>
      <c r="K1080" s="79">
        <f>SUM(H1080:J1080)/3</f>
        <v>0</v>
      </c>
      <c r="L1080" s="94"/>
      <c r="M1080" s="94"/>
      <c r="N1080" s="49"/>
      <c r="O1080" s="86"/>
    </row>
    <row r="1081" spans="1:15" ht="14" thickBot="1" x14ac:dyDescent="0.2">
      <c r="A1081" s="95" t="s">
        <v>26</v>
      </c>
      <c r="B1081" s="45"/>
      <c r="C1081" s="45"/>
      <c r="D1081" s="45"/>
      <c r="E1081" s="96">
        <f>IF(B1075="kWh",SUM(E1077:E1080),E1077+E1078+(E1079*10)+E1080)</f>
        <v>0</v>
      </c>
      <c r="F1081" s="96">
        <f>IF(B1075="kWh",SUM(F1077:F1080),F1077+F1078+(F1079*10)+F1080)</f>
        <v>0</v>
      </c>
      <c r="G1081" s="96">
        <f>IF(B1075="kWh",SUM(G1077:G1080),G1077+G1078+(G1079*10)+G1080)</f>
        <v>0</v>
      </c>
      <c r="H1081" s="96">
        <f>SUM(H1077:H1080)</f>
        <v>0</v>
      </c>
      <c r="I1081" s="96">
        <f>SUM(I1077:I1080)</f>
        <v>0</v>
      </c>
      <c r="J1081" s="96">
        <f>SUM(J1077:J1080)</f>
        <v>0</v>
      </c>
      <c r="K1081" s="97">
        <f>SUM(K1077:K1080)</f>
        <v>0</v>
      </c>
      <c r="L1081" s="98"/>
      <c r="M1081" s="99" t="s">
        <v>61</v>
      </c>
      <c r="N1081" s="100">
        <f>IF(G1071 &gt; 0,+K1081/G1071,0)</f>
        <v>0</v>
      </c>
      <c r="O1081" s="101">
        <f>IF(K1081&gt;0,(+O1077*K1077+O1078*K1078+O1079*K1079+O1080*K1080)/K1081,0)</f>
        <v>0</v>
      </c>
    </row>
    <row r="1082" spans="1:15" ht="14" thickBot="1" x14ac:dyDescent="0.2">
      <c r="A1082" s="102" t="s">
        <v>27</v>
      </c>
      <c r="B1082" s="103"/>
      <c r="C1082" s="103"/>
      <c r="D1082" s="103"/>
      <c r="E1082" s="104">
        <f>IF(B1075="kWh",E1077+E1078+E1079*B1074+E1080,E1077+E1078+(E1079*10*B1074)+E1080)</f>
        <v>0</v>
      </c>
      <c r="F1082" s="104">
        <f>IF(B1075="kWh",F1077+F1078+F1079*B1074+F1080,F1077+F1078+(F1079*10*B1074)+F1080)</f>
        <v>0</v>
      </c>
      <c r="G1082" s="104">
        <f>IF(B1075="kWh",G1077+G1078+G1079*B1074+G1080,G1077+G1078+(G1079*10*B1074)+G1080)</f>
        <v>0</v>
      </c>
      <c r="H1082" s="105">
        <f>+H1077+H1078+H1079*B1074+H1080</f>
        <v>0</v>
      </c>
      <c r="I1082" s="105">
        <f>+I1077+I1078+I1079*B1074+I1080</f>
        <v>0</v>
      </c>
      <c r="J1082" s="106">
        <f>+J1077+J1078+J1079*B1074+J1080</f>
        <v>0</v>
      </c>
      <c r="K1082" s="107">
        <f>+K1077+K1078+K1079*B1074+K1080</f>
        <v>0</v>
      </c>
      <c r="L1082" s="108"/>
      <c r="M1082" s="109" t="s">
        <v>62</v>
      </c>
      <c r="N1082" s="110">
        <f>IF(G1071 &gt; 0,+K1082/G1071,0)</f>
        <v>0</v>
      </c>
      <c r="O1082" s="111">
        <f>IF(K1082&gt;0,(+O1077*K1077+O1078*K1078+O1079*K1079+O1080*K1080)/K1082,0)</f>
        <v>0</v>
      </c>
    </row>
    <row r="1083" spans="1:15" x14ac:dyDescent="0.15">
      <c r="A1083" s="112" t="s">
        <v>28</v>
      </c>
      <c r="B1083" s="113"/>
      <c r="C1083" s="113"/>
      <c r="D1083" s="113"/>
      <c r="E1083" s="113"/>
      <c r="F1083" s="113"/>
      <c r="G1083" s="113"/>
      <c r="H1083" s="113"/>
      <c r="I1083" s="113"/>
      <c r="J1083" s="113"/>
      <c r="K1083" s="113"/>
      <c r="L1083" s="113"/>
      <c r="M1083" s="113"/>
      <c r="N1083" s="113"/>
      <c r="O1083" s="114"/>
    </row>
    <row r="1084" spans="1:15" x14ac:dyDescent="0.15">
      <c r="A1084" s="180"/>
      <c r="L1084" s="92"/>
      <c r="O1084" s="181"/>
    </row>
    <row r="1085" spans="1:15" ht="14" thickBot="1" x14ac:dyDescent="0.2">
      <c r="A1085" s="182"/>
      <c r="B1085" s="183"/>
      <c r="C1085" s="183"/>
      <c r="D1085" s="183"/>
      <c r="E1085" s="183"/>
      <c r="F1085" s="183"/>
      <c r="G1085" s="183"/>
      <c r="H1085" s="183"/>
      <c r="I1085" s="183"/>
      <c r="J1085" s="183"/>
      <c r="K1085" s="183"/>
      <c r="L1085" s="183"/>
      <c r="M1085" s="183"/>
      <c r="N1085" s="183"/>
      <c r="O1085" s="184"/>
    </row>
  </sheetData>
  <mergeCells count="2">
    <mergeCell ref="A2:O2"/>
    <mergeCell ref="A1:O1"/>
  </mergeCells>
  <phoneticPr fontId="0" type="noConversion"/>
  <pageMargins left="0.78740157480314965" right="0.78740157480314965" top="0.98425196850393704" bottom="0.98425196850393704" header="0.51181102362204722" footer="0.51181102362204722"/>
  <pageSetup paperSize="9" scale="65" fitToHeight="1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39"/>
  <sheetViews>
    <sheetView zoomScale="80" zoomScaleNormal="80" workbookViewId="0">
      <selection activeCell="B28" sqref="B28"/>
    </sheetView>
  </sheetViews>
  <sheetFormatPr baseColWidth="10" defaultColWidth="11.5" defaultRowHeight="13" x14ac:dyDescent="0.15"/>
  <cols>
    <col min="1" max="1" width="25.6640625" customWidth="1"/>
    <col min="2" max="2" width="35.6640625" customWidth="1"/>
    <col min="3" max="4" width="25.6640625" customWidth="1"/>
    <col min="5" max="5" width="46.1640625" customWidth="1"/>
  </cols>
  <sheetData>
    <row r="1" spans="1:5" x14ac:dyDescent="0.15">
      <c r="A1" s="1" t="s">
        <v>66</v>
      </c>
    </row>
    <row r="2" spans="1:5" x14ac:dyDescent="0.15">
      <c r="A2" s="15" t="s">
        <v>58</v>
      </c>
      <c r="B2" s="16">
        <f>+'Grunnlagsdata enkeltbygg'!B6</f>
        <v>0</v>
      </c>
    </row>
    <row r="3" spans="1:5" ht="14" thickBot="1" x14ac:dyDescent="0.2"/>
    <row r="4" spans="1:5" ht="14" thickBot="1" x14ac:dyDescent="0.2">
      <c r="A4" s="18"/>
      <c r="B4" s="18" t="s">
        <v>54</v>
      </c>
      <c r="C4" s="18" t="s">
        <v>52</v>
      </c>
      <c r="D4" s="18" t="s">
        <v>90</v>
      </c>
      <c r="E4" s="18" t="s">
        <v>59</v>
      </c>
    </row>
    <row r="5" spans="1:5" ht="15" thickBot="1" x14ac:dyDescent="0.25">
      <c r="A5" s="18"/>
      <c r="B5" s="18" t="s">
        <v>55</v>
      </c>
      <c r="C5" s="18" t="s">
        <v>53</v>
      </c>
      <c r="D5" s="18" t="s">
        <v>57</v>
      </c>
      <c r="E5" s="18"/>
    </row>
    <row r="6" spans="1:5" x14ac:dyDescent="0.15">
      <c r="A6" s="13"/>
      <c r="B6" s="13"/>
      <c r="C6" s="13"/>
      <c r="D6" s="13"/>
      <c r="E6" s="13"/>
    </row>
    <row r="7" spans="1:5" x14ac:dyDescent="0.15">
      <c r="A7" s="12" t="s">
        <v>46</v>
      </c>
      <c r="B7" s="12"/>
      <c r="C7" s="12"/>
      <c r="D7" s="12"/>
      <c r="E7" s="12"/>
    </row>
    <row r="8" spans="1:5" x14ac:dyDescent="0.15">
      <c r="A8" s="12" t="s">
        <v>47</v>
      </c>
      <c r="B8" s="12"/>
      <c r="C8" s="12"/>
      <c r="D8" s="12"/>
      <c r="E8" s="12"/>
    </row>
    <row r="9" spans="1:5" x14ac:dyDescent="0.15">
      <c r="A9" s="12" t="s">
        <v>48</v>
      </c>
      <c r="B9" s="12"/>
      <c r="C9" s="12"/>
      <c r="D9" s="12"/>
      <c r="E9" s="12"/>
    </row>
    <row r="10" spans="1:5" x14ac:dyDescent="0.15">
      <c r="A10" s="12" t="s">
        <v>49</v>
      </c>
      <c r="B10" s="12"/>
      <c r="C10" s="12"/>
      <c r="D10" s="12"/>
      <c r="E10" s="12"/>
    </row>
    <row r="11" spans="1:5" x14ac:dyDescent="0.15">
      <c r="A11" s="12" t="s">
        <v>50</v>
      </c>
      <c r="B11" s="12"/>
      <c r="C11" s="12"/>
      <c r="D11" s="12"/>
      <c r="E11" s="12"/>
    </row>
    <row r="12" spans="1:5" x14ac:dyDescent="0.15">
      <c r="A12" s="14" t="s">
        <v>51</v>
      </c>
      <c r="B12" s="14"/>
      <c r="C12" s="14"/>
      <c r="D12" s="14"/>
      <c r="E12" s="14"/>
    </row>
    <row r="15" spans="1:5" x14ac:dyDescent="0.15">
      <c r="A15" s="15" t="s">
        <v>58</v>
      </c>
      <c r="B15" s="16" t="str">
        <f>+'Grunnlagsdata enkeltbygg'!B26</f>
        <v xml:space="preserve"> </v>
      </c>
    </row>
    <row r="16" spans="1:5" ht="14" thickBot="1" x14ac:dyDescent="0.2"/>
    <row r="17" spans="1:5" ht="14" thickBot="1" x14ac:dyDescent="0.2">
      <c r="A17" s="18"/>
      <c r="B17" s="18" t="s">
        <v>54</v>
      </c>
      <c r="C17" s="18" t="s">
        <v>52</v>
      </c>
      <c r="D17" s="18" t="s">
        <v>90</v>
      </c>
      <c r="E17" s="18" t="s">
        <v>59</v>
      </c>
    </row>
    <row r="18" spans="1:5" ht="15" thickBot="1" x14ac:dyDescent="0.25">
      <c r="A18" s="18"/>
      <c r="B18" s="18" t="s">
        <v>55</v>
      </c>
      <c r="C18" s="18" t="s">
        <v>53</v>
      </c>
      <c r="D18" s="18" t="s">
        <v>57</v>
      </c>
      <c r="E18" s="18"/>
    </row>
    <row r="19" spans="1:5" x14ac:dyDescent="0.15">
      <c r="A19" s="13"/>
      <c r="B19" s="13"/>
      <c r="C19" s="13"/>
      <c r="D19" s="13"/>
      <c r="E19" s="13"/>
    </row>
    <row r="20" spans="1:5" x14ac:dyDescent="0.15">
      <c r="A20" s="12" t="s">
        <v>46</v>
      </c>
      <c r="B20" s="12"/>
      <c r="C20" s="12"/>
      <c r="D20" s="12"/>
      <c r="E20" s="12"/>
    </row>
    <row r="21" spans="1:5" x14ac:dyDescent="0.15">
      <c r="A21" s="12" t="s">
        <v>47</v>
      </c>
      <c r="B21" s="12"/>
      <c r="C21" s="12"/>
      <c r="D21" s="12"/>
      <c r="E21" s="12"/>
    </row>
    <row r="22" spans="1:5" x14ac:dyDescent="0.15">
      <c r="A22" s="12" t="s">
        <v>48</v>
      </c>
      <c r="B22" s="12"/>
      <c r="C22" s="12"/>
      <c r="D22" s="12"/>
      <c r="E22" s="12"/>
    </row>
    <row r="23" spans="1:5" x14ac:dyDescent="0.15">
      <c r="A23" s="12" t="s">
        <v>49</v>
      </c>
      <c r="B23" s="12"/>
      <c r="C23" s="12"/>
      <c r="D23" s="12"/>
      <c r="E23" s="12"/>
    </row>
    <row r="24" spans="1:5" x14ac:dyDescent="0.15">
      <c r="A24" s="12" t="s">
        <v>50</v>
      </c>
      <c r="B24" s="12"/>
      <c r="C24" s="12"/>
      <c r="D24" s="12"/>
      <c r="E24" s="12"/>
    </row>
    <row r="25" spans="1:5" x14ac:dyDescent="0.15">
      <c r="A25" s="14" t="s">
        <v>51</v>
      </c>
      <c r="B25" s="14"/>
      <c r="C25" s="14"/>
      <c r="D25" s="14"/>
      <c r="E25" s="14"/>
    </row>
    <row r="28" spans="1:5" x14ac:dyDescent="0.15">
      <c r="A28" s="15" t="s">
        <v>58</v>
      </c>
      <c r="B28" s="16">
        <f>'Grunnlagsdata enkeltbygg'!B46</f>
        <v>0</v>
      </c>
    </row>
    <row r="29" spans="1:5" ht="14" thickBot="1" x14ac:dyDescent="0.2"/>
    <row r="30" spans="1:5" ht="14" thickBot="1" x14ac:dyDescent="0.2">
      <c r="A30" s="18"/>
      <c r="B30" s="18" t="s">
        <v>54</v>
      </c>
      <c r="C30" s="18" t="s">
        <v>52</v>
      </c>
      <c r="D30" s="18" t="s">
        <v>90</v>
      </c>
      <c r="E30" s="18" t="s">
        <v>59</v>
      </c>
    </row>
    <row r="31" spans="1:5" ht="15" thickBot="1" x14ac:dyDescent="0.25">
      <c r="A31" s="18"/>
      <c r="B31" s="18" t="s">
        <v>55</v>
      </c>
      <c r="C31" s="18" t="s">
        <v>53</v>
      </c>
      <c r="D31" s="18" t="s">
        <v>57</v>
      </c>
      <c r="E31" s="18"/>
    </row>
    <row r="32" spans="1:5" x14ac:dyDescent="0.15">
      <c r="A32" s="13"/>
      <c r="B32" s="13"/>
      <c r="C32" s="13"/>
      <c r="D32" s="13"/>
      <c r="E32" s="13"/>
    </row>
    <row r="33" spans="1:5" x14ac:dyDescent="0.15">
      <c r="A33" s="12" t="s">
        <v>46</v>
      </c>
      <c r="B33" s="12"/>
      <c r="C33" s="12"/>
      <c r="D33" s="145"/>
      <c r="E33" s="12"/>
    </row>
    <row r="34" spans="1:5" x14ac:dyDescent="0.15">
      <c r="A34" s="12" t="s">
        <v>47</v>
      </c>
      <c r="B34" s="12"/>
      <c r="C34" s="12"/>
      <c r="D34" s="12"/>
      <c r="E34" s="12"/>
    </row>
    <row r="35" spans="1:5" x14ac:dyDescent="0.15">
      <c r="A35" s="12" t="s">
        <v>48</v>
      </c>
      <c r="B35" s="12"/>
      <c r="C35" s="12"/>
      <c r="D35" s="12"/>
      <c r="E35" s="12"/>
    </row>
    <row r="36" spans="1:5" x14ac:dyDescent="0.15">
      <c r="A36" s="12" t="s">
        <v>49</v>
      </c>
      <c r="B36" s="12"/>
      <c r="C36" s="12"/>
      <c r="D36" s="12"/>
      <c r="E36" s="12"/>
    </row>
    <row r="37" spans="1:5" x14ac:dyDescent="0.15">
      <c r="A37" s="12" t="s">
        <v>50</v>
      </c>
      <c r="B37" s="12"/>
      <c r="C37" s="12"/>
      <c r="D37" s="12"/>
      <c r="E37" s="12"/>
    </row>
    <row r="38" spans="1:5" x14ac:dyDescent="0.15">
      <c r="A38" s="14" t="s">
        <v>51</v>
      </c>
      <c r="B38" s="14"/>
      <c r="C38" s="14"/>
      <c r="D38" s="14"/>
      <c r="E38" s="14"/>
    </row>
    <row r="41" spans="1:5" x14ac:dyDescent="0.15">
      <c r="A41" s="15" t="s">
        <v>58</v>
      </c>
      <c r="B41" s="16">
        <f>'Grunnlagsdata enkeltbygg'!B66</f>
        <v>0</v>
      </c>
    </row>
    <row r="42" spans="1:5" ht="14" thickBot="1" x14ac:dyDescent="0.2"/>
    <row r="43" spans="1:5" ht="14" thickBot="1" x14ac:dyDescent="0.2">
      <c r="A43" s="18"/>
      <c r="B43" s="18" t="s">
        <v>54</v>
      </c>
      <c r="C43" s="18" t="s">
        <v>52</v>
      </c>
      <c r="D43" s="18" t="s">
        <v>90</v>
      </c>
      <c r="E43" s="18" t="s">
        <v>59</v>
      </c>
    </row>
    <row r="44" spans="1:5" ht="15" thickBot="1" x14ac:dyDescent="0.25">
      <c r="A44" s="18"/>
      <c r="B44" s="18" t="s">
        <v>55</v>
      </c>
      <c r="C44" s="18" t="s">
        <v>53</v>
      </c>
      <c r="D44" s="18" t="s">
        <v>57</v>
      </c>
      <c r="E44" s="18"/>
    </row>
    <row r="45" spans="1:5" x14ac:dyDescent="0.15">
      <c r="A45" s="13"/>
      <c r="B45" s="13"/>
      <c r="C45" s="13"/>
      <c r="D45" s="13"/>
      <c r="E45" s="13"/>
    </row>
    <row r="46" spans="1:5" x14ac:dyDescent="0.15">
      <c r="A46" s="12" t="s">
        <v>46</v>
      </c>
      <c r="B46" s="12"/>
      <c r="C46" s="12"/>
      <c r="D46" s="12"/>
      <c r="E46" s="12"/>
    </row>
    <row r="47" spans="1:5" x14ac:dyDescent="0.15">
      <c r="A47" s="12" t="s">
        <v>47</v>
      </c>
      <c r="B47" s="12"/>
      <c r="C47" s="12"/>
      <c r="D47" s="12"/>
      <c r="E47" s="12"/>
    </row>
    <row r="48" spans="1:5" x14ac:dyDescent="0.15">
      <c r="A48" s="12" t="s">
        <v>48</v>
      </c>
      <c r="B48" s="12"/>
      <c r="C48" s="12"/>
      <c r="D48" s="12"/>
      <c r="E48" s="12"/>
    </row>
    <row r="49" spans="1:5" x14ac:dyDescent="0.15">
      <c r="A49" s="12" t="s">
        <v>49</v>
      </c>
      <c r="B49" s="12"/>
      <c r="C49" s="12"/>
      <c r="D49" s="12"/>
      <c r="E49" s="12"/>
    </row>
    <row r="50" spans="1:5" x14ac:dyDescent="0.15">
      <c r="A50" s="12" t="s">
        <v>50</v>
      </c>
      <c r="B50" s="12"/>
      <c r="C50" s="12"/>
      <c r="D50" s="12"/>
      <c r="E50" s="12"/>
    </row>
    <row r="51" spans="1:5" x14ac:dyDescent="0.15">
      <c r="A51" s="14" t="s">
        <v>51</v>
      </c>
      <c r="B51" s="14"/>
      <c r="C51" s="14"/>
      <c r="D51" s="14"/>
      <c r="E51" s="14"/>
    </row>
    <row r="54" spans="1:5" x14ac:dyDescent="0.15">
      <c r="A54" s="15" t="s">
        <v>58</v>
      </c>
      <c r="B54" s="16">
        <f>'Grunnlagsdata enkeltbygg'!B86</f>
        <v>0</v>
      </c>
    </row>
    <row r="55" spans="1:5" ht="14" thickBot="1" x14ac:dyDescent="0.2"/>
    <row r="56" spans="1:5" ht="14" thickBot="1" x14ac:dyDescent="0.2">
      <c r="A56" s="18"/>
      <c r="B56" s="18" t="s">
        <v>54</v>
      </c>
      <c r="C56" s="18" t="s">
        <v>52</v>
      </c>
      <c r="D56" s="18" t="s">
        <v>90</v>
      </c>
      <c r="E56" s="18" t="s">
        <v>59</v>
      </c>
    </row>
    <row r="57" spans="1:5" ht="15" thickBot="1" x14ac:dyDescent="0.25">
      <c r="A57" s="18"/>
      <c r="B57" s="18" t="s">
        <v>55</v>
      </c>
      <c r="C57" s="18" t="s">
        <v>53</v>
      </c>
      <c r="D57" s="18" t="s">
        <v>57</v>
      </c>
      <c r="E57" s="18"/>
    </row>
    <row r="58" spans="1:5" x14ac:dyDescent="0.15">
      <c r="A58" s="13"/>
      <c r="B58" s="13"/>
      <c r="C58" s="13"/>
      <c r="D58" s="13"/>
      <c r="E58" s="13"/>
    </row>
    <row r="59" spans="1:5" x14ac:dyDescent="0.15">
      <c r="A59" s="12" t="s">
        <v>46</v>
      </c>
      <c r="B59" s="12"/>
      <c r="C59" s="12"/>
      <c r="D59" s="12"/>
      <c r="E59" s="12"/>
    </row>
    <row r="60" spans="1:5" x14ac:dyDescent="0.15">
      <c r="A60" s="12" t="s">
        <v>47</v>
      </c>
      <c r="B60" s="12"/>
      <c r="C60" s="12"/>
      <c r="D60" s="12"/>
      <c r="E60" s="12"/>
    </row>
    <row r="61" spans="1:5" x14ac:dyDescent="0.15">
      <c r="A61" s="12" t="s">
        <v>48</v>
      </c>
      <c r="B61" s="12"/>
      <c r="C61" s="12"/>
      <c r="D61" s="12"/>
      <c r="E61" s="12"/>
    </row>
    <row r="62" spans="1:5" x14ac:dyDescent="0.15">
      <c r="A62" s="12" t="s">
        <v>49</v>
      </c>
      <c r="B62" s="12"/>
      <c r="C62" s="12"/>
      <c r="D62" s="12"/>
      <c r="E62" s="12"/>
    </row>
    <row r="63" spans="1:5" x14ac:dyDescent="0.15">
      <c r="A63" s="12" t="s">
        <v>50</v>
      </c>
      <c r="B63" s="12"/>
      <c r="C63" s="12"/>
      <c r="D63" s="12"/>
      <c r="E63" s="12"/>
    </row>
    <row r="64" spans="1:5" x14ac:dyDescent="0.15">
      <c r="A64" s="14" t="s">
        <v>51</v>
      </c>
      <c r="B64" s="14"/>
      <c r="C64" s="14"/>
      <c r="D64" s="14"/>
      <c r="E64" s="14"/>
    </row>
    <row r="67" spans="1:5" x14ac:dyDescent="0.15">
      <c r="A67" s="15" t="s">
        <v>58</v>
      </c>
      <c r="B67" s="16">
        <f>'Grunnlagsdata enkeltbygg'!B106</f>
        <v>0</v>
      </c>
    </row>
    <row r="68" spans="1:5" ht="14" thickBot="1" x14ac:dyDescent="0.2"/>
    <row r="69" spans="1:5" ht="14" thickBot="1" x14ac:dyDescent="0.2">
      <c r="A69" s="18"/>
      <c r="B69" s="18" t="s">
        <v>54</v>
      </c>
      <c r="C69" s="18" t="s">
        <v>52</v>
      </c>
      <c r="D69" s="18" t="s">
        <v>90</v>
      </c>
      <c r="E69" s="18" t="s">
        <v>59</v>
      </c>
    </row>
    <row r="70" spans="1:5" ht="15" thickBot="1" x14ac:dyDescent="0.25">
      <c r="A70" s="18"/>
      <c r="B70" s="18" t="s">
        <v>55</v>
      </c>
      <c r="C70" s="18" t="s">
        <v>53</v>
      </c>
      <c r="D70" s="18" t="s">
        <v>57</v>
      </c>
      <c r="E70" s="18"/>
    </row>
    <row r="71" spans="1:5" x14ac:dyDescent="0.15">
      <c r="A71" s="13"/>
      <c r="B71" s="13"/>
      <c r="C71" s="13"/>
      <c r="D71" s="13"/>
      <c r="E71" s="13"/>
    </row>
    <row r="72" spans="1:5" x14ac:dyDescent="0.15">
      <c r="A72" s="12" t="s">
        <v>46</v>
      </c>
      <c r="B72" s="12"/>
      <c r="C72" s="12"/>
      <c r="D72" s="12"/>
      <c r="E72" s="12"/>
    </row>
    <row r="73" spans="1:5" x14ac:dyDescent="0.15">
      <c r="A73" s="12" t="s">
        <v>47</v>
      </c>
      <c r="B73" s="12"/>
      <c r="C73" s="12"/>
      <c r="D73" s="12"/>
      <c r="E73" s="12"/>
    </row>
    <row r="74" spans="1:5" x14ac:dyDescent="0.15">
      <c r="A74" s="12" t="s">
        <v>48</v>
      </c>
      <c r="B74" s="12"/>
      <c r="C74" s="12"/>
      <c r="D74" s="12"/>
      <c r="E74" s="12"/>
    </row>
    <row r="75" spans="1:5" x14ac:dyDescent="0.15">
      <c r="A75" s="12" t="s">
        <v>49</v>
      </c>
      <c r="B75" s="12"/>
      <c r="C75" s="12"/>
      <c r="D75" s="12"/>
      <c r="E75" s="12"/>
    </row>
    <row r="76" spans="1:5" x14ac:dyDescent="0.15">
      <c r="A76" s="12" t="s">
        <v>50</v>
      </c>
      <c r="B76" s="12"/>
      <c r="C76" s="12"/>
      <c r="D76" s="12"/>
      <c r="E76" s="12"/>
    </row>
    <row r="77" spans="1:5" x14ac:dyDescent="0.15">
      <c r="A77" s="14" t="s">
        <v>51</v>
      </c>
      <c r="B77" s="14"/>
      <c r="C77" s="14"/>
      <c r="D77" s="14"/>
      <c r="E77" s="14"/>
    </row>
    <row r="80" spans="1:5" x14ac:dyDescent="0.15">
      <c r="A80" s="15" t="s">
        <v>58</v>
      </c>
      <c r="B80" s="16">
        <f>'Grunnlagsdata enkeltbygg'!B1126</f>
        <v>0</v>
      </c>
    </row>
    <row r="81" spans="1:5" ht="14" thickBot="1" x14ac:dyDescent="0.2"/>
    <row r="82" spans="1:5" ht="14" thickBot="1" x14ac:dyDescent="0.2">
      <c r="A82" s="18"/>
      <c r="B82" s="18" t="s">
        <v>54</v>
      </c>
      <c r="C82" s="18" t="s">
        <v>52</v>
      </c>
      <c r="D82" s="18" t="s">
        <v>90</v>
      </c>
      <c r="E82" s="18" t="s">
        <v>59</v>
      </c>
    </row>
    <row r="83" spans="1:5" ht="15" thickBot="1" x14ac:dyDescent="0.25">
      <c r="A83" s="18"/>
      <c r="B83" s="18" t="s">
        <v>55</v>
      </c>
      <c r="C83" s="18" t="s">
        <v>53</v>
      </c>
      <c r="D83" s="18" t="s">
        <v>57</v>
      </c>
      <c r="E83" s="18"/>
    </row>
    <row r="84" spans="1:5" x14ac:dyDescent="0.15">
      <c r="A84" s="13"/>
      <c r="B84" s="13"/>
      <c r="C84" s="13"/>
      <c r="D84" s="13"/>
      <c r="E84" s="13"/>
    </row>
    <row r="85" spans="1:5" x14ac:dyDescent="0.15">
      <c r="A85" s="12" t="s">
        <v>46</v>
      </c>
      <c r="B85" s="12"/>
      <c r="C85" s="12"/>
      <c r="D85" s="12"/>
      <c r="E85" s="12"/>
    </row>
    <row r="86" spans="1:5" x14ac:dyDescent="0.15">
      <c r="A86" s="12" t="s">
        <v>47</v>
      </c>
      <c r="B86" s="12"/>
      <c r="C86" s="12"/>
      <c r="D86" s="12"/>
      <c r="E86" s="12"/>
    </row>
    <row r="87" spans="1:5" x14ac:dyDescent="0.15">
      <c r="A87" s="12" t="s">
        <v>48</v>
      </c>
      <c r="B87" s="12"/>
      <c r="C87" s="12"/>
      <c r="D87" s="12"/>
      <c r="E87" s="12"/>
    </row>
    <row r="88" spans="1:5" x14ac:dyDescent="0.15">
      <c r="A88" s="12" t="s">
        <v>49</v>
      </c>
      <c r="B88" s="12"/>
      <c r="C88" s="12"/>
      <c r="D88" s="12"/>
      <c r="E88" s="12"/>
    </row>
    <row r="89" spans="1:5" x14ac:dyDescent="0.15">
      <c r="A89" s="12" t="s">
        <v>50</v>
      </c>
      <c r="B89" s="12"/>
      <c r="C89" s="12"/>
      <c r="D89" s="12"/>
      <c r="E89" s="12"/>
    </row>
    <row r="90" spans="1:5" x14ac:dyDescent="0.15">
      <c r="A90" s="14" t="s">
        <v>51</v>
      </c>
      <c r="B90" s="14"/>
      <c r="C90" s="14"/>
      <c r="D90" s="14"/>
      <c r="E90" s="14"/>
    </row>
    <row r="93" spans="1:5" x14ac:dyDescent="0.15">
      <c r="A93" s="15" t="s">
        <v>58</v>
      </c>
      <c r="B93" s="16">
        <f>'Grunnlagsdata enkeltbygg'!B146</f>
        <v>0</v>
      </c>
    </row>
    <row r="94" spans="1:5" ht="14" thickBot="1" x14ac:dyDescent="0.2"/>
    <row r="95" spans="1:5" ht="14" thickBot="1" x14ac:dyDescent="0.2">
      <c r="A95" s="18"/>
      <c r="B95" s="18" t="s">
        <v>54</v>
      </c>
      <c r="C95" s="18" t="s">
        <v>52</v>
      </c>
      <c r="D95" s="18" t="s">
        <v>90</v>
      </c>
      <c r="E95" s="18" t="s">
        <v>59</v>
      </c>
    </row>
    <row r="96" spans="1:5" ht="15" thickBot="1" x14ac:dyDescent="0.25">
      <c r="A96" s="18"/>
      <c r="B96" s="18" t="s">
        <v>55</v>
      </c>
      <c r="C96" s="18" t="s">
        <v>53</v>
      </c>
      <c r="D96" s="18" t="s">
        <v>57</v>
      </c>
      <c r="E96" s="18"/>
    </row>
    <row r="97" spans="1:5" x14ac:dyDescent="0.15">
      <c r="A97" s="13"/>
      <c r="B97" s="13"/>
      <c r="C97" s="13"/>
      <c r="D97" s="13"/>
      <c r="E97" s="13"/>
    </row>
    <row r="98" spans="1:5" x14ac:dyDescent="0.15">
      <c r="A98" s="12" t="s">
        <v>46</v>
      </c>
      <c r="B98" s="12"/>
      <c r="C98" s="12"/>
      <c r="D98" s="12"/>
      <c r="E98" s="12"/>
    </row>
    <row r="99" spans="1:5" x14ac:dyDescent="0.15">
      <c r="A99" s="12" t="s">
        <v>47</v>
      </c>
      <c r="B99" s="12"/>
      <c r="C99" s="12"/>
      <c r="D99" s="12"/>
      <c r="E99" s="12"/>
    </row>
    <row r="100" spans="1:5" x14ac:dyDescent="0.15">
      <c r="A100" s="12" t="s">
        <v>48</v>
      </c>
      <c r="B100" s="12"/>
      <c r="C100" s="12"/>
      <c r="D100" s="12"/>
      <c r="E100" s="12"/>
    </row>
    <row r="101" spans="1:5" x14ac:dyDescent="0.15">
      <c r="A101" s="12" t="s">
        <v>49</v>
      </c>
      <c r="B101" s="12"/>
      <c r="C101" s="12"/>
      <c r="D101" s="12"/>
      <c r="E101" s="12"/>
    </row>
    <row r="102" spans="1:5" x14ac:dyDescent="0.15">
      <c r="A102" s="12" t="s">
        <v>50</v>
      </c>
      <c r="B102" s="12"/>
      <c r="C102" s="12"/>
      <c r="D102" s="12"/>
      <c r="E102" s="12"/>
    </row>
    <row r="103" spans="1:5" x14ac:dyDescent="0.15">
      <c r="A103" s="14" t="s">
        <v>51</v>
      </c>
      <c r="B103" s="14"/>
      <c r="C103" s="14"/>
      <c r="D103" s="14"/>
      <c r="E103" s="14"/>
    </row>
    <row r="106" spans="1:5" x14ac:dyDescent="0.15">
      <c r="A106" s="15" t="s">
        <v>58</v>
      </c>
      <c r="B106" s="16">
        <f>'Grunnlagsdata enkeltbygg'!B166</f>
        <v>0</v>
      </c>
    </row>
    <row r="107" spans="1:5" ht="14" thickBot="1" x14ac:dyDescent="0.2"/>
    <row r="108" spans="1:5" ht="14" thickBot="1" x14ac:dyDescent="0.2">
      <c r="A108" s="18"/>
      <c r="B108" s="18" t="s">
        <v>54</v>
      </c>
      <c r="C108" s="18" t="s">
        <v>52</v>
      </c>
      <c r="D108" s="18" t="s">
        <v>90</v>
      </c>
      <c r="E108" s="18" t="s">
        <v>59</v>
      </c>
    </row>
    <row r="109" spans="1:5" ht="15" thickBot="1" x14ac:dyDescent="0.25">
      <c r="A109" s="18"/>
      <c r="B109" s="18" t="s">
        <v>55</v>
      </c>
      <c r="C109" s="18" t="s">
        <v>53</v>
      </c>
      <c r="D109" s="18" t="s">
        <v>57</v>
      </c>
      <c r="E109" s="18"/>
    </row>
    <row r="110" spans="1:5" x14ac:dyDescent="0.15">
      <c r="A110" s="13"/>
      <c r="B110" s="13"/>
      <c r="C110" s="13"/>
      <c r="D110" s="13"/>
      <c r="E110" s="13"/>
    </row>
    <row r="111" spans="1:5" x14ac:dyDescent="0.15">
      <c r="A111" s="12" t="s">
        <v>46</v>
      </c>
      <c r="B111" s="12"/>
      <c r="C111" s="12"/>
      <c r="D111" s="145"/>
      <c r="E111" s="12"/>
    </row>
    <row r="112" spans="1:5" x14ac:dyDescent="0.15">
      <c r="A112" s="12" t="s">
        <v>47</v>
      </c>
      <c r="B112" s="12"/>
      <c r="C112" s="12"/>
      <c r="D112" s="145"/>
      <c r="E112" s="12"/>
    </row>
    <row r="113" spans="1:5" x14ac:dyDescent="0.15">
      <c r="A113" s="12" t="s">
        <v>48</v>
      </c>
      <c r="B113" s="12"/>
      <c r="C113" s="12"/>
      <c r="D113" s="12"/>
      <c r="E113" s="12"/>
    </row>
    <row r="114" spans="1:5" x14ac:dyDescent="0.15">
      <c r="A114" s="12" t="s">
        <v>49</v>
      </c>
      <c r="B114" s="12"/>
      <c r="C114" s="12"/>
      <c r="D114" s="12"/>
      <c r="E114" s="12"/>
    </row>
    <row r="115" spans="1:5" x14ac:dyDescent="0.15">
      <c r="A115" s="12" t="s">
        <v>50</v>
      </c>
      <c r="B115" s="12"/>
      <c r="C115" s="12"/>
      <c r="D115" s="12"/>
      <c r="E115" s="12"/>
    </row>
    <row r="116" spans="1:5" x14ac:dyDescent="0.15">
      <c r="A116" s="14" t="s">
        <v>51</v>
      </c>
      <c r="B116" s="14"/>
      <c r="C116" s="14"/>
      <c r="D116" s="14"/>
      <c r="E116" s="14"/>
    </row>
    <row r="119" spans="1:5" x14ac:dyDescent="0.15">
      <c r="A119" s="15" t="s">
        <v>58</v>
      </c>
      <c r="B119" s="16">
        <f>'Grunnlagsdata enkeltbygg'!B186</f>
        <v>0</v>
      </c>
    </row>
    <row r="120" spans="1:5" ht="14" thickBot="1" x14ac:dyDescent="0.2"/>
    <row r="121" spans="1:5" ht="14" thickBot="1" x14ac:dyDescent="0.2">
      <c r="A121" s="18"/>
      <c r="B121" s="18" t="s">
        <v>54</v>
      </c>
      <c r="C121" s="18" t="s">
        <v>52</v>
      </c>
      <c r="D121" s="18" t="s">
        <v>90</v>
      </c>
      <c r="E121" s="18" t="s">
        <v>59</v>
      </c>
    </row>
    <row r="122" spans="1:5" ht="15" thickBot="1" x14ac:dyDescent="0.25">
      <c r="A122" s="18"/>
      <c r="B122" s="18" t="s">
        <v>55</v>
      </c>
      <c r="C122" s="18" t="s">
        <v>53</v>
      </c>
      <c r="D122" s="18" t="s">
        <v>57</v>
      </c>
      <c r="E122" s="18"/>
    </row>
    <row r="123" spans="1:5" x14ac:dyDescent="0.15">
      <c r="A123" s="13"/>
      <c r="B123" s="13"/>
      <c r="C123" s="13"/>
      <c r="D123" s="13"/>
      <c r="E123" s="13"/>
    </row>
    <row r="124" spans="1:5" x14ac:dyDescent="0.15">
      <c r="A124" s="12" t="s">
        <v>46</v>
      </c>
      <c r="B124" s="12"/>
      <c r="C124" s="12"/>
      <c r="D124" s="12"/>
      <c r="E124" s="12"/>
    </row>
    <row r="125" spans="1:5" x14ac:dyDescent="0.15">
      <c r="A125" s="12" t="s">
        <v>47</v>
      </c>
      <c r="B125" s="12"/>
      <c r="C125" s="12"/>
      <c r="D125" s="12"/>
      <c r="E125" s="12"/>
    </row>
    <row r="126" spans="1:5" x14ac:dyDescent="0.15">
      <c r="A126" s="12" t="s">
        <v>48</v>
      </c>
      <c r="B126" s="12"/>
      <c r="C126" s="12"/>
      <c r="D126" s="12"/>
      <c r="E126" s="12"/>
    </row>
    <row r="127" spans="1:5" x14ac:dyDescent="0.15">
      <c r="A127" s="12" t="s">
        <v>49</v>
      </c>
      <c r="B127" s="12"/>
      <c r="C127" s="12"/>
      <c r="D127" s="12"/>
      <c r="E127" s="12"/>
    </row>
    <row r="128" spans="1:5" x14ac:dyDescent="0.15">
      <c r="A128" s="12" t="s">
        <v>50</v>
      </c>
      <c r="B128" s="12"/>
      <c r="C128" s="12"/>
      <c r="D128" s="12"/>
      <c r="E128" s="12"/>
    </row>
    <row r="129" spans="1:5" x14ac:dyDescent="0.15">
      <c r="A129" s="14" t="s">
        <v>51</v>
      </c>
      <c r="B129" s="14"/>
      <c r="C129" s="14"/>
      <c r="D129" s="14"/>
      <c r="E129" s="14"/>
    </row>
    <row r="132" spans="1:5" x14ac:dyDescent="0.15">
      <c r="A132" s="15" t="s">
        <v>58</v>
      </c>
      <c r="B132" s="16">
        <f>'Grunnlagsdata enkeltbygg'!B206</f>
        <v>0</v>
      </c>
    </row>
    <row r="133" spans="1:5" ht="14" thickBot="1" x14ac:dyDescent="0.2"/>
    <row r="134" spans="1:5" ht="14" thickBot="1" x14ac:dyDescent="0.2">
      <c r="A134" s="18"/>
      <c r="B134" s="18" t="s">
        <v>54</v>
      </c>
      <c r="C134" s="18" t="s">
        <v>52</v>
      </c>
      <c r="D134" s="18" t="s">
        <v>90</v>
      </c>
      <c r="E134" s="18" t="s">
        <v>59</v>
      </c>
    </row>
    <row r="135" spans="1:5" ht="15" thickBot="1" x14ac:dyDescent="0.25">
      <c r="A135" s="18"/>
      <c r="B135" s="18" t="s">
        <v>55</v>
      </c>
      <c r="C135" s="18" t="s">
        <v>53</v>
      </c>
      <c r="D135" s="18" t="s">
        <v>57</v>
      </c>
      <c r="E135" s="18"/>
    </row>
    <row r="136" spans="1:5" x14ac:dyDescent="0.15">
      <c r="A136" s="13"/>
      <c r="B136" s="13"/>
      <c r="C136" s="13"/>
      <c r="D136" s="13"/>
      <c r="E136" s="13"/>
    </row>
    <row r="137" spans="1:5" x14ac:dyDescent="0.15">
      <c r="A137" s="12" t="s">
        <v>46</v>
      </c>
      <c r="B137" s="12"/>
      <c r="C137" s="12"/>
      <c r="D137" s="12"/>
      <c r="E137" s="12"/>
    </row>
    <row r="138" spans="1:5" x14ac:dyDescent="0.15">
      <c r="A138" s="12" t="s">
        <v>47</v>
      </c>
      <c r="B138" s="12"/>
      <c r="C138" s="12"/>
      <c r="D138" s="12"/>
      <c r="E138" s="12"/>
    </row>
    <row r="139" spans="1:5" x14ac:dyDescent="0.15">
      <c r="A139" s="12" t="s">
        <v>48</v>
      </c>
      <c r="B139" s="12"/>
      <c r="C139" s="12"/>
      <c r="D139" s="12"/>
      <c r="E139" s="12"/>
    </row>
    <row r="140" spans="1:5" x14ac:dyDescent="0.15">
      <c r="A140" s="12" t="s">
        <v>49</v>
      </c>
      <c r="B140" s="12"/>
      <c r="C140" s="12"/>
      <c r="D140" s="12"/>
      <c r="E140" s="12"/>
    </row>
    <row r="141" spans="1:5" x14ac:dyDescent="0.15">
      <c r="A141" s="12" t="s">
        <v>50</v>
      </c>
      <c r="B141" s="12"/>
      <c r="C141" s="12"/>
      <c r="D141" s="12"/>
      <c r="E141" s="12"/>
    </row>
    <row r="142" spans="1:5" x14ac:dyDescent="0.15">
      <c r="A142" s="14" t="s">
        <v>51</v>
      </c>
      <c r="B142" s="14"/>
      <c r="C142" s="14"/>
      <c r="D142" s="14"/>
      <c r="E142" s="14"/>
    </row>
    <row r="145" spans="1:5" x14ac:dyDescent="0.15">
      <c r="A145" s="15" t="s">
        <v>58</v>
      </c>
      <c r="B145" s="16">
        <f>'Grunnlagsdata enkeltbygg'!B226</f>
        <v>0</v>
      </c>
    </row>
    <row r="146" spans="1:5" ht="14" thickBot="1" x14ac:dyDescent="0.2"/>
    <row r="147" spans="1:5" ht="14" thickBot="1" x14ac:dyDescent="0.2">
      <c r="A147" s="18"/>
      <c r="B147" s="18" t="s">
        <v>54</v>
      </c>
      <c r="C147" s="18" t="s">
        <v>52</v>
      </c>
      <c r="D147" s="18" t="s">
        <v>90</v>
      </c>
      <c r="E147" s="18" t="s">
        <v>59</v>
      </c>
    </row>
    <row r="148" spans="1:5" ht="15" thickBot="1" x14ac:dyDescent="0.25">
      <c r="A148" s="18"/>
      <c r="B148" s="18" t="s">
        <v>55</v>
      </c>
      <c r="C148" s="18" t="s">
        <v>53</v>
      </c>
      <c r="D148" s="18" t="s">
        <v>57</v>
      </c>
      <c r="E148" s="18"/>
    </row>
    <row r="149" spans="1:5" x14ac:dyDescent="0.15">
      <c r="A149" s="136"/>
      <c r="B149" s="136"/>
      <c r="C149" s="136"/>
      <c r="D149" s="136"/>
      <c r="E149" s="136"/>
    </row>
    <row r="150" spans="1:5" x14ac:dyDescent="0.15">
      <c r="A150" s="12" t="s">
        <v>46</v>
      </c>
      <c r="B150" s="12"/>
      <c r="C150" s="12"/>
      <c r="D150" s="12"/>
      <c r="E150" s="12"/>
    </row>
    <row r="151" spans="1:5" x14ac:dyDescent="0.15">
      <c r="A151" s="12" t="s">
        <v>47</v>
      </c>
      <c r="B151" s="12"/>
      <c r="C151" s="12"/>
      <c r="D151" s="12"/>
      <c r="E151" s="12"/>
    </row>
    <row r="152" spans="1:5" x14ac:dyDescent="0.15">
      <c r="A152" s="12" t="s">
        <v>48</v>
      </c>
      <c r="B152" s="12"/>
      <c r="C152" s="12"/>
      <c r="D152" s="12"/>
      <c r="E152" s="12"/>
    </row>
    <row r="153" spans="1:5" x14ac:dyDescent="0.15">
      <c r="A153" s="12" t="s">
        <v>49</v>
      </c>
      <c r="B153" s="142"/>
      <c r="C153" s="142"/>
      <c r="D153" s="142"/>
      <c r="E153" s="12"/>
    </row>
    <row r="154" spans="1:5" x14ac:dyDescent="0.15">
      <c r="A154" s="12" t="s">
        <v>50</v>
      </c>
      <c r="B154" s="142"/>
      <c r="C154" s="142"/>
      <c r="D154" s="142"/>
      <c r="E154" s="12"/>
    </row>
    <row r="155" spans="1:5" x14ac:dyDescent="0.15">
      <c r="A155" s="12" t="s">
        <v>51</v>
      </c>
      <c r="B155" s="142"/>
      <c r="C155" s="142"/>
      <c r="D155" s="142"/>
      <c r="E155" s="12"/>
    </row>
    <row r="156" spans="1:5" ht="14" thickBot="1" x14ac:dyDescent="0.2">
      <c r="A156" s="147" t="s">
        <v>85</v>
      </c>
      <c r="B156" s="147"/>
      <c r="C156" s="147"/>
      <c r="D156" s="147"/>
      <c r="E156" s="122"/>
    </row>
    <row r="159" spans="1:5" x14ac:dyDescent="0.15">
      <c r="A159" s="15" t="s">
        <v>58</v>
      </c>
      <c r="B159" s="16">
        <f>'Grunnlagsdata enkeltbygg'!B246</f>
        <v>0</v>
      </c>
    </row>
    <row r="160" spans="1:5" ht="14" thickBot="1" x14ac:dyDescent="0.2"/>
    <row r="161" spans="1:5" ht="14" thickBot="1" x14ac:dyDescent="0.2">
      <c r="A161" s="18"/>
      <c r="B161" s="18" t="s">
        <v>54</v>
      </c>
      <c r="C161" s="18" t="s">
        <v>52</v>
      </c>
      <c r="D161" s="18" t="s">
        <v>90</v>
      </c>
      <c r="E161" s="18" t="s">
        <v>59</v>
      </c>
    </row>
    <row r="162" spans="1:5" ht="15" thickBot="1" x14ac:dyDescent="0.25">
      <c r="A162" s="18"/>
      <c r="B162" s="18" t="s">
        <v>55</v>
      </c>
      <c r="C162" s="18" t="s">
        <v>53</v>
      </c>
      <c r="D162" s="18" t="s">
        <v>57</v>
      </c>
      <c r="E162" s="18"/>
    </row>
    <row r="163" spans="1:5" x14ac:dyDescent="0.15">
      <c r="A163" s="13"/>
      <c r="B163" s="13"/>
      <c r="C163" s="13"/>
      <c r="D163" s="13"/>
      <c r="E163" s="13"/>
    </row>
    <row r="164" spans="1:5" x14ac:dyDescent="0.15">
      <c r="A164" s="12" t="s">
        <v>46</v>
      </c>
      <c r="B164" s="12"/>
      <c r="C164" s="12"/>
      <c r="D164" s="145"/>
      <c r="E164" s="12"/>
    </row>
    <row r="165" spans="1:5" x14ac:dyDescent="0.15">
      <c r="A165" s="12" t="s">
        <v>47</v>
      </c>
      <c r="B165" s="12"/>
      <c r="C165" s="12"/>
      <c r="D165" s="145"/>
      <c r="E165" s="12"/>
    </row>
    <row r="166" spans="1:5" x14ac:dyDescent="0.15">
      <c r="A166" s="12" t="s">
        <v>48</v>
      </c>
      <c r="B166" s="12"/>
      <c r="C166" s="12"/>
      <c r="D166" s="145"/>
      <c r="E166" s="12"/>
    </row>
    <row r="167" spans="1:5" x14ac:dyDescent="0.15">
      <c r="A167" s="12" t="s">
        <v>49</v>
      </c>
      <c r="B167" s="12"/>
      <c r="C167" s="12"/>
      <c r="D167" s="145"/>
      <c r="E167" s="12"/>
    </row>
    <row r="168" spans="1:5" x14ac:dyDescent="0.15">
      <c r="A168" s="12" t="s">
        <v>50</v>
      </c>
      <c r="B168" s="12"/>
      <c r="C168" s="12"/>
      <c r="D168" s="145"/>
      <c r="E168" s="12"/>
    </row>
    <row r="169" spans="1:5" x14ac:dyDescent="0.15">
      <c r="A169" s="12" t="s">
        <v>51</v>
      </c>
      <c r="B169" s="12"/>
      <c r="C169" s="12"/>
      <c r="D169" s="145"/>
      <c r="E169" s="12"/>
    </row>
    <row r="170" spans="1:5" x14ac:dyDescent="0.15">
      <c r="A170" s="12" t="s">
        <v>85</v>
      </c>
      <c r="B170" s="12"/>
      <c r="C170" s="12"/>
      <c r="D170" s="145"/>
      <c r="E170" s="12"/>
    </row>
    <row r="171" spans="1:5" x14ac:dyDescent="0.15">
      <c r="A171" s="12" t="s">
        <v>86</v>
      </c>
      <c r="B171" s="12"/>
      <c r="C171" s="12"/>
      <c r="D171" s="145"/>
      <c r="E171" s="12"/>
    </row>
    <row r="172" spans="1:5" x14ac:dyDescent="0.15">
      <c r="A172" s="12" t="s">
        <v>87</v>
      </c>
      <c r="B172" s="12"/>
      <c r="C172" s="12"/>
      <c r="D172" s="145"/>
      <c r="E172" s="12"/>
    </row>
    <row r="173" spans="1:5" x14ac:dyDescent="0.15">
      <c r="A173" s="12" t="s">
        <v>88</v>
      </c>
      <c r="B173" s="12"/>
      <c r="C173" s="12"/>
      <c r="D173" s="145"/>
      <c r="E173" s="12"/>
    </row>
    <row r="174" spans="1:5" x14ac:dyDescent="0.15">
      <c r="A174" s="14" t="s">
        <v>89</v>
      </c>
      <c r="B174" s="14"/>
      <c r="C174" s="14"/>
      <c r="D174" s="146"/>
      <c r="E174" s="14"/>
    </row>
    <row r="177" spans="1:5" x14ac:dyDescent="0.15">
      <c r="A177" s="15" t="s">
        <v>58</v>
      </c>
      <c r="B177" s="16">
        <f>'Grunnlagsdata enkeltbygg'!B266</f>
        <v>0</v>
      </c>
    </row>
    <row r="178" spans="1:5" ht="14" thickBot="1" x14ac:dyDescent="0.2"/>
    <row r="179" spans="1:5" ht="14" thickBot="1" x14ac:dyDescent="0.2">
      <c r="A179" s="18"/>
      <c r="B179" s="18" t="s">
        <v>54</v>
      </c>
      <c r="C179" s="18" t="s">
        <v>52</v>
      </c>
      <c r="D179" s="18" t="s">
        <v>90</v>
      </c>
      <c r="E179" s="18" t="s">
        <v>59</v>
      </c>
    </row>
    <row r="180" spans="1:5" ht="15" thickBot="1" x14ac:dyDescent="0.25">
      <c r="A180" s="18"/>
      <c r="B180" s="18" t="s">
        <v>55</v>
      </c>
      <c r="C180" s="18" t="s">
        <v>53</v>
      </c>
      <c r="D180" s="18" t="s">
        <v>57</v>
      </c>
      <c r="E180" s="18"/>
    </row>
    <row r="181" spans="1:5" x14ac:dyDescent="0.15">
      <c r="A181" s="136"/>
      <c r="B181" s="153"/>
      <c r="C181" s="136"/>
      <c r="D181" s="150"/>
      <c r="E181" s="136"/>
    </row>
    <row r="182" spans="1:5" x14ac:dyDescent="0.15">
      <c r="A182" s="12" t="s">
        <v>46</v>
      </c>
      <c r="B182" s="154"/>
      <c r="C182" s="142"/>
      <c r="D182" s="151"/>
      <c r="E182" s="12"/>
    </row>
    <row r="183" spans="1:5" x14ac:dyDescent="0.15">
      <c r="A183" s="12" t="s">
        <v>47</v>
      </c>
      <c r="B183" s="154"/>
      <c r="C183" s="12"/>
      <c r="D183" s="151"/>
      <c r="E183" s="12"/>
    </row>
    <row r="184" spans="1:5" x14ac:dyDescent="0.15">
      <c r="A184" s="12" t="s">
        <v>48</v>
      </c>
      <c r="B184" s="154"/>
      <c r="C184" s="142"/>
      <c r="D184" s="151"/>
      <c r="E184" s="12"/>
    </row>
    <row r="185" spans="1:5" x14ac:dyDescent="0.15">
      <c r="A185" s="12" t="s">
        <v>49</v>
      </c>
      <c r="B185" s="154"/>
      <c r="C185" s="142"/>
      <c r="D185" s="151"/>
      <c r="E185" s="12"/>
    </row>
    <row r="186" spans="1:5" x14ac:dyDescent="0.15">
      <c r="A186" s="12" t="s">
        <v>50</v>
      </c>
      <c r="B186" s="154"/>
      <c r="C186" s="142"/>
      <c r="D186" s="151"/>
      <c r="E186" s="12"/>
    </row>
    <row r="187" spans="1:5" x14ac:dyDescent="0.15">
      <c r="A187" s="12" t="s">
        <v>51</v>
      </c>
      <c r="B187" s="154"/>
      <c r="C187" s="142"/>
      <c r="D187" s="151"/>
      <c r="E187" s="12"/>
    </row>
    <row r="188" spans="1:5" ht="14" thickBot="1" x14ac:dyDescent="0.2">
      <c r="A188" s="12" t="s">
        <v>85</v>
      </c>
      <c r="B188" s="152"/>
      <c r="C188" s="147"/>
      <c r="D188" s="149"/>
      <c r="E188" s="122"/>
    </row>
    <row r="190" spans="1:5" x14ac:dyDescent="0.15">
      <c r="A190" s="15" t="s">
        <v>58</v>
      </c>
      <c r="B190" s="16">
        <f>'Grunnlagsdata enkeltbygg'!B286</f>
        <v>0</v>
      </c>
    </row>
    <row r="191" spans="1:5" ht="14" thickBot="1" x14ac:dyDescent="0.2"/>
    <row r="192" spans="1:5" ht="14" thickBot="1" x14ac:dyDescent="0.2">
      <c r="A192" s="18"/>
      <c r="B192" s="18" t="s">
        <v>54</v>
      </c>
      <c r="C192" s="18" t="s">
        <v>52</v>
      </c>
      <c r="D192" s="18" t="s">
        <v>90</v>
      </c>
      <c r="E192" s="18" t="s">
        <v>59</v>
      </c>
    </row>
    <row r="193" spans="1:5" ht="15" thickBot="1" x14ac:dyDescent="0.25">
      <c r="A193" s="18"/>
      <c r="B193" s="18" t="s">
        <v>55</v>
      </c>
      <c r="C193" s="18" t="s">
        <v>53</v>
      </c>
      <c r="D193" s="18" t="s">
        <v>57</v>
      </c>
      <c r="E193" s="18"/>
    </row>
    <row r="194" spans="1:5" x14ac:dyDescent="0.15">
      <c r="A194" s="13"/>
      <c r="B194" s="13"/>
      <c r="C194" s="13"/>
      <c r="D194" s="13"/>
      <c r="E194" s="13"/>
    </row>
    <row r="195" spans="1:5" x14ac:dyDescent="0.15">
      <c r="A195" s="12" t="s">
        <v>46</v>
      </c>
      <c r="B195" s="142"/>
      <c r="C195" s="142"/>
      <c r="D195" s="142"/>
      <c r="E195" s="12"/>
    </row>
    <row r="196" spans="1:5" x14ac:dyDescent="0.15">
      <c r="A196" s="12" t="s">
        <v>47</v>
      </c>
      <c r="B196" s="142"/>
      <c r="C196" s="12"/>
      <c r="D196" s="142"/>
      <c r="E196" s="12"/>
    </row>
    <row r="197" spans="1:5" x14ac:dyDescent="0.15">
      <c r="A197" s="12" t="s">
        <v>48</v>
      </c>
      <c r="B197" s="142"/>
      <c r="C197" s="142"/>
      <c r="D197" s="142"/>
      <c r="E197" s="12"/>
    </row>
    <row r="198" spans="1:5" x14ac:dyDescent="0.15">
      <c r="A198" s="12" t="s">
        <v>49</v>
      </c>
      <c r="B198" s="142"/>
      <c r="C198" s="142"/>
      <c r="D198" s="142"/>
      <c r="E198" s="12"/>
    </row>
    <row r="199" spans="1:5" x14ac:dyDescent="0.15">
      <c r="A199" s="12" t="s">
        <v>50</v>
      </c>
      <c r="B199" s="142"/>
      <c r="C199" s="142"/>
      <c r="D199" s="142"/>
      <c r="E199" s="12"/>
    </row>
    <row r="200" spans="1:5" x14ac:dyDescent="0.15">
      <c r="A200" s="142" t="s">
        <v>51</v>
      </c>
      <c r="B200" s="142"/>
      <c r="C200" s="142"/>
      <c r="D200" s="142"/>
      <c r="E200" s="12"/>
    </row>
    <row r="201" spans="1:5" x14ac:dyDescent="0.15">
      <c r="A201" s="148" t="s">
        <v>85</v>
      </c>
      <c r="B201" s="148"/>
      <c r="C201" s="148"/>
      <c r="D201" s="148"/>
      <c r="E201" s="14"/>
    </row>
    <row r="204" spans="1:5" x14ac:dyDescent="0.15">
      <c r="A204" s="15" t="s">
        <v>58</v>
      </c>
      <c r="B204" s="16">
        <f>'Grunnlagsdata enkeltbygg'!B306</f>
        <v>0</v>
      </c>
    </row>
    <row r="205" spans="1:5" ht="14" thickBot="1" x14ac:dyDescent="0.2"/>
    <row r="206" spans="1:5" ht="14" thickBot="1" x14ac:dyDescent="0.2">
      <c r="A206" s="18"/>
      <c r="B206" s="18" t="s">
        <v>54</v>
      </c>
      <c r="C206" s="18" t="s">
        <v>52</v>
      </c>
      <c r="D206" s="18" t="s">
        <v>90</v>
      </c>
      <c r="E206" s="18" t="s">
        <v>59</v>
      </c>
    </row>
    <row r="207" spans="1:5" ht="15" thickBot="1" x14ac:dyDescent="0.25">
      <c r="A207" s="18"/>
      <c r="B207" s="18" t="s">
        <v>55</v>
      </c>
      <c r="C207" s="18" t="s">
        <v>53</v>
      </c>
      <c r="D207" s="18" t="s">
        <v>57</v>
      </c>
      <c r="E207" s="18"/>
    </row>
    <row r="208" spans="1:5" x14ac:dyDescent="0.15">
      <c r="A208" s="13"/>
      <c r="B208" s="13"/>
      <c r="C208" s="13"/>
      <c r="D208" s="13"/>
      <c r="E208" s="13"/>
    </row>
    <row r="209" spans="1:5" x14ac:dyDescent="0.15">
      <c r="A209" s="12" t="s">
        <v>46</v>
      </c>
      <c r="B209" s="142"/>
      <c r="C209" s="142"/>
      <c r="D209" s="142"/>
      <c r="E209" s="12"/>
    </row>
    <row r="210" spans="1:5" x14ac:dyDescent="0.15">
      <c r="A210" s="12" t="s">
        <v>47</v>
      </c>
      <c r="B210" s="142"/>
      <c r="C210" s="142"/>
      <c r="D210" s="142"/>
      <c r="E210" s="12"/>
    </row>
    <row r="211" spans="1:5" x14ac:dyDescent="0.15">
      <c r="A211" s="12" t="s">
        <v>48</v>
      </c>
      <c r="B211" s="142"/>
      <c r="C211" s="142"/>
      <c r="D211" s="142"/>
      <c r="E211" s="12"/>
    </row>
    <row r="212" spans="1:5" x14ac:dyDescent="0.15">
      <c r="A212" s="12" t="s">
        <v>49</v>
      </c>
      <c r="B212" s="12"/>
      <c r="C212" s="12"/>
      <c r="D212" s="12"/>
      <c r="E212" s="12"/>
    </row>
    <row r="213" spans="1:5" x14ac:dyDescent="0.15">
      <c r="A213" s="12" t="s">
        <v>50</v>
      </c>
      <c r="B213" s="12"/>
      <c r="C213" s="12"/>
      <c r="D213" s="12"/>
      <c r="E213" s="12"/>
    </row>
    <row r="214" spans="1:5" x14ac:dyDescent="0.15">
      <c r="A214" s="14" t="s">
        <v>51</v>
      </c>
      <c r="B214" s="14"/>
      <c r="C214" s="14"/>
      <c r="D214" s="14"/>
      <c r="E214" s="14"/>
    </row>
    <row r="217" spans="1:5" x14ac:dyDescent="0.15">
      <c r="A217" s="15" t="s">
        <v>58</v>
      </c>
      <c r="B217" s="16">
        <f>'Grunnlagsdata enkeltbygg'!B326</f>
        <v>0</v>
      </c>
    </row>
    <row r="218" spans="1:5" ht="14" thickBot="1" x14ac:dyDescent="0.2"/>
    <row r="219" spans="1:5" ht="14" thickBot="1" x14ac:dyDescent="0.2">
      <c r="A219" s="18"/>
      <c r="B219" s="18" t="s">
        <v>54</v>
      </c>
      <c r="C219" s="18" t="s">
        <v>52</v>
      </c>
      <c r="D219" s="18" t="s">
        <v>90</v>
      </c>
      <c r="E219" s="18" t="s">
        <v>59</v>
      </c>
    </row>
    <row r="220" spans="1:5" ht="15" thickBot="1" x14ac:dyDescent="0.25">
      <c r="A220" s="18"/>
      <c r="B220" s="18" t="s">
        <v>55</v>
      </c>
      <c r="C220" s="18" t="s">
        <v>53</v>
      </c>
      <c r="D220" s="18" t="s">
        <v>57</v>
      </c>
      <c r="E220" s="18"/>
    </row>
    <row r="221" spans="1:5" x14ac:dyDescent="0.15">
      <c r="A221" s="13"/>
      <c r="B221" s="13"/>
      <c r="C221" s="13"/>
      <c r="D221" s="13"/>
      <c r="E221" s="13"/>
    </row>
    <row r="222" spans="1:5" x14ac:dyDescent="0.15">
      <c r="A222" s="12" t="s">
        <v>46</v>
      </c>
      <c r="B222" s="12"/>
      <c r="C222" s="12"/>
      <c r="D222" s="145"/>
      <c r="E222" s="12"/>
    </row>
    <row r="223" spans="1:5" x14ac:dyDescent="0.15">
      <c r="A223" s="12" t="s">
        <v>47</v>
      </c>
      <c r="B223" s="12"/>
      <c r="C223" s="12"/>
      <c r="D223" s="12"/>
      <c r="E223" s="12"/>
    </row>
    <row r="224" spans="1:5" x14ac:dyDescent="0.15">
      <c r="A224" s="12" t="s">
        <v>48</v>
      </c>
      <c r="B224" s="12"/>
      <c r="C224" s="12"/>
      <c r="D224" s="12"/>
      <c r="E224" s="12"/>
    </row>
    <row r="225" spans="1:5" x14ac:dyDescent="0.15">
      <c r="A225" s="12" t="s">
        <v>49</v>
      </c>
      <c r="B225" s="12"/>
      <c r="C225" s="12"/>
      <c r="D225" s="12"/>
      <c r="E225" s="12"/>
    </row>
    <row r="226" spans="1:5" x14ac:dyDescent="0.15">
      <c r="A226" s="12" t="s">
        <v>50</v>
      </c>
      <c r="B226" s="12"/>
      <c r="C226" s="12"/>
      <c r="D226" s="12"/>
      <c r="E226" s="12"/>
    </row>
    <row r="227" spans="1:5" x14ac:dyDescent="0.15">
      <c r="A227" s="14" t="s">
        <v>51</v>
      </c>
      <c r="B227" s="14"/>
      <c r="C227" s="14"/>
      <c r="D227" s="14"/>
      <c r="E227" s="14"/>
    </row>
    <row r="230" spans="1:5" x14ac:dyDescent="0.15">
      <c r="A230" s="15" t="s">
        <v>58</v>
      </c>
      <c r="B230" s="16">
        <f>'Grunnlagsdata enkeltbygg'!B346</f>
        <v>0</v>
      </c>
    </row>
    <row r="231" spans="1:5" ht="14" thickBot="1" x14ac:dyDescent="0.2"/>
    <row r="232" spans="1:5" ht="14" thickBot="1" x14ac:dyDescent="0.2">
      <c r="A232" s="18"/>
      <c r="B232" s="18" t="s">
        <v>54</v>
      </c>
      <c r="C232" s="18" t="s">
        <v>52</v>
      </c>
      <c r="D232" s="18" t="s">
        <v>90</v>
      </c>
      <c r="E232" s="18" t="s">
        <v>59</v>
      </c>
    </row>
    <row r="233" spans="1:5" ht="15" thickBot="1" x14ac:dyDescent="0.25">
      <c r="A233" s="18"/>
      <c r="B233" s="18" t="s">
        <v>55</v>
      </c>
      <c r="C233" s="18" t="s">
        <v>53</v>
      </c>
      <c r="D233" s="18" t="s">
        <v>57</v>
      </c>
      <c r="E233" s="18"/>
    </row>
    <row r="234" spans="1:5" x14ac:dyDescent="0.15">
      <c r="A234" s="13"/>
      <c r="B234" s="13"/>
      <c r="C234" s="13"/>
      <c r="D234" s="13"/>
      <c r="E234" s="13"/>
    </row>
    <row r="235" spans="1:5" x14ac:dyDescent="0.15">
      <c r="A235" s="12" t="s">
        <v>46</v>
      </c>
      <c r="B235" s="12"/>
      <c r="C235" s="12"/>
      <c r="D235" s="12"/>
      <c r="E235" s="12"/>
    </row>
    <row r="236" spans="1:5" x14ac:dyDescent="0.15">
      <c r="A236" s="12" t="s">
        <v>47</v>
      </c>
      <c r="B236" s="12"/>
      <c r="C236" s="12"/>
      <c r="D236" s="12"/>
      <c r="E236" s="12"/>
    </row>
    <row r="237" spans="1:5" x14ac:dyDescent="0.15">
      <c r="A237" s="12" t="s">
        <v>48</v>
      </c>
      <c r="B237" s="12"/>
      <c r="C237" s="12"/>
      <c r="D237" s="12"/>
      <c r="E237" s="12"/>
    </row>
    <row r="238" spans="1:5" x14ac:dyDescent="0.15">
      <c r="A238" s="12" t="s">
        <v>49</v>
      </c>
      <c r="B238" s="12"/>
      <c r="C238" s="12"/>
      <c r="D238" s="12"/>
      <c r="E238" s="12"/>
    </row>
    <row r="239" spans="1:5" x14ac:dyDescent="0.15">
      <c r="A239" s="12" t="s">
        <v>50</v>
      </c>
      <c r="B239" s="12"/>
      <c r="C239" s="12"/>
      <c r="D239" s="12"/>
      <c r="E239" s="12"/>
    </row>
    <row r="240" spans="1:5" x14ac:dyDescent="0.15">
      <c r="A240" s="14" t="s">
        <v>51</v>
      </c>
      <c r="B240" s="14"/>
      <c r="C240" s="14"/>
      <c r="D240" s="14"/>
      <c r="E240" s="14"/>
    </row>
    <row r="243" spans="1:5" x14ac:dyDescent="0.15">
      <c r="A243" s="15" t="s">
        <v>58</v>
      </c>
      <c r="B243" s="16">
        <f>'Grunnlagsdata enkeltbygg'!B366</f>
        <v>0</v>
      </c>
    </row>
    <row r="244" spans="1:5" ht="14" thickBot="1" x14ac:dyDescent="0.2"/>
    <row r="245" spans="1:5" ht="14" thickBot="1" x14ac:dyDescent="0.2">
      <c r="A245" s="18"/>
      <c r="B245" s="18" t="s">
        <v>54</v>
      </c>
      <c r="C245" s="18" t="s">
        <v>52</v>
      </c>
      <c r="D245" s="18" t="s">
        <v>90</v>
      </c>
      <c r="E245" s="18" t="s">
        <v>59</v>
      </c>
    </row>
    <row r="246" spans="1:5" ht="15" thickBot="1" x14ac:dyDescent="0.25">
      <c r="A246" s="18"/>
      <c r="B246" s="18" t="s">
        <v>55</v>
      </c>
      <c r="C246" s="18" t="s">
        <v>53</v>
      </c>
      <c r="D246" s="18" t="s">
        <v>57</v>
      </c>
      <c r="E246" s="18"/>
    </row>
    <row r="247" spans="1:5" x14ac:dyDescent="0.15">
      <c r="A247" s="13"/>
      <c r="B247" s="13"/>
      <c r="C247" s="13"/>
      <c r="D247" s="13"/>
      <c r="E247" s="13"/>
    </row>
    <row r="248" spans="1:5" x14ac:dyDescent="0.15">
      <c r="A248" s="12" t="s">
        <v>46</v>
      </c>
      <c r="B248" s="12"/>
      <c r="C248" s="12"/>
      <c r="D248" s="12"/>
      <c r="E248" s="12"/>
    </row>
    <row r="249" spans="1:5" x14ac:dyDescent="0.15">
      <c r="A249" s="12" t="s">
        <v>47</v>
      </c>
      <c r="B249" s="12"/>
      <c r="C249" s="12"/>
      <c r="D249" s="12"/>
      <c r="E249" s="12"/>
    </row>
    <row r="250" spans="1:5" x14ac:dyDescent="0.15">
      <c r="A250" s="12" t="s">
        <v>48</v>
      </c>
      <c r="B250" s="12"/>
      <c r="C250" s="12"/>
      <c r="D250" s="12"/>
      <c r="E250" s="12"/>
    </row>
    <row r="251" spans="1:5" x14ac:dyDescent="0.15">
      <c r="A251" s="12" t="s">
        <v>49</v>
      </c>
      <c r="B251" s="12"/>
      <c r="C251" s="12"/>
      <c r="D251" s="12"/>
      <c r="E251" s="12"/>
    </row>
    <row r="252" spans="1:5" x14ac:dyDescent="0.15">
      <c r="A252" s="12" t="s">
        <v>50</v>
      </c>
      <c r="B252" s="12"/>
      <c r="C252" s="12"/>
      <c r="D252" s="12"/>
      <c r="E252" s="12"/>
    </row>
    <row r="253" spans="1:5" x14ac:dyDescent="0.15">
      <c r="A253" s="14" t="s">
        <v>51</v>
      </c>
      <c r="B253" s="14"/>
      <c r="C253" s="14"/>
      <c r="D253" s="14"/>
      <c r="E253" s="14"/>
    </row>
    <row r="256" spans="1:5" x14ac:dyDescent="0.15">
      <c r="A256" s="15" t="s">
        <v>58</v>
      </c>
      <c r="B256" s="16">
        <f>'Grunnlagsdata enkeltbygg'!B386</f>
        <v>0</v>
      </c>
    </row>
    <row r="257" spans="1:5" ht="14" thickBot="1" x14ac:dyDescent="0.2"/>
    <row r="258" spans="1:5" ht="14" thickBot="1" x14ac:dyDescent="0.2">
      <c r="A258" s="18"/>
      <c r="B258" s="18" t="s">
        <v>54</v>
      </c>
      <c r="C258" s="18" t="s">
        <v>52</v>
      </c>
      <c r="D258" s="18" t="s">
        <v>90</v>
      </c>
      <c r="E258" s="18" t="s">
        <v>59</v>
      </c>
    </row>
    <row r="259" spans="1:5" ht="15" thickBot="1" x14ac:dyDescent="0.25">
      <c r="A259" s="18"/>
      <c r="B259" s="18" t="s">
        <v>55</v>
      </c>
      <c r="C259" s="18" t="s">
        <v>53</v>
      </c>
      <c r="D259" s="18" t="s">
        <v>57</v>
      </c>
      <c r="E259" s="18"/>
    </row>
    <row r="260" spans="1:5" x14ac:dyDescent="0.15">
      <c r="A260" s="13"/>
      <c r="B260" s="13"/>
      <c r="C260" s="13"/>
      <c r="D260" s="13"/>
      <c r="E260" s="13"/>
    </row>
    <row r="261" spans="1:5" x14ac:dyDescent="0.15">
      <c r="A261" s="12" t="s">
        <v>46</v>
      </c>
      <c r="B261" s="12"/>
      <c r="C261" s="12"/>
      <c r="D261" s="12"/>
      <c r="E261" s="12"/>
    </row>
    <row r="262" spans="1:5" x14ac:dyDescent="0.15">
      <c r="A262" s="12" t="s">
        <v>47</v>
      </c>
      <c r="B262" s="12"/>
      <c r="C262" s="12"/>
      <c r="D262" s="12"/>
      <c r="E262" s="12"/>
    </row>
    <row r="263" spans="1:5" x14ac:dyDescent="0.15">
      <c r="A263" s="12" t="s">
        <v>48</v>
      </c>
      <c r="B263" s="12"/>
      <c r="C263" s="12"/>
      <c r="D263" s="12"/>
      <c r="E263" s="12"/>
    </row>
    <row r="264" spans="1:5" x14ac:dyDescent="0.15">
      <c r="A264" s="12" t="s">
        <v>49</v>
      </c>
      <c r="B264" s="12"/>
      <c r="C264" s="12"/>
      <c r="D264" s="12"/>
      <c r="E264" s="12"/>
    </row>
    <row r="265" spans="1:5" x14ac:dyDescent="0.15">
      <c r="A265" s="12" t="s">
        <v>50</v>
      </c>
      <c r="B265" s="12"/>
      <c r="C265" s="12"/>
      <c r="D265" s="12"/>
      <c r="E265" s="12"/>
    </row>
    <row r="266" spans="1:5" x14ac:dyDescent="0.15">
      <c r="A266" s="14" t="s">
        <v>51</v>
      </c>
      <c r="B266" s="14"/>
      <c r="C266" s="14"/>
      <c r="D266" s="14"/>
      <c r="E266" s="14"/>
    </row>
    <row r="269" spans="1:5" x14ac:dyDescent="0.15">
      <c r="A269" s="15" t="s">
        <v>58</v>
      </c>
      <c r="B269" s="16">
        <f>'Grunnlagsdata enkeltbygg'!B406</f>
        <v>0</v>
      </c>
    </row>
    <row r="270" spans="1:5" ht="14" thickBot="1" x14ac:dyDescent="0.2"/>
    <row r="271" spans="1:5" ht="14" thickBot="1" x14ac:dyDescent="0.2">
      <c r="A271" s="18"/>
      <c r="B271" s="18" t="s">
        <v>54</v>
      </c>
      <c r="C271" s="18" t="s">
        <v>52</v>
      </c>
      <c r="D271" s="18" t="s">
        <v>90</v>
      </c>
      <c r="E271" s="18" t="s">
        <v>59</v>
      </c>
    </row>
    <row r="272" spans="1:5" ht="15" thickBot="1" x14ac:dyDescent="0.25">
      <c r="A272" s="18"/>
      <c r="B272" s="18" t="s">
        <v>55</v>
      </c>
      <c r="C272" s="18" t="s">
        <v>53</v>
      </c>
      <c r="D272" s="18" t="s">
        <v>57</v>
      </c>
      <c r="E272" s="18"/>
    </row>
    <row r="273" spans="1:5" x14ac:dyDescent="0.15">
      <c r="A273" s="13"/>
      <c r="B273" s="13"/>
      <c r="C273" s="13"/>
      <c r="D273" s="13"/>
      <c r="E273" s="13"/>
    </row>
    <row r="274" spans="1:5" x14ac:dyDescent="0.15">
      <c r="A274" s="12" t="s">
        <v>46</v>
      </c>
      <c r="B274" s="12"/>
      <c r="C274" s="12"/>
      <c r="D274" s="12"/>
      <c r="E274" s="12"/>
    </row>
    <row r="275" spans="1:5" x14ac:dyDescent="0.15">
      <c r="A275" s="12" t="s">
        <v>47</v>
      </c>
      <c r="B275" s="12"/>
      <c r="C275" s="12"/>
      <c r="D275" s="12"/>
      <c r="E275" s="12"/>
    </row>
    <row r="276" spans="1:5" x14ac:dyDescent="0.15">
      <c r="A276" s="12" t="s">
        <v>48</v>
      </c>
      <c r="B276" s="12"/>
      <c r="C276" s="12"/>
      <c r="D276" s="12"/>
      <c r="E276" s="12"/>
    </row>
    <row r="277" spans="1:5" x14ac:dyDescent="0.15">
      <c r="A277" s="12" t="s">
        <v>49</v>
      </c>
      <c r="B277" s="12"/>
      <c r="C277" s="12"/>
      <c r="D277" s="12"/>
      <c r="E277" s="12"/>
    </row>
    <row r="278" spans="1:5" x14ac:dyDescent="0.15">
      <c r="A278" s="12" t="s">
        <v>50</v>
      </c>
      <c r="B278" s="12"/>
      <c r="C278" s="12"/>
      <c r="D278" s="12"/>
      <c r="E278" s="12"/>
    </row>
    <row r="279" spans="1:5" x14ac:dyDescent="0.15">
      <c r="A279" s="14" t="s">
        <v>51</v>
      </c>
      <c r="B279" s="14"/>
      <c r="C279" s="14"/>
      <c r="D279" s="14"/>
      <c r="E279" s="14"/>
    </row>
    <row r="282" spans="1:5" x14ac:dyDescent="0.15">
      <c r="A282" s="15" t="s">
        <v>58</v>
      </c>
      <c r="B282" s="16">
        <f>'Grunnlagsdata enkeltbygg'!B426</f>
        <v>0</v>
      </c>
    </row>
    <row r="283" spans="1:5" ht="14" thickBot="1" x14ac:dyDescent="0.2"/>
    <row r="284" spans="1:5" ht="14" thickBot="1" x14ac:dyDescent="0.2">
      <c r="A284" s="18"/>
      <c r="B284" s="18" t="s">
        <v>54</v>
      </c>
      <c r="C284" s="18" t="s">
        <v>52</v>
      </c>
      <c r="D284" s="18" t="s">
        <v>56</v>
      </c>
      <c r="E284" s="18" t="s">
        <v>59</v>
      </c>
    </row>
    <row r="285" spans="1:5" ht="15" thickBot="1" x14ac:dyDescent="0.25">
      <c r="A285" s="18"/>
      <c r="B285" s="18" t="s">
        <v>55</v>
      </c>
      <c r="C285" s="18" t="s">
        <v>53</v>
      </c>
      <c r="D285" s="18" t="s">
        <v>57</v>
      </c>
      <c r="E285" s="18"/>
    </row>
    <row r="286" spans="1:5" x14ac:dyDescent="0.15">
      <c r="A286" s="13"/>
      <c r="B286" s="13"/>
      <c r="C286" s="13"/>
      <c r="D286" s="13"/>
      <c r="E286" s="13"/>
    </row>
    <row r="287" spans="1:5" x14ac:dyDescent="0.15">
      <c r="A287" s="12" t="s">
        <v>46</v>
      </c>
      <c r="B287" s="12"/>
      <c r="C287" s="12"/>
      <c r="D287" s="12"/>
      <c r="E287" s="12"/>
    </row>
    <row r="288" spans="1:5" x14ac:dyDescent="0.15">
      <c r="A288" s="12" t="s">
        <v>47</v>
      </c>
      <c r="B288" s="12"/>
      <c r="C288" s="12"/>
      <c r="D288" s="12"/>
      <c r="E288" s="12"/>
    </row>
    <row r="289" spans="1:5" x14ac:dyDescent="0.15">
      <c r="A289" s="12" t="s">
        <v>48</v>
      </c>
      <c r="B289" s="12"/>
      <c r="C289" s="12"/>
      <c r="D289" s="12"/>
      <c r="E289" s="12"/>
    </row>
    <row r="290" spans="1:5" x14ac:dyDescent="0.15">
      <c r="A290" s="12" t="s">
        <v>49</v>
      </c>
      <c r="B290" s="12"/>
      <c r="C290" s="12"/>
      <c r="D290" s="12"/>
      <c r="E290" s="12"/>
    </row>
    <row r="291" spans="1:5" x14ac:dyDescent="0.15">
      <c r="A291" s="12" t="s">
        <v>50</v>
      </c>
      <c r="B291" s="12"/>
      <c r="C291" s="12"/>
      <c r="D291" s="12"/>
      <c r="E291" s="12"/>
    </row>
    <row r="292" spans="1:5" x14ac:dyDescent="0.15">
      <c r="A292" s="14" t="s">
        <v>51</v>
      </c>
      <c r="B292" s="14"/>
      <c r="C292" s="14"/>
      <c r="D292" s="14"/>
      <c r="E292" s="14"/>
    </row>
    <row r="295" spans="1:5" x14ac:dyDescent="0.15">
      <c r="A295" s="15" t="s">
        <v>58</v>
      </c>
      <c r="B295" s="16">
        <f>'Grunnlagsdata enkeltbygg'!B446</f>
        <v>0</v>
      </c>
    </row>
    <row r="296" spans="1:5" ht="14" thickBot="1" x14ac:dyDescent="0.2"/>
    <row r="297" spans="1:5" ht="14" thickBot="1" x14ac:dyDescent="0.2">
      <c r="A297" s="18"/>
      <c r="B297" s="18" t="s">
        <v>54</v>
      </c>
      <c r="C297" s="18" t="s">
        <v>52</v>
      </c>
      <c r="D297" s="18" t="s">
        <v>56</v>
      </c>
      <c r="E297" s="18" t="s">
        <v>59</v>
      </c>
    </row>
    <row r="298" spans="1:5" ht="15" thickBot="1" x14ac:dyDescent="0.25">
      <c r="A298" s="18"/>
      <c r="B298" s="18" t="s">
        <v>55</v>
      </c>
      <c r="C298" s="18" t="s">
        <v>53</v>
      </c>
      <c r="D298" s="18" t="s">
        <v>57</v>
      </c>
      <c r="E298" s="18"/>
    </row>
    <row r="299" spans="1:5" x14ac:dyDescent="0.15">
      <c r="A299" s="13"/>
      <c r="B299" s="13"/>
      <c r="C299" s="13"/>
      <c r="D299" s="13"/>
      <c r="E299" s="13"/>
    </row>
    <row r="300" spans="1:5" x14ac:dyDescent="0.15">
      <c r="A300" s="12" t="s">
        <v>46</v>
      </c>
      <c r="B300" s="12"/>
      <c r="C300" s="12"/>
      <c r="D300" s="12"/>
      <c r="E300" s="12"/>
    </row>
    <row r="301" spans="1:5" x14ac:dyDescent="0.15">
      <c r="A301" s="12" t="s">
        <v>47</v>
      </c>
      <c r="B301" s="12"/>
      <c r="C301" s="12"/>
      <c r="D301" s="12"/>
      <c r="E301" s="12"/>
    </row>
    <row r="302" spans="1:5" x14ac:dyDescent="0.15">
      <c r="A302" s="12" t="s">
        <v>48</v>
      </c>
      <c r="B302" s="12"/>
      <c r="C302" s="12"/>
      <c r="D302" s="12"/>
      <c r="E302" s="12"/>
    </row>
    <row r="303" spans="1:5" x14ac:dyDescent="0.15">
      <c r="A303" s="12" t="s">
        <v>49</v>
      </c>
      <c r="B303" s="12"/>
      <c r="C303" s="12"/>
      <c r="D303" s="12"/>
      <c r="E303" s="12"/>
    </row>
    <row r="304" spans="1:5" x14ac:dyDescent="0.15">
      <c r="A304" s="12" t="s">
        <v>50</v>
      </c>
      <c r="B304" s="12"/>
      <c r="C304" s="12"/>
      <c r="D304" s="12"/>
      <c r="E304" s="12"/>
    </row>
    <row r="305" spans="1:5" x14ac:dyDescent="0.15">
      <c r="A305" s="14" t="s">
        <v>51</v>
      </c>
      <c r="B305" s="14"/>
      <c r="C305" s="14"/>
      <c r="D305" s="14"/>
      <c r="E305" s="14"/>
    </row>
    <row r="308" spans="1:5" x14ac:dyDescent="0.15">
      <c r="A308" s="15" t="s">
        <v>58</v>
      </c>
      <c r="B308" s="16">
        <f>'Grunnlagsdata enkeltbygg'!B466</f>
        <v>0</v>
      </c>
    </row>
    <row r="309" spans="1:5" ht="14" thickBot="1" x14ac:dyDescent="0.2"/>
    <row r="310" spans="1:5" ht="14" thickBot="1" x14ac:dyDescent="0.2">
      <c r="A310" s="18"/>
      <c r="B310" s="18" t="s">
        <v>54</v>
      </c>
      <c r="C310" s="18" t="s">
        <v>52</v>
      </c>
      <c r="D310" s="18" t="s">
        <v>56</v>
      </c>
      <c r="E310" s="18" t="s">
        <v>59</v>
      </c>
    </row>
    <row r="311" spans="1:5" ht="15" thickBot="1" x14ac:dyDescent="0.25">
      <c r="A311" s="18"/>
      <c r="B311" s="18" t="s">
        <v>55</v>
      </c>
      <c r="C311" s="18" t="s">
        <v>53</v>
      </c>
      <c r="D311" s="18" t="s">
        <v>57</v>
      </c>
      <c r="E311" s="18"/>
    </row>
    <row r="312" spans="1:5" x14ac:dyDescent="0.15">
      <c r="A312" s="13"/>
      <c r="B312" s="13"/>
      <c r="C312" s="13"/>
      <c r="D312" s="13"/>
      <c r="E312" s="13"/>
    </row>
    <row r="313" spans="1:5" x14ac:dyDescent="0.15">
      <c r="A313" s="12" t="s">
        <v>46</v>
      </c>
      <c r="B313" s="12"/>
      <c r="C313" s="12"/>
      <c r="D313" s="12"/>
      <c r="E313" s="12"/>
    </row>
    <row r="314" spans="1:5" x14ac:dyDescent="0.15">
      <c r="A314" s="12" t="s">
        <v>47</v>
      </c>
      <c r="B314" s="12"/>
      <c r="C314" s="12"/>
      <c r="D314" s="12"/>
      <c r="E314" s="12"/>
    </row>
    <row r="315" spans="1:5" x14ac:dyDescent="0.15">
      <c r="A315" s="12" t="s">
        <v>48</v>
      </c>
      <c r="B315" s="12"/>
      <c r="C315" s="12"/>
      <c r="D315" s="12"/>
      <c r="E315" s="12"/>
    </row>
    <row r="316" spans="1:5" x14ac:dyDescent="0.15">
      <c r="A316" s="12" t="s">
        <v>49</v>
      </c>
      <c r="B316" s="12"/>
      <c r="C316" s="12"/>
      <c r="D316" s="12"/>
      <c r="E316" s="12"/>
    </row>
    <row r="317" spans="1:5" x14ac:dyDescent="0.15">
      <c r="A317" s="12" t="s">
        <v>50</v>
      </c>
      <c r="B317" s="12"/>
      <c r="C317" s="12"/>
      <c r="D317" s="12"/>
      <c r="E317" s="12"/>
    </row>
    <row r="318" spans="1:5" x14ac:dyDescent="0.15">
      <c r="A318" s="14" t="s">
        <v>51</v>
      </c>
      <c r="B318" s="14"/>
      <c r="C318" s="14"/>
      <c r="D318" s="14"/>
      <c r="E318" s="14"/>
    </row>
    <row r="321" spans="1:5" x14ac:dyDescent="0.15">
      <c r="A321" s="15" t="s">
        <v>58</v>
      </c>
      <c r="B321" s="16">
        <f>'Grunnlagsdata enkeltbygg'!B486</f>
        <v>0</v>
      </c>
    </row>
    <row r="322" spans="1:5" ht="14" thickBot="1" x14ac:dyDescent="0.2"/>
    <row r="323" spans="1:5" ht="14" thickBot="1" x14ac:dyDescent="0.2">
      <c r="A323" s="18"/>
      <c r="B323" s="18" t="s">
        <v>54</v>
      </c>
      <c r="C323" s="18" t="s">
        <v>52</v>
      </c>
      <c r="D323" s="18" t="s">
        <v>56</v>
      </c>
      <c r="E323" s="18" t="s">
        <v>59</v>
      </c>
    </row>
    <row r="324" spans="1:5" ht="15" thickBot="1" x14ac:dyDescent="0.25">
      <c r="A324" s="18"/>
      <c r="B324" s="18" t="s">
        <v>55</v>
      </c>
      <c r="C324" s="18" t="s">
        <v>53</v>
      </c>
      <c r="D324" s="18" t="s">
        <v>57</v>
      </c>
      <c r="E324" s="18"/>
    </row>
    <row r="325" spans="1:5" x14ac:dyDescent="0.15">
      <c r="A325" s="13"/>
      <c r="B325" s="13"/>
      <c r="C325" s="13"/>
      <c r="D325" s="13"/>
      <c r="E325" s="13"/>
    </row>
    <row r="326" spans="1:5" x14ac:dyDescent="0.15">
      <c r="A326" s="12" t="s">
        <v>46</v>
      </c>
      <c r="B326" s="12"/>
      <c r="C326" s="12"/>
      <c r="D326" s="12"/>
      <c r="E326" s="12"/>
    </row>
    <row r="327" spans="1:5" x14ac:dyDescent="0.15">
      <c r="A327" s="12" t="s">
        <v>47</v>
      </c>
      <c r="B327" s="12"/>
      <c r="C327" s="12"/>
      <c r="D327" s="12"/>
      <c r="E327" s="12"/>
    </row>
    <row r="328" spans="1:5" x14ac:dyDescent="0.15">
      <c r="A328" s="12" t="s">
        <v>48</v>
      </c>
      <c r="B328" s="12"/>
      <c r="C328" s="12"/>
      <c r="D328" s="12"/>
      <c r="E328" s="12"/>
    </row>
    <row r="329" spans="1:5" x14ac:dyDescent="0.15">
      <c r="A329" s="12" t="s">
        <v>49</v>
      </c>
      <c r="B329" s="12"/>
      <c r="C329" s="12"/>
      <c r="D329" s="12"/>
      <c r="E329" s="12"/>
    </row>
    <row r="330" spans="1:5" x14ac:dyDescent="0.15">
      <c r="A330" s="12" t="s">
        <v>50</v>
      </c>
      <c r="B330" s="12"/>
      <c r="C330" s="12"/>
      <c r="D330" s="12"/>
      <c r="E330" s="12"/>
    </row>
    <row r="331" spans="1:5" x14ac:dyDescent="0.15">
      <c r="A331" s="14" t="s">
        <v>51</v>
      </c>
      <c r="B331" s="14"/>
      <c r="C331" s="14"/>
      <c r="D331" s="14"/>
      <c r="E331" s="14"/>
    </row>
    <row r="334" spans="1:5" x14ac:dyDescent="0.15">
      <c r="A334" s="15" t="s">
        <v>58</v>
      </c>
      <c r="B334" s="16">
        <f>'Grunnlagsdata enkeltbygg'!B506</f>
        <v>0</v>
      </c>
    </row>
    <row r="335" spans="1:5" ht="14" thickBot="1" x14ac:dyDescent="0.2"/>
    <row r="336" spans="1:5" ht="14" thickBot="1" x14ac:dyDescent="0.2">
      <c r="A336" s="18"/>
      <c r="B336" s="18" t="s">
        <v>54</v>
      </c>
      <c r="C336" s="18" t="s">
        <v>52</v>
      </c>
      <c r="D336" s="18" t="s">
        <v>56</v>
      </c>
      <c r="E336" s="18" t="s">
        <v>59</v>
      </c>
    </row>
    <row r="337" spans="1:5" ht="15" thickBot="1" x14ac:dyDescent="0.25">
      <c r="A337" s="18"/>
      <c r="B337" s="18" t="s">
        <v>55</v>
      </c>
      <c r="C337" s="18" t="s">
        <v>53</v>
      </c>
      <c r="D337" s="18" t="s">
        <v>57</v>
      </c>
      <c r="E337" s="18"/>
    </row>
    <row r="338" spans="1:5" x14ac:dyDescent="0.15">
      <c r="A338" s="13"/>
      <c r="B338" s="13"/>
      <c r="C338" s="13"/>
      <c r="D338" s="13"/>
      <c r="E338" s="13"/>
    </row>
    <row r="339" spans="1:5" x14ac:dyDescent="0.15">
      <c r="A339" s="12" t="s">
        <v>46</v>
      </c>
      <c r="B339" s="12"/>
      <c r="C339" s="12"/>
      <c r="D339" s="12"/>
      <c r="E339" s="12"/>
    </row>
    <row r="340" spans="1:5" x14ac:dyDescent="0.15">
      <c r="A340" s="12" t="s">
        <v>47</v>
      </c>
      <c r="B340" s="12"/>
      <c r="C340" s="12"/>
      <c r="D340" s="12"/>
      <c r="E340" s="12"/>
    </row>
    <row r="341" spans="1:5" x14ac:dyDescent="0.15">
      <c r="A341" s="12" t="s">
        <v>48</v>
      </c>
      <c r="B341" s="12"/>
      <c r="C341" s="12"/>
      <c r="D341" s="12"/>
      <c r="E341" s="12"/>
    </row>
    <row r="342" spans="1:5" x14ac:dyDescent="0.15">
      <c r="A342" s="12" t="s">
        <v>49</v>
      </c>
      <c r="B342" s="12"/>
      <c r="C342" s="12"/>
      <c r="D342" s="12"/>
      <c r="E342" s="12"/>
    </row>
    <row r="343" spans="1:5" x14ac:dyDescent="0.15">
      <c r="A343" s="12" t="s">
        <v>50</v>
      </c>
      <c r="B343" s="12"/>
      <c r="C343" s="12"/>
      <c r="D343" s="12"/>
      <c r="E343" s="12"/>
    </row>
    <row r="344" spans="1:5" x14ac:dyDescent="0.15">
      <c r="A344" s="14" t="s">
        <v>51</v>
      </c>
      <c r="B344" s="14"/>
      <c r="C344" s="14"/>
      <c r="D344" s="14"/>
      <c r="E344" s="14"/>
    </row>
    <row r="347" spans="1:5" x14ac:dyDescent="0.15">
      <c r="A347" s="15" t="s">
        <v>58</v>
      </c>
      <c r="B347" s="16">
        <f>'Grunnlagsdata enkeltbygg'!B526</f>
        <v>0</v>
      </c>
    </row>
    <row r="348" spans="1:5" ht="14" thickBot="1" x14ac:dyDescent="0.2"/>
    <row r="349" spans="1:5" ht="14" thickBot="1" x14ac:dyDescent="0.2">
      <c r="A349" s="18"/>
      <c r="B349" s="18" t="s">
        <v>54</v>
      </c>
      <c r="C349" s="18" t="s">
        <v>52</v>
      </c>
      <c r="D349" s="18" t="s">
        <v>56</v>
      </c>
      <c r="E349" s="18" t="s">
        <v>59</v>
      </c>
    </row>
    <row r="350" spans="1:5" ht="15" thickBot="1" x14ac:dyDescent="0.25">
      <c r="A350" s="18"/>
      <c r="B350" s="18" t="s">
        <v>55</v>
      </c>
      <c r="C350" s="18" t="s">
        <v>53</v>
      </c>
      <c r="D350" s="18" t="s">
        <v>57</v>
      </c>
      <c r="E350" s="18"/>
    </row>
    <row r="351" spans="1:5" x14ac:dyDescent="0.15">
      <c r="A351" s="13"/>
      <c r="B351" s="13"/>
      <c r="C351" s="13"/>
      <c r="D351" s="13"/>
      <c r="E351" s="13"/>
    </row>
    <row r="352" spans="1:5" x14ac:dyDescent="0.15">
      <c r="A352" s="12" t="s">
        <v>46</v>
      </c>
      <c r="B352" s="12"/>
      <c r="C352" s="12"/>
      <c r="D352" s="12"/>
      <c r="E352" s="12"/>
    </row>
    <row r="353" spans="1:5" x14ac:dyDescent="0.15">
      <c r="A353" s="12" t="s">
        <v>47</v>
      </c>
      <c r="B353" s="12"/>
      <c r="C353" s="12"/>
      <c r="D353" s="12"/>
      <c r="E353" s="12"/>
    </row>
    <row r="354" spans="1:5" x14ac:dyDescent="0.15">
      <c r="A354" s="12" t="s">
        <v>48</v>
      </c>
      <c r="B354" s="12"/>
      <c r="C354" s="12"/>
      <c r="D354" s="12"/>
      <c r="E354" s="12"/>
    </row>
    <row r="355" spans="1:5" x14ac:dyDescent="0.15">
      <c r="A355" s="12" t="s">
        <v>49</v>
      </c>
      <c r="B355" s="12"/>
      <c r="C355" s="12"/>
      <c r="D355" s="12"/>
      <c r="E355" s="12"/>
    </row>
    <row r="356" spans="1:5" x14ac:dyDescent="0.15">
      <c r="A356" s="12" t="s">
        <v>50</v>
      </c>
      <c r="B356" s="12"/>
      <c r="C356" s="12"/>
      <c r="D356" s="12"/>
      <c r="E356" s="12"/>
    </row>
    <row r="357" spans="1:5" x14ac:dyDescent="0.15">
      <c r="A357" s="14" t="s">
        <v>51</v>
      </c>
      <c r="B357" s="14"/>
      <c r="C357" s="14"/>
      <c r="D357" s="14"/>
      <c r="E357" s="14"/>
    </row>
    <row r="360" spans="1:5" x14ac:dyDescent="0.15">
      <c r="A360" s="15" t="s">
        <v>58</v>
      </c>
      <c r="B360" s="16">
        <f>'Grunnlagsdata enkeltbygg'!B546</f>
        <v>0</v>
      </c>
    </row>
    <row r="361" spans="1:5" ht="14" thickBot="1" x14ac:dyDescent="0.2"/>
    <row r="362" spans="1:5" ht="14" thickBot="1" x14ac:dyDescent="0.2">
      <c r="A362" s="18"/>
      <c r="B362" s="18" t="s">
        <v>54</v>
      </c>
      <c r="C362" s="18" t="s">
        <v>52</v>
      </c>
      <c r="D362" s="18" t="s">
        <v>56</v>
      </c>
      <c r="E362" s="18" t="s">
        <v>59</v>
      </c>
    </row>
    <row r="363" spans="1:5" ht="15" thickBot="1" x14ac:dyDescent="0.25">
      <c r="A363" s="18"/>
      <c r="B363" s="18" t="s">
        <v>55</v>
      </c>
      <c r="C363" s="18" t="s">
        <v>53</v>
      </c>
      <c r="D363" s="18" t="s">
        <v>57</v>
      </c>
      <c r="E363" s="18"/>
    </row>
    <row r="364" spans="1:5" x14ac:dyDescent="0.15">
      <c r="A364" s="13"/>
      <c r="B364" s="13"/>
      <c r="C364" s="13"/>
      <c r="D364" s="13"/>
      <c r="E364" s="13"/>
    </row>
    <row r="365" spans="1:5" x14ac:dyDescent="0.15">
      <c r="A365" s="12" t="s">
        <v>46</v>
      </c>
      <c r="B365" s="12"/>
      <c r="C365" s="12"/>
      <c r="D365" s="12"/>
      <c r="E365" s="12"/>
    </row>
    <row r="366" spans="1:5" x14ac:dyDescent="0.15">
      <c r="A366" s="12" t="s">
        <v>47</v>
      </c>
      <c r="B366" s="12"/>
      <c r="C366" s="12"/>
      <c r="D366" s="12"/>
      <c r="E366" s="12"/>
    </row>
    <row r="367" spans="1:5" x14ac:dyDescent="0.15">
      <c r="A367" s="12" t="s">
        <v>48</v>
      </c>
      <c r="B367" s="12"/>
      <c r="C367" s="12"/>
      <c r="D367" s="12"/>
      <c r="E367" s="12"/>
    </row>
    <row r="368" spans="1:5" x14ac:dyDescent="0.15">
      <c r="A368" s="12" t="s">
        <v>49</v>
      </c>
      <c r="B368" s="12"/>
      <c r="C368" s="12"/>
      <c r="D368" s="12"/>
      <c r="E368" s="12"/>
    </row>
    <row r="369" spans="1:5" x14ac:dyDescent="0.15">
      <c r="A369" s="12" t="s">
        <v>50</v>
      </c>
      <c r="B369" s="12"/>
      <c r="C369" s="12"/>
      <c r="D369" s="12"/>
      <c r="E369" s="12"/>
    </row>
    <row r="370" spans="1:5" x14ac:dyDescent="0.15">
      <c r="A370" s="14" t="s">
        <v>51</v>
      </c>
      <c r="B370" s="14"/>
      <c r="C370" s="14"/>
      <c r="D370" s="14"/>
      <c r="E370" s="14"/>
    </row>
    <row r="373" spans="1:5" x14ac:dyDescent="0.15">
      <c r="A373" s="15" t="s">
        <v>58</v>
      </c>
      <c r="B373" s="16">
        <f>'Grunnlagsdata enkeltbygg'!B566</f>
        <v>0</v>
      </c>
    </row>
    <row r="374" spans="1:5" ht="14" thickBot="1" x14ac:dyDescent="0.2"/>
    <row r="375" spans="1:5" ht="14" thickBot="1" x14ac:dyDescent="0.2">
      <c r="A375" s="18"/>
      <c r="B375" s="18" t="s">
        <v>54</v>
      </c>
      <c r="C375" s="18" t="s">
        <v>52</v>
      </c>
      <c r="D375" s="18" t="s">
        <v>56</v>
      </c>
      <c r="E375" s="18" t="s">
        <v>59</v>
      </c>
    </row>
    <row r="376" spans="1:5" ht="15" thickBot="1" x14ac:dyDescent="0.25">
      <c r="A376" s="18"/>
      <c r="B376" s="18" t="s">
        <v>55</v>
      </c>
      <c r="C376" s="18" t="s">
        <v>53</v>
      </c>
      <c r="D376" s="18" t="s">
        <v>57</v>
      </c>
      <c r="E376" s="18"/>
    </row>
    <row r="377" spans="1:5" x14ac:dyDescent="0.15">
      <c r="A377" s="13"/>
      <c r="B377" s="13"/>
      <c r="C377" s="13"/>
      <c r="D377" s="13"/>
      <c r="E377" s="13"/>
    </row>
    <row r="378" spans="1:5" x14ac:dyDescent="0.15">
      <c r="A378" s="12" t="s">
        <v>46</v>
      </c>
      <c r="B378" s="12"/>
      <c r="C378" s="12"/>
      <c r="D378" s="12"/>
      <c r="E378" s="12"/>
    </row>
    <row r="379" spans="1:5" x14ac:dyDescent="0.15">
      <c r="A379" s="12" t="s">
        <v>47</v>
      </c>
      <c r="B379" s="12"/>
      <c r="C379" s="12"/>
      <c r="D379" s="12"/>
      <c r="E379" s="12"/>
    </row>
    <row r="380" spans="1:5" x14ac:dyDescent="0.15">
      <c r="A380" s="12" t="s">
        <v>48</v>
      </c>
      <c r="B380" s="12"/>
      <c r="C380" s="12"/>
      <c r="D380" s="12"/>
      <c r="E380" s="12"/>
    </row>
    <row r="381" spans="1:5" x14ac:dyDescent="0.15">
      <c r="A381" s="12" t="s">
        <v>49</v>
      </c>
      <c r="B381" s="12"/>
      <c r="C381" s="12"/>
      <c r="D381" s="12"/>
      <c r="E381" s="12"/>
    </row>
    <row r="382" spans="1:5" x14ac:dyDescent="0.15">
      <c r="A382" s="12" t="s">
        <v>50</v>
      </c>
      <c r="B382" s="12"/>
      <c r="C382" s="12"/>
      <c r="D382" s="12"/>
      <c r="E382" s="12"/>
    </row>
    <row r="383" spans="1:5" x14ac:dyDescent="0.15">
      <c r="A383" s="14" t="s">
        <v>51</v>
      </c>
      <c r="B383" s="14"/>
      <c r="C383" s="14"/>
      <c r="D383" s="14"/>
      <c r="E383" s="14"/>
    </row>
    <row r="386" spans="1:5" x14ac:dyDescent="0.15">
      <c r="A386" s="15" t="s">
        <v>58</v>
      </c>
      <c r="B386" s="16">
        <f>'Grunnlagsdata enkeltbygg'!B586</f>
        <v>0</v>
      </c>
    </row>
    <row r="387" spans="1:5" ht="14" thickBot="1" x14ac:dyDescent="0.2"/>
    <row r="388" spans="1:5" ht="14" thickBot="1" x14ac:dyDescent="0.2">
      <c r="A388" s="18"/>
      <c r="B388" s="18" t="s">
        <v>54</v>
      </c>
      <c r="C388" s="18" t="s">
        <v>52</v>
      </c>
      <c r="D388" s="18" t="s">
        <v>56</v>
      </c>
      <c r="E388" s="18" t="s">
        <v>59</v>
      </c>
    </row>
    <row r="389" spans="1:5" ht="15" thickBot="1" x14ac:dyDescent="0.25">
      <c r="A389" s="18"/>
      <c r="B389" s="18" t="s">
        <v>55</v>
      </c>
      <c r="C389" s="18" t="s">
        <v>53</v>
      </c>
      <c r="D389" s="18" t="s">
        <v>57</v>
      </c>
      <c r="E389" s="18"/>
    </row>
    <row r="390" spans="1:5" x14ac:dyDescent="0.15">
      <c r="A390" s="13"/>
      <c r="B390" s="13"/>
      <c r="C390" s="13"/>
      <c r="D390" s="13"/>
      <c r="E390" s="13"/>
    </row>
    <row r="391" spans="1:5" x14ac:dyDescent="0.15">
      <c r="A391" s="12" t="s">
        <v>46</v>
      </c>
      <c r="B391" s="12"/>
      <c r="C391" s="12"/>
      <c r="D391" s="12"/>
      <c r="E391" s="12"/>
    </row>
    <row r="392" spans="1:5" x14ac:dyDescent="0.15">
      <c r="A392" s="12" t="s">
        <v>47</v>
      </c>
      <c r="B392" s="12"/>
      <c r="C392" s="12"/>
      <c r="D392" s="12"/>
      <c r="E392" s="12"/>
    </row>
    <row r="393" spans="1:5" x14ac:dyDescent="0.15">
      <c r="A393" s="12" t="s">
        <v>48</v>
      </c>
      <c r="B393" s="12"/>
      <c r="C393" s="12"/>
      <c r="D393" s="12"/>
      <c r="E393" s="12"/>
    </row>
    <row r="394" spans="1:5" x14ac:dyDescent="0.15">
      <c r="A394" s="12" t="s">
        <v>49</v>
      </c>
      <c r="B394" s="12"/>
      <c r="C394" s="12"/>
      <c r="D394" s="12"/>
      <c r="E394" s="12"/>
    </row>
    <row r="395" spans="1:5" x14ac:dyDescent="0.15">
      <c r="A395" s="12" t="s">
        <v>50</v>
      </c>
      <c r="B395" s="12"/>
      <c r="C395" s="12"/>
      <c r="D395" s="12"/>
      <c r="E395" s="12"/>
    </row>
    <row r="396" spans="1:5" x14ac:dyDescent="0.15">
      <c r="A396" s="14" t="s">
        <v>51</v>
      </c>
      <c r="B396" s="14"/>
      <c r="C396" s="14"/>
      <c r="D396" s="14"/>
      <c r="E396" s="14"/>
    </row>
    <row r="399" spans="1:5" x14ac:dyDescent="0.15">
      <c r="A399" s="15" t="s">
        <v>58</v>
      </c>
      <c r="B399" s="16">
        <f>'Grunnlagsdata enkeltbygg'!B606</f>
        <v>0</v>
      </c>
    </row>
    <row r="400" spans="1:5" ht="14" thickBot="1" x14ac:dyDescent="0.2"/>
    <row r="401" spans="1:5" ht="14" thickBot="1" x14ac:dyDescent="0.2">
      <c r="A401" s="18"/>
      <c r="B401" s="18" t="s">
        <v>54</v>
      </c>
      <c r="C401" s="18" t="s">
        <v>52</v>
      </c>
      <c r="D401" s="18" t="s">
        <v>56</v>
      </c>
      <c r="E401" s="18" t="s">
        <v>59</v>
      </c>
    </row>
    <row r="402" spans="1:5" ht="15" thickBot="1" x14ac:dyDescent="0.25">
      <c r="A402" s="18"/>
      <c r="B402" s="18" t="s">
        <v>55</v>
      </c>
      <c r="C402" s="18" t="s">
        <v>53</v>
      </c>
      <c r="D402" s="18" t="s">
        <v>57</v>
      </c>
      <c r="E402" s="18"/>
    </row>
    <row r="403" spans="1:5" x14ac:dyDescent="0.15">
      <c r="A403" s="13"/>
      <c r="B403" s="13"/>
      <c r="C403" s="13"/>
      <c r="D403" s="13"/>
      <c r="E403" s="13"/>
    </row>
    <row r="404" spans="1:5" x14ac:dyDescent="0.15">
      <c r="A404" s="12" t="s">
        <v>46</v>
      </c>
      <c r="B404" s="12"/>
      <c r="C404" s="12"/>
      <c r="D404" s="12"/>
      <c r="E404" s="12"/>
    </row>
    <row r="405" spans="1:5" x14ac:dyDescent="0.15">
      <c r="A405" s="12" t="s">
        <v>47</v>
      </c>
      <c r="B405" s="12"/>
      <c r="C405" s="12"/>
      <c r="D405" s="12"/>
      <c r="E405" s="12"/>
    </row>
    <row r="406" spans="1:5" x14ac:dyDescent="0.15">
      <c r="A406" s="12" t="s">
        <v>48</v>
      </c>
      <c r="B406" s="12"/>
      <c r="C406" s="12"/>
      <c r="D406" s="12"/>
      <c r="E406" s="12"/>
    </row>
    <row r="407" spans="1:5" x14ac:dyDescent="0.15">
      <c r="A407" s="12" t="s">
        <v>49</v>
      </c>
      <c r="B407" s="12"/>
      <c r="C407" s="12"/>
      <c r="D407" s="12"/>
      <c r="E407" s="12"/>
    </row>
    <row r="408" spans="1:5" x14ac:dyDescent="0.15">
      <c r="A408" s="12" t="s">
        <v>50</v>
      </c>
      <c r="B408" s="12"/>
      <c r="C408" s="12"/>
      <c r="D408" s="12"/>
      <c r="E408" s="12"/>
    </row>
    <row r="409" spans="1:5" x14ac:dyDescent="0.15">
      <c r="A409" s="14" t="s">
        <v>51</v>
      </c>
      <c r="B409" s="14"/>
      <c r="C409" s="14"/>
      <c r="D409" s="14"/>
      <c r="E409" s="14"/>
    </row>
    <row r="412" spans="1:5" x14ac:dyDescent="0.15">
      <c r="A412" s="15" t="s">
        <v>58</v>
      </c>
      <c r="B412" s="16">
        <f>'Grunnlagsdata enkeltbygg'!B626</f>
        <v>0</v>
      </c>
    </row>
    <row r="413" spans="1:5" ht="14" thickBot="1" x14ac:dyDescent="0.2"/>
    <row r="414" spans="1:5" ht="14" thickBot="1" x14ac:dyDescent="0.2">
      <c r="A414" s="18"/>
      <c r="B414" s="18" t="s">
        <v>54</v>
      </c>
      <c r="C414" s="18" t="s">
        <v>52</v>
      </c>
      <c r="D414" s="18" t="s">
        <v>56</v>
      </c>
      <c r="E414" s="18" t="s">
        <v>59</v>
      </c>
    </row>
    <row r="415" spans="1:5" ht="15" thickBot="1" x14ac:dyDescent="0.25">
      <c r="A415" s="18"/>
      <c r="B415" s="18" t="s">
        <v>55</v>
      </c>
      <c r="C415" s="18" t="s">
        <v>53</v>
      </c>
      <c r="D415" s="18" t="s">
        <v>57</v>
      </c>
      <c r="E415" s="18"/>
    </row>
    <row r="416" spans="1:5" x14ac:dyDescent="0.15">
      <c r="A416" s="13"/>
      <c r="B416" s="13"/>
      <c r="C416" s="13"/>
      <c r="D416" s="13"/>
      <c r="E416" s="13"/>
    </row>
    <row r="417" spans="1:5" x14ac:dyDescent="0.15">
      <c r="A417" s="12" t="s">
        <v>46</v>
      </c>
      <c r="B417" s="12"/>
      <c r="C417" s="12"/>
      <c r="D417" s="12"/>
      <c r="E417" s="12"/>
    </row>
    <row r="418" spans="1:5" x14ac:dyDescent="0.15">
      <c r="A418" s="12" t="s">
        <v>47</v>
      </c>
      <c r="B418" s="12"/>
      <c r="C418" s="12"/>
      <c r="D418" s="12"/>
      <c r="E418" s="12"/>
    </row>
    <row r="419" spans="1:5" x14ac:dyDescent="0.15">
      <c r="A419" s="12" t="s">
        <v>48</v>
      </c>
      <c r="B419" s="12"/>
      <c r="C419" s="12"/>
      <c r="D419" s="12"/>
      <c r="E419" s="12"/>
    </row>
    <row r="420" spans="1:5" x14ac:dyDescent="0.15">
      <c r="A420" s="12" t="s">
        <v>49</v>
      </c>
      <c r="B420" s="12"/>
      <c r="C420" s="12"/>
      <c r="D420" s="12"/>
      <c r="E420" s="12"/>
    </row>
    <row r="421" spans="1:5" x14ac:dyDescent="0.15">
      <c r="A421" s="12" t="s">
        <v>50</v>
      </c>
      <c r="B421" s="12"/>
      <c r="C421" s="12"/>
      <c r="D421" s="12"/>
      <c r="E421" s="12"/>
    </row>
    <row r="422" spans="1:5" x14ac:dyDescent="0.15">
      <c r="A422" s="14" t="s">
        <v>51</v>
      </c>
      <c r="B422" s="14"/>
      <c r="C422" s="14"/>
      <c r="D422" s="14"/>
      <c r="E422" s="14"/>
    </row>
    <row r="425" spans="1:5" x14ac:dyDescent="0.15">
      <c r="A425" s="15" t="s">
        <v>58</v>
      </c>
      <c r="B425" s="16">
        <f>'Grunnlagsdata enkeltbygg'!B646</f>
        <v>0</v>
      </c>
    </row>
    <row r="426" spans="1:5" ht="14" thickBot="1" x14ac:dyDescent="0.2"/>
    <row r="427" spans="1:5" ht="14" thickBot="1" x14ac:dyDescent="0.2">
      <c r="A427" s="18"/>
      <c r="B427" s="18" t="s">
        <v>54</v>
      </c>
      <c r="C427" s="18" t="s">
        <v>52</v>
      </c>
      <c r="D427" s="18" t="s">
        <v>56</v>
      </c>
      <c r="E427" s="18" t="s">
        <v>59</v>
      </c>
    </row>
    <row r="428" spans="1:5" ht="15" thickBot="1" x14ac:dyDescent="0.25">
      <c r="A428" s="18"/>
      <c r="B428" s="18" t="s">
        <v>55</v>
      </c>
      <c r="C428" s="18" t="s">
        <v>53</v>
      </c>
      <c r="D428" s="18" t="s">
        <v>57</v>
      </c>
      <c r="E428" s="18"/>
    </row>
    <row r="429" spans="1:5" x14ac:dyDescent="0.15">
      <c r="A429" s="13"/>
      <c r="B429" s="13"/>
      <c r="C429" s="13"/>
      <c r="D429" s="13"/>
      <c r="E429" s="13"/>
    </row>
    <row r="430" spans="1:5" x14ac:dyDescent="0.15">
      <c r="A430" s="12" t="s">
        <v>46</v>
      </c>
      <c r="B430" s="12"/>
      <c r="C430" s="12"/>
      <c r="D430" s="12"/>
      <c r="E430" s="12"/>
    </row>
    <row r="431" spans="1:5" x14ac:dyDescent="0.15">
      <c r="A431" s="12" t="s">
        <v>47</v>
      </c>
      <c r="B431" s="12"/>
      <c r="C431" s="12"/>
      <c r="D431" s="12"/>
      <c r="E431" s="12"/>
    </row>
    <row r="432" spans="1:5" x14ac:dyDescent="0.15">
      <c r="A432" s="12" t="s">
        <v>48</v>
      </c>
      <c r="B432" s="12"/>
      <c r="C432" s="12"/>
      <c r="D432" s="12"/>
      <c r="E432" s="12"/>
    </row>
    <row r="433" spans="1:5" x14ac:dyDescent="0.15">
      <c r="A433" s="12" t="s">
        <v>49</v>
      </c>
      <c r="B433" s="12"/>
      <c r="C433" s="12"/>
      <c r="D433" s="12"/>
      <c r="E433" s="12"/>
    </row>
    <row r="434" spans="1:5" x14ac:dyDescent="0.15">
      <c r="A434" s="12" t="s">
        <v>50</v>
      </c>
      <c r="B434" s="12"/>
      <c r="C434" s="12"/>
      <c r="D434" s="12"/>
      <c r="E434" s="12"/>
    </row>
    <row r="435" spans="1:5" x14ac:dyDescent="0.15">
      <c r="A435" s="14" t="s">
        <v>51</v>
      </c>
      <c r="B435" s="14"/>
      <c r="C435" s="14"/>
      <c r="D435" s="14"/>
      <c r="E435" s="14"/>
    </row>
    <row r="438" spans="1:5" x14ac:dyDescent="0.15">
      <c r="A438" s="15" t="s">
        <v>58</v>
      </c>
      <c r="B438" s="16">
        <f>'Grunnlagsdata enkeltbygg'!B666</f>
        <v>0</v>
      </c>
    </row>
    <row r="439" spans="1:5" ht="14" thickBot="1" x14ac:dyDescent="0.2"/>
    <row r="440" spans="1:5" ht="14" thickBot="1" x14ac:dyDescent="0.2">
      <c r="A440" s="18"/>
      <c r="B440" s="18" t="s">
        <v>54</v>
      </c>
      <c r="C440" s="18" t="s">
        <v>52</v>
      </c>
      <c r="D440" s="18" t="s">
        <v>56</v>
      </c>
      <c r="E440" s="18" t="s">
        <v>59</v>
      </c>
    </row>
    <row r="441" spans="1:5" ht="15" thickBot="1" x14ac:dyDescent="0.25">
      <c r="A441" s="18"/>
      <c r="B441" s="18" t="s">
        <v>55</v>
      </c>
      <c r="C441" s="18" t="s">
        <v>53</v>
      </c>
      <c r="D441" s="18" t="s">
        <v>57</v>
      </c>
      <c r="E441" s="18"/>
    </row>
    <row r="442" spans="1:5" x14ac:dyDescent="0.15">
      <c r="A442" s="13"/>
      <c r="B442" s="13"/>
      <c r="C442" s="13"/>
      <c r="D442" s="13"/>
      <c r="E442" s="13"/>
    </row>
    <row r="443" spans="1:5" x14ac:dyDescent="0.15">
      <c r="A443" s="12" t="s">
        <v>46</v>
      </c>
      <c r="B443" s="12"/>
      <c r="C443" s="12"/>
      <c r="D443" s="12"/>
      <c r="E443" s="12"/>
    </row>
    <row r="444" spans="1:5" x14ac:dyDescent="0.15">
      <c r="A444" s="12" t="s">
        <v>47</v>
      </c>
      <c r="B444" s="12"/>
      <c r="C444" s="12"/>
      <c r="D444" s="12"/>
      <c r="E444" s="12"/>
    </row>
    <row r="445" spans="1:5" x14ac:dyDescent="0.15">
      <c r="A445" s="12" t="s">
        <v>48</v>
      </c>
      <c r="B445" s="12"/>
      <c r="C445" s="12"/>
      <c r="D445" s="12"/>
      <c r="E445" s="12"/>
    </row>
    <row r="446" spans="1:5" x14ac:dyDescent="0.15">
      <c r="A446" s="12" t="s">
        <v>49</v>
      </c>
      <c r="B446" s="12"/>
      <c r="C446" s="12"/>
      <c r="D446" s="12"/>
      <c r="E446" s="12"/>
    </row>
    <row r="447" spans="1:5" x14ac:dyDescent="0.15">
      <c r="A447" s="12" t="s">
        <v>50</v>
      </c>
      <c r="B447" s="12"/>
      <c r="C447" s="12"/>
      <c r="D447" s="12"/>
      <c r="E447" s="12"/>
    </row>
    <row r="448" spans="1:5" x14ac:dyDescent="0.15">
      <c r="A448" s="14" t="s">
        <v>51</v>
      </c>
      <c r="B448" s="14"/>
      <c r="C448" s="14"/>
      <c r="D448" s="14"/>
      <c r="E448" s="14"/>
    </row>
    <row r="451" spans="1:5" x14ac:dyDescent="0.15">
      <c r="A451" s="15" t="s">
        <v>58</v>
      </c>
      <c r="B451" s="16">
        <f>'Grunnlagsdata enkeltbygg'!B686</f>
        <v>0</v>
      </c>
    </row>
    <row r="452" spans="1:5" ht="14" thickBot="1" x14ac:dyDescent="0.2"/>
    <row r="453" spans="1:5" ht="14" thickBot="1" x14ac:dyDescent="0.2">
      <c r="A453" s="18"/>
      <c r="B453" s="18" t="s">
        <v>54</v>
      </c>
      <c r="C453" s="18" t="s">
        <v>52</v>
      </c>
      <c r="D453" s="18" t="s">
        <v>56</v>
      </c>
      <c r="E453" s="18" t="s">
        <v>59</v>
      </c>
    </row>
    <row r="454" spans="1:5" ht="15" thickBot="1" x14ac:dyDescent="0.25">
      <c r="A454" s="18"/>
      <c r="B454" s="18" t="s">
        <v>55</v>
      </c>
      <c r="C454" s="18" t="s">
        <v>53</v>
      </c>
      <c r="D454" s="18" t="s">
        <v>57</v>
      </c>
      <c r="E454" s="18"/>
    </row>
    <row r="455" spans="1:5" x14ac:dyDescent="0.15">
      <c r="A455" s="13"/>
      <c r="B455" s="13"/>
      <c r="C455" s="13"/>
      <c r="D455" s="13"/>
      <c r="E455" s="13"/>
    </row>
    <row r="456" spans="1:5" x14ac:dyDescent="0.15">
      <c r="A456" s="12" t="s">
        <v>46</v>
      </c>
      <c r="B456" s="12"/>
      <c r="C456" s="12"/>
      <c r="D456" s="12"/>
      <c r="E456" s="12"/>
    </row>
    <row r="457" spans="1:5" x14ac:dyDescent="0.15">
      <c r="A457" s="12" t="s">
        <v>47</v>
      </c>
      <c r="B457" s="12"/>
      <c r="C457" s="12"/>
      <c r="D457" s="12"/>
      <c r="E457" s="12"/>
    </row>
    <row r="458" spans="1:5" x14ac:dyDescent="0.15">
      <c r="A458" s="12" t="s">
        <v>48</v>
      </c>
      <c r="B458" s="12"/>
      <c r="C458" s="12"/>
      <c r="D458" s="12"/>
      <c r="E458" s="12"/>
    </row>
    <row r="459" spans="1:5" x14ac:dyDescent="0.15">
      <c r="A459" s="12" t="s">
        <v>49</v>
      </c>
      <c r="B459" s="12"/>
      <c r="C459" s="12"/>
      <c r="D459" s="12"/>
      <c r="E459" s="12"/>
    </row>
    <row r="460" spans="1:5" x14ac:dyDescent="0.15">
      <c r="A460" s="12" t="s">
        <v>50</v>
      </c>
      <c r="B460" s="12"/>
      <c r="C460" s="12"/>
      <c r="D460" s="12"/>
      <c r="E460" s="12"/>
    </row>
    <row r="461" spans="1:5" x14ac:dyDescent="0.15">
      <c r="A461" s="14" t="s">
        <v>51</v>
      </c>
      <c r="B461" s="14"/>
      <c r="C461" s="14"/>
      <c r="D461" s="14"/>
      <c r="E461" s="14"/>
    </row>
    <row r="464" spans="1:5" x14ac:dyDescent="0.15">
      <c r="A464" s="15" t="s">
        <v>58</v>
      </c>
      <c r="B464" s="16">
        <f>'Grunnlagsdata enkeltbygg'!B706</f>
        <v>0</v>
      </c>
    </row>
    <row r="465" spans="1:5" ht="14" thickBot="1" x14ac:dyDescent="0.2"/>
    <row r="466" spans="1:5" ht="14" thickBot="1" x14ac:dyDescent="0.2">
      <c r="A466" s="18"/>
      <c r="B466" s="18" t="s">
        <v>54</v>
      </c>
      <c r="C466" s="18" t="s">
        <v>52</v>
      </c>
      <c r="D466" s="18" t="s">
        <v>56</v>
      </c>
      <c r="E466" s="18" t="s">
        <v>59</v>
      </c>
    </row>
    <row r="467" spans="1:5" ht="15" thickBot="1" x14ac:dyDescent="0.25">
      <c r="A467" s="18"/>
      <c r="B467" s="18" t="s">
        <v>55</v>
      </c>
      <c r="C467" s="18" t="s">
        <v>53</v>
      </c>
      <c r="D467" s="18" t="s">
        <v>57</v>
      </c>
      <c r="E467" s="18"/>
    </row>
    <row r="468" spans="1:5" x14ac:dyDescent="0.15">
      <c r="A468" s="13"/>
      <c r="B468" s="13"/>
      <c r="C468" s="13"/>
      <c r="D468" s="13"/>
      <c r="E468" s="13"/>
    </row>
    <row r="469" spans="1:5" x14ac:dyDescent="0.15">
      <c r="A469" s="12" t="s">
        <v>46</v>
      </c>
      <c r="B469" s="12"/>
      <c r="C469" s="12"/>
      <c r="D469" s="12"/>
      <c r="E469" s="12"/>
    </row>
    <row r="470" spans="1:5" x14ac:dyDescent="0.15">
      <c r="A470" s="12" t="s">
        <v>47</v>
      </c>
      <c r="B470" s="12"/>
      <c r="C470" s="12"/>
      <c r="D470" s="12"/>
      <c r="E470" s="12"/>
    </row>
    <row r="471" spans="1:5" x14ac:dyDescent="0.15">
      <c r="A471" s="12" t="s">
        <v>48</v>
      </c>
      <c r="B471" s="12"/>
      <c r="C471" s="12"/>
      <c r="D471" s="12"/>
      <c r="E471" s="12"/>
    </row>
    <row r="472" spans="1:5" x14ac:dyDescent="0.15">
      <c r="A472" s="12" t="s">
        <v>49</v>
      </c>
      <c r="B472" s="12"/>
      <c r="C472" s="12"/>
      <c r="D472" s="12"/>
      <c r="E472" s="12"/>
    </row>
    <row r="473" spans="1:5" x14ac:dyDescent="0.15">
      <c r="A473" s="12" t="s">
        <v>50</v>
      </c>
      <c r="B473" s="12"/>
      <c r="C473" s="12"/>
      <c r="D473" s="12"/>
      <c r="E473" s="12"/>
    </row>
    <row r="474" spans="1:5" x14ac:dyDescent="0.15">
      <c r="A474" s="14" t="s">
        <v>51</v>
      </c>
      <c r="B474" s="14"/>
      <c r="C474" s="14"/>
      <c r="D474" s="14"/>
      <c r="E474" s="14"/>
    </row>
    <row r="477" spans="1:5" x14ac:dyDescent="0.15">
      <c r="A477" s="15" t="s">
        <v>58</v>
      </c>
      <c r="B477" s="16">
        <f>'Grunnlagsdata enkeltbygg'!B726</f>
        <v>0</v>
      </c>
    </row>
    <row r="478" spans="1:5" ht="14" thickBot="1" x14ac:dyDescent="0.2"/>
    <row r="479" spans="1:5" ht="14" thickBot="1" x14ac:dyDescent="0.2">
      <c r="A479" s="18"/>
      <c r="B479" s="18" t="s">
        <v>54</v>
      </c>
      <c r="C479" s="18" t="s">
        <v>52</v>
      </c>
      <c r="D479" s="18" t="s">
        <v>56</v>
      </c>
      <c r="E479" s="18" t="s">
        <v>59</v>
      </c>
    </row>
    <row r="480" spans="1:5" ht="15" thickBot="1" x14ac:dyDescent="0.25">
      <c r="A480" s="18"/>
      <c r="B480" s="18" t="s">
        <v>55</v>
      </c>
      <c r="C480" s="18" t="s">
        <v>53</v>
      </c>
      <c r="D480" s="18" t="s">
        <v>57</v>
      </c>
      <c r="E480" s="18"/>
    </row>
    <row r="481" spans="1:5" x14ac:dyDescent="0.15">
      <c r="A481" s="13"/>
      <c r="B481" s="13"/>
      <c r="C481" s="13"/>
      <c r="D481" s="13"/>
      <c r="E481" s="13"/>
    </row>
    <row r="482" spans="1:5" x14ac:dyDescent="0.15">
      <c r="A482" s="12" t="s">
        <v>46</v>
      </c>
      <c r="B482" s="12"/>
      <c r="C482" s="12"/>
      <c r="D482" s="12"/>
      <c r="E482" s="12"/>
    </row>
    <row r="483" spans="1:5" x14ac:dyDescent="0.15">
      <c r="A483" s="12" t="s">
        <v>47</v>
      </c>
      <c r="B483" s="12"/>
      <c r="C483" s="12"/>
      <c r="D483" s="12"/>
      <c r="E483" s="12"/>
    </row>
    <row r="484" spans="1:5" x14ac:dyDescent="0.15">
      <c r="A484" s="12" t="s">
        <v>48</v>
      </c>
      <c r="B484" s="12"/>
      <c r="C484" s="12"/>
      <c r="D484" s="12"/>
      <c r="E484" s="12"/>
    </row>
    <row r="485" spans="1:5" x14ac:dyDescent="0.15">
      <c r="A485" s="12" t="s">
        <v>49</v>
      </c>
      <c r="B485" s="12"/>
      <c r="C485" s="12"/>
      <c r="D485" s="12"/>
      <c r="E485" s="12"/>
    </row>
    <row r="486" spans="1:5" x14ac:dyDescent="0.15">
      <c r="A486" s="12" t="s">
        <v>50</v>
      </c>
      <c r="B486" s="12"/>
      <c r="C486" s="12"/>
      <c r="D486" s="12"/>
      <c r="E486" s="12"/>
    </row>
    <row r="487" spans="1:5" x14ac:dyDescent="0.15">
      <c r="A487" s="14" t="s">
        <v>51</v>
      </c>
      <c r="B487" s="14"/>
      <c r="C487" s="14"/>
      <c r="D487" s="14"/>
      <c r="E487" s="14"/>
    </row>
    <row r="490" spans="1:5" x14ac:dyDescent="0.15">
      <c r="A490" s="15" t="s">
        <v>58</v>
      </c>
      <c r="B490" s="16">
        <f>'Grunnlagsdata enkeltbygg'!B746</f>
        <v>0</v>
      </c>
    </row>
    <row r="491" spans="1:5" ht="14" thickBot="1" x14ac:dyDescent="0.2"/>
    <row r="492" spans="1:5" ht="14" thickBot="1" x14ac:dyDescent="0.2">
      <c r="A492" s="18"/>
      <c r="B492" s="18" t="s">
        <v>54</v>
      </c>
      <c r="C492" s="18" t="s">
        <v>52</v>
      </c>
      <c r="D492" s="18" t="s">
        <v>56</v>
      </c>
      <c r="E492" s="18" t="s">
        <v>59</v>
      </c>
    </row>
    <row r="493" spans="1:5" ht="15" thickBot="1" x14ac:dyDescent="0.25">
      <c r="A493" s="18"/>
      <c r="B493" s="18" t="s">
        <v>55</v>
      </c>
      <c r="C493" s="18" t="s">
        <v>53</v>
      </c>
      <c r="D493" s="18" t="s">
        <v>57</v>
      </c>
      <c r="E493" s="18"/>
    </row>
    <row r="494" spans="1:5" x14ac:dyDescent="0.15">
      <c r="A494" s="13"/>
      <c r="B494" s="13"/>
      <c r="C494" s="13"/>
      <c r="D494" s="13"/>
      <c r="E494" s="13"/>
    </row>
    <row r="495" spans="1:5" x14ac:dyDescent="0.15">
      <c r="A495" s="12" t="s">
        <v>46</v>
      </c>
      <c r="B495" s="12"/>
      <c r="C495" s="12"/>
      <c r="D495" s="12"/>
      <c r="E495" s="12"/>
    </row>
    <row r="496" spans="1:5" x14ac:dyDescent="0.15">
      <c r="A496" s="12" t="s">
        <v>47</v>
      </c>
      <c r="B496" s="12"/>
      <c r="C496" s="12"/>
      <c r="D496" s="12"/>
      <c r="E496" s="12"/>
    </row>
    <row r="497" spans="1:5" x14ac:dyDescent="0.15">
      <c r="A497" s="12" t="s">
        <v>48</v>
      </c>
      <c r="B497" s="12"/>
      <c r="C497" s="12"/>
      <c r="D497" s="12"/>
      <c r="E497" s="12"/>
    </row>
    <row r="498" spans="1:5" x14ac:dyDescent="0.15">
      <c r="A498" s="12" t="s">
        <v>49</v>
      </c>
      <c r="B498" s="12"/>
      <c r="C498" s="12"/>
      <c r="D498" s="12"/>
      <c r="E498" s="12"/>
    </row>
    <row r="499" spans="1:5" x14ac:dyDescent="0.15">
      <c r="A499" s="12" t="s">
        <v>50</v>
      </c>
      <c r="B499" s="12"/>
      <c r="C499" s="12"/>
      <c r="D499" s="12"/>
      <c r="E499" s="12"/>
    </row>
    <row r="500" spans="1:5" x14ac:dyDescent="0.15">
      <c r="A500" s="14" t="s">
        <v>51</v>
      </c>
      <c r="B500" s="14"/>
      <c r="C500" s="14"/>
      <c r="D500" s="14"/>
      <c r="E500" s="14"/>
    </row>
    <row r="503" spans="1:5" x14ac:dyDescent="0.15">
      <c r="A503" s="15" t="s">
        <v>58</v>
      </c>
      <c r="B503" s="16">
        <f>'Grunnlagsdata enkeltbygg'!B766</f>
        <v>0</v>
      </c>
    </row>
    <row r="504" spans="1:5" ht="14" thickBot="1" x14ac:dyDescent="0.2"/>
    <row r="505" spans="1:5" ht="14" thickBot="1" x14ac:dyDescent="0.2">
      <c r="A505" s="18"/>
      <c r="B505" s="18" t="s">
        <v>54</v>
      </c>
      <c r="C505" s="18" t="s">
        <v>52</v>
      </c>
      <c r="D505" s="18" t="s">
        <v>56</v>
      </c>
      <c r="E505" s="18" t="s">
        <v>59</v>
      </c>
    </row>
    <row r="506" spans="1:5" ht="15" thickBot="1" x14ac:dyDescent="0.25">
      <c r="A506" s="18"/>
      <c r="B506" s="18" t="s">
        <v>55</v>
      </c>
      <c r="C506" s="18" t="s">
        <v>53</v>
      </c>
      <c r="D506" s="18" t="s">
        <v>57</v>
      </c>
      <c r="E506" s="18"/>
    </row>
    <row r="507" spans="1:5" x14ac:dyDescent="0.15">
      <c r="A507" s="13"/>
      <c r="B507" s="13"/>
      <c r="C507" s="13"/>
      <c r="D507" s="13"/>
      <c r="E507" s="13"/>
    </row>
    <row r="508" spans="1:5" x14ac:dyDescent="0.15">
      <c r="A508" s="12" t="s">
        <v>46</v>
      </c>
      <c r="B508" s="12"/>
      <c r="C508" s="12"/>
      <c r="D508" s="12"/>
      <c r="E508" s="12"/>
    </row>
    <row r="509" spans="1:5" x14ac:dyDescent="0.15">
      <c r="A509" s="12" t="s">
        <v>47</v>
      </c>
      <c r="B509" s="12"/>
      <c r="C509" s="12"/>
      <c r="D509" s="12"/>
      <c r="E509" s="12"/>
    </row>
    <row r="510" spans="1:5" x14ac:dyDescent="0.15">
      <c r="A510" s="12" t="s">
        <v>48</v>
      </c>
      <c r="B510" s="12"/>
      <c r="C510" s="12"/>
      <c r="D510" s="12"/>
      <c r="E510" s="12"/>
    </row>
    <row r="511" spans="1:5" x14ac:dyDescent="0.15">
      <c r="A511" s="12" t="s">
        <v>49</v>
      </c>
      <c r="B511" s="12"/>
      <c r="C511" s="12"/>
      <c r="D511" s="12"/>
      <c r="E511" s="12"/>
    </row>
    <row r="512" spans="1:5" x14ac:dyDescent="0.15">
      <c r="A512" s="12" t="s">
        <v>50</v>
      </c>
      <c r="B512" s="12"/>
      <c r="C512" s="12"/>
      <c r="D512" s="12"/>
      <c r="E512" s="12"/>
    </row>
    <row r="513" spans="1:5" x14ac:dyDescent="0.15">
      <c r="A513" s="14" t="s">
        <v>51</v>
      </c>
      <c r="B513" s="14"/>
      <c r="C513" s="14"/>
      <c r="D513" s="14"/>
      <c r="E513" s="14"/>
    </row>
    <row r="516" spans="1:5" x14ac:dyDescent="0.15">
      <c r="A516" s="15" t="s">
        <v>58</v>
      </c>
      <c r="B516" s="16">
        <f>'Grunnlagsdata enkeltbygg'!B786</f>
        <v>0</v>
      </c>
    </row>
    <row r="517" spans="1:5" ht="14" thickBot="1" x14ac:dyDescent="0.2"/>
    <row r="518" spans="1:5" ht="14" thickBot="1" x14ac:dyDescent="0.2">
      <c r="A518" s="18"/>
      <c r="B518" s="18" t="s">
        <v>54</v>
      </c>
      <c r="C518" s="18" t="s">
        <v>52</v>
      </c>
      <c r="D518" s="18" t="s">
        <v>56</v>
      </c>
      <c r="E518" s="18" t="s">
        <v>59</v>
      </c>
    </row>
    <row r="519" spans="1:5" ht="15" thickBot="1" x14ac:dyDescent="0.25">
      <c r="A519" s="18"/>
      <c r="B519" s="18" t="s">
        <v>55</v>
      </c>
      <c r="C519" s="18" t="s">
        <v>53</v>
      </c>
      <c r="D519" s="18" t="s">
        <v>57</v>
      </c>
      <c r="E519" s="18"/>
    </row>
    <row r="520" spans="1:5" x14ac:dyDescent="0.15">
      <c r="A520" s="13"/>
      <c r="B520" s="13"/>
      <c r="C520" s="13"/>
      <c r="D520" s="13"/>
      <c r="E520" s="13"/>
    </row>
    <row r="521" spans="1:5" x14ac:dyDescent="0.15">
      <c r="A521" s="12" t="s">
        <v>46</v>
      </c>
      <c r="B521" s="12"/>
      <c r="C521" s="12"/>
      <c r="D521" s="12"/>
      <c r="E521" s="12"/>
    </row>
    <row r="522" spans="1:5" x14ac:dyDescent="0.15">
      <c r="A522" s="12" t="s">
        <v>47</v>
      </c>
      <c r="B522" s="12"/>
      <c r="C522" s="12"/>
      <c r="D522" s="12"/>
      <c r="E522" s="12"/>
    </row>
    <row r="523" spans="1:5" x14ac:dyDescent="0.15">
      <c r="A523" s="12" t="s">
        <v>48</v>
      </c>
      <c r="B523" s="12"/>
      <c r="C523" s="12"/>
      <c r="D523" s="12"/>
      <c r="E523" s="12"/>
    </row>
    <row r="524" spans="1:5" x14ac:dyDescent="0.15">
      <c r="A524" s="12" t="s">
        <v>49</v>
      </c>
      <c r="B524" s="12"/>
      <c r="C524" s="12"/>
      <c r="D524" s="12"/>
      <c r="E524" s="12"/>
    </row>
    <row r="525" spans="1:5" x14ac:dyDescent="0.15">
      <c r="A525" s="12" t="s">
        <v>50</v>
      </c>
      <c r="B525" s="12"/>
      <c r="C525" s="12"/>
      <c r="D525" s="12"/>
      <c r="E525" s="12"/>
    </row>
    <row r="526" spans="1:5" x14ac:dyDescent="0.15">
      <c r="A526" s="14" t="s">
        <v>51</v>
      </c>
      <c r="B526" s="14"/>
      <c r="C526" s="14"/>
      <c r="D526" s="14"/>
      <c r="E526" s="14"/>
    </row>
    <row r="529" spans="1:5" x14ac:dyDescent="0.15">
      <c r="A529" s="15" t="s">
        <v>58</v>
      </c>
      <c r="B529" s="16">
        <f>'Grunnlagsdata enkeltbygg'!B806</f>
        <v>0</v>
      </c>
    </row>
    <row r="530" spans="1:5" ht="14" thickBot="1" x14ac:dyDescent="0.2"/>
    <row r="531" spans="1:5" ht="14" thickBot="1" x14ac:dyDescent="0.2">
      <c r="A531" s="18"/>
      <c r="B531" s="18" t="s">
        <v>54</v>
      </c>
      <c r="C531" s="18" t="s">
        <v>52</v>
      </c>
      <c r="D531" s="18" t="s">
        <v>56</v>
      </c>
      <c r="E531" s="18" t="s">
        <v>59</v>
      </c>
    </row>
    <row r="532" spans="1:5" ht="15" thickBot="1" x14ac:dyDescent="0.25">
      <c r="A532" s="18"/>
      <c r="B532" s="18" t="s">
        <v>55</v>
      </c>
      <c r="C532" s="18" t="s">
        <v>53</v>
      </c>
      <c r="D532" s="18" t="s">
        <v>57</v>
      </c>
      <c r="E532" s="18"/>
    </row>
    <row r="533" spans="1:5" x14ac:dyDescent="0.15">
      <c r="A533" s="13"/>
      <c r="B533" s="13"/>
      <c r="C533" s="13"/>
      <c r="D533" s="13"/>
      <c r="E533" s="13"/>
    </row>
    <row r="534" spans="1:5" x14ac:dyDescent="0.15">
      <c r="A534" s="12" t="s">
        <v>46</v>
      </c>
      <c r="B534" s="12"/>
      <c r="C534" s="12"/>
      <c r="D534" s="12"/>
      <c r="E534" s="12"/>
    </row>
    <row r="535" spans="1:5" x14ac:dyDescent="0.15">
      <c r="A535" s="12" t="s">
        <v>47</v>
      </c>
      <c r="B535" s="12"/>
      <c r="C535" s="12"/>
      <c r="D535" s="12"/>
      <c r="E535" s="12"/>
    </row>
    <row r="536" spans="1:5" x14ac:dyDescent="0.15">
      <c r="A536" s="12" t="s">
        <v>48</v>
      </c>
      <c r="B536" s="12"/>
      <c r="C536" s="12"/>
      <c r="D536" s="12"/>
      <c r="E536" s="12"/>
    </row>
    <row r="537" spans="1:5" x14ac:dyDescent="0.15">
      <c r="A537" s="12" t="s">
        <v>49</v>
      </c>
      <c r="B537" s="12"/>
      <c r="C537" s="12"/>
      <c r="D537" s="12"/>
      <c r="E537" s="12"/>
    </row>
    <row r="538" spans="1:5" x14ac:dyDescent="0.15">
      <c r="A538" s="12" t="s">
        <v>50</v>
      </c>
      <c r="B538" s="12"/>
      <c r="C538" s="12"/>
      <c r="D538" s="12"/>
      <c r="E538" s="12"/>
    </row>
    <row r="539" spans="1:5" x14ac:dyDescent="0.15">
      <c r="A539" s="14" t="s">
        <v>51</v>
      </c>
      <c r="B539" s="14"/>
      <c r="C539" s="14"/>
      <c r="D539" s="14"/>
      <c r="E539" s="14"/>
    </row>
  </sheetData>
  <phoneticPr fontId="0" type="noConversion"/>
  <pageMargins left="0.7" right="0.7" top="0.78740157499999996" bottom="0.78740157499999996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32"/>
  <sheetViews>
    <sheetView workbookViewId="0">
      <selection activeCell="A36" sqref="A36"/>
    </sheetView>
  </sheetViews>
  <sheetFormatPr baseColWidth="10" defaultColWidth="11.5" defaultRowHeight="13" x14ac:dyDescent="0.15"/>
  <cols>
    <col min="1" max="1" width="42.6640625" customWidth="1"/>
    <col min="2" max="2" width="17.33203125" customWidth="1"/>
    <col min="3" max="3" width="12" customWidth="1"/>
    <col min="4" max="4" width="7.5" customWidth="1"/>
    <col min="5" max="5" width="9.33203125" customWidth="1"/>
    <col min="6" max="6" width="13.5" customWidth="1"/>
    <col min="7" max="8" width="12.5" customWidth="1"/>
    <col min="9" max="9" width="11.6640625" customWidth="1"/>
    <col min="10" max="10" width="8.1640625" customWidth="1"/>
    <col min="11" max="11" width="13.6640625" customWidth="1"/>
  </cols>
  <sheetData>
    <row r="1" spans="1:12" x14ac:dyDescent="0.15">
      <c r="A1" s="1" t="s">
        <v>30</v>
      </c>
    </row>
    <row r="2" spans="1:12" ht="14" thickBot="1" x14ac:dyDescent="0.2">
      <c r="A2">
        <f>+'Grunnlagsdata enkeltbygg'!O4</f>
        <v>0</v>
      </c>
    </row>
    <row r="3" spans="1:12" x14ac:dyDescent="0.15">
      <c r="A3" s="2" t="s">
        <v>0</v>
      </c>
      <c r="B3" s="36" t="s">
        <v>9</v>
      </c>
      <c r="C3" s="22" t="s">
        <v>2</v>
      </c>
      <c r="D3" s="23" t="s">
        <v>31</v>
      </c>
      <c r="E3" s="197" t="s">
        <v>65</v>
      </c>
      <c r="F3" s="198"/>
      <c r="G3" s="198"/>
      <c r="H3" s="199"/>
      <c r="I3" s="200"/>
      <c r="J3" s="22" t="s">
        <v>32</v>
      </c>
      <c r="K3" s="23" t="s">
        <v>33</v>
      </c>
    </row>
    <row r="4" spans="1:12" x14ac:dyDescent="0.15">
      <c r="A4" s="3"/>
      <c r="B4" s="3"/>
      <c r="C4" s="4"/>
      <c r="D4" s="24"/>
      <c r="E4" s="26" t="s">
        <v>108</v>
      </c>
      <c r="F4" s="27" t="s">
        <v>23</v>
      </c>
      <c r="G4" s="27" t="s">
        <v>22</v>
      </c>
      <c r="H4" s="28" t="s">
        <v>25</v>
      </c>
      <c r="I4" s="29" t="s">
        <v>34</v>
      </c>
      <c r="J4" s="34" t="s">
        <v>35</v>
      </c>
      <c r="K4" s="24" t="s">
        <v>67</v>
      </c>
    </row>
    <row r="5" spans="1:12" ht="14" thickBot="1" x14ac:dyDescent="0.2">
      <c r="A5" s="5"/>
      <c r="B5" s="5"/>
      <c r="C5" s="6"/>
      <c r="D5" s="25" t="s">
        <v>36</v>
      </c>
      <c r="E5" s="30" t="s">
        <v>37</v>
      </c>
      <c r="F5" s="31" t="s">
        <v>37</v>
      </c>
      <c r="G5" s="31" t="s">
        <v>37</v>
      </c>
      <c r="H5" s="32" t="s">
        <v>37</v>
      </c>
      <c r="I5" s="33" t="s">
        <v>37</v>
      </c>
      <c r="J5" s="35" t="s">
        <v>38</v>
      </c>
      <c r="K5" s="25" t="s">
        <v>39</v>
      </c>
    </row>
    <row r="6" spans="1:12" x14ac:dyDescent="0.15">
      <c r="A6" s="7">
        <f>'Grunnlagsdata enkeltbygg'!B6</f>
        <v>0</v>
      </c>
      <c r="B6" s="7">
        <f>'Grunnlagsdata enkeltbygg'!B10</f>
        <v>0</v>
      </c>
      <c r="C6" s="20">
        <f>'Grunnlagsdata enkeltbygg'!G7</f>
        <v>0</v>
      </c>
      <c r="D6" s="8">
        <f>'Grunnlagsdata enkeltbygg'!G11</f>
        <v>0</v>
      </c>
      <c r="E6" s="8">
        <f>'Grunnlagsdata enkeltbygg'!K19</f>
        <v>0</v>
      </c>
      <c r="F6" s="8">
        <f>'Grunnlagsdata enkeltbygg'!K18</f>
        <v>0</v>
      </c>
      <c r="G6" s="8">
        <f>'Grunnlagsdata enkeltbygg'!K17</f>
        <v>0</v>
      </c>
      <c r="H6" s="8">
        <f>'Grunnlagsdata enkeltbygg'!K20</f>
        <v>0</v>
      </c>
      <c r="I6" s="8">
        <f>E6+F6+G6+H6</f>
        <v>0</v>
      </c>
      <c r="J6" s="17">
        <f>'Grunnlagsdata enkeltbygg'!M17+'Grunnlagsdata enkeltbygg'!M18</f>
        <v>0</v>
      </c>
      <c r="K6" s="9">
        <f>IF(D6&gt;0,I6/D6,0)</f>
        <v>0</v>
      </c>
      <c r="L6" s="171"/>
    </row>
    <row r="7" spans="1:12" x14ac:dyDescent="0.15">
      <c r="A7" s="7" t="str">
        <f>'Grunnlagsdata enkeltbygg'!B26</f>
        <v xml:space="preserve"> </v>
      </c>
      <c r="B7" s="10">
        <f>'Grunnlagsdata enkeltbygg'!B30</f>
        <v>0</v>
      </c>
      <c r="C7" s="21">
        <f>'Grunnlagsdata enkeltbygg'!G27</f>
        <v>0</v>
      </c>
      <c r="D7" s="8">
        <f>'Grunnlagsdata enkeltbygg'!G31</f>
        <v>0</v>
      </c>
      <c r="E7" s="8">
        <f>'Grunnlagsdata enkeltbygg'!K39</f>
        <v>0</v>
      </c>
      <c r="F7" s="11">
        <f>'Grunnlagsdata enkeltbygg'!K38</f>
        <v>0</v>
      </c>
      <c r="G7" s="11">
        <f>'Grunnlagsdata enkeltbygg'!K37</f>
        <v>0</v>
      </c>
      <c r="H7" s="8">
        <f>'Grunnlagsdata enkeltbygg'!K40</f>
        <v>0</v>
      </c>
      <c r="I7" s="8">
        <f t="shared" ref="I7:I30" si="0">E7+F7+G7+H7</f>
        <v>0</v>
      </c>
      <c r="J7" s="10">
        <f>'Grunnlagsdata enkeltbygg'!M37+'Grunnlagsdata enkeltbygg'!M38</f>
        <v>0</v>
      </c>
      <c r="K7" s="9">
        <f t="shared" ref="K7:K30" si="1">IF(D7&gt;0,I7/D7,0)</f>
        <v>0</v>
      </c>
      <c r="L7" s="171"/>
    </row>
    <row r="8" spans="1:12" x14ac:dyDescent="0.15">
      <c r="A8" s="7">
        <f>'Grunnlagsdata enkeltbygg'!B46</f>
        <v>0</v>
      </c>
      <c r="B8" s="10">
        <f>'Grunnlagsdata enkeltbygg'!B50</f>
        <v>0</v>
      </c>
      <c r="C8" s="21">
        <f>'Grunnlagsdata enkeltbygg'!G47</f>
        <v>0</v>
      </c>
      <c r="D8" s="8">
        <f>'Grunnlagsdata enkeltbygg'!G51</f>
        <v>0</v>
      </c>
      <c r="E8" s="8">
        <f>'Grunnlagsdata enkeltbygg'!K59</f>
        <v>0</v>
      </c>
      <c r="F8" s="11">
        <f>'Grunnlagsdata enkeltbygg'!K58</f>
        <v>0</v>
      </c>
      <c r="G8" s="11">
        <f>'Grunnlagsdata enkeltbygg'!K57</f>
        <v>0</v>
      </c>
      <c r="H8" s="8">
        <f>'Grunnlagsdata enkeltbygg'!K60</f>
        <v>0</v>
      </c>
      <c r="I8" s="8">
        <f t="shared" si="0"/>
        <v>0</v>
      </c>
      <c r="J8" s="10">
        <f>'Grunnlagsdata enkeltbygg'!M57+'Grunnlagsdata enkeltbygg'!M58</f>
        <v>0</v>
      </c>
      <c r="K8" s="9">
        <f t="shared" si="1"/>
        <v>0</v>
      </c>
      <c r="L8" s="171"/>
    </row>
    <row r="9" spans="1:12" x14ac:dyDescent="0.15">
      <c r="A9" s="7">
        <f>'Grunnlagsdata enkeltbygg'!B66</f>
        <v>0</v>
      </c>
      <c r="B9" s="10">
        <f>'Grunnlagsdata enkeltbygg'!B70</f>
        <v>0</v>
      </c>
      <c r="C9" s="21">
        <f>'Grunnlagsdata enkeltbygg'!G67</f>
        <v>0</v>
      </c>
      <c r="D9" s="8">
        <f>'Grunnlagsdata enkeltbygg'!G71</f>
        <v>0</v>
      </c>
      <c r="E9" s="8">
        <f>'Grunnlagsdata enkeltbygg'!K79</f>
        <v>0</v>
      </c>
      <c r="F9" s="11">
        <f>'Grunnlagsdata enkeltbygg'!K78</f>
        <v>0</v>
      </c>
      <c r="G9" s="11">
        <f>'Grunnlagsdata enkeltbygg'!K77</f>
        <v>0</v>
      </c>
      <c r="H9" s="8">
        <f>'Grunnlagsdata enkeltbygg'!K80</f>
        <v>0</v>
      </c>
      <c r="I9" s="8">
        <f t="shared" si="0"/>
        <v>0</v>
      </c>
      <c r="J9" s="7">
        <f>'Grunnlagsdata enkeltbygg'!M77+'Grunnlagsdata enkeltbygg'!M78</f>
        <v>0</v>
      </c>
      <c r="K9" s="9">
        <f t="shared" si="1"/>
        <v>0</v>
      </c>
      <c r="L9" s="171"/>
    </row>
    <row r="10" spans="1:12" x14ac:dyDescent="0.15">
      <c r="A10" s="7">
        <f>'Grunnlagsdata enkeltbygg'!B86</f>
        <v>0</v>
      </c>
      <c r="B10" s="10">
        <f>'Grunnlagsdata enkeltbygg'!B90</f>
        <v>0</v>
      </c>
      <c r="C10" s="21">
        <f>'Grunnlagsdata enkeltbygg'!G87</f>
        <v>0</v>
      </c>
      <c r="D10" s="8">
        <f>'Grunnlagsdata enkeltbygg'!G91</f>
        <v>0</v>
      </c>
      <c r="E10" s="8">
        <f>'Grunnlagsdata enkeltbygg'!K99</f>
        <v>0</v>
      </c>
      <c r="F10" s="11">
        <f>'Grunnlagsdata enkeltbygg'!K98</f>
        <v>0</v>
      </c>
      <c r="G10" s="11">
        <f>'Grunnlagsdata enkeltbygg'!K97</f>
        <v>0</v>
      </c>
      <c r="H10" s="8">
        <f>'Grunnlagsdata enkeltbygg'!K100</f>
        <v>0</v>
      </c>
      <c r="I10" s="8">
        <f t="shared" si="0"/>
        <v>0</v>
      </c>
      <c r="J10" s="10">
        <f>'Grunnlagsdata enkeltbygg'!M97+'Grunnlagsdata enkeltbygg'!M98</f>
        <v>0</v>
      </c>
      <c r="K10" s="9">
        <f t="shared" si="1"/>
        <v>0</v>
      </c>
      <c r="L10" s="171"/>
    </row>
    <row r="11" spans="1:12" x14ac:dyDescent="0.15">
      <c r="A11" s="7">
        <f>'Grunnlagsdata enkeltbygg'!B106</f>
        <v>0</v>
      </c>
      <c r="B11" s="7">
        <f>'Grunnlagsdata enkeltbygg'!B110</f>
        <v>0</v>
      </c>
      <c r="C11" s="20">
        <f>'Grunnlagsdata enkeltbygg'!G107</f>
        <v>0</v>
      </c>
      <c r="D11" s="8">
        <f>'Grunnlagsdata enkeltbygg'!G111</f>
        <v>0</v>
      </c>
      <c r="E11" s="8">
        <f>'Grunnlagsdata enkeltbygg'!K119</f>
        <v>0</v>
      </c>
      <c r="F11" s="11">
        <f>'Grunnlagsdata enkeltbygg'!K118</f>
        <v>0</v>
      </c>
      <c r="G11" s="11">
        <f>'Grunnlagsdata enkeltbygg'!K117</f>
        <v>0</v>
      </c>
      <c r="H11" s="8">
        <f>'Grunnlagsdata enkeltbygg'!K120</f>
        <v>0</v>
      </c>
      <c r="I11" s="8">
        <f t="shared" si="0"/>
        <v>0</v>
      </c>
      <c r="J11" s="38">
        <f>'Grunnlagsdata enkeltbygg'!M117+'Grunnlagsdata enkeltbygg'!M118</f>
        <v>0</v>
      </c>
      <c r="K11" s="9">
        <f t="shared" si="1"/>
        <v>0</v>
      </c>
      <c r="L11" s="171"/>
    </row>
    <row r="12" spans="1:12" x14ac:dyDescent="0.15">
      <c r="A12" s="7">
        <f>'Grunnlagsdata enkeltbygg'!B126</f>
        <v>0</v>
      </c>
      <c r="B12" s="7">
        <f>'Grunnlagsdata enkeltbygg'!B130</f>
        <v>0</v>
      </c>
      <c r="C12" s="21">
        <f>'Grunnlagsdata enkeltbygg'!G128</f>
        <v>0</v>
      </c>
      <c r="D12" s="8">
        <v>0</v>
      </c>
      <c r="E12" s="8">
        <f>'Grunnlagsdata enkeltbygg'!K139</f>
        <v>0</v>
      </c>
      <c r="F12" s="11">
        <f>'Grunnlagsdata enkeltbygg'!K138</f>
        <v>0</v>
      </c>
      <c r="G12" s="11">
        <v>0</v>
      </c>
      <c r="H12" s="8">
        <f>'Grunnlagsdata enkeltbygg'!K140</f>
        <v>0</v>
      </c>
      <c r="I12" s="8">
        <f t="shared" si="0"/>
        <v>0</v>
      </c>
      <c r="J12" s="10">
        <v>0</v>
      </c>
      <c r="K12" s="9">
        <f t="shared" si="1"/>
        <v>0</v>
      </c>
      <c r="L12" s="171"/>
    </row>
    <row r="13" spans="1:12" x14ac:dyDescent="0.15">
      <c r="A13" s="7">
        <f>'Grunnlagsdata enkeltbygg'!B146</f>
        <v>0</v>
      </c>
      <c r="B13" s="10">
        <f>'Grunnlagsdata enkeltbygg'!B150</f>
        <v>0</v>
      </c>
      <c r="C13" s="21">
        <f>'Grunnlagsdata enkeltbygg'!G147</f>
        <v>0</v>
      </c>
      <c r="D13" s="8">
        <f>'Grunnlagsdata enkeltbygg'!G151</f>
        <v>0</v>
      </c>
      <c r="E13" s="8">
        <f>'Grunnlagsdata enkeltbygg'!K159</f>
        <v>0</v>
      </c>
      <c r="F13" s="11">
        <f>'Grunnlagsdata enkeltbygg'!K158</f>
        <v>0</v>
      </c>
      <c r="G13" s="11">
        <f>'Grunnlagsdata enkeltbygg'!K157</f>
        <v>0</v>
      </c>
      <c r="H13" s="8">
        <f>'Grunnlagsdata enkeltbygg'!K160</f>
        <v>0</v>
      </c>
      <c r="I13" s="8">
        <f t="shared" si="0"/>
        <v>0</v>
      </c>
      <c r="J13" s="10">
        <f>'Grunnlagsdata enkeltbygg'!M157+'Grunnlagsdata enkeltbygg'!M158</f>
        <v>0</v>
      </c>
      <c r="K13" s="9">
        <f t="shared" si="1"/>
        <v>0</v>
      </c>
      <c r="L13" s="171"/>
    </row>
    <row r="14" spans="1:12" x14ac:dyDescent="0.15">
      <c r="A14" s="7">
        <f>'Grunnlagsdata enkeltbygg'!B166</f>
        <v>0</v>
      </c>
      <c r="B14" s="10">
        <f>'Grunnlagsdata enkeltbygg'!B170</f>
        <v>0</v>
      </c>
      <c r="C14" s="21">
        <f>'Grunnlagsdata enkeltbygg'!G167</f>
        <v>0</v>
      </c>
      <c r="D14" s="8">
        <f>'Grunnlagsdata enkeltbygg'!G171</f>
        <v>0</v>
      </c>
      <c r="E14" s="8">
        <f>'Grunnlagsdata enkeltbygg'!K179</f>
        <v>0</v>
      </c>
      <c r="F14" s="11">
        <f>'Grunnlagsdata enkeltbygg'!K178</f>
        <v>0</v>
      </c>
      <c r="G14" s="11">
        <f>'Grunnlagsdata enkeltbygg'!K177</f>
        <v>0</v>
      </c>
      <c r="H14" s="8">
        <f>'Grunnlagsdata enkeltbygg'!K180</f>
        <v>0</v>
      </c>
      <c r="I14" s="8">
        <f t="shared" si="0"/>
        <v>0</v>
      </c>
      <c r="J14" s="10">
        <f>'Grunnlagsdata enkeltbygg'!M177+'Grunnlagsdata enkeltbygg'!M178</f>
        <v>0</v>
      </c>
      <c r="K14" s="9">
        <f t="shared" si="1"/>
        <v>0</v>
      </c>
      <c r="L14" s="171"/>
    </row>
    <row r="15" spans="1:12" x14ac:dyDescent="0.15">
      <c r="A15" s="7">
        <f>'Grunnlagsdata enkeltbygg'!B186</f>
        <v>0</v>
      </c>
      <c r="B15" s="10">
        <f>'Grunnlagsdata enkeltbygg'!B190</f>
        <v>0</v>
      </c>
      <c r="C15" s="21">
        <f>'Grunnlagsdata enkeltbygg'!G187</f>
        <v>0</v>
      </c>
      <c r="D15" s="8">
        <f>'Grunnlagsdata enkeltbygg'!G191</f>
        <v>0</v>
      </c>
      <c r="E15" s="8">
        <f>'Grunnlagsdata enkeltbygg'!K199</f>
        <v>0</v>
      </c>
      <c r="F15" s="11">
        <f>'Grunnlagsdata enkeltbygg'!K198</f>
        <v>0</v>
      </c>
      <c r="G15" s="11">
        <f>'Grunnlagsdata enkeltbygg'!K197</f>
        <v>0</v>
      </c>
      <c r="H15" s="8">
        <f>'Grunnlagsdata enkeltbygg'!K200</f>
        <v>0</v>
      </c>
      <c r="I15" s="8">
        <f t="shared" si="0"/>
        <v>0</v>
      </c>
      <c r="J15" s="7">
        <f>'Grunnlagsdata enkeltbygg'!M197+'Grunnlagsdata enkeltbygg'!M198</f>
        <v>0</v>
      </c>
      <c r="K15" s="9">
        <f t="shared" si="1"/>
        <v>0</v>
      </c>
      <c r="L15" s="171"/>
    </row>
    <row r="16" spans="1:12" x14ac:dyDescent="0.15">
      <c r="A16" s="7">
        <f>'Grunnlagsdata enkeltbygg'!B206</f>
        <v>0</v>
      </c>
      <c r="B16" s="7">
        <f>'Grunnlagsdata enkeltbygg'!B210</f>
        <v>0</v>
      </c>
      <c r="C16" s="20">
        <f>'Grunnlagsdata enkeltbygg'!G207</f>
        <v>0</v>
      </c>
      <c r="D16" s="8">
        <f>'Grunnlagsdata enkeltbygg'!G211</f>
        <v>0</v>
      </c>
      <c r="E16" s="8">
        <f>'Grunnlagsdata enkeltbygg'!K219</f>
        <v>0</v>
      </c>
      <c r="F16" s="11">
        <f>'Grunnlagsdata enkeltbygg'!K218</f>
        <v>0</v>
      </c>
      <c r="G16" s="11">
        <f>'Grunnlagsdata enkeltbygg'!K217</f>
        <v>0</v>
      </c>
      <c r="H16" s="8">
        <f>'Grunnlagsdata enkeltbygg'!K220</f>
        <v>0</v>
      </c>
      <c r="I16" s="8">
        <f t="shared" si="0"/>
        <v>0</v>
      </c>
      <c r="J16" s="7">
        <f>'Grunnlagsdata enkeltbygg'!M217+'Grunnlagsdata enkeltbygg'!M218</f>
        <v>0</v>
      </c>
      <c r="K16" s="9">
        <f t="shared" si="1"/>
        <v>0</v>
      </c>
      <c r="L16" s="171"/>
    </row>
    <row r="17" spans="1:12" x14ac:dyDescent="0.15">
      <c r="A17" s="7">
        <f>'Grunnlagsdata enkeltbygg'!B226</f>
        <v>0</v>
      </c>
      <c r="B17" s="10">
        <f>'Grunnlagsdata enkeltbygg'!B230</f>
        <v>0</v>
      </c>
      <c r="C17" s="21">
        <f>'Grunnlagsdata enkeltbygg'!G227</f>
        <v>0</v>
      </c>
      <c r="D17" s="11">
        <f>'Grunnlagsdata enkeltbygg'!G231</f>
        <v>0</v>
      </c>
      <c r="E17" s="8">
        <f>'Grunnlagsdata enkeltbygg'!K239</f>
        <v>0</v>
      </c>
      <c r="F17" s="11">
        <f>'Grunnlagsdata enkeltbygg'!K238</f>
        <v>0</v>
      </c>
      <c r="G17" s="11">
        <f>'Grunnlagsdata enkeltbygg'!K237</f>
        <v>0</v>
      </c>
      <c r="H17" s="8">
        <f>'Grunnlagsdata enkeltbygg'!K240</f>
        <v>0</v>
      </c>
      <c r="I17" s="8">
        <f t="shared" si="0"/>
        <v>0</v>
      </c>
      <c r="J17" s="7">
        <f>'Grunnlagsdata enkeltbygg'!M237+'Grunnlagsdata enkeltbygg'!M238</f>
        <v>0</v>
      </c>
      <c r="K17" s="9">
        <f t="shared" si="1"/>
        <v>0</v>
      </c>
      <c r="L17" s="171"/>
    </row>
    <row r="18" spans="1:12" x14ac:dyDescent="0.15">
      <c r="A18" s="7">
        <f>'Grunnlagsdata enkeltbygg'!B246</f>
        <v>0</v>
      </c>
      <c r="B18" s="10">
        <f>'Grunnlagsdata enkeltbygg'!B250</f>
        <v>0</v>
      </c>
      <c r="C18" s="21">
        <f>'Grunnlagsdata enkeltbygg'!G247</f>
        <v>0</v>
      </c>
      <c r="D18" s="11">
        <f>'Grunnlagsdata enkeltbygg'!G251</f>
        <v>0</v>
      </c>
      <c r="E18" s="8">
        <f>'Grunnlagsdata enkeltbygg'!K259</f>
        <v>0</v>
      </c>
      <c r="F18" s="11">
        <f>'Grunnlagsdata enkeltbygg'!K258</f>
        <v>0</v>
      </c>
      <c r="G18" s="11">
        <f>'Grunnlagsdata enkeltbygg'!K257</f>
        <v>0</v>
      </c>
      <c r="H18" s="8">
        <f>'Grunnlagsdata enkeltbygg'!K260</f>
        <v>0</v>
      </c>
      <c r="I18" s="8">
        <f t="shared" si="0"/>
        <v>0</v>
      </c>
      <c r="J18" s="7">
        <f>'Grunnlagsdata enkeltbygg'!M257+'Grunnlagsdata enkeltbygg'!M258</f>
        <v>0</v>
      </c>
      <c r="K18" s="9">
        <f t="shared" si="1"/>
        <v>0</v>
      </c>
      <c r="L18" s="171"/>
    </row>
    <row r="19" spans="1:12" x14ac:dyDescent="0.15">
      <c r="A19" s="7">
        <f>'Grunnlagsdata enkeltbygg'!B266</f>
        <v>0</v>
      </c>
      <c r="B19" s="10">
        <f>'Grunnlagsdata enkeltbygg'!B270</f>
        <v>0</v>
      </c>
      <c r="C19" s="21">
        <f>'Grunnlagsdata enkeltbygg'!G267</f>
        <v>0</v>
      </c>
      <c r="D19" s="11">
        <f>'Grunnlagsdata enkeltbygg'!G271</f>
        <v>0</v>
      </c>
      <c r="E19" s="8">
        <f>'Grunnlagsdata enkeltbygg'!K279</f>
        <v>0</v>
      </c>
      <c r="F19" s="11">
        <f>'Grunnlagsdata enkeltbygg'!K278</f>
        <v>0</v>
      </c>
      <c r="G19" s="11">
        <f>'Grunnlagsdata enkeltbygg'!K277</f>
        <v>0</v>
      </c>
      <c r="H19" s="8">
        <f>'Grunnlagsdata enkeltbygg'!K280</f>
        <v>0</v>
      </c>
      <c r="I19" s="8">
        <f t="shared" si="0"/>
        <v>0</v>
      </c>
      <c r="J19" s="7">
        <f>'Grunnlagsdata enkeltbygg'!M277+'Grunnlagsdata enkeltbygg'!M278</f>
        <v>0</v>
      </c>
      <c r="K19" s="9">
        <f t="shared" si="1"/>
        <v>0</v>
      </c>
      <c r="L19" s="171"/>
    </row>
    <row r="20" spans="1:12" x14ac:dyDescent="0.15">
      <c r="A20" s="7">
        <f>'Grunnlagsdata enkeltbygg'!B286</f>
        <v>0</v>
      </c>
      <c r="B20" s="10">
        <f>'Grunnlagsdata enkeltbygg'!B290</f>
        <v>0</v>
      </c>
      <c r="C20" s="21">
        <f>'Grunnlagsdata enkeltbygg'!G287</f>
        <v>0</v>
      </c>
      <c r="D20" s="11">
        <f>'Grunnlagsdata enkeltbygg'!G291</f>
        <v>0</v>
      </c>
      <c r="E20" s="8">
        <f>'Grunnlagsdata enkeltbygg'!K299</f>
        <v>0</v>
      </c>
      <c r="F20" s="11">
        <f>'Grunnlagsdata enkeltbygg'!K298</f>
        <v>0</v>
      </c>
      <c r="G20" s="11">
        <f>'Grunnlagsdata enkeltbygg'!K297</f>
        <v>0</v>
      </c>
      <c r="H20" s="8">
        <f>'Grunnlagsdata enkeltbygg'!K300</f>
        <v>0</v>
      </c>
      <c r="I20" s="8">
        <f t="shared" si="0"/>
        <v>0</v>
      </c>
      <c r="J20" s="7">
        <f>'Grunnlagsdata enkeltbygg'!M297+'Grunnlagsdata enkeltbygg'!M298</f>
        <v>0</v>
      </c>
      <c r="K20" s="9">
        <f t="shared" si="1"/>
        <v>0</v>
      </c>
      <c r="L20" s="171"/>
    </row>
    <row r="21" spans="1:12" x14ac:dyDescent="0.15">
      <c r="A21" s="7">
        <f>'Grunnlagsdata enkeltbygg'!B306</f>
        <v>0</v>
      </c>
      <c r="B21" s="7">
        <f>'Grunnlagsdata enkeltbygg'!B310</f>
        <v>0</v>
      </c>
      <c r="C21" s="20">
        <f>'Grunnlagsdata enkeltbygg'!G307</f>
        <v>0</v>
      </c>
      <c r="D21" s="8">
        <f>'Grunnlagsdata enkeltbygg'!G311</f>
        <v>0</v>
      </c>
      <c r="E21" s="8">
        <f>'Grunnlagsdata enkeltbygg'!K319</f>
        <v>0</v>
      </c>
      <c r="F21" s="11">
        <f>'Grunnlagsdata enkeltbygg'!K318</f>
        <v>0</v>
      </c>
      <c r="G21" s="11">
        <f>'Grunnlagsdata enkeltbygg'!K317</f>
        <v>0</v>
      </c>
      <c r="H21" s="8">
        <f>'Grunnlagsdata enkeltbygg'!K320</f>
        <v>0</v>
      </c>
      <c r="I21" s="8">
        <f t="shared" si="0"/>
        <v>0</v>
      </c>
      <c r="J21" s="7">
        <f>'Grunnlagsdata enkeltbygg'!M317+'Grunnlagsdata enkeltbygg'!M318</f>
        <v>0</v>
      </c>
      <c r="K21" s="9">
        <f t="shared" si="1"/>
        <v>0</v>
      </c>
      <c r="L21" s="171"/>
    </row>
    <row r="22" spans="1:12" x14ac:dyDescent="0.15">
      <c r="A22" s="7">
        <f>'Grunnlagsdata enkeltbygg'!B326</f>
        <v>0</v>
      </c>
      <c r="B22" s="10">
        <f>'Grunnlagsdata enkeltbygg'!B330</f>
        <v>0</v>
      </c>
      <c r="C22" s="21">
        <f>'Grunnlagsdata enkeltbygg'!G327</f>
        <v>0</v>
      </c>
      <c r="D22" s="11">
        <f>'Grunnlagsdata enkeltbygg'!G331</f>
        <v>0</v>
      </c>
      <c r="E22" s="8">
        <f>'Grunnlagsdata enkeltbygg'!K339</f>
        <v>0</v>
      </c>
      <c r="F22" s="11">
        <f>'Grunnlagsdata enkeltbygg'!K338</f>
        <v>0</v>
      </c>
      <c r="G22" s="11">
        <f>'Grunnlagsdata enkeltbygg'!K337</f>
        <v>0</v>
      </c>
      <c r="H22" s="8">
        <f>'Grunnlagsdata enkeltbygg'!K340</f>
        <v>0</v>
      </c>
      <c r="I22" s="8">
        <f t="shared" si="0"/>
        <v>0</v>
      </c>
      <c r="J22" s="7">
        <f>'Grunnlagsdata enkeltbygg'!M337+'Grunnlagsdata enkeltbygg'!M338</f>
        <v>0</v>
      </c>
      <c r="K22" s="9">
        <f t="shared" si="1"/>
        <v>0</v>
      </c>
      <c r="L22" s="171"/>
    </row>
    <row r="23" spans="1:12" x14ac:dyDescent="0.15">
      <c r="A23" s="7">
        <f>'Grunnlagsdata enkeltbygg'!B346</f>
        <v>0</v>
      </c>
      <c r="B23" s="10">
        <f>'Grunnlagsdata enkeltbygg'!B350</f>
        <v>0</v>
      </c>
      <c r="C23" s="21">
        <f>'Grunnlagsdata enkeltbygg'!G347</f>
        <v>0</v>
      </c>
      <c r="D23" s="11">
        <f>'Grunnlagsdata enkeltbygg'!G351</f>
        <v>0</v>
      </c>
      <c r="E23" s="8">
        <f>'Grunnlagsdata enkeltbygg'!K359</f>
        <v>0</v>
      </c>
      <c r="F23" s="11">
        <f>'Grunnlagsdata enkeltbygg'!K358</f>
        <v>0</v>
      </c>
      <c r="G23" s="11">
        <f>'Grunnlagsdata enkeltbygg'!K357</f>
        <v>0</v>
      </c>
      <c r="H23" s="8">
        <f>'Grunnlagsdata enkeltbygg'!K360</f>
        <v>0</v>
      </c>
      <c r="I23" s="8">
        <f t="shared" si="0"/>
        <v>0</v>
      </c>
      <c r="J23" s="7">
        <f>'Grunnlagsdata enkeltbygg'!M357+'Grunnlagsdata enkeltbygg'!M358</f>
        <v>0</v>
      </c>
      <c r="K23" s="9">
        <f t="shared" si="1"/>
        <v>0</v>
      </c>
      <c r="L23" s="171"/>
    </row>
    <row r="24" spans="1:12" x14ac:dyDescent="0.15">
      <c r="A24" s="7">
        <f>'Grunnlagsdata enkeltbygg'!B366</f>
        <v>0</v>
      </c>
      <c r="B24" s="10">
        <f>'Grunnlagsdata enkeltbygg'!B370</f>
        <v>0</v>
      </c>
      <c r="C24" s="21">
        <f>'Grunnlagsdata enkeltbygg'!G367</f>
        <v>0</v>
      </c>
      <c r="D24" s="11">
        <f>'Grunnlagsdata enkeltbygg'!G371</f>
        <v>0</v>
      </c>
      <c r="E24" s="8">
        <f>'Grunnlagsdata enkeltbygg'!K379</f>
        <v>0</v>
      </c>
      <c r="F24" s="11">
        <f>'Grunnlagsdata enkeltbygg'!K378</f>
        <v>0</v>
      </c>
      <c r="G24" s="11">
        <f>'Grunnlagsdata enkeltbygg'!K377</f>
        <v>0</v>
      </c>
      <c r="H24" s="8">
        <f>'Grunnlagsdata enkeltbygg'!K380</f>
        <v>0</v>
      </c>
      <c r="I24" s="8">
        <f t="shared" si="0"/>
        <v>0</v>
      </c>
      <c r="J24" s="7">
        <f>'Grunnlagsdata enkeltbygg'!M377+'Grunnlagsdata enkeltbygg'!M378</f>
        <v>0</v>
      </c>
      <c r="K24" s="9">
        <f t="shared" si="1"/>
        <v>0</v>
      </c>
    </row>
    <row r="25" spans="1:12" x14ac:dyDescent="0.15">
      <c r="A25" s="7">
        <f>'Grunnlagsdata enkeltbygg'!B386</f>
        <v>0</v>
      </c>
      <c r="B25" s="10">
        <f>'Grunnlagsdata enkeltbygg'!B390</f>
        <v>0</v>
      </c>
      <c r="C25" s="21">
        <f>'Grunnlagsdata enkeltbygg'!G387</f>
        <v>0</v>
      </c>
      <c r="D25" s="11">
        <f>'Grunnlagsdata enkeltbygg'!G391</f>
        <v>0</v>
      </c>
      <c r="E25" s="8">
        <f>'Grunnlagsdata enkeltbygg'!K399</f>
        <v>0</v>
      </c>
      <c r="F25" s="11">
        <f>'Grunnlagsdata enkeltbygg'!K398</f>
        <v>0</v>
      </c>
      <c r="G25" s="11">
        <f>'Grunnlagsdata enkeltbygg'!K397</f>
        <v>0</v>
      </c>
      <c r="H25" s="8">
        <f>'Grunnlagsdata enkeltbygg'!K400</f>
        <v>0</v>
      </c>
      <c r="I25" s="8">
        <f t="shared" si="0"/>
        <v>0</v>
      </c>
      <c r="J25" s="7">
        <f>'Grunnlagsdata enkeltbygg'!M397+'Grunnlagsdata enkeltbygg'!M398</f>
        <v>0</v>
      </c>
      <c r="K25" s="9">
        <f t="shared" si="1"/>
        <v>0</v>
      </c>
    </row>
    <row r="26" spans="1:12" x14ac:dyDescent="0.15">
      <c r="A26" s="7">
        <f>'Grunnlagsdata enkeltbygg'!B406</f>
        <v>0</v>
      </c>
      <c r="B26" s="7">
        <f>'Grunnlagsdata enkeltbygg'!B410</f>
        <v>0</v>
      </c>
      <c r="C26" s="20">
        <f>'Grunnlagsdata enkeltbygg'!G407</f>
        <v>0</v>
      </c>
      <c r="D26" s="8">
        <f>'Grunnlagsdata enkeltbygg'!G411</f>
        <v>0</v>
      </c>
      <c r="E26" s="8">
        <f>'Grunnlagsdata enkeltbygg'!K419</f>
        <v>0</v>
      </c>
      <c r="F26" s="11">
        <f>'Grunnlagsdata enkeltbygg'!K418</f>
        <v>0</v>
      </c>
      <c r="G26" s="11">
        <f>'Grunnlagsdata enkeltbygg'!K417</f>
        <v>0</v>
      </c>
      <c r="H26" s="8">
        <f>'Grunnlagsdata enkeltbygg'!K420</f>
        <v>0</v>
      </c>
      <c r="I26" s="8">
        <f t="shared" si="0"/>
        <v>0</v>
      </c>
      <c r="J26" s="7">
        <f>'Grunnlagsdata enkeltbygg'!M417+'Grunnlagsdata enkeltbygg'!M418</f>
        <v>0</v>
      </c>
      <c r="K26" s="9">
        <f t="shared" si="1"/>
        <v>0</v>
      </c>
    </row>
    <row r="27" spans="1:12" x14ac:dyDescent="0.15">
      <c r="A27" s="7">
        <f>'Grunnlagsdata enkeltbygg'!B426</f>
        <v>0</v>
      </c>
      <c r="B27" s="10">
        <f>'Grunnlagsdata enkeltbygg'!B430</f>
        <v>0</v>
      </c>
      <c r="C27" s="21">
        <f>'Grunnlagsdata enkeltbygg'!G427</f>
        <v>0</v>
      </c>
      <c r="D27" s="11">
        <f>'Grunnlagsdata enkeltbygg'!G431</f>
        <v>0</v>
      </c>
      <c r="E27" s="8">
        <f>'Grunnlagsdata enkeltbygg'!K439</f>
        <v>0</v>
      </c>
      <c r="F27" s="11">
        <f>'Grunnlagsdata enkeltbygg'!K438</f>
        <v>0</v>
      </c>
      <c r="G27" s="11">
        <f>'Grunnlagsdata enkeltbygg'!K437</f>
        <v>0</v>
      </c>
      <c r="H27" s="8">
        <f>'Grunnlagsdata enkeltbygg'!K440</f>
        <v>0</v>
      </c>
      <c r="I27" s="8">
        <f t="shared" si="0"/>
        <v>0</v>
      </c>
      <c r="J27" s="7">
        <f>'Grunnlagsdata enkeltbygg'!M437+'Grunnlagsdata enkeltbygg'!M438</f>
        <v>0</v>
      </c>
      <c r="K27" s="9">
        <f t="shared" si="1"/>
        <v>0</v>
      </c>
    </row>
    <row r="28" spans="1:12" x14ac:dyDescent="0.15">
      <c r="A28" s="10">
        <f>'Grunnlagsdata enkeltbygg'!B446</f>
        <v>0</v>
      </c>
      <c r="B28" s="10">
        <f>'Grunnlagsdata enkeltbygg'!B450</f>
        <v>0</v>
      </c>
      <c r="C28" s="21">
        <f>'Grunnlagsdata enkeltbygg'!G447</f>
        <v>0</v>
      </c>
      <c r="D28" s="11">
        <f>'Grunnlagsdata enkeltbygg'!G451</f>
        <v>0</v>
      </c>
      <c r="E28" s="8">
        <f>'Grunnlagsdata enkeltbygg'!K459</f>
        <v>0</v>
      </c>
      <c r="F28" s="11">
        <f>'Grunnlagsdata enkeltbygg'!K458</f>
        <v>0</v>
      </c>
      <c r="G28" s="11">
        <f>'Grunnlagsdata enkeltbygg'!K457</f>
        <v>0</v>
      </c>
      <c r="H28" s="8">
        <f>'Grunnlagsdata enkeltbygg'!K460</f>
        <v>0</v>
      </c>
      <c r="I28" s="11">
        <f t="shared" si="0"/>
        <v>0</v>
      </c>
      <c r="J28" s="7">
        <f>'Grunnlagsdata enkeltbygg'!M457+'Grunnlagsdata enkeltbygg'!M458</f>
        <v>0</v>
      </c>
      <c r="K28" s="19">
        <f t="shared" si="1"/>
        <v>0</v>
      </c>
    </row>
    <row r="29" spans="1:12" x14ac:dyDescent="0.15">
      <c r="A29" s="37">
        <f>'Grunnlagsdata enkeltbygg'!B466</f>
        <v>0</v>
      </c>
      <c r="B29" s="10">
        <f>'Grunnlagsdata enkeltbygg'!B470</f>
        <v>0</v>
      </c>
      <c r="C29" s="21">
        <f>'Grunnlagsdata enkeltbygg'!G467</f>
        <v>0</v>
      </c>
      <c r="D29" s="11">
        <f>'Grunnlagsdata enkeltbygg'!G471</f>
        <v>0</v>
      </c>
      <c r="E29" s="8">
        <f>'Grunnlagsdata enkeltbygg'!K479</f>
        <v>0</v>
      </c>
      <c r="F29" s="11">
        <f>'Grunnlagsdata enkeltbygg'!K478</f>
        <v>0</v>
      </c>
      <c r="G29" s="11">
        <f>'Grunnlagsdata enkeltbygg'!K477</f>
        <v>0</v>
      </c>
      <c r="H29" s="8">
        <f>'Grunnlagsdata enkeltbygg'!K480</f>
        <v>0</v>
      </c>
      <c r="I29" s="11">
        <f t="shared" si="0"/>
        <v>0</v>
      </c>
      <c r="J29" s="7">
        <f>'Grunnlagsdata enkeltbygg'!M477+'Grunnlagsdata enkeltbygg'!M478</f>
        <v>0</v>
      </c>
      <c r="K29" s="19">
        <f t="shared" si="1"/>
        <v>0</v>
      </c>
    </row>
    <row r="30" spans="1:12" x14ac:dyDescent="0.15">
      <c r="A30" s="10">
        <f>'Grunnlagsdata enkeltbygg'!B486</f>
        <v>0</v>
      </c>
      <c r="B30" s="10">
        <f>'Grunnlagsdata enkeltbygg'!B490</f>
        <v>0</v>
      </c>
      <c r="C30" s="21">
        <f>'Grunnlagsdata enkeltbygg'!G487</f>
        <v>0</v>
      </c>
      <c r="D30" s="11">
        <f>'Grunnlagsdata enkeltbygg'!G491</f>
        <v>0</v>
      </c>
      <c r="E30" s="8">
        <f>'Grunnlagsdata enkeltbygg'!K499</f>
        <v>0</v>
      </c>
      <c r="F30" s="11">
        <f>'Grunnlagsdata enkeltbygg'!K498</f>
        <v>0</v>
      </c>
      <c r="G30" s="11">
        <f>'Grunnlagsdata enkeltbygg'!K497</f>
        <v>0</v>
      </c>
      <c r="H30" s="8">
        <f>'Grunnlagsdata enkeltbygg'!K500</f>
        <v>0</v>
      </c>
      <c r="I30" s="11">
        <f t="shared" si="0"/>
        <v>0</v>
      </c>
      <c r="J30" s="7">
        <f>'Grunnlagsdata enkeltbygg'!M497+'Grunnlagsdata enkeltbygg'!M498</f>
        <v>0</v>
      </c>
      <c r="K30" s="19">
        <f t="shared" si="1"/>
        <v>0</v>
      </c>
    </row>
    <row r="31" spans="1:12" x14ac:dyDescent="0.15">
      <c r="A31" t="s">
        <v>110</v>
      </c>
      <c r="D31" s="116">
        <f>SUM(D6:D30)</f>
        <v>0</v>
      </c>
      <c r="E31" s="116">
        <f t="shared" ref="E31:J31" si="2">SUM(E6:E30)</f>
        <v>0</v>
      </c>
      <c r="F31" s="116">
        <f t="shared" si="2"/>
        <v>0</v>
      </c>
      <c r="G31" s="116">
        <f t="shared" si="2"/>
        <v>0</v>
      </c>
      <c r="H31" s="116">
        <f t="shared" si="2"/>
        <v>0</v>
      </c>
      <c r="I31" s="116">
        <f t="shared" si="2"/>
        <v>0</v>
      </c>
      <c r="J31" s="116">
        <f t="shared" si="2"/>
        <v>0</v>
      </c>
    </row>
    <row r="32" spans="1:12" x14ac:dyDescent="0.15">
      <c r="C32" t="s">
        <v>69</v>
      </c>
      <c r="D32" t="e">
        <f>+I31/D31</f>
        <v>#DIV/0!</v>
      </c>
      <c r="E32" t="s">
        <v>70</v>
      </c>
    </row>
  </sheetData>
  <mergeCells count="1">
    <mergeCell ref="E3:I3"/>
  </mergeCells>
  <phoneticPr fontId="0" type="noConversion"/>
  <pageMargins left="0.78740157480314965" right="0.78740157480314965" top="0.98425196850393704" bottom="0.98425196850393704" header="0.51181102362204722" footer="0.51181102362204722"/>
  <pageSetup paperSize="9" scale="5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65"/>
  <sheetViews>
    <sheetView zoomScale="80" zoomScaleNormal="80" workbookViewId="0">
      <selection activeCell="B24" sqref="B24:C24"/>
    </sheetView>
  </sheetViews>
  <sheetFormatPr baseColWidth="10" defaultColWidth="11.5" defaultRowHeight="13" x14ac:dyDescent="0.15"/>
  <cols>
    <col min="1" max="3" width="25.6640625" customWidth="1"/>
    <col min="4" max="4" width="48.33203125" customWidth="1"/>
    <col min="5" max="5" width="11.5" customWidth="1"/>
  </cols>
  <sheetData>
    <row r="1" spans="1:5" ht="17" thickBot="1" x14ac:dyDescent="0.25">
      <c r="A1" s="201" t="s">
        <v>77</v>
      </c>
      <c r="B1" s="202"/>
      <c r="C1" s="202"/>
      <c r="D1" s="134"/>
    </row>
    <row r="2" spans="1:5" x14ac:dyDescent="0.15">
      <c r="A2" s="15" t="s">
        <v>58</v>
      </c>
      <c r="B2" s="16">
        <f>+'Grunnlagsdata enkeltbygg'!B6</f>
        <v>0</v>
      </c>
    </row>
    <row r="3" spans="1:5" ht="14" thickBot="1" x14ac:dyDescent="0.2"/>
    <row r="4" spans="1:5" ht="29" thickBot="1" x14ac:dyDescent="0.2">
      <c r="A4" s="18"/>
      <c r="B4" s="18" t="s">
        <v>78</v>
      </c>
      <c r="C4" s="135" t="s">
        <v>79</v>
      </c>
      <c r="D4" s="18" t="s">
        <v>59</v>
      </c>
    </row>
    <row r="5" spans="1:5" ht="29" thickBot="1" x14ac:dyDescent="0.2">
      <c r="A5" s="18" t="s">
        <v>80</v>
      </c>
      <c r="B5" s="135" t="s">
        <v>81</v>
      </c>
      <c r="C5" s="18" t="s">
        <v>38</v>
      </c>
      <c r="D5" s="18"/>
    </row>
    <row r="6" spans="1:5" x14ac:dyDescent="0.15">
      <c r="A6" s="155"/>
      <c r="B6" s="136"/>
      <c r="C6" s="156"/>
      <c r="D6" s="121"/>
      <c r="E6" s="138"/>
    </row>
    <row r="7" spans="1:5" x14ac:dyDescent="0.15">
      <c r="A7" s="12"/>
      <c r="B7" s="13"/>
      <c r="C7" s="12"/>
      <c r="D7" s="12"/>
    </row>
    <row r="8" spans="1:5" x14ac:dyDescent="0.15">
      <c r="A8" s="12"/>
      <c r="B8" s="13"/>
      <c r="C8" s="12"/>
      <c r="D8" s="12"/>
    </row>
    <row r="9" spans="1:5" ht="14" thickBot="1" x14ac:dyDescent="0.2">
      <c r="A9" s="122"/>
      <c r="B9" s="139"/>
      <c r="C9" s="122"/>
      <c r="D9" s="122"/>
    </row>
    <row r="11" spans="1:5" x14ac:dyDescent="0.15">
      <c r="A11" s="15" t="s">
        <v>58</v>
      </c>
      <c r="B11" s="16" t="str">
        <f>+'Grunnlagsdata enkeltbygg'!B26</f>
        <v xml:space="preserve"> </v>
      </c>
    </row>
    <row r="12" spans="1:5" ht="14" thickBot="1" x14ac:dyDescent="0.2"/>
    <row r="13" spans="1:5" ht="29" thickBot="1" x14ac:dyDescent="0.2">
      <c r="A13" s="18"/>
      <c r="B13" s="18" t="s">
        <v>78</v>
      </c>
      <c r="C13" s="135" t="s">
        <v>79</v>
      </c>
      <c r="D13" s="18" t="s">
        <v>59</v>
      </c>
    </row>
    <row r="14" spans="1:5" ht="29" thickBot="1" x14ac:dyDescent="0.2">
      <c r="A14" s="18" t="s">
        <v>80</v>
      </c>
      <c r="B14" s="135" t="s">
        <v>81</v>
      </c>
      <c r="C14" s="18" t="s">
        <v>38</v>
      </c>
      <c r="D14" s="18"/>
    </row>
    <row r="15" spans="1:5" x14ac:dyDescent="0.15">
      <c r="A15" s="121"/>
      <c r="B15" s="136"/>
      <c r="C15" s="121"/>
      <c r="D15" s="121"/>
    </row>
    <row r="16" spans="1:5" x14ac:dyDescent="0.15">
      <c r="A16" s="12"/>
      <c r="B16" s="13"/>
      <c r="C16" s="12"/>
      <c r="D16" s="12"/>
    </row>
    <row r="17" spans="1:4" x14ac:dyDescent="0.15">
      <c r="A17" s="12"/>
      <c r="B17" s="13"/>
      <c r="C17" s="12"/>
      <c r="D17" s="12"/>
    </row>
    <row r="18" spans="1:4" ht="14" thickBot="1" x14ac:dyDescent="0.2">
      <c r="A18" s="122"/>
      <c r="B18" s="139"/>
      <c r="C18" s="140"/>
      <c r="D18" s="122"/>
    </row>
    <row r="20" spans="1:4" x14ac:dyDescent="0.15">
      <c r="A20" s="15" t="s">
        <v>58</v>
      </c>
      <c r="B20" s="16">
        <f>+'Grunnlagsdata enkeltbygg'!B46</f>
        <v>0</v>
      </c>
    </row>
    <row r="21" spans="1:4" ht="14" thickBot="1" x14ac:dyDescent="0.2"/>
    <row r="22" spans="1:4" ht="29" thickBot="1" x14ac:dyDescent="0.2">
      <c r="A22" s="18"/>
      <c r="B22" s="18" t="s">
        <v>78</v>
      </c>
      <c r="C22" s="135" t="s">
        <v>79</v>
      </c>
      <c r="D22" s="18" t="s">
        <v>59</v>
      </c>
    </row>
    <row r="23" spans="1:4" ht="29" thickBot="1" x14ac:dyDescent="0.2">
      <c r="A23" s="18" t="s">
        <v>80</v>
      </c>
      <c r="B23" s="135" t="s">
        <v>81</v>
      </c>
      <c r="C23" s="18" t="s">
        <v>38</v>
      </c>
      <c r="D23" s="18"/>
    </row>
    <row r="24" spans="1:4" x14ac:dyDescent="0.15">
      <c r="A24" s="121"/>
      <c r="B24" s="136"/>
      <c r="C24" s="121"/>
      <c r="D24" s="121"/>
    </row>
    <row r="25" spans="1:4" x14ac:dyDescent="0.15">
      <c r="A25" s="12"/>
      <c r="B25" s="13"/>
      <c r="C25" s="12"/>
      <c r="D25" s="12"/>
    </row>
    <row r="26" spans="1:4" x14ac:dyDescent="0.15">
      <c r="A26" s="12"/>
      <c r="B26" s="13"/>
      <c r="C26" s="12"/>
      <c r="D26" s="12"/>
    </row>
    <row r="27" spans="1:4" ht="14" thickBot="1" x14ac:dyDescent="0.2">
      <c r="A27" s="122"/>
      <c r="B27" s="139"/>
      <c r="C27" s="140"/>
      <c r="D27" s="122"/>
    </row>
    <row r="29" spans="1:4" x14ac:dyDescent="0.15">
      <c r="A29" s="15" t="s">
        <v>58</v>
      </c>
      <c r="B29" s="16">
        <f>+'Grunnlagsdata enkeltbygg'!B66</f>
        <v>0</v>
      </c>
    </row>
    <row r="30" spans="1:4" ht="14" thickBot="1" x14ac:dyDescent="0.2"/>
    <row r="31" spans="1:4" ht="29" thickBot="1" x14ac:dyDescent="0.2">
      <c r="A31" s="18"/>
      <c r="B31" s="18" t="s">
        <v>78</v>
      </c>
      <c r="C31" s="135" t="s">
        <v>79</v>
      </c>
      <c r="D31" s="18" t="s">
        <v>59</v>
      </c>
    </row>
    <row r="32" spans="1:4" ht="29" thickBot="1" x14ac:dyDescent="0.2">
      <c r="A32" s="18" t="s">
        <v>80</v>
      </c>
      <c r="B32" s="135" t="s">
        <v>81</v>
      </c>
      <c r="C32" s="18" t="s">
        <v>38</v>
      </c>
      <c r="D32" s="18"/>
    </row>
    <row r="33" spans="1:4" x14ac:dyDescent="0.15">
      <c r="A33" s="155"/>
      <c r="B33" s="136"/>
      <c r="C33" s="121"/>
      <c r="D33" s="121"/>
    </row>
    <row r="34" spans="1:4" x14ac:dyDescent="0.15">
      <c r="A34" s="12"/>
      <c r="B34" s="13"/>
      <c r="C34" s="12"/>
      <c r="D34" s="12"/>
    </row>
    <row r="35" spans="1:4" x14ac:dyDescent="0.15">
      <c r="A35" s="12"/>
      <c r="B35" s="13"/>
      <c r="C35" s="12"/>
      <c r="D35" s="12"/>
    </row>
    <row r="36" spans="1:4" ht="14" thickBot="1" x14ac:dyDescent="0.2">
      <c r="A36" s="122"/>
      <c r="B36" s="139"/>
      <c r="C36" s="140"/>
      <c r="D36" s="122"/>
    </row>
    <row r="38" spans="1:4" x14ac:dyDescent="0.15">
      <c r="A38" s="15" t="s">
        <v>58</v>
      </c>
      <c r="B38" s="16">
        <f>+'Grunnlagsdata enkeltbygg'!B86</f>
        <v>0</v>
      </c>
    </row>
    <row r="39" spans="1:4" ht="14" thickBot="1" x14ac:dyDescent="0.2"/>
    <row r="40" spans="1:4" ht="29" thickBot="1" x14ac:dyDescent="0.2">
      <c r="A40" s="18"/>
      <c r="B40" s="18" t="s">
        <v>78</v>
      </c>
      <c r="C40" s="135" t="s">
        <v>79</v>
      </c>
      <c r="D40" s="18" t="s">
        <v>59</v>
      </c>
    </row>
    <row r="41" spans="1:4" ht="29" thickBot="1" x14ac:dyDescent="0.2">
      <c r="A41" s="18" t="s">
        <v>80</v>
      </c>
      <c r="B41" s="135" t="s">
        <v>81</v>
      </c>
      <c r="C41" s="18" t="s">
        <v>38</v>
      </c>
      <c r="D41" s="18"/>
    </row>
    <row r="42" spans="1:4" x14ac:dyDescent="0.15">
      <c r="A42" s="121"/>
      <c r="B42" s="136"/>
      <c r="C42" s="121"/>
      <c r="D42" s="121"/>
    </row>
    <row r="43" spans="1:4" x14ac:dyDescent="0.15">
      <c r="A43" s="12"/>
      <c r="B43" s="13"/>
      <c r="C43" s="12"/>
      <c r="D43" s="12"/>
    </row>
    <row r="44" spans="1:4" x14ac:dyDescent="0.15">
      <c r="A44" s="12"/>
      <c r="B44" s="13"/>
      <c r="C44" s="12"/>
      <c r="D44" s="12"/>
    </row>
    <row r="45" spans="1:4" ht="14" thickBot="1" x14ac:dyDescent="0.2">
      <c r="A45" s="122"/>
      <c r="B45" s="139"/>
      <c r="C45" s="140"/>
      <c r="D45" s="122"/>
    </row>
    <row r="47" spans="1:4" x14ac:dyDescent="0.15">
      <c r="A47" s="15" t="s">
        <v>58</v>
      </c>
      <c r="B47" s="16">
        <f>+'Grunnlagsdata enkeltbygg'!B106</f>
        <v>0</v>
      </c>
    </row>
    <row r="48" spans="1:4" ht="14" thickBot="1" x14ac:dyDescent="0.2"/>
    <row r="49" spans="1:5" ht="29" thickBot="1" x14ac:dyDescent="0.2">
      <c r="A49" s="18"/>
      <c r="B49" s="18" t="s">
        <v>78</v>
      </c>
      <c r="C49" s="135" t="s">
        <v>79</v>
      </c>
      <c r="D49" s="18" t="s">
        <v>59</v>
      </c>
    </row>
    <row r="50" spans="1:5" ht="29" thickBot="1" x14ac:dyDescent="0.2">
      <c r="A50" s="18" t="s">
        <v>80</v>
      </c>
      <c r="B50" s="135" t="s">
        <v>81</v>
      </c>
      <c r="C50" s="18" t="s">
        <v>38</v>
      </c>
      <c r="D50" s="18"/>
    </row>
    <row r="51" spans="1:5" x14ac:dyDescent="0.15">
      <c r="A51" s="121"/>
      <c r="B51" s="136"/>
      <c r="C51" s="156"/>
      <c r="D51" s="155"/>
      <c r="E51" s="138"/>
    </row>
    <row r="52" spans="1:5" x14ac:dyDescent="0.15">
      <c r="A52" s="12"/>
      <c r="B52" s="13"/>
      <c r="C52" s="141"/>
      <c r="D52" s="12"/>
      <c r="E52" s="138"/>
    </row>
    <row r="53" spans="1:5" x14ac:dyDescent="0.15">
      <c r="A53" s="12"/>
      <c r="B53" s="13"/>
      <c r="C53" s="141"/>
      <c r="D53" s="12"/>
      <c r="E53" s="138"/>
    </row>
    <row r="54" spans="1:5" ht="14" thickBot="1" x14ac:dyDescent="0.2">
      <c r="A54" s="122"/>
      <c r="B54" s="139"/>
      <c r="C54" s="140"/>
      <c r="D54" s="122"/>
    </row>
    <row r="56" spans="1:5" x14ac:dyDescent="0.15">
      <c r="A56" s="15" t="s">
        <v>58</v>
      </c>
      <c r="B56" s="16">
        <f>+'Grunnlagsdata enkeltbygg'!B126</f>
        <v>0</v>
      </c>
    </row>
    <row r="57" spans="1:5" ht="14" thickBot="1" x14ac:dyDescent="0.2"/>
    <row r="58" spans="1:5" ht="29" thickBot="1" x14ac:dyDescent="0.2">
      <c r="A58" s="18"/>
      <c r="B58" s="18" t="s">
        <v>78</v>
      </c>
      <c r="C58" s="135" t="s">
        <v>79</v>
      </c>
      <c r="D58" s="18" t="s">
        <v>59</v>
      </c>
    </row>
    <row r="59" spans="1:5" ht="29" thickBot="1" x14ac:dyDescent="0.2">
      <c r="A59" s="18" t="s">
        <v>80</v>
      </c>
      <c r="B59" s="135" t="s">
        <v>81</v>
      </c>
      <c r="C59" s="18" t="s">
        <v>38</v>
      </c>
      <c r="D59" s="18"/>
    </row>
    <row r="60" spans="1:5" x14ac:dyDescent="0.15">
      <c r="A60" s="121"/>
      <c r="B60" s="136"/>
      <c r="C60" s="137"/>
      <c r="D60" s="121"/>
    </row>
    <row r="61" spans="1:5" x14ac:dyDescent="0.15">
      <c r="A61" s="12"/>
      <c r="B61" s="13"/>
      <c r="C61" s="141"/>
      <c r="D61" s="142"/>
    </row>
    <row r="62" spans="1:5" x14ac:dyDescent="0.15">
      <c r="A62" s="12"/>
      <c r="B62" s="13"/>
      <c r="C62" s="12"/>
      <c r="D62" s="12"/>
    </row>
    <row r="63" spans="1:5" ht="14" thickBot="1" x14ac:dyDescent="0.2">
      <c r="A63" s="122"/>
      <c r="B63" s="139"/>
      <c r="C63" s="140"/>
      <c r="D63" s="122"/>
    </row>
    <row r="65" spans="1:4" hidden="1" x14ac:dyDescent="0.15">
      <c r="A65" s="15" t="s">
        <v>58</v>
      </c>
      <c r="B65" s="16" t="str">
        <f>'[1]Grunnlagsdata enkeltbygg'!B145</f>
        <v>Publikumsbygget - Museet Kystens Arv - UTGÅR</v>
      </c>
    </row>
    <row r="66" spans="1:4" hidden="1" x14ac:dyDescent="0.15"/>
    <row r="67" spans="1:4" ht="29" hidden="1" thickBot="1" x14ac:dyDescent="0.2">
      <c r="A67" s="18"/>
      <c r="B67" s="18" t="s">
        <v>78</v>
      </c>
      <c r="C67" s="135" t="s">
        <v>79</v>
      </c>
      <c r="D67" s="18" t="s">
        <v>59</v>
      </c>
    </row>
    <row r="68" spans="1:4" ht="29" hidden="1" thickBot="1" x14ac:dyDescent="0.2">
      <c r="A68" s="18" t="s">
        <v>80</v>
      </c>
      <c r="B68" s="135" t="s">
        <v>81</v>
      </c>
      <c r="C68" s="18" t="s">
        <v>38</v>
      </c>
      <c r="D68" s="18"/>
    </row>
    <row r="69" spans="1:4" hidden="1" x14ac:dyDescent="0.15">
      <c r="A69" s="121" t="s">
        <v>82</v>
      </c>
      <c r="B69" s="136" t="s">
        <v>83</v>
      </c>
      <c r="C69" s="137">
        <v>60</v>
      </c>
      <c r="D69" s="121" t="s">
        <v>84</v>
      </c>
    </row>
    <row r="70" spans="1:4" hidden="1" x14ac:dyDescent="0.15">
      <c r="A70" s="12"/>
      <c r="B70" s="13"/>
      <c r="C70" s="12"/>
      <c r="D70" s="12"/>
    </row>
    <row r="71" spans="1:4" hidden="1" x14ac:dyDescent="0.15">
      <c r="A71" s="12"/>
      <c r="B71" s="13"/>
      <c r="C71" s="12"/>
      <c r="D71" s="12"/>
    </row>
    <row r="72" spans="1:4" ht="14" hidden="1" thickBot="1" x14ac:dyDescent="0.2">
      <c r="A72" s="122"/>
      <c r="B72" s="139"/>
      <c r="C72" s="140"/>
      <c r="D72" s="122"/>
    </row>
    <row r="73" spans="1:4" hidden="1" x14ac:dyDescent="0.15"/>
    <row r="74" spans="1:4" x14ac:dyDescent="0.15">
      <c r="A74" s="15" t="s">
        <v>58</v>
      </c>
      <c r="B74" s="16">
        <f>+'Grunnlagsdata enkeltbygg'!B146</f>
        <v>0</v>
      </c>
    </row>
    <row r="75" spans="1:4" ht="14" thickBot="1" x14ac:dyDescent="0.2"/>
    <row r="76" spans="1:4" ht="29" thickBot="1" x14ac:dyDescent="0.2">
      <c r="A76" s="18"/>
      <c r="B76" s="18" t="s">
        <v>78</v>
      </c>
      <c r="C76" s="135" t="s">
        <v>79</v>
      </c>
      <c r="D76" s="18" t="s">
        <v>59</v>
      </c>
    </row>
    <row r="77" spans="1:4" ht="29" thickBot="1" x14ac:dyDescent="0.2">
      <c r="A77" s="18" t="s">
        <v>80</v>
      </c>
      <c r="B77" s="135" t="s">
        <v>81</v>
      </c>
      <c r="C77" s="18" t="s">
        <v>38</v>
      </c>
      <c r="D77" s="18"/>
    </row>
    <row r="78" spans="1:4" x14ac:dyDescent="0.15">
      <c r="A78" s="121"/>
      <c r="B78" s="136"/>
      <c r="C78" s="121"/>
      <c r="D78" s="121"/>
    </row>
    <row r="79" spans="1:4" x14ac:dyDescent="0.15">
      <c r="A79" s="12"/>
      <c r="B79" s="13"/>
      <c r="C79" s="12"/>
      <c r="D79" s="12"/>
    </row>
    <row r="80" spans="1:4" x14ac:dyDescent="0.15">
      <c r="A80" s="12"/>
      <c r="B80" s="13"/>
      <c r="C80" s="12"/>
      <c r="D80" s="12"/>
    </row>
    <row r="81" spans="1:6" ht="14" thickBot="1" x14ac:dyDescent="0.2">
      <c r="A81" s="122"/>
      <c r="B81" s="139"/>
      <c r="C81" s="140"/>
      <c r="D81" s="122"/>
    </row>
    <row r="83" spans="1:6" x14ac:dyDescent="0.15">
      <c r="A83" s="15" t="s">
        <v>58</v>
      </c>
      <c r="B83" s="16">
        <f>+'Grunnlagsdata enkeltbygg'!B166</f>
        <v>0</v>
      </c>
    </row>
    <row r="84" spans="1:6" ht="14" thickBot="1" x14ac:dyDescent="0.2"/>
    <row r="85" spans="1:6" ht="29" thickBot="1" x14ac:dyDescent="0.2">
      <c r="A85" s="18"/>
      <c r="B85" s="18" t="s">
        <v>78</v>
      </c>
      <c r="C85" s="135" t="s">
        <v>79</v>
      </c>
      <c r="D85" s="18" t="s">
        <v>59</v>
      </c>
    </row>
    <row r="86" spans="1:6" ht="29" thickBot="1" x14ac:dyDescent="0.2">
      <c r="A86" s="165" t="s">
        <v>80</v>
      </c>
      <c r="B86" s="163" t="s">
        <v>81</v>
      </c>
      <c r="C86" s="165" t="s">
        <v>38</v>
      </c>
      <c r="D86" s="165"/>
    </row>
    <row r="87" spans="1:6" x14ac:dyDescent="0.15">
      <c r="A87" s="160"/>
      <c r="B87" s="136"/>
      <c r="C87" s="137"/>
      <c r="D87" s="168"/>
    </row>
    <row r="88" spans="1:6" x14ac:dyDescent="0.15">
      <c r="A88" s="161"/>
      <c r="B88" s="13"/>
      <c r="C88" s="141"/>
      <c r="D88" s="169"/>
    </row>
    <row r="89" spans="1:6" x14ac:dyDescent="0.15">
      <c r="A89" s="161"/>
      <c r="B89" s="13"/>
      <c r="C89" s="141"/>
      <c r="D89" s="169"/>
    </row>
    <row r="90" spans="1:6" x14ac:dyDescent="0.15">
      <c r="A90" s="161"/>
      <c r="B90" s="13"/>
      <c r="C90" s="141"/>
      <c r="D90" s="166"/>
    </row>
    <row r="91" spans="1:6" ht="14" thickBot="1" x14ac:dyDescent="0.2">
      <c r="A91" s="162"/>
      <c r="B91" s="139"/>
      <c r="C91" s="170"/>
      <c r="D91" s="167"/>
    </row>
    <row r="92" spans="1:6" x14ac:dyDescent="0.15">
      <c r="B92" s="164"/>
    </row>
    <row r="93" spans="1:6" x14ac:dyDescent="0.15">
      <c r="A93" s="15" t="s">
        <v>58</v>
      </c>
      <c r="B93" s="16">
        <f>+'Grunnlagsdata enkeltbygg'!B186</f>
        <v>0</v>
      </c>
    </row>
    <row r="94" spans="1:6" ht="14" thickBot="1" x14ac:dyDescent="0.2"/>
    <row r="95" spans="1:6" ht="29" thickBot="1" x14ac:dyDescent="0.2">
      <c r="A95" s="18"/>
      <c r="B95" s="18" t="s">
        <v>78</v>
      </c>
      <c r="C95" s="135" t="s">
        <v>79</v>
      </c>
      <c r="D95" s="18" t="s">
        <v>59</v>
      </c>
      <c r="F95" s="164"/>
    </row>
    <row r="96" spans="1:6" ht="29" thickBot="1" x14ac:dyDescent="0.2">
      <c r="A96" s="18" t="s">
        <v>80</v>
      </c>
      <c r="B96" s="135" t="s">
        <v>81</v>
      </c>
      <c r="C96" s="18" t="s">
        <v>38</v>
      </c>
      <c r="D96" s="18"/>
    </row>
    <row r="97" spans="1:4" x14ac:dyDescent="0.15">
      <c r="A97" s="121"/>
      <c r="B97" s="136"/>
      <c r="C97" s="121"/>
      <c r="D97" s="121"/>
    </row>
    <row r="98" spans="1:4" x14ac:dyDescent="0.15">
      <c r="A98" s="12"/>
      <c r="B98" s="13"/>
      <c r="C98" s="12"/>
      <c r="D98" s="12"/>
    </row>
    <row r="99" spans="1:4" x14ac:dyDescent="0.15">
      <c r="A99" s="12"/>
      <c r="B99" s="13"/>
      <c r="C99" s="12"/>
      <c r="D99" s="12"/>
    </row>
    <row r="100" spans="1:4" ht="14" thickBot="1" x14ac:dyDescent="0.2">
      <c r="A100" s="122"/>
      <c r="B100" s="139"/>
      <c r="C100" s="140"/>
      <c r="D100" s="122"/>
    </row>
    <row r="102" spans="1:4" x14ac:dyDescent="0.15">
      <c r="A102" s="15" t="s">
        <v>58</v>
      </c>
      <c r="B102" s="16">
        <f>+'Grunnlagsdata enkeltbygg'!B206</f>
        <v>0</v>
      </c>
    </row>
    <row r="103" spans="1:4" ht="14" thickBot="1" x14ac:dyDescent="0.2"/>
    <row r="104" spans="1:4" ht="29" thickBot="1" x14ac:dyDescent="0.2">
      <c r="A104" s="18"/>
      <c r="B104" s="18" t="s">
        <v>78</v>
      </c>
      <c r="C104" s="135" t="s">
        <v>79</v>
      </c>
      <c r="D104" s="18" t="s">
        <v>59</v>
      </c>
    </row>
    <row r="105" spans="1:4" ht="29" thickBot="1" x14ac:dyDescent="0.2">
      <c r="A105" s="18" t="s">
        <v>80</v>
      </c>
      <c r="B105" s="135" t="s">
        <v>81</v>
      </c>
      <c r="C105" s="18" t="s">
        <v>38</v>
      </c>
      <c r="D105" s="18"/>
    </row>
    <row r="106" spans="1:4" x14ac:dyDescent="0.15">
      <c r="A106" s="121"/>
      <c r="B106" s="136"/>
      <c r="C106" s="121"/>
      <c r="D106" s="121"/>
    </row>
    <row r="107" spans="1:4" x14ac:dyDescent="0.15">
      <c r="A107" s="12"/>
      <c r="B107" s="13"/>
      <c r="C107" s="12"/>
      <c r="D107" s="12"/>
    </row>
    <row r="108" spans="1:4" x14ac:dyDescent="0.15">
      <c r="A108" s="12"/>
      <c r="B108" s="13"/>
      <c r="C108" s="12"/>
      <c r="D108" s="12"/>
    </row>
    <row r="109" spans="1:4" ht="14" thickBot="1" x14ac:dyDescent="0.2">
      <c r="A109" s="122"/>
      <c r="B109" s="139"/>
      <c r="C109" s="140"/>
      <c r="D109" s="122"/>
    </row>
    <row r="111" spans="1:4" x14ac:dyDescent="0.15">
      <c r="A111" s="15" t="s">
        <v>58</v>
      </c>
      <c r="B111" s="16">
        <f>+'Grunnlagsdata enkeltbygg'!B206</f>
        <v>0</v>
      </c>
    </row>
    <row r="112" spans="1:4" ht="14" thickBot="1" x14ac:dyDescent="0.2"/>
    <row r="113" spans="1:4" ht="29" thickBot="1" x14ac:dyDescent="0.2">
      <c r="A113" s="18"/>
      <c r="B113" s="18" t="s">
        <v>78</v>
      </c>
      <c r="C113" s="135" t="s">
        <v>79</v>
      </c>
      <c r="D113" s="18" t="s">
        <v>59</v>
      </c>
    </row>
    <row r="114" spans="1:4" ht="29" thickBot="1" x14ac:dyDescent="0.2">
      <c r="A114" s="18" t="s">
        <v>80</v>
      </c>
      <c r="B114" s="135" t="s">
        <v>81</v>
      </c>
      <c r="C114" s="18" t="s">
        <v>38</v>
      </c>
      <c r="D114" s="18"/>
    </row>
    <row r="115" spans="1:4" x14ac:dyDescent="0.15">
      <c r="A115" s="121"/>
      <c r="B115" s="136"/>
      <c r="C115" s="121"/>
      <c r="D115" s="121"/>
    </row>
    <row r="116" spans="1:4" x14ac:dyDescent="0.15">
      <c r="A116" s="12"/>
      <c r="B116" s="13"/>
      <c r="C116" s="12"/>
      <c r="D116" s="12"/>
    </row>
    <row r="117" spans="1:4" x14ac:dyDescent="0.15">
      <c r="A117" s="12"/>
      <c r="B117" s="13"/>
      <c r="C117" s="12"/>
      <c r="D117" s="12"/>
    </row>
    <row r="118" spans="1:4" ht="14" thickBot="1" x14ac:dyDescent="0.2">
      <c r="A118" s="122"/>
      <c r="B118" s="139"/>
      <c r="C118" s="140"/>
      <c r="D118" s="122"/>
    </row>
    <row r="120" spans="1:4" x14ac:dyDescent="0.15">
      <c r="A120" s="15" t="s">
        <v>58</v>
      </c>
      <c r="B120" s="16">
        <f>+'Grunnlagsdata enkeltbygg'!B226</f>
        <v>0</v>
      </c>
    </row>
    <row r="121" spans="1:4" ht="14" thickBot="1" x14ac:dyDescent="0.2"/>
    <row r="122" spans="1:4" ht="29" thickBot="1" x14ac:dyDescent="0.2">
      <c r="A122" s="18"/>
      <c r="B122" s="18" t="s">
        <v>78</v>
      </c>
      <c r="C122" s="135" t="s">
        <v>79</v>
      </c>
      <c r="D122" s="18" t="s">
        <v>59</v>
      </c>
    </row>
    <row r="123" spans="1:4" ht="29" thickBot="1" x14ac:dyDescent="0.2">
      <c r="A123" s="18" t="s">
        <v>80</v>
      </c>
      <c r="B123" s="135" t="s">
        <v>81</v>
      </c>
      <c r="C123" s="18" t="s">
        <v>38</v>
      </c>
      <c r="D123" s="18"/>
    </row>
    <row r="124" spans="1:4" x14ac:dyDescent="0.15">
      <c r="A124" s="121"/>
      <c r="B124" s="136"/>
      <c r="C124" s="137"/>
      <c r="D124" s="121"/>
    </row>
    <row r="125" spans="1:4" x14ac:dyDescent="0.15">
      <c r="A125" s="12"/>
      <c r="B125" s="13"/>
      <c r="C125" s="12"/>
      <c r="D125" s="12"/>
    </row>
    <row r="126" spans="1:4" x14ac:dyDescent="0.15">
      <c r="A126" s="12"/>
      <c r="B126" s="13"/>
      <c r="C126" s="12"/>
      <c r="D126" s="12"/>
    </row>
    <row r="127" spans="1:4" ht="14" thickBot="1" x14ac:dyDescent="0.2">
      <c r="A127" s="122"/>
      <c r="B127" s="139"/>
      <c r="C127" s="140"/>
      <c r="D127" s="122"/>
    </row>
    <row r="129" spans="1:4" hidden="1" x14ac:dyDescent="0.15">
      <c r="A129" s="15" t="s">
        <v>58</v>
      </c>
      <c r="B129" s="16" t="str">
        <f>'[1]Grunnlagsdata enkeltbygg'!B305</f>
        <v>Sjøfartsmuseet (tas ut av prosjektet)</v>
      </c>
    </row>
    <row r="130" spans="1:4" hidden="1" x14ac:dyDescent="0.15"/>
    <row r="131" spans="1:4" ht="29" hidden="1" thickBot="1" x14ac:dyDescent="0.2">
      <c r="A131" s="18"/>
      <c r="B131" s="18" t="s">
        <v>78</v>
      </c>
      <c r="C131" s="135" t="s">
        <v>79</v>
      </c>
      <c r="D131" s="18" t="s">
        <v>59</v>
      </c>
    </row>
    <row r="132" spans="1:4" ht="29" hidden="1" thickBot="1" x14ac:dyDescent="0.2">
      <c r="A132" s="18" t="s">
        <v>80</v>
      </c>
      <c r="B132" s="135" t="s">
        <v>81</v>
      </c>
      <c r="C132" s="18" t="s">
        <v>38</v>
      </c>
      <c r="D132" s="18"/>
    </row>
    <row r="133" spans="1:4" hidden="1" x14ac:dyDescent="0.15">
      <c r="A133" s="121"/>
      <c r="B133" s="136"/>
      <c r="C133" s="121"/>
      <c r="D133" s="121"/>
    </row>
    <row r="134" spans="1:4" hidden="1" x14ac:dyDescent="0.15">
      <c r="A134" s="12"/>
      <c r="B134" s="13"/>
      <c r="C134" s="12"/>
      <c r="D134" s="12"/>
    </row>
    <row r="135" spans="1:4" hidden="1" x14ac:dyDescent="0.15">
      <c r="A135" s="12"/>
      <c r="B135" s="13"/>
      <c r="C135" s="12"/>
      <c r="D135" s="12"/>
    </row>
    <row r="136" spans="1:4" ht="14" hidden="1" thickBot="1" x14ac:dyDescent="0.2">
      <c r="A136" s="122"/>
      <c r="B136" s="139"/>
      <c r="C136" s="140"/>
      <c r="D136" s="122"/>
    </row>
    <row r="137" spans="1:4" hidden="1" x14ac:dyDescent="0.15"/>
    <row r="138" spans="1:4" hidden="1" x14ac:dyDescent="0.15">
      <c r="A138" s="15" t="s">
        <v>58</v>
      </c>
      <c r="B138" s="16" t="str">
        <f>'[1]Grunnlagsdata enkeltbygg'!B325</f>
        <v>Olrichhallen - utgår</v>
      </c>
    </row>
    <row r="139" spans="1:4" hidden="1" x14ac:dyDescent="0.15"/>
    <row r="140" spans="1:4" ht="29" hidden="1" thickBot="1" x14ac:dyDescent="0.2">
      <c r="A140" s="18"/>
      <c r="B140" s="18" t="s">
        <v>78</v>
      </c>
      <c r="C140" s="135" t="s">
        <v>79</v>
      </c>
      <c r="D140" s="18" t="s">
        <v>59</v>
      </c>
    </row>
    <row r="141" spans="1:4" ht="29" hidden="1" thickBot="1" x14ac:dyDescent="0.2">
      <c r="A141" s="18" t="s">
        <v>80</v>
      </c>
      <c r="B141" s="135" t="s">
        <v>81</v>
      </c>
      <c r="C141" s="18" t="s">
        <v>38</v>
      </c>
      <c r="D141" s="18"/>
    </row>
    <row r="142" spans="1:4" hidden="1" x14ac:dyDescent="0.15">
      <c r="A142" s="121"/>
      <c r="B142" s="136"/>
      <c r="C142" s="121"/>
      <c r="D142" s="121"/>
    </row>
    <row r="143" spans="1:4" hidden="1" x14ac:dyDescent="0.15">
      <c r="A143" s="12"/>
      <c r="B143" s="13"/>
      <c r="C143" s="12"/>
      <c r="D143" s="12"/>
    </row>
    <row r="144" spans="1:4" hidden="1" x14ac:dyDescent="0.15">
      <c r="A144" s="12"/>
      <c r="B144" s="13"/>
      <c r="C144" s="12"/>
      <c r="D144" s="12"/>
    </row>
    <row r="145" spans="1:4" ht="14" hidden="1" thickBot="1" x14ac:dyDescent="0.2">
      <c r="A145" s="122"/>
      <c r="B145" s="139"/>
      <c r="C145" s="140"/>
      <c r="D145" s="122"/>
    </row>
    <row r="146" spans="1:4" hidden="1" x14ac:dyDescent="0.15"/>
    <row r="147" spans="1:4" x14ac:dyDescent="0.15">
      <c r="A147" s="15" t="s">
        <v>58</v>
      </c>
      <c r="B147" s="16">
        <f>+'Grunnlagsdata enkeltbygg'!B246</f>
        <v>0</v>
      </c>
    </row>
    <row r="148" spans="1:4" ht="14" thickBot="1" x14ac:dyDescent="0.2"/>
    <row r="149" spans="1:4" ht="29" thickBot="1" x14ac:dyDescent="0.2">
      <c r="A149" s="18"/>
      <c r="B149" s="18" t="s">
        <v>78</v>
      </c>
      <c r="C149" s="135" t="s">
        <v>79</v>
      </c>
      <c r="D149" s="18" t="s">
        <v>59</v>
      </c>
    </row>
    <row r="150" spans="1:4" ht="29" thickBot="1" x14ac:dyDescent="0.2">
      <c r="A150" s="18" t="s">
        <v>80</v>
      </c>
      <c r="B150" s="135" t="s">
        <v>81</v>
      </c>
      <c r="C150" s="18" t="s">
        <v>38</v>
      </c>
      <c r="D150" s="18"/>
    </row>
    <row r="151" spans="1:4" x14ac:dyDescent="0.15">
      <c r="A151" s="121"/>
      <c r="B151" s="136"/>
      <c r="C151" s="137"/>
      <c r="D151" s="155"/>
    </row>
    <row r="152" spans="1:4" x14ac:dyDescent="0.15">
      <c r="A152" s="12"/>
      <c r="B152" s="13"/>
      <c r="C152" s="12"/>
      <c r="D152" s="12"/>
    </row>
    <row r="153" spans="1:4" x14ac:dyDescent="0.15">
      <c r="A153" s="12"/>
      <c r="B153" s="13"/>
      <c r="C153" s="12"/>
      <c r="D153" s="12"/>
    </row>
    <row r="154" spans="1:4" x14ac:dyDescent="0.15">
      <c r="A154" s="12"/>
      <c r="B154" s="13"/>
      <c r="C154" s="12"/>
      <c r="D154" s="12"/>
    </row>
    <row r="155" spans="1:4" x14ac:dyDescent="0.15">
      <c r="A155" s="12"/>
      <c r="B155" s="13"/>
      <c r="C155" s="12"/>
      <c r="D155" s="12"/>
    </row>
    <row r="156" spans="1:4" x14ac:dyDescent="0.15">
      <c r="A156" s="12"/>
      <c r="B156" s="13"/>
      <c r="C156" s="12"/>
      <c r="D156" s="12"/>
    </row>
    <row r="157" spans="1:4" x14ac:dyDescent="0.15">
      <c r="A157" s="12"/>
      <c r="B157" s="13"/>
      <c r="C157" s="12"/>
      <c r="D157" s="12"/>
    </row>
    <row r="158" spans="1:4" ht="14" thickBot="1" x14ac:dyDescent="0.2">
      <c r="A158" s="122"/>
      <c r="B158" s="139"/>
      <c r="C158" s="140"/>
      <c r="D158" s="122"/>
    </row>
    <row r="160" spans="1:4" x14ac:dyDescent="0.15">
      <c r="A160" s="15" t="s">
        <v>58</v>
      </c>
      <c r="B160" s="16">
        <f>+'Grunnlagsdata enkeltbygg'!B266</f>
        <v>0</v>
      </c>
    </row>
    <row r="161" spans="1:4" ht="14" thickBot="1" x14ac:dyDescent="0.2"/>
    <row r="162" spans="1:4" ht="29" thickBot="1" x14ac:dyDescent="0.2">
      <c r="A162" s="18"/>
      <c r="B162" s="18" t="s">
        <v>78</v>
      </c>
      <c r="C162" s="135" t="s">
        <v>79</v>
      </c>
      <c r="D162" s="18" t="s">
        <v>59</v>
      </c>
    </row>
    <row r="163" spans="1:4" ht="29" thickBot="1" x14ac:dyDescent="0.2">
      <c r="A163" s="18" t="s">
        <v>80</v>
      </c>
      <c r="B163" s="135" t="s">
        <v>81</v>
      </c>
      <c r="C163" s="18" t="s">
        <v>38</v>
      </c>
      <c r="D163" s="18"/>
    </row>
    <row r="164" spans="1:4" x14ac:dyDescent="0.15">
      <c r="A164" s="121"/>
      <c r="B164" s="136"/>
      <c r="C164" s="137"/>
      <c r="D164" s="121"/>
    </row>
    <row r="165" spans="1:4" x14ac:dyDescent="0.15">
      <c r="A165" s="12"/>
      <c r="B165" s="13"/>
      <c r="C165" s="12"/>
      <c r="D165" s="12"/>
    </row>
    <row r="166" spans="1:4" x14ac:dyDescent="0.15">
      <c r="A166" s="12"/>
      <c r="B166" s="13"/>
      <c r="C166" s="12"/>
      <c r="D166" s="12"/>
    </row>
    <row r="167" spans="1:4" ht="14" thickBot="1" x14ac:dyDescent="0.2">
      <c r="A167" s="122"/>
      <c r="B167" s="139"/>
      <c r="C167" s="140"/>
      <c r="D167" s="122"/>
    </row>
    <row r="169" spans="1:4" hidden="1" x14ac:dyDescent="0.15">
      <c r="A169" s="15" t="s">
        <v>58</v>
      </c>
      <c r="B169" s="16" t="str">
        <f>'[1]Grunnlagsdata enkeltbygg'!B385</f>
        <v>Erslandstu  - UTGÅR</v>
      </c>
    </row>
    <row r="170" spans="1:4" hidden="1" x14ac:dyDescent="0.15"/>
    <row r="171" spans="1:4" ht="29" hidden="1" thickBot="1" x14ac:dyDescent="0.2">
      <c r="A171" s="18"/>
      <c r="B171" s="18" t="s">
        <v>78</v>
      </c>
      <c r="C171" s="135" t="s">
        <v>79</v>
      </c>
      <c r="D171" s="18" t="s">
        <v>59</v>
      </c>
    </row>
    <row r="172" spans="1:4" ht="29" hidden="1" thickBot="1" x14ac:dyDescent="0.2">
      <c r="A172" s="18" t="s">
        <v>80</v>
      </c>
      <c r="B172" s="135" t="s">
        <v>81</v>
      </c>
      <c r="C172" s="18" t="s">
        <v>38</v>
      </c>
      <c r="D172" s="18"/>
    </row>
    <row r="173" spans="1:4" hidden="1" x14ac:dyDescent="0.15">
      <c r="A173" s="121"/>
      <c r="B173" s="136"/>
      <c r="C173" s="121"/>
      <c r="D173" s="121"/>
    </row>
    <row r="174" spans="1:4" hidden="1" x14ac:dyDescent="0.15">
      <c r="A174" s="12"/>
      <c r="B174" s="13"/>
      <c r="C174" s="12"/>
      <c r="D174" s="12"/>
    </row>
    <row r="175" spans="1:4" hidden="1" x14ac:dyDescent="0.15">
      <c r="A175" s="12"/>
      <c r="B175" s="13"/>
      <c r="C175" s="12"/>
      <c r="D175" s="12"/>
    </row>
    <row r="176" spans="1:4" ht="14" hidden="1" thickBot="1" x14ac:dyDescent="0.2">
      <c r="A176" s="122"/>
      <c r="B176" s="139"/>
      <c r="C176" s="140"/>
      <c r="D176" s="122"/>
    </row>
    <row r="177" spans="1:4" hidden="1" x14ac:dyDescent="0.15"/>
    <row r="178" spans="1:4" hidden="1" x14ac:dyDescent="0.15">
      <c r="A178" s="15" t="s">
        <v>58</v>
      </c>
      <c r="B178" s="16" t="str">
        <f>'[1]Grunnlagsdata enkeltbygg'!B405</f>
        <v>Servicehuset - MKA (UTGÅR)</v>
      </c>
    </row>
    <row r="179" spans="1:4" hidden="1" x14ac:dyDescent="0.15"/>
    <row r="180" spans="1:4" ht="29" hidden="1" thickBot="1" x14ac:dyDescent="0.2">
      <c r="A180" s="18"/>
      <c r="B180" s="18" t="s">
        <v>78</v>
      </c>
      <c r="C180" s="135" t="s">
        <v>79</v>
      </c>
      <c r="D180" s="18" t="s">
        <v>59</v>
      </c>
    </row>
    <row r="181" spans="1:4" ht="29" hidden="1" thickBot="1" x14ac:dyDescent="0.2">
      <c r="A181" s="18" t="s">
        <v>80</v>
      </c>
      <c r="B181" s="135" t="s">
        <v>81</v>
      </c>
      <c r="C181" s="18" t="s">
        <v>38</v>
      </c>
      <c r="D181" s="18"/>
    </row>
    <row r="182" spans="1:4" hidden="1" x14ac:dyDescent="0.15">
      <c r="A182" s="121"/>
      <c r="B182" s="136"/>
      <c r="C182" s="121"/>
      <c r="D182" s="121"/>
    </row>
    <row r="183" spans="1:4" hidden="1" x14ac:dyDescent="0.15">
      <c r="A183" s="12"/>
      <c r="B183" s="13"/>
      <c r="C183" s="12"/>
      <c r="D183" s="12"/>
    </row>
    <row r="184" spans="1:4" hidden="1" x14ac:dyDescent="0.15">
      <c r="A184" s="12"/>
      <c r="B184" s="13"/>
      <c r="C184" s="12"/>
      <c r="D184" s="12"/>
    </row>
    <row r="185" spans="1:4" ht="14" hidden="1" thickBot="1" x14ac:dyDescent="0.2">
      <c r="A185" s="122"/>
      <c r="B185" s="139"/>
      <c r="C185" s="140"/>
      <c r="D185" s="122"/>
    </row>
    <row r="186" spans="1:4" hidden="1" x14ac:dyDescent="0.15"/>
    <row r="187" spans="1:4" hidden="1" x14ac:dyDescent="0.15">
      <c r="A187" s="15" t="s">
        <v>58</v>
      </c>
      <c r="B187" s="16" t="str">
        <f>'[1]Grunnlagsdata enkeltbygg'!B425</f>
        <v>Båtbyggeriet - MKA (UTGÅR)</v>
      </c>
    </row>
    <row r="188" spans="1:4" hidden="1" x14ac:dyDescent="0.15"/>
    <row r="189" spans="1:4" ht="29" hidden="1" thickBot="1" x14ac:dyDescent="0.2">
      <c r="A189" s="18"/>
      <c r="B189" s="18" t="s">
        <v>78</v>
      </c>
      <c r="C189" s="135" t="s">
        <v>79</v>
      </c>
      <c r="D189" s="18" t="s">
        <v>59</v>
      </c>
    </row>
    <row r="190" spans="1:4" ht="29" hidden="1" thickBot="1" x14ac:dyDescent="0.2">
      <c r="A190" s="18" t="s">
        <v>80</v>
      </c>
      <c r="B190" s="135" t="s">
        <v>81</v>
      </c>
      <c r="C190" s="18" t="s">
        <v>38</v>
      </c>
      <c r="D190" s="18"/>
    </row>
    <row r="191" spans="1:4" hidden="1" x14ac:dyDescent="0.15">
      <c r="A191" s="121"/>
      <c r="B191" s="136"/>
      <c r="C191" s="121"/>
      <c r="D191" s="121"/>
    </row>
    <row r="192" spans="1:4" hidden="1" x14ac:dyDescent="0.15">
      <c r="A192" s="12"/>
      <c r="B192" s="13"/>
      <c r="C192" s="12"/>
      <c r="D192" s="12"/>
    </row>
    <row r="193" spans="1:4" hidden="1" x14ac:dyDescent="0.15">
      <c r="A193" s="12"/>
      <c r="B193" s="13"/>
      <c r="C193" s="12"/>
      <c r="D193" s="12"/>
    </row>
    <row r="194" spans="1:4" ht="14" hidden="1" thickBot="1" x14ac:dyDescent="0.2">
      <c r="A194" s="122"/>
      <c r="B194" s="139"/>
      <c r="C194" s="140"/>
      <c r="D194" s="122"/>
    </row>
    <row r="195" spans="1:4" hidden="1" x14ac:dyDescent="0.15"/>
    <row r="196" spans="1:4" hidden="1" x14ac:dyDescent="0.15">
      <c r="A196" s="15" t="s">
        <v>58</v>
      </c>
      <c r="B196" s="16" t="str">
        <f>'[1]Grunnlagsdata enkeltbygg'!B405</f>
        <v>Servicehuset - MKA (UTGÅR)</v>
      </c>
    </row>
    <row r="197" spans="1:4" hidden="1" x14ac:dyDescent="0.15"/>
    <row r="198" spans="1:4" ht="29" hidden="1" thickBot="1" x14ac:dyDescent="0.2">
      <c r="A198" s="18"/>
      <c r="B198" s="18" t="s">
        <v>78</v>
      </c>
      <c r="C198" s="135" t="s">
        <v>79</v>
      </c>
      <c r="D198" s="18" t="s">
        <v>59</v>
      </c>
    </row>
    <row r="199" spans="1:4" ht="29" hidden="1" thickBot="1" x14ac:dyDescent="0.2">
      <c r="A199" s="18" t="s">
        <v>80</v>
      </c>
      <c r="B199" s="135" t="s">
        <v>81</v>
      </c>
      <c r="C199" s="18" t="s">
        <v>38</v>
      </c>
      <c r="D199" s="18"/>
    </row>
    <row r="200" spans="1:4" hidden="1" x14ac:dyDescent="0.15">
      <c r="A200" s="121"/>
      <c r="B200" s="136"/>
      <c r="C200" s="121"/>
      <c r="D200" s="121"/>
    </row>
    <row r="201" spans="1:4" hidden="1" x14ac:dyDescent="0.15">
      <c r="A201" s="12"/>
      <c r="B201" s="13"/>
      <c r="C201" s="12"/>
      <c r="D201" s="12"/>
    </row>
    <row r="202" spans="1:4" hidden="1" x14ac:dyDescent="0.15">
      <c r="A202" s="12"/>
      <c r="B202" s="13"/>
      <c r="C202" s="12"/>
      <c r="D202" s="12"/>
    </row>
    <row r="203" spans="1:4" ht="14" hidden="1" thickBot="1" x14ac:dyDescent="0.2">
      <c r="A203" s="122"/>
      <c r="B203" s="139"/>
      <c r="C203" s="140"/>
      <c r="D203" s="122"/>
    </row>
    <row r="204" spans="1:4" hidden="1" x14ac:dyDescent="0.15"/>
    <row r="205" spans="1:4" hidden="1" x14ac:dyDescent="0.15">
      <c r="A205" s="15" t="s">
        <v>58</v>
      </c>
      <c r="B205" s="16" t="str">
        <f>'[1]Grunnlagsdata enkeltbygg'!B425</f>
        <v>Båtbyggeriet - MKA (UTGÅR)</v>
      </c>
    </row>
    <row r="206" spans="1:4" hidden="1" x14ac:dyDescent="0.15"/>
    <row r="207" spans="1:4" ht="29" hidden="1" thickBot="1" x14ac:dyDescent="0.2">
      <c r="A207" s="18"/>
      <c r="B207" s="18" t="s">
        <v>78</v>
      </c>
      <c r="C207" s="135" t="s">
        <v>79</v>
      </c>
      <c r="D207" s="18" t="s">
        <v>59</v>
      </c>
    </row>
    <row r="208" spans="1:4" ht="29" hidden="1" thickBot="1" x14ac:dyDescent="0.2">
      <c r="A208" s="18" t="s">
        <v>80</v>
      </c>
      <c r="B208" s="135" t="s">
        <v>81</v>
      </c>
      <c r="C208" s="18" t="s">
        <v>38</v>
      </c>
      <c r="D208" s="18"/>
    </row>
    <row r="209" spans="1:4" hidden="1" x14ac:dyDescent="0.15">
      <c r="A209" s="121"/>
      <c r="B209" s="136"/>
      <c r="C209" s="121"/>
      <c r="D209" s="121"/>
    </row>
    <row r="210" spans="1:4" hidden="1" x14ac:dyDescent="0.15">
      <c r="A210" s="12"/>
      <c r="B210" s="13"/>
      <c r="C210" s="12"/>
      <c r="D210" s="12"/>
    </row>
    <row r="211" spans="1:4" hidden="1" x14ac:dyDescent="0.15">
      <c r="A211" s="12"/>
      <c r="B211" s="13"/>
      <c r="C211" s="12"/>
      <c r="D211" s="12"/>
    </row>
    <row r="212" spans="1:4" ht="14" hidden="1" thickBot="1" x14ac:dyDescent="0.2">
      <c r="A212" s="122"/>
      <c r="B212" s="139"/>
      <c r="C212" s="140"/>
      <c r="D212" s="122"/>
    </row>
    <row r="213" spans="1:4" hidden="1" x14ac:dyDescent="0.15"/>
    <row r="214" spans="1:4" x14ac:dyDescent="0.15">
      <c r="A214" s="15" t="s">
        <v>58</v>
      </c>
      <c r="B214" s="16">
        <f>+'Grunnlagsdata enkeltbygg'!B286</f>
        <v>0</v>
      </c>
    </row>
    <row r="215" spans="1:4" ht="14" thickBot="1" x14ac:dyDescent="0.2"/>
    <row r="216" spans="1:4" ht="29" thickBot="1" x14ac:dyDescent="0.2">
      <c r="A216" s="18"/>
      <c r="B216" s="18" t="s">
        <v>78</v>
      </c>
      <c r="C216" s="135" t="s">
        <v>79</v>
      </c>
      <c r="D216" s="18" t="s">
        <v>59</v>
      </c>
    </row>
    <row r="217" spans="1:4" ht="29" thickBot="1" x14ac:dyDescent="0.2">
      <c r="A217" s="18" t="s">
        <v>80</v>
      </c>
      <c r="B217" s="135" t="s">
        <v>81</v>
      </c>
      <c r="C217" s="18" t="s">
        <v>38</v>
      </c>
      <c r="D217" s="18"/>
    </row>
    <row r="218" spans="1:4" x14ac:dyDescent="0.15">
      <c r="A218" s="121"/>
      <c r="B218" s="136"/>
      <c r="C218" s="121"/>
      <c r="D218" s="121"/>
    </row>
    <row r="219" spans="1:4" x14ac:dyDescent="0.15">
      <c r="A219" s="12"/>
      <c r="B219" s="13"/>
      <c r="C219" s="12"/>
      <c r="D219" s="12"/>
    </row>
    <row r="220" spans="1:4" x14ac:dyDescent="0.15">
      <c r="A220" s="12"/>
      <c r="B220" s="13"/>
      <c r="C220" s="12"/>
      <c r="D220" s="12"/>
    </row>
    <row r="221" spans="1:4" ht="14" thickBot="1" x14ac:dyDescent="0.2">
      <c r="A221" s="122"/>
      <c r="B221" s="139"/>
      <c r="C221" s="140"/>
      <c r="D221" s="122"/>
    </row>
    <row r="223" spans="1:4" x14ac:dyDescent="0.15">
      <c r="A223" s="15" t="s">
        <v>58</v>
      </c>
      <c r="B223" s="16">
        <f>+'Grunnlagsdata enkeltbygg'!B306</f>
        <v>0</v>
      </c>
    </row>
    <row r="224" spans="1:4" ht="14" thickBot="1" x14ac:dyDescent="0.2"/>
    <row r="225" spans="1:4" ht="29" thickBot="1" x14ac:dyDescent="0.2">
      <c r="A225" s="18"/>
      <c r="B225" s="18" t="s">
        <v>78</v>
      </c>
      <c r="C225" s="135" t="s">
        <v>79</v>
      </c>
      <c r="D225" s="18" t="s">
        <v>59</v>
      </c>
    </row>
    <row r="226" spans="1:4" ht="29" thickBot="1" x14ac:dyDescent="0.2">
      <c r="A226" s="18" t="s">
        <v>80</v>
      </c>
      <c r="B226" s="135" t="s">
        <v>81</v>
      </c>
      <c r="C226" s="18" t="s">
        <v>38</v>
      </c>
      <c r="D226" s="18"/>
    </row>
    <row r="227" spans="1:4" x14ac:dyDescent="0.15">
      <c r="A227" s="121"/>
      <c r="B227" s="136"/>
      <c r="C227" s="121"/>
      <c r="D227" s="121"/>
    </row>
    <row r="228" spans="1:4" x14ac:dyDescent="0.15">
      <c r="A228" s="12"/>
      <c r="B228" s="13"/>
      <c r="C228" s="12"/>
      <c r="D228" s="12"/>
    </row>
    <row r="229" spans="1:4" x14ac:dyDescent="0.15">
      <c r="A229" s="12"/>
      <c r="B229" s="13"/>
      <c r="C229" s="12"/>
      <c r="D229" s="12"/>
    </row>
    <row r="230" spans="1:4" ht="14" thickBot="1" x14ac:dyDescent="0.2">
      <c r="A230" s="122"/>
      <c r="B230" s="139"/>
      <c r="C230" s="140"/>
      <c r="D230" s="122"/>
    </row>
    <row r="232" spans="1:4" x14ac:dyDescent="0.15">
      <c r="A232" s="15" t="s">
        <v>58</v>
      </c>
      <c r="B232" s="16">
        <f>+'Grunnlagsdata enkeltbygg'!B326</f>
        <v>0</v>
      </c>
    </row>
    <row r="233" spans="1:4" ht="14" thickBot="1" x14ac:dyDescent="0.2"/>
    <row r="234" spans="1:4" ht="29" thickBot="1" x14ac:dyDescent="0.2">
      <c r="A234" s="18"/>
      <c r="B234" s="18" t="s">
        <v>78</v>
      </c>
      <c r="C234" s="135" t="s">
        <v>79</v>
      </c>
      <c r="D234" s="18" t="s">
        <v>59</v>
      </c>
    </row>
    <row r="235" spans="1:4" ht="29" thickBot="1" x14ac:dyDescent="0.2">
      <c r="A235" s="18" t="s">
        <v>80</v>
      </c>
      <c r="B235" s="135" t="s">
        <v>81</v>
      </c>
      <c r="C235" s="18" t="s">
        <v>38</v>
      </c>
      <c r="D235" s="18"/>
    </row>
    <row r="236" spans="1:4" x14ac:dyDescent="0.15">
      <c r="A236" s="121"/>
      <c r="B236" s="136"/>
      <c r="C236" s="121"/>
      <c r="D236" s="121"/>
    </row>
    <row r="237" spans="1:4" x14ac:dyDescent="0.15">
      <c r="A237" s="12"/>
      <c r="B237" s="13"/>
      <c r="C237" s="12"/>
      <c r="D237" s="12"/>
    </row>
    <row r="238" spans="1:4" x14ac:dyDescent="0.15">
      <c r="A238" s="12"/>
      <c r="B238" s="13"/>
      <c r="C238" s="12"/>
      <c r="D238" s="12"/>
    </row>
    <row r="239" spans="1:4" ht="14" thickBot="1" x14ac:dyDescent="0.2">
      <c r="A239" s="122"/>
      <c r="B239" s="139"/>
      <c r="C239" s="140"/>
      <c r="D239" s="122"/>
    </row>
    <row r="241" spans="1:4" hidden="1" x14ac:dyDescent="0.15">
      <c r="A241" s="15" t="s">
        <v>58</v>
      </c>
      <c r="B241" s="16" t="str">
        <f>'[1]Grunnlagsdata enkeltbygg'!B505</f>
        <v>Schjølberggården - Sverresborg (UTGÅR)</v>
      </c>
    </row>
    <row r="242" spans="1:4" hidden="1" x14ac:dyDescent="0.15"/>
    <row r="243" spans="1:4" ht="29" hidden="1" thickBot="1" x14ac:dyDescent="0.2">
      <c r="A243" s="18"/>
      <c r="B243" s="18" t="s">
        <v>78</v>
      </c>
      <c r="C243" s="135" t="s">
        <v>79</v>
      </c>
      <c r="D243" s="18" t="s">
        <v>59</v>
      </c>
    </row>
    <row r="244" spans="1:4" ht="29" hidden="1" thickBot="1" x14ac:dyDescent="0.2">
      <c r="A244" s="18" t="s">
        <v>80</v>
      </c>
      <c r="B244" s="135" t="s">
        <v>81</v>
      </c>
      <c r="C244" s="18" t="s">
        <v>38</v>
      </c>
      <c r="D244" s="18"/>
    </row>
    <row r="245" spans="1:4" hidden="1" x14ac:dyDescent="0.15">
      <c r="A245" s="121"/>
      <c r="B245" s="136"/>
      <c r="C245" s="121"/>
      <c r="D245" s="121"/>
    </row>
    <row r="246" spans="1:4" hidden="1" x14ac:dyDescent="0.15">
      <c r="A246" s="12"/>
      <c r="B246" s="13"/>
      <c r="C246" s="12"/>
      <c r="D246" s="12"/>
    </row>
    <row r="247" spans="1:4" hidden="1" x14ac:dyDescent="0.15">
      <c r="A247" s="12"/>
      <c r="B247" s="13"/>
      <c r="C247" s="12"/>
      <c r="D247" s="12"/>
    </row>
    <row r="248" spans="1:4" ht="14" hidden="1" thickBot="1" x14ac:dyDescent="0.2">
      <c r="A248" s="122"/>
      <c r="B248" s="139"/>
      <c r="C248" s="140"/>
      <c r="D248" s="122"/>
    </row>
    <row r="249" spans="1:4" hidden="1" x14ac:dyDescent="0.15"/>
    <row r="250" spans="1:4" hidden="1" x14ac:dyDescent="0.15">
      <c r="A250" s="15" t="s">
        <v>58</v>
      </c>
      <c r="B250" s="16" t="str">
        <f>'[1]Grunnlagsdata enkeltbygg'!B525</f>
        <v>Tavern - Sverresborg - UTGÅR</v>
      </c>
    </row>
    <row r="251" spans="1:4" hidden="1" x14ac:dyDescent="0.15"/>
    <row r="252" spans="1:4" ht="29" hidden="1" thickBot="1" x14ac:dyDescent="0.2">
      <c r="A252" s="18"/>
      <c r="B252" s="18" t="s">
        <v>78</v>
      </c>
      <c r="C252" s="135" t="s">
        <v>79</v>
      </c>
      <c r="D252" s="18" t="s">
        <v>59</v>
      </c>
    </row>
    <row r="253" spans="1:4" ht="29" hidden="1" thickBot="1" x14ac:dyDescent="0.2">
      <c r="A253" s="18" t="s">
        <v>80</v>
      </c>
      <c r="B253" s="135" t="s">
        <v>81</v>
      </c>
      <c r="C253" s="18" t="s">
        <v>38</v>
      </c>
      <c r="D253" s="18"/>
    </row>
    <row r="254" spans="1:4" hidden="1" x14ac:dyDescent="0.15">
      <c r="A254" s="121"/>
      <c r="B254" s="136"/>
      <c r="C254" s="121"/>
      <c r="D254" s="121"/>
    </row>
    <row r="255" spans="1:4" hidden="1" x14ac:dyDescent="0.15">
      <c r="A255" s="12"/>
      <c r="B255" s="13"/>
      <c r="C255" s="12"/>
      <c r="D255" s="12"/>
    </row>
    <row r="256" spans="1:4" hidden="1" x14ac:dyDescent="0.15">
      <c r="A256" s="12"/>
      <c r="B256" s="13"/>
      <c r="C256" s="12"/>
      <c r="D256" s="12"/>
    </row>
    <row r="257" spans="1:4" ht="14" hidden="1" thickBot="1" x14ac:dyDescent="0.2">
      <c r="A257" s="122"/>
      <c r="B257" s="139"/>
      <c r="C257" s="140"/>
      <c r="D257" s="122"/>
    </row>
    <row r="258" spans="1:4" hidden="1" x14ac:dyDescent="0.15"/>
    <row r="259" spans="1:4" hidden="1" x14ac:dyDescent="0.15">
      <c r="A259" s="15" t="s">
        <v>58</v>
      </c>
      <c r="B259" s="16" t="str">
        <f>'[1]Grunnlagsdata enkeltbygg'!B545</f>
        <v>Sverresmyra - Sverresborg  UTGÅR</v>
      </c>
    </row>
    <row r="260" spans="1:4" hidden="1" x14ac:dyDescent="0.15"/>
    <row r="261" spans="1:4" ht="29" hidden="1" thickBot="1" x14ac:dyDescent="0.2">
      <c r="A261" s="18"/>
      <c r="B261" s="18" t="s">
        <v>78</v>
      </c>
      <c r="C261" s="135" t="s">
        <v>79</v>
      </c>
      <c r="D261" s="18" t="s">
        <v>59</v>
      </c>
    </row>
    <row r="262" spans="1:4" ht="29" hidden="1" thickBot="1" x14ac:dyDescent="0.2">
      <c r="A262" s="18" t="s">
        <v>80</v>
      </c>
      <c r="B262" s="135" t="s">
        <v>81</v>
      </c>
      <c r="C262" s="18" t="s">
        <v>38</v>
      </c>
      <c r="D262" s="18"/>
    </row>
    <row r="263" spans="1:4" hidden="1" x14ac:dyDescent="0.15">
      <c r="A263" s="121"/>
      <c r="B263" s="136"/>
      <c r="C263" s="121"/>
      <c r="D263" s="121"/>
    </row>
    <row r="264" spans="1:4" hidden="1" x14ac:dyDescent="0.15">
      <c r="A264" s="12"/>
      <c r="B264" s="13"/>
      <c r="C264" s="12"/>
      <c r="D264" s="12"/>
    </row>
    <row r="265" spans="1:4" hidden="1" x14ac:dyDescent="0.15">
      <c r="A265" s="12"/>
      <c r="B265" s="13"/>
      <c r="C265" s="12"/>
      <c r="D265" s="12"/>
    </row>
    <row r="266" spans="1:4" ht="14" hidden="1" thickBot="1" x14ac:dyDescent="0.2">
      <c r="A266" s="122"/>
      <c r="B266" s="139"/>
      <c r="C266" s="140"/>
      <c r="D266" s="122"/>
    </row>
    <row r="267" spans="1:4" hidden="1" x14ac:dyDescent="0.15"/>
    <row r="268" spans="1:4" hidden="1" x14ac:dyDescent="0.15">
      <c r="A268" s="15" t="s">
        <v>58</v>
      </c>
      <c r="B268" s="16" t="str">
        <f>'[1]Grunnlagsdata enkeltbygg'!B565</f>
        <v>Svalsbergplass - Sverresborg - UTGÅR</v>
      </c>
    </row>
    <row r="269" spans="1:4" hidden="1" x14ac:dyDescent="0.15"/>
    <row r="270" spans="1:4" ht="29" hidden="1" thickBot="1" x14ac:dyDescent="0.2">
      <c r="A270" s="18"/>
      <c r="B270" s="18" t="s">
        <v>78</v>
      </c>
      <c r="C270" s="135" t="s">
        <v>79</v>
      </c>
      <c r="D270" s="18" t="s">
        <v>59</v>
      </c>
    </row>
    <row r="271" spans="1:4" ht="29" hidden="1" thickBot="1" x14ac:dyDescent="0.2">
      <c r="A271" s="18" t="s">
        <v>80</v>
      </c>
      <c r="B271" s="135" t="s">
        <v>81</v>
      </c>
      <c r="C271" s="18" t="s">
        <v>38</v>
      </c>
      <c r="D271" s="18"/>
    </row>
    <row r="272" spans="1:4" hidden="1" x14ac:dyDescent="0.15">
      <c r="A272" s="121"/>
      <c r="B272" s="136"/>
      <c r="C272" s="121"/>
      <c r="D272" s="121"/>
    </row>
    <row r="273" spans="1:4" hidden="1" x14ac:dyDescent="0.15">
      <c r="A273" s="12"/>
      <c r="B273" s="13"/>
      <c r="C273" s="12"/>
      <c r="D273" s="12"/>
    </row>
    <row r="274" spans="1:4" hidden="1" x14ac:dyDescent="0.15">
      <c r="A274" s="12"/>
      <c r="B274" s="13"/>
      <c r="C274" s="12"/>
      <c r="D274" s="12"/>
    </row>
    <row r="275" spans="1:4" ht="14" hidden="1" thickBot="1" x14ac:dyDescent="0.2">
      <c r="A275" s="122"/>
      <c r="B275" s="139"/>
      <c r="C275" s="140"/>
      <c r="D275" s="122"/>
    </row>
    <row r="276" spans="1:4" hidden="1" x14ac:dyDescent="0.15"/>
    <row r="277" spans="1:4" x14ac:dyDescent="0.15">
      <c r="A277" s="15" t="s">
        <v>58</v>
      </c>
      <c r="B277" s="16">
        <f>+'Grunnlagsdata enkeltbygg'!B346</f>
        <v>0</v>
      </c>
    </row>
    <row r="278" spans="1:4" ht="14" thickBot="1" x14ac:dyDescent="0.2"/>
    <row r="279" spans="1:4" ht="29" thickBot="1" x14ac:dyDescent="0.2">
      <c r="A279" s="18"/>
      <c r="B279" s="18" t="s">
        <v>78</v>
      </c>
      <c r="C279" s="135" t="s">
        <v>79</v>
      </c>
      <c r="D279" s="18" t="s">
        <v>59</v>
      </c>
    </row>
    <row r="280" spans="1:4" ht="29" thickBot="1" x14ac:dyDescent="0.2">
      <c r="A280" s="18" t="s">
        <v>80</v>
      </c>
      <c r="B280" s="135" t="s">
        <v>81</v>
      </c>
      <c r="C280" s="18" t="s">
        <v>38</v>
      </c>
      <c r="D280" s="18"/>
    </row>
    <row r="281" spans="1:4" x14ac:dyDescent="0.15">
      <c r="A281" s="121"/>
      <c r="B281" s="136"/>
      <c r="C281" s="121"/>
      <c r="D281" s="121"/>
    </row>
    <row r="282" spans="1:4" x14ac:dyDescent="0.15">
      <c r="A282" s="12"/>
      <c r="B282" s="13"/>
      <c r="C282" s="12"/>
      <c r="D282" s="12"/>
    </row>
    <row r="283" spans="1:4" x14ac:dyDescent="0.15">
      <c r="A283" s="12"/>
      <c r="B283" s="13"/>
      <c r="C283" s="12"/>
      <c r="D283" s="12"/>
    </row>
    <row r="284" spans="1:4" ht="14" thickBot="1" x14ac:dyDescent="0.2">
      <c r="A284" s="122"/>
      <c r="B284" s="139"/>
      <c r="C284" s="140"/>
      <c r="D284" s="122"/>
    </row>
    <row r="286" spans="1:4" x14ac:dyDescent="0.15">
      <c r="A286" s="15" t="s">
        <v>58</v>
      </c>
      <c r="B286" s="16">
        <f>+'Grunnlagsdata enkeltbygg'!B366</f>
        <v>0</v>
      </c>
    </row>
    <row r="287" spans="1:4" ht="14" thickBot="1" x14ac:dyDescent="0.2"/>
    <row r="288" spans="1:4" ht="29" thickBot="1" x14ac:dyDescent="0.2">
      <c r="A288" s="18"/>
      <c r="B288" s="18" t="s">
        <v>78</v>
      </c>
      <c r="C288" s="135" t="s">
        <v>79</v>
      </c>
      <c r="D288" s="18" t="s">
        <v>59</v>
      </c>
    </row>
    <row r="289" spans="1:4" ht="29" thickBot="1" x14ac:dyDescent="0.2">
      <c r="A289" s="18" t="s">
        <v>80</v>
      </c>
      <c r="B289" s="135" t="s">
        <v>81</v>
      </c>
      <c r="C289" s="18" t="s">
        <v>38</v>
      </c>
      <c r="D289" s="18"/>
    </row>
    <row r="290" spans="1:4" x14ac:dyDescent="0.15">
      <c r="A290" s="121"/>
      <c r="B290" s="136"/>
      <c r="C290" s="121"/>
      <c r="D290" s="121"/>
    </row>
    <row r="291" spans="1:4" x14ac:dyDescent="0.15">
      <c r="A291" s="12"/>
      <c r="B291" s="13"/>
      <c r="C291" s="12"/>
      <c r="D291" s="12"/>
    </row>
    <row r="292" spans="1:4" x14ac:dyDescent="0.15">
      <c r="A292" s="12"/>
      <c r="B292" s="13"/>
      <c r="C292" s="12"/>
      <c r="D292" s="12"/>
    </row>
    <row r="293" spans="1:4" ht="14" thickBot="1" x14ac:dyDescent="0.2">
      <c r="A293" s="122"/>
      <c r="B293" s="139"/>
      <c r="C293" s="140"/>
      <c r="D293" s="122"/>
    </row>
    <row r="295" spans="1:4" x14ac:dyDescent="0.15">
      <c r="A295" s="15" t="s">
        <v>58</v>
      </c>
      <c r="B295" s="16">
        <f>+'Grunnlagsdata enkeltbygg'!B386</f>
        <v>0</v>
      </c>
    </row>
    <row r="296" spans="1:4" ht="14" thickBot="1" x14ac:dyDescent="0.2"/>
    <row r="297" spans="1:4" ht="29" thickBot="1" x14ac:dyDescent="0.2">
      <c r="A297" s="18"/>
      <c r="B297" s="18" t="s">
        <v>78</v>
      </c>
      <c r="C297" s="135" t="s">
        <v>79</v>
      </c>
      <c r="D297" s="18" t="s">
        <v>59</v>
      </c>
    </row>
    <row r="298" spans="1:4" ht="29" thickBot="1" x14ac:dyDescent="0.2">
      <c r="A298" s="18" t="s">
        <v>80</v>
      </c>
      <c r="B298" s="135" t="s">
        <v>81</v>
      </c>
      <c r="C298" s="18" t="s">
        <v>38</v>
      </c>
      <c r="D298" s="18"/>
    </row>
    <row r="299" spans="1:4" x14ac:dyDescent="0.15">
      <c r="A299" s="121"/>
      <c r="B299" s="136"/>
      <c r="C299" s="121"/>
      <c r="D299" s="121"/>
    </row>
    <row r="300" spans="1:4" x14ac:dyDescent="0.15">
      <c r="A300" s="12"/>
      <c r="B300" s="13"/>
      <c r="C300" s="12"/>
      <c r="D300" s="12"/>
    </row>
    <row r="301" spans="1:4" x14ac:dyDescent="0.15">
      <c r="A301" s="12"/>
      <c r="B301" s="13"/>
      <c r="C301" s="12"/>
      <c r="D301" s="12"/>
    </row>
    <row r="302" spans="1:4" ht="14" thickBot="1" x14ac:dyDescent="0.2">
      <c r="A302" s="122"/>
      <c r="B302" s="139"/>
      <c r="C302" s="140"/>
      <c r="D302" s="122"/>
    </row>
    <row r="304" spans="1:4" x14ac:dyDescent="0.15">
      <c r="A304" s="15" t="s">
        <v>58</v>
      </c>
      <c r="B304" s="16"/>
    </row>
    <row r="305" spans="1:4" ht="14" thickBot="1" x14ac:dyDescent="0.2"/>
    <row r="306" spans="1:4" ht="29" thickBot="1" x14ac:dyDescent="0.2">
      <c r="A306" s="18"/>
      <c r="B306" s="18" t="s">
        <v>78</v>
      </c>
      <c r="C306" s="135" t="s">
        <v>79</v>
      </c>
      <c r="D306" s="18" t="s">
        <v>59</v>
      </c>
    </row>
    <row r="307" spans="1:4" ht="29" thickBot="1" x14ac:dyDescent="0.2">
      <c r="A307" s="18" t="s">
        <v>80</v>
      </c>
      <c r="B307" s="135" t="s">
        <v>81</v>
      </c>
      <c r="C307" s="18" t="s">
        <v>38</v>
      </c>
      <c r="D307" s="18"/>
    </row>
    <row r="308" spans="1:4" x14ac:dyDescent="0.15">
      <c r="A308" s="121"/>
      <c r="B308" s="136"/>
      <c r="C308" s="121"/>
      <c r="D308" s="121"/>
    </row>
    <row r="309" spans="1:4" x14ac:dyDescent="0.15">
      <c r="A309" s="12"/>
      <c r="B309" s="13"/>
      <c r="C309" s="12"/>
      <c r="D309" s="12"/>
    </row>
    <row r="310" spans="1:4" x14ac:dyDescent="0.15">
      <c r="A310" s="12"/>
      <c r="B310" s="13"/>
      <c r="C310" s="12"/>
      <c r="D310" s="12"/>
    </row>
    <row r="311" spans="1:4" ht="14" thickBot="1" x14ac:dyDescent="0.2">
      <c r="A311" s="122"/>
      <c r="B311" s="139"/>
      <c r="C311" s="140"/>
      <c r="D311" s="122"/>
    </row>
    <row r="313" spans="1:4" x14ac:dyDescent="0.15">
      <c r="A313" s="15" t="s">
        <v>58</v>
      </c>
      <c r="B313" s="16"/>
    </row>
    <row r="314" spans="1:4" ht="14" thickBot="1" x14ac:dyDescent="0.2"/>
    <row r="315" spans="1:4" ht="29" thickBot="1" x14ac:dyDescent="0.2">
      <c r="A315" s="18"/>
      <c r="B315" s="18" t="s">
        <v>78</v>
      </c>
      <c r="C315" s="135" t="s">
        <v>79</v>
      </c>
      <c r="D315" s="18" t="s">
        <v>59</v>
      </c>
    </row>
    <row r="316" spans="1:4" ht="29" thickBot="1" x14ac:dyDescent="0.2">
      <c r="A316" s="18" t="s">
        <v>80</v>
      </c>
      <c r="B316" s="135" t="s">
        <v>81</v>
      </c>
      <c r="C316" s="18" t="s">
        <v>38</v>
      </c>
      <c r="D316" s="18"/>
    </row>
    <row r="317" spans="1:4" x14ac:dyDescent="0.15">
      <c r="A317" s="121"/>
      <c r="B317" s="136"/>
      <c r="C317" s="121"/>
      <c r="D317" s="121"/>
    </row>
    <row r="318" spans="1:4" x14ac:dyDescent="0.15">
      <c r="A318" s="12"/>
      <c r="B318" s="13"/>
      <c r="C318" s="12"/>
      <c r="D318" s="12"/>
    </row>
    <row r="319" spans="1:4" x14ac:dyDescent="0.15">
      <c r="A319" s="12"/>
      <c r="B319" s="13"/>
      <c r="C319" s="12"/>
      <c r="D319" s="12"/>
    </row>
    <row r="320" spans="1:4" ht="14" thickBot="1" x14ac:dyDescent="0.2">
      <c r="A320" s="122"/>
      <c r="B320" s="139"/>
      <c r="C320" s="140"/>
      <c r="D320" s="122"/>
    </row>
    <row r="322" spans="1:4" x14ac:dyDescent="0.15">
      <c r="A322" s="15" t="s">
        <v>58</v>
      </c>
      <c r="B322" s="16"/>
    </row>
    <row r="323" spans="1:4" ht="14" thickBot="1" x14ac:dyDescent="0.2"/>
    <row r="324" spans="1:4" ht="29" thickBot="1" x14ac:dyDescent="0.2">
      <c r="A324" s="18"/>
      <c r="B324" s="18" t="s">
        <v>78</v>
      </c>
      <c r="C324" s="135" t="s">
        <v>79</v>
      </c>
      <c r="D324" s="18" t="s">
        <v>59</v>
      </c>
    </row>
    <row r="325" spans="1:4" ht="29" thickBot="1" x14ac:dyDescent="0.2">
      <c r="A325" s="18" t="s">
        <v>80</v>
      </c>
      <c r="B325" s="135" t="s">
        <v>81</v>
      </c>
      <c r="C325" s="18" t="s">
        <v>38</v>
      </c>
      <c r="D325" s="18"/>
    </row>
    <row r="326" spans="1:4" x14ac:dyDescent="0.15">
      <c r="A326" s="121"/>
      <c r="B326" s="136"/>
      <c r="C326" s="121"/>
      <c r="D326" s="121"/>
    </row>
    <row r="327" spans="1:4" x14ac:dyDescent="0.15">
      <c r="A327" s="12"/>
      <c r="B327" s="13"/>
      <c r="C327" s="12"/>
      <c r="D327" s="12"/>
    </row>
    <row r="328" spans="1:4" x14ac:dyDescent="0.15">
      <c r="A328" s="12"/>
      <c r="B328" s="13"/>
      <c r="C328" s="12"/>
      <c r="D328" s="12"/>
    </row>
    <row r="329" spans="1:4" ht="14" thickBot="1" x14ac:dyDescent="0.2">
      <c r="A329" s="122"/>
      <c r="B329" s="139"/>
      <c r="C329" s="140"/>
      <c r="D329" s="122"/>
    </row>
    <row r="331" spans="1:4" x14ac:dyDescent="0.15">
      <c r="A331" s="15" t="s">
        <v>58</v>
      </c>
      <c r="B331" s="16"/>
    </row>
    <row r="332" spans="1:4" ht="14" thickBot="1" x14ac:dyDescent="0.2"/>
    <row r="333" spans="1:4" ht="29" thickBot="1" x14ac:dyDescent="0.2">
      <c r="A333" s="18"/>
      <c r="B333" s="18" t="s">
        <v>78</v>
      </c>
      <c r="C333" s="135" t="s">
        <v>79</v>
      </c>
      <c r="D333" s="18" t="s">
        <v>59</v>
      </c>
    </row>
    <row r="334" spans="1:4" ht="29" thickBot="1" x14ac:dyDescent="0.2">
      <c r="A334" s="18" t="s">
        <v>80</v>
      </c>
      <c r="B334" s="135" t="s">
        <v>81</v>
      </c>
      <c r="C334" s="18" t="s">
        <v>38</v>
      </c>
      <c r="D334" s="18"/>
    </row>
    <row r="335" spans="1:4" x14ac:dyDescent="0.15">
      <c r="A335" s="121"/>
      <c r="B335" s="136"/>
      <c r="C335" s="121"/>
      <c r="D335" s="121"/>
    </row>
    <row r="336" spans="1:4" x14ac:dyDescent="0.15">
      <c r="A336" s="12"/>
      <c r="B336" s="13"/>
      <c r="C336" s="12"/>
      <c r="D336" s="12"/>
    </row>
    <row r="337" spans="1:4" x14ac:dyDescent="0.15">
      <c r="A337" s="12"/>
      <c r="B337" s="13"/>
      <c r="C337" s="12"/>
      <c r="D337" s="12"/>
    </row>
    <row r="338" spans="1:4" ht="14" thickBot="1" x14ac:dyDescent="0.2">
      <c r="A338" s="122"/>
      <c r="B338" s="139"/>
      <c r="C338" s="140"/>
      <c r="D338" s="122"/>
    </row>
    <row r="340" spans="1:4" x14ac:dyDescent="0.15">
      <c r="A340" s="15" t="s">
        <v>58</v>
      </c>
      <c r="B340" s="16"/>
    </row>
    <row r="341" spans="1:4" ht="14" thickBot="1" x14ac:dyDescent="0.2"/>
    <row r="342" spans="1:4" ht="29" thickBot="1" x14ac:dyDescent="0.2">
      <c r="A342" s="18"/>
      <c r="B342" s="18" t="s">
        <v>78</v>
      </c>
      <c r="C342" s="135" t="s">
        <v>79</v>
      </c>
      <c r="D342" s="18" t="s">
        <v>59</v>
      </c>
    </row>
    <row r="343" spans="1:4" ht="29" thickBot="1" x14ac:dyDescent="0.2">
      <c r="A343" s="18" t="s">
        <v>80</v>
      </c>
      <c r="B343" s="135" t="s">
        <v>81</v>
      </c>
      <c r="C343" s="18" t="s">
        <v>38</v>
      </c>
      <c r="D343" s="18"/>
    </row>
    <row r="344" spans="1:4" x14ac:dyDescent="0.15">
      <c r="A344" s="121"/>
      <c r="B344" s="136"/>
      <c r="C344" s="121"/>
      <c r="D344" s="121"/>
    </row>
    <row r="345" spans="1:4" x14ac:dyDescent="0.15">
      <c r="A345" s="12"/>
      <c r="B345" s="13"/>
      <c r="C345" s="12"/>
      <c r="D345" s="12"/>
    </row>
    <row r="346" spans="1:4" x14ac:dyDescent="0.15">
      <c r="A346" s="12"/>
      <c r="B346" s="13"/>
      <c r="C346" s="12"/>
      <c r="D346" s="12"/>
    </row>
    <row r="347" spans="1:4" ht="14" thickBot="1" x14ac:dyDescent="0.2">
      <c r="A347" s="122"/>
      <c r="B347" s="139"/>
      <c r="C347" s="140"/>
      <c r="D347" s="122"/>
    </row>
    <row r="349" spans="1:4" x14ac:dyDescent="0.15">
      <c r="A349" s="15" t="s">
        <v>58</v>
      </c>
      <c r="B349" s="16"/>
    </row>
    <row r="350" spans="1:4" ht="14" thickBot="1" x14ac:dyDescent="0.2"/>
    <row r="351" spans="1:4" ht="29" thickBot="1" x14ac:dyDescent="0.2">
      <c r="A351" s="18"/>
      <c r="B351" s="18" t="s">
        <v>78</v>
      </c>
      <c r="C351" s="135" t="s">
        <v>79</v>
      </c>
      <c r="D351" s="18" t="s">
        <v>59</v>
      </c>
    </row>
    <row r="352" spans="1:4" ht="29" thickBot="1" x14ac:dyDescent="0.2">
      <c r="A352" s="18" t="s">
        <v>80</v>
      </c>
      <c r="B352" s="135" t="s">
        <v>81</v>
      </c>
      <c r="C352" s="18" t="s">
        <v>38</v>
      </c>
      <c r="D352" s="18"/>
    </row>
    <row r="353" spans="1:4" x14ac:dyDescent="0.15">
      <c r="A353" s="121"/>
      <c r="B353" s="136"/>
      <c r="C353" s="121"/>
      <c r="D353" s="121"/>
    </row>
    <row r="354" spans="1:4" x14ac:dyDescent="0.15">
      <c r="A354" s="12"/>
      <c r="B354" s="13"/>
      <c r="C354" s="12"/>
      <c r="D354" s="12"/>
    </row>
    <row r="355" spans="1:4" x14ac:dyDescent="0.15">
      <c r="A355" s="12"/>
      <c r="B355" s="13"/>
      <c r="C355" s="12"/>
      <c r="D355" s="12"/>
    </row>
    <row r="356" spans="1:4" ht="14" thickBot="1" x14ac:dyDescent="0.2">
      <c r="A356" s="122"/>
      <c r="B356" s="139"/>
      <c r="C356" s="140"/>
      <c r="D356" s="122"/>
    </row>
    <row r="358" spans="1:4" x14ac:dyDescent="0.15">
      <c r="A358" s="15" t="s">
        <v>58</v>
      </c>
      <c r="B358" s="16"/>
    </row>
    <row r="359" spans="1:4" ht="14" thickBot="1" x14ac:dyDescent="0.2"/>
    <row r="360" spans="1:4" ht="29" thickBot="1" x14ac:dyDescent="0.2">
      <c r="A360" s="18"/>
      <c r="B360" s="18" t="s">
        <v>78</v>
      </c>
      <c r="C360" s="135" t="s">
        <v>79</v>
      </c>
      <c r="D360" s="18" t="s">
        <v>59</v>
      </c>
    </row>
    <row r="361" spans="1:4" ht="29" thickBot="1" x14ac:dyDescent="0.2">
      <c r="A361" s="18" t="s">
        <v>80</v>
      </c>
      <c r="B361" s="135" t="s">
        <v>81</v>
      </c>
      <c r="C361" s="18" t="s">
        <v>38</v>
      </c>
      <c r="D361" s="18"/>
    </row>
    <row r="362" spans="1:4" x14ac:dyDescent="0.15">
      <c r="A362" s="121"/>
      <c r="B362" s="136"/>
      <c r="C362" s="121"/>
      <c r="D362" s="121"/>
    </row>
    <row r="363" spans="1:4" x14ac:dyDescent="0.15">
      <c r="A363" s="12"/>
      <c r="B363" s="13"/>
      <c r="C363" s="12"/>
      <c r="D363" s="12"/>
    </row>
    <row r="364" spans="1:4" x14ac:dyDescent="0.15">
      <c r="A364" s="12"/>
      <c r="B364" s="13"/>
      <c r="C364" s="12"/>
      <c r="D364" s="12"/>
    </row>
    <row r="365" spans="1:4" ht="14" thickBot="1" x14ac:dyDescent="0.2">
      <c r="A365" s="122"/>
      <c r="B365" s="139"/>
      <c r="C365" s="140"/>
      <c r="D365" s="122"/>
    </row>
  </sheetData>
  <mergeCells count="1">
    <mergeCell ref="A1:C1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A8B28-3D3E-4D5A-B11D-6368CF28B10C}">
  <dimension ref="A1:D331"/>
  <sheetViews>
    <sheetView topLeftCell="A18" zoomScale="150" zoomScaleNormal="150" workbookViewId="0">
      <selection activeCell="B5" sqref="B5"/>
    </sheetView>
  </sheetViews>
  <sheetFormatPr baseColWidth="10" defaultColWidth="11.5" defaultRowHeight="13" x14ac:dyDescent="0.15"/>
  <cols>
    <col min="1" max="1" width="25.6640625" customWidth="1"/>
    <col min="2" max="2" width="68.6640625" customWidth="1"/>
  </cols>
  <sheetData>
    <row r="1" spans="1:2" ht="19" thickBot="1" x14ac:dyDescent="0.25">
      <c r="A1" s="203" t="s">
        <v>98</v>
      </c>
      <c r="B1" s="204"/>
    </row>
    <row r="2" spans="1:2" ht="52.5" customHeight="1" x14ac:dyDescent="0.15">
      <c r="A2" s="205"/>
      <c r="B2" s="206"/>
    </row>
    <row r="3" spans="1:2" ht="18.75" customHeight="1" thickBot="1" x14ac:dyDescent="0.2">
      <c r="A3" s="207"/>
      <c r="B3" s="208"/>
    </row>
    <row r="4" spans="1:2" ht="19" thickBot="1" x14ac:dyDescent="0.25">
      <c r="A4" s="203" t="s">
        <v>99</v>
      </c>
      <c r="B4" s="204"/>
    </row>
    <row r="5" spans="1:2" ht="14" thickBot="1" x14ac:dyDescent="0.2">
      <c r="A5" s="186" t="s">
        <v>58</v>
      </c>
      <c r="B5" s="187"/>
    </row>
    <row r="6" spans="1:2" ht="14" thickBot="1" x14ac:dyDescent="0.2">
      <c r="A6" s="188" t="s">
        <v>100</v>
      </c>
      <c r="B6" s="189"/>
    </row>
    <row r="7" spans="1:2" ht="14" thickBot="1" x14ac:dyDescent="0.2">
      <c r="A7" s="188" t="s">
        <v>101</v>
      </c>
      <c r="B7" s="190"/>
    </row>
    <row r="8" spans="1:2" x14ac:dyDescent="0.15">
      <c r="A8" s="121"/>
      <c r="B8" s="191"/>
    </row>
    <row r="9" spans="1:2" x14ac:dyDescent="0.15">
      <c r="A9" s="12"/>
      <c r="B9" s="192"/>
    </row>
    <row r="10" spans="1:2" x14ac:dyDescent="0.15">
      <c r="A10" s="12"/>
      <c r="B10" s="192"/>
    </row>
    <row r="11" spans="1:2" ht="14" thickBot="1" x14ac:dyDescent="0.2">
      <c r="A11" s="122"/>
      <c r="B11" s="193"/>
    </row>
    <row r="13" spans="1:2" ht="14" thickBot="1" x14ac:dyDescent="0.2">
      <c r="A13" s="15" t="s">
        <v>58</v>
      </c>
      <c r="B13" s="16"/>
    </row>
    <row r="14" spans="1:2" ht="14" thickBot="1" x14ac:dyDescent="0.2">
      <c r="A14" s="188" t="s">
        <v>100</v>
      </c>
      <c r="B14" s="189"/>
    </row>
    <row r="15" spans="1:2" ht="14" thickBot="1" x14ac:dyDescent="0.2">
      <c r="A15" s="188" t="s">
        <v>101</v>
      </c>
      <c r="B15" s="190"/>
    </row>
    <row r="16" spans="1:2" x14ac:dyDescent="0.15">
      <c r="A16" s="121"/>
      <c r="B16" s="191"/>
    </row>
    <row r="17" spans="1:4" x14ac:dyDescent="0.15">
      <c r="A17" s="12"/>
      <c r="B17" s="192"/>
    </row>
    <row r="18" spans="1:4" x14ac:dyDescent="0.15">
      <c r="A18" s="12"/>
      <c r="B18" s="192"/>
    </row>
    <row r="19" spans="1:4" ht="14" thickBot="1" x14ac:dyDescent="0.2">
      <c r="A19" s="122"/>
      <c r="B19" s="193"/>
    </row>
    <row r="21" spans="1:4" ht="14" thickBot="1" x14ac:dyDescent="0.2">
      <c r="A21" s="15" t="s">
        <v>58</v>
      </c>
      <c r="B21" s="16"/>
    </row>
    <row r="22" spans="1:4" ht="14" thickBot="1" x14ac:dyDescent="0.2">
      <c r="A22" s="188" t="s">
        <v>100</v>
      </c>
      <c r="B22" s="189"/>
      <c r="D22" s="194"/>
    </row>
    <row r="23" spans="1:4" ht="14" thickBot="1" x14ac:dyDescent="0.2">
      <c r="A23" s="188" t="s">
        <v>101</v>
      </c>
      <c r="B23" s="190"/>
    </row>
    <row r="24" spans="1:4" x14ac:dyDescent="0.15">
      <c r="A24" s="121"/>
      <c r="B24" s="191"/>
    </row>
    <row r="25" spans="1:4" x14ac:dyDescent="0.15">
      <c r="A25" s="12"/>
      <c r="B25" s="192"/>
    </row>
    <row r="26" spans="1:4" x14ac:dyDescent="0.15">
      <c r="A26" s="12"/>
      <c r="B26" s="192"/>
    </row>
    <row r="27" spans="1:4" ht="14" thickBot="1" x14ac:dyDescent="0.2">
      <c r="A27" s="122"/>
      <c r="B27" s="193"/>
    </row>
    <row r="29" spans="1:4" ht="14" thickBot="1" x14ac:dyDescent="0.2">
      <c r="A29" s="15" t="s">
        <v>58</v>
      </c>
      <c r="B29" s="16"/>
    </row>
    <row r="30" spans="1:4" ht="14" thickBot="1" x14ac:dyDescent="0.2">
      <c r="A30" s="188" t="s">
        <v>100</v>
      </c>
      <c r="B30" s="189"/>
    </row>
    <row r="31" spans="1:4" ht="14" thickBot="1" x14ac:dyDescent="0.2">
      <c r="A31" s="188" t="s">
        <v>101</v>
      </c>
      <c r="B31" s="190"/>
    </row>
    <row r="32" spans="1:4" x14ac:dyDescent="0.15">
      <c r="A32" s="121"/>
      <c r="B32" s="191"/>
    </row>
    <row r="33" spans="1:2" x14ac:dyDescent="0.15">
      <c r="A33" s="12"/>
      <c r="B33" s="192"/>
    </row>
    <row r="34" spans="1:2" x14ac:dyDescent="0.15">
      <c r="A34" s="12"/>
      <c r="B34" s="192"/>
    </row>
    <row r="35" spans="1:2" ht="14" thickBot="1" x14ac:dyDescent="0.2">
      <c r="A35" s="122"/>
      <c r="B35" s="193"/>
    </row>
    <row r="37" spans="1:2" ht="14" thickBot="1" x14ac:dyDescent="0.2">
      <c r="A37" s="15" t="s">
        <v>58</v>
      </c>
      <c r="B37" s="16"/>
    </row>
    <row r="38" spans="1:2" ht="14" thickBot="1" x14ac:dyDescent="0.2">
      <c r="A38" s="188" t="s">
        <v>100</v>
      </c>
      <c r="B38" s="189"/>
    </row>
    <row r="39" spans="1:2" ht="14" thickBot="1" x14ac:dyDescent="0.2">
      <c r="A39" s="188" t="s">
        <v>101</v>
      </c>
      <c r="B39" s="190"/>
    </row>
    <row r="40" spans="1:2" x14ac:dyDescent="0.15">
      <c r="A40" s="121"/>
      <c r="B40" s="191"/>
    </row>
    <row r="41" spans="1:2" x14ac:dyDescent="0.15">
      <c r="A41" s="12"/>
      <c r="B41" s="192"/>
    </row>
    <row r="42" spans="1:2" x14ac:dyDescent="0.15">
      <c r="A42" s="12"/>
      <c r="B42" s="192"/>
    </row>
    <row r="43" spans="1:2" ht="14" thickBot="1" x14ac:dyDescent="0.2">
      <c r="A43" s="122"/>
      <c r="B43" s="193"/>
    </row>
    <row r="45" spans="1:2" ht="14" thickBot="1" x14ac:dyDescent="0.2">
      <c r="A45" s="15" t="s">
        <v>58</v>
      </c>
      <c r="B45" s="16"/>
    </row>
    <row r="46" spans="1:2" ht="14" thickBot="1" x14ac:dyDescent="0.2">
      <c r="A46" s="188" t="s">
        <v>100</v>
      </c>
      <c r="B46" s="189"/>
    </row>
    <row r="47" spans="1:2" ht="14" thickBot="1" x14ac:dyDescent="0.2">
      <c r="A47" s="188" t="s">
        <v>101</v>
      </c>
      <c r="B47" s="190"/>
    </row>
    <row r="48" spans="1:2" x14ac:dyDescent="0.15">
      <c r="A48" s="121"/>
      <c r="B48" s="191"/>
    </row>
    <row r="49" spans="1:2" x14ac:dyDescent="0.15">
      <c r="A49" s="12"/>
      <c r="B49" s="192"/>
    </row>
    <row r="50" spans="1:2" x14ac:dyDescent="0.15">
      <c r="A50" s="12"/>
      <c r="B50" s="192"/>
    </row>
    <row r="51" spans="1:2" ht="14" thickBot="1" x14ac:dyDescent="0.2">
      <c r="A51" s="122"/>
      <c r="B51" s="193"/>
    </row>
    <row r="53" spans="1:2" ht="14" thickBot="1" x14ac:dyDescent="0.2">
      <c r="A53" s="15" t="s">
        <v>58</v>
      </c>
      <c r="B53" s="16"/>
    </row>
    <row r="54" spans="1:2" ht="14" thickBot="1" x14ac:dyDescent="0.2">
      <c r="A54" s="188" t="s">
        <v>100</v>
      </c>
      <c r="B54" s="189"/>
    </row>
    <row r="55" spans="1:2" ht="14" thickBot="1" x14ac:dyDescent="0.2">
      <c r="A55" s="188" t="s">
        <v>101</v>
      </c>
      <c r="B55" s="190"/>
    </row>
    <row r="56" spans="1:2" x14ac:dyDescent="0.15">
      <c r="A56" s="121"/>
      <c r="B56" s="191"/>
    </row>
    <row r="57" spans="1:2" x14ac:dyDescent="0.15">
      <c r="A57" s="12"/>
      <c r="B57" s="192"/>
    </row>
    <row r="58" spans="1:2" x14ac:dyDescent="0.15">
      <c r="A58" s="12"/>
      <c r="B58" s="192"/>
    </row>
    <row r="59" spans="1:2" ht="14" thickBot="1" x14ac:dyDescent="0.2">
      <c r="A59" s="122"/>
      <c r="B59" s="193"/>
    </row>
    <row r="61" spans="1:2" hidden="1" x14ac:dyDescent="0.15">
      <c r="A61" s="15" t="s">
        <v>58</v>
      </c>
      <c r="B61" s="16" t="str">
        <f>'[1]Grunnlagsdata enkeltbygg'!B145</f>
        <v>Publikumsbygget - Museet Kystens Arv - UTGÅR</v>
      </c>
    </row>
    <row r="62" spans="1:2" ht="14" hidden="1" thickBot="1" x14ac:dyDescent="0.2">
      <c r="A62" s="188" t="s">
        <v>100</v>
      </c>
      <c r="B62" s="189"/>
    </row>
    <row r="63" spans="1:2" ht="14" hidden="1" thickBot="1" x14ac:dyDescent="0.2">
      <c r="A63" s="188" t="s">
        <v>101</v>
      </c>
      <c r="B63" s="190"/>
    </row>
    <row r="64" spans="1:2" hidden="1" x14ac:dyDescent="0.15">
      <c r="A64" s="121"/>
      <c r="B64" s="191"/>
    </row>
    <row r="65" spans="1:2" hidden="1" x14ac:dyDescent="0.15">
      <c r="A65" s="12"/>
      <c r="B65" s="192"/>
    </row>
    <row r="66" spans="1:2" hidden="1" x14ac:dyDescent="0.15">
      <c r="A66" s="12"/>
      <c r="B66" s="192"/>
    </row>
    <row r="67" spans="1:2" ht="14" hidden="1" thickBot="1" x14ac:dyDescent="0.2">
      <c r="A67" s="122"/>
      <c r="B67" s="193"/>
    </row>
    <row r="68" spans="1:2" hidden="1" x14ac:dyDescent="0.15"/>
    <row r="69" spans="1:2" ht="14" thickBot="1" x14ac:dyDescent="0.2">
      <c r="A69" s="15" t="s">
        <v>58</v>
      </c>
      <c r="B69" s="16"/>
    </row>
    <row r="70" spans="1:2" ht="14" thickBot="1" x14ac:dyDescent="0.2">
      <c r="A70" s="188" t="s">
        <v>100</v>
      </c>
      <c r="B70" s="189"/>
    </row>
    <row r="71" spans="1:2" ht="14" thickBot="1" x14ac:dyDescent="0.2">
      <c r="A71" s="188" t="s">
        <v>101</v>
      </c>
      <c r="B71" s="190"/>
    </row>
    <row r="72" spans="1:2" x14ac:dyDescent="0.15">
      <c r="A72" s="121"/>
      <c r="B72" s="191"/>
    </row>
    <row r="73" spans="1:2" x14ac:dyDescent="0.15">
      <c r="A73" s="12"/>
      <c r="B73" s="192"/>
    </row>
    <row r="74" spans="1:2" x14ac:dyDescent="0.15">
      <c r="A74" s="12"/>
      <c r="B74" s="192"/>
    </row>
    <row r="75" spans="1:2" ht="14" thickBot="1" x14ac:dyDescent="0.2">
      <c r="A75" s="122"/>
      <c r="B75" s="193"/>
    </row>
    <row r="77" spans="1:2" ht="14" thickBot="1" x14ac:dyDescent="0.2">
      <c r="A77" s="15" t="s">
        <v>58</v>
      </c>
      <c r="B77" s="16"/>
    </row>
    <row r="78" spans="1:2" ht="14" thickBot="1" x14ac:dyDescent="0.2">
      <c r="A78" s="188" t="s">
        <v>100</v>
      </c>
      <c r="B78" s="189"/>
    </row>
    <row r="79" spans="1:2" ht="14" thickBot="1" x14ac:dyDescent="0.2">
      <c r="A79" s="188" t="s">
        <v>101</v>
      </c>
      <c r="B79" s="190"/>
    </row>
    <row r="80" spans="1:2" x14ac:dyDescent="0.15">
      <c r="A80" s="121"/>
      <c r="B80" s="191"/>
    </row>
    <row r="81" spans="1:2" x14ac:dyDescent="0.15">
      <c r="A81" s="12"/>
      <c r="B81" s="192"/>
    </row>
    <row r="82" spans="1:2" x14ac:dyDescent="0.15">
      <c r="A82" s="12"/>
      <c r="B82" s="192"/>
    </row>
    <row r="83" spans="1:2" ht="14" thickBot="1" x14ac:dyDescent="0.2">
      <c r="A83" s="122"/>
      <c r="B83" s="193"/>
    </row>
    <row r="85" spans="1:2" hidden="1" x14ac:dyDescent="0.15">
      <c r="A85" s="15" t="s">
        <v>58</v>
      </c>
      <c r="B85" s="16" t="str">
        <f>'[1]Grunnlagsdata enkeltbygg'!B205</f>
        <v>Fraktgodsen - OI Løkken (tas ut av prosjektet)</v>
      </c>
    </row>
    <row r="86" spans="1:2" ht="14" hidden="1" thickBot="1" x14ac:dyDescent="0.2">
      <c r="A86" s="188" t="s">
        <v>100</v>
      </c>
      <c r="B86" s="189"/>
    </row>
    <row r="87" spans="1:2" ht="14" hidden="1" thickBot="1" x14ac:dyDescent="0.2">
      <c r="A87" s="188" t="s">
        <v>101</v>
      </c>
      <c r="B87" s="190"/>
    </row>
    <row r="88" spans="1:2" ht="14" hidden="1" x14ac:dyDescent="0.15">
      <c r="A88" s="121"/>
      <c r="B88" s="191" t="s">
        <v>102</v>
      </c>
    </row>
    <row r="89" spans="1:2" hidden="1" x14ac:dyDescent="0.15">
      <c r="A89" s="12"/>
      <c r="B89" s="192"/>
    </row>
    <row r="90" spans="1:2" hidden="1" x14ac:dyDescent="0.15">
      <c r="A90" s="12"/>
      <c r="B90" s="192"/>
    </row>
    <row r="91" spans="1:2" ht="14" hidden="1" thickBot="1" x14ac:dyDescent="0.2">
      <c r="A91" s="122"/>
      <c r="B91" s="193"/>
    </row>
    <row r="92" spans="1:2" hidden="1" x14ac:dyDescent="0.15"/>
    <row r="93" spans="1:2" ht="14" thickBot="1" x14ac:dyDescent="0.2">
      <c r="A93" s="15" t="s">
        <v>58</v>
      </c>
      <c r="B93" s="16"/>
    </row>
    <row r="94" spans="1:2" ht="14" thickBot="1" x14ac:dyDescent="0.2">
      <c r="A94" s="188" t="s">
        <v>100</v>
      </c>
      <c r="B94" s="189"/>
    </row>
    <row r="95" spans="1:2" ht="14" thickBot="1" x14ac:dyDescent="0.2">
      <c r="A95" s="188" t="s">
        <v>101</v>
      </c>
      <c r="B95" s="190"/>
    </row>
    <row r="96" spans="1:2" x14ac:dyDescent="0.15">
      <c r="A96" s="121"/>
      <c r="B96" s="191"/>
    </row>
    <row r="97" spans="1:2" x14ac:dyDescent="0.15">
      <c r="A97" s="12"/>
      <c r="B97" s="192"/>
    </row>
    <row r="98" spans="1:2" x14ac:dyDescent="0.15">
      <c r="A98" s="12"/>
      <c r="B98" s="192"/>
    </row>
    <row r="99" spans="1:2" ht="14" thickBot="1" x14ac:dyDescent="0.2">
      <c r="A99" s="122"/>
      <c r="B99" s="193"/>
    </row>
    <row r="101" spans="1:2" ht="14" thickBot="1" x14ac:dyDescent="0.2">
      <c r="A101" s="15" t="s">
        <v>58</v>
      </c>
      <c r="B101" s="16"/>
    </row>
    <row r="102" spans="1:2" ht="14" thickBot="1" x14ac:dyDescent="0.2">
      <c r="A102" s="188" t="s">
        <v>100</v>
      </c>
      <c r="B102" s="189"/>
    </row>
    <row r="103" spans="1:2" ht="14" thickBot="1" x14ac:dyDescent="0.2">
      <c r="A103" s="188" t="s">
        <v>101</v>
      </c>
      <c r="B103" s="190"/>
    </row>
    <row r="104" spans="1:2" x14ac:dyDescent="0.15">
      <c r="A104" s="121"/>
      <c r="B104" s="191"/>
    </row>
    <row r="105" spans="1:2" x14ac:dyDescent="0.15">
      <c r="A105" s="12"/>
      <c r="B105" s="192"/>
    </row>
    <row r="106" spans="1:2" x14ac:dyDescent="0.15">
      <c r="A106" s="12"/>
      <c r="B106" s="192"/>
    </row>
    <row r="107" spans="1:2" ht="14" thickBot="1" x14ac:dyDescent="0.2">
      <c r="A107" s="122"/>
      <c r="B107" s="193"/>
    </row>
    <row r="109" spans="1:2" ht="14" thickBot="1" x14ac:dyDescent="0.2">
      <c r="A109" s="15" t="s">
        <v>58</v>
      </c>
      <c r="B109" s="16"/>
    </row>
    <row r="110" spans="1:2" ht="14" thickBot="1" x14ac:dyDescent="0.2">
      <c r="A110" s="188" t="s">
        <v>100</v>
      </c>
      <c r="B110" s="189"/>
    </row>
    <row r="111" spans="1:2" ht="14" thickBot="1" x14ac:dyDescent="0.2">
      <c r="A111" s="188" t="s">
        <v>101</v>
      </c>
      <c r="B111" s="190"/>
    </row>
    <row r="112" spans="1:2" x14ac:dyDescent="0.15">
      <c r="A112" s="121"/>
      <c r="B112" s="191"/>
    </row>
    <row r="113" spans="1:2" x14ac:dyDescent="0.15">
      <c r="A113" s="12"/>
      <c r="B113" s="192"/>
    </row>
    <row r="114" spans="1:2" x14ac:dyDescent="0.15">
      <c r="A114" s="12"/>
      <c r="B114" s="192"/>
    </row>
    <row r="115" spans="1:2" ht="14" thickBot="1" x14ac:dyDescent="0.2">
      <c r="A115" s="122"/>
      <c r="B115" s="193"/>
    </row>
    <row r="117" spans="1:2" ht="14" thickBot="1" x14ac:dyDescent="0.2">
      <c r="A117" s="15" t="s">
        <v>58</v>
      </c>
      <c r="B117" s="16"/>
    </row>
    <row r="118" spans="1:2" ht="14" thickBot="1" x14ac:dyDescent="0.2">
      <c r="A118" s="188" t="s">
        <v>100</v>
      </c>
      <c r="B118" s="189"/>
    </row>
    <row r="119" spans="1:2" ht="14" thickBot="1" x14ac:dyDescent="0.2">
      <c r="A119" s="188" t="s">
        <v>101</v>
      </c>
      <c r="B119" s="190"/>
    </row>
    <row r="120" spans="1:2" x14ac:dyDescent="0.15">
      <c r="A120" s="121"/>
      <c r="B120" s="191"/>
    </row>
    <row r="121" spans="1:2" x14ac:dyDescent="0.15">
      <c r="A121" s="12"/>
      <c r="B121" s="192"/>
    </row>
    <row r="122" spans="1:2" x14ac:dyDescent="0.15">
      <c r="A122" s="12"/>
      <c r="B122" s="192"/>
    </row>
    <row r="123" spans="1:2" ht="14" thickBot="1" x14ac:dyDescent="0.2">
      <c r="A123" s="122"/>
      <c r="B123" s="193"/>
    </row>
    <row r="125" spans="1:2" hidden="1" x14ac:dyDescent="0.15">
      <c r="A125" s="15" t="s">
        <v>58</v>
      </c>
      <c r="B125" s="16"/>
    </row>
    <row r="126" spans="1:2" ht="14" hidden="1" thickBot="1" x14ac:dyDescent="0.2">
      <c r="A126" s="188" t="s">
        <v>100</v>
      </c>
      <c r="B126" s="189"/>
    </row>
    <row r="127" spans="1:2" ht="14" hidden="1" thickBot="1" x14ac:dyDescent="0.2">
      <c r="A127" s="188" t="s">
        <v>101</v>
      </c>
      <c r="B127" s="190"/>
    </row>
    <row r="128" spans="1:2" hidden="1" x14ac:dyDescent="0.15">
      <c r="A128" s="121"/>
      <c r="B128" s="191"/>
    </row>
    <row r="129" spans="1:2" hidden="1" x14ac:dyDescent="0.15">
      <c r="A129" s="12"/>
      <c r="B129" s="192"/>
    </row>
    <row r="130" spans="1:2" hidden="1" x14ac:dyDescent="0.15">
      <c r="A130" s="12"/>
      <c r="B130" s="192"/>
    </row>
    <row r="131" spans="1:2" ht="14" hidden="1" thickBot="1" x14ac:dyDescent="0.2">
      <c r="A131" s="122"/>
      <c r="B131" s="193"/>
    </row>
    <row r="132" spans="1:2" hidden="1" x14ac:dyDescent="0.15"/>
    <row r="133" spans="1:2" hidden="1" x14ac:dyDescent="0.15">
      <c r="A133" s="15" t="s">
        <v>58</v>
      </c>
      <c r="B133" s="16"/>
    </row>
    <row r="134" spans="1:2" ht="14" hidden="1" thickBot="1" x14ac:dyDescent="0.2">
      <c r="A134" s="188" t="s">
        <v>100</v>
      </c>
      <c r="B134" s="189"/>
    </row>
    <row r="135" spans="1:2" ht="14" hidden="1" thickBot="1" x14ac:dyDescent="0.2">
      <c r="A135" s="188" t="s">
        <v>101</v>
      </c>
      <c r="B135" s="190"/>
    </row>
    <row r="136" spans="1:2" hidden="1" x14ac:dyDescent="0.15">
      <c r="A136" s="121"/>
      <c r="B136" s="191"/>
    </row>
    <row r="137" spans="1:2" hidden="1" x14ac:dyDescent="0.15">
      <c r="A137" s="12"/>
      <c r="B137" s="192"/>
    </row>
    <row r="138" spans="1:2" hidden="1" x14ac:dyDescent="0.15">
      <c r="A138" s="12"/>
      <c r="B138" s="192"/>
    </row>
    <row r="139" spans="1:2" ht="14" hidden="1" thickBot="1" x14ac:dyDescent="0.2">
      <c r="A139" s="122"/>
      <c r="B139" s="193"/>
    </row>
    <row r="140" spans="1:2" hidden="1" x14ac:dyDescent="0.15"/>
    <row r="141" spans="1:2" ht="14" thickBot="1" x14ac:dyDescent="0.2">
      <c r="A141" s="15" t="s">
        <v>58</v>
      </c>
      <c r="B141" s="16"/>
    </row>
    <row r="142" spans="1:2" ht="14" thickBot="1" x14ac:dyDescent="0.2">
      <c r="A142" s="188" t="s">
        <v>100</v>
      </c>
      <c r="B142" s="189"/>
    </row>
    <row r="143" spans="1:2" ht="14" thickBot="1" x14ac:dyDescent="0.2">
      <c r="A143" s="188" t="s">
        <v>101</v>
      </c>
      <c r="B143" s="190"/>
    </row>
    <row r="144" spans="1:2" x14ac:dyDescent="0.15">
      <c r="A144" s="121"/>
      <c r="B144" s="191"/>
    </row>
    <row r="145" spans="1:2" x14ac:dyDescent="0.15">
      <c r="A145" s="12"/>
      <c r="B145" s="192"/>
    </row>
    <row r="146" spans="1:2" x14ac:dyDescent="0.15">
      <c r="A146" s="12"/>
      <c r="B146" s="192"/>
    </row>
    <row r="147" spans="1:2" ht="14" thickBot="1" x14ac:dyDescent="0.2">
      <c r="A147" s="122"/>
      <c r="B147" s="193"/>
    </row>
    <row r="149" spans="1:2" ht="14" thickBot="1" x14ac:dyDescent="0.2">
      <c r="A149" s="15" t="s">
        <v>58</v>
      </c>
      <c r="B149" s="16"/>
    </row>
    <row r="150" spans="1:2" ht="14" thickBot="1" x14ac:dyDescent="0.2">
      <c r="A150" s="188" t="s">
        <v>100</v>
      </c>
      <c r="B150" s="189"/>
    </row>
    <row r="151" spans="1:2" ht="14" thickBot="1" x14ac:dyDescent="0.2">
      <c r="A151" s="188" t="s">
        <v>101</v>
      </c>
      <c r="B151" s="190"/>
    </row>
    <row r="152" spans="1:2" x14ac:dyDescent="0.15">
      <c r="A152" s="121"/>
      <c r="B152" s="191"/>
    </row>
    <row r="153" spans="1:2" x14ac:dyDescent="0.15">
      <c r="A153" s="12"/>
      <c r="B153" s="192"/>
    </row>
    <row r="154" spans="1:2" x14ac:dyDescent="0.15">
      <c r="A154" s="12"/>
      <c r="B154" s="192"/>
    </row>
    <row r="155" spans="1:2" ht="14" thickBot="1" x14ac:dyDescent="0.2">
      <c r="A155" s="122"/>
      <c r="B155" s="193"/>
    </row>
    <row r="157" spans="1:2" hidden="1" x14ac:dyDescent="0.15">
      <c r="A157" s="15" t="s">
        <v>58</v>
      </c>
      <c r="B157" s="16" t="str">
        <f>'[1]Grunnlagsdata enkeltbygg'!B385</f>
        <v>Erslandstu  - UTGÅR</v>
      </c>
    </row>
    <row r="158" spans="1:2" ht="14" hidden="1" thickBot="1" x14ac:dyDescent="0.2">
      <c r="A158" s="188" t="s">
        <v>100</v>
      </c>
      <c r="B158" s="189"/>
    </row>
    <row r="159" spans="1:2" ht="14" hidden="1" thickBot="1" x14ac:dyDescent="0.2">
      <c r="A159" s="188" t="s">
        <v>101</v>
      </c>
      <c r="B159" s="190"/>
    </row>
    <row r="160" spans="1:2" ht="14" hidden="1" x14ac:dyDescent="0.15">
      <c r="A160" s="121"/>
      <c r="B160" s="191" t="s">
        <v>103</v>
      </c>
    </row>
    <row r="161" spans="1:2" hidden="1" x14ac:dyDescent="0.15">
      <c r="A161" s="12"/>
      <c r="B161" s="192"/>
    </row>
    <row r="162" spans="1:2" hidden="1" x14ac:dyDescent="0.15">
      <c r="A162" s="12"/>
      <c r="B162" s="192"/>
    </row>
    <row r="163" spans="1:2" ht="14" hidden="1" thickBot="1" x14ac:dyDescent="0.2">
      <c r="A163" s="122"/>
      <c r="B163" s="193"/>
    </row>
    <row r="164" spans="1:2" hidden="1" x14ac:dyDescent="0.15"/>
    <row r="165" spans="1:2" hidden="1" x14ac:dyDescent="0.15">
      <c r="A165" s="15" t="s">
        <v>58</v>
      </c>
      <c r="B165" s="16" t="str">
        <f>'[1]Grunnlagsdata enkeltbygg'!B405</f>
        <v>Servicehuset - MKA (UTGÅR)</v>
      </c>
    </row>
    <row r="166" spans="1:2" ht="14" hidden="1" thickBot="1" x14ac:dyDescent="0.2">
      <c r="A166" s="188" t="s">
        <v>100</v>
      </c>
      <c r="B166" s="189"/>
    </row>
    <row r="167" spans="1:2" ht="14" hidden="1" thickBot="1" x14ac:dyDescent="0.2">
      <c r="A167" s="188" t="s">
        <v>101</v>
      </c>
      <c r="B167" s="190"/>
    </row>
    <row r="168" spans="1:2" hidden="1" x14ac:dyDescent="0.15">
      <c r="A168" s="121"/>
      <c r="B168" s="191"/>
    </row>
    <row r="169" spans="1:2" hidden="1" x14ac:dyDescent="0.15">
      <c r="A169" s="12"/>
      <c r="B169" s="192"/>
    </row>
    <row r="170" spans="1:2" hidden="1" x14ac:dyDescent="0.15">
      <c r="A170" s="12"/>
      <c r="B170" s="192"/>
    </row>
    <row r="171" spans="1:2" ht="14" hidden="1" thickBot="1" x14ac:dyDescent="0.2">
      <c r="A171" s="122"/>
      <c r="B171" s="193"/>
    </row>
    <row r="172" spans="1:2" hidden="1" x14ac:dyDescent="0.15"/>
    <row r="173" spans="1:2" hidden="1" x14ac:dyDescent="0.15">
      <c r="A173" s="15" t="s">
        <v>58</v>
      </c>
      <c r="B173" s="16" t="str">
        <f>'[1]Grunnlagsdata enkeltbygg'!B425</f>
        <v>Båtbyggeriet - MKA (UTGÅR)</v>
      </c>
    </row>
    <row r="174" spans="1:2" ht="14" hidden="1" thickBot="1" x14ac:dyDescent="0.2">
      <c r="A174" s="188" t="s">
        <v>100</v>
      </c>
      <c r="B174" s="189"/>
    </row>
    <row r="175" spans="1:2" ht="14" hidden="1" thickBot="1" x14ac:dyDescent="0.2">
      <c r="A175" s="188" t="s">
        <v>101</v>
      </c>
      <c r="B175" s="190"/>
    </row>
    <row r="176" spans="1:2" hidden="1" x14ac:dyDescent="0.15">
      <c r="A176" s="121"/>
      <c r="B176" s="191"/>
    </row>
    <row r="177" spans="1:2" hidden="1" x14ac:dyDescent="0.15">
      <c r="A177" s="12"/>
      <c r="B177" s="192"/>
    </row>
    <row r="178" spans="1:2" hidden="1" x14ac:dyDescent="0.15">
      <c r="A178" s="12"/>
      <c r="B178" s="192"/>
    </row>
    <row r="179" spans="1:2" ht="14" hidden="1" thickBot="1" x14ac:dyDescent="0.2">
      <c r="A179" s="122"/>
      <c r="B179" s="193"/>
    </row>
    <row r="180" spans="1:2" hidden="1" x14ac:dyDescent="0.15"/>
    <row r="181" spans="1:2" ht="14" thickBot="1" x14ac:dyDescent="0.2">
      <c r="A181" s="15" t="s">
        <v>58</v>
      </c>
      <c r="B181" s="16"/>
    </row>
    <row r="182" spans="1:2" ht="14" thickBot="1" x14ac:dyDescent="0.2">
      <c r="A182" s="188" t="s">
        <v>100</v>
      </c>
      <c r="B182" s="189"/>
    </row>
    <row r="183" spans="1:2" ht="14" thickBot="1" x14ac:dyDescent="0.2">
      <c r="A183" s="188" t="s">
        <v>101</v>
      </c>
      <c r="B183" s="190"/>
    </row>
    <row r="184" spans="1:2" x14ac:dyDescent="0.15">
      <c r="A184" s="121"/>
      <c r="B184" s="191"/>
    </row>
    <row r="185" spans="1:2" x14ac:dyDescent="0.15">
      <c r="A185" s="12"/>
      <c r="B185" s="192"/>
    </row>
    <row r="186" spans="1:2" x14ac:dyDescent="0.15">
      <c r="A186" s="12"/>
      <c r="B186" s="192"/>
    </row>
    <row r="187" spans="1:2" ht="14" thickBot="1" x14ac:dyDescent="0.2">
      <c r="A187" s="122"/>
      <c r="B187" s="193"/>
    </row>
    <row r="189" spans="1:2" ht="14" thickBot="1" x14ac:dyDescent="0.2">
      <c r="A189" s="15" t="s">
        <v>58</v>
      </c>
      <c r="B189" s="16"/>
    </row>
    <row r="190" spans="1:2" ht="14" thickBot="1" x14ac:dyDescent="0.2">
      <c r="A190" s="188" t="s">
        <v>100</v>
      </c>
      <c r="B190" s="189"/>
    </row>
    <row r="191" spans="1:2" ht="14" thickBot="1" x14ac:dyDescent="0.2">
      <c r="A191" s="188" t="s">
        <v>101</v>
      </c>
      <c r="B191" s="190"/>
    </row>
    <row r="192" spans="1:2" ht="62.25" customHeight="1" x14ac:dyDescent="0.15">
      <c r="A192" s="121"/>
      <c r="B192" s="191"/>
    </row>
    <row r="193" spans="1:2" x14ac:dyDescent="0.15">
      <c r="A193" s="12"/>
      <c r="B193" s="192"/>
    </row>
    <row r="194" spans="1:2" x14ac:dyDescent="0.15">
      <c r="A194" s="12"/>
      <c r="B194" s="192"/>
    </row>
    <row r="195" spans="1:2" ht="14" thickBot="1" x14ac:dyDescent="0.2">
      <c r="A195" s="122"/>
      <c r="B195" s="193"/>
    </row>
    <row r="197" spans="1:2" ht="14" thickBot="1" x14ac:dyDescent="0.2">
      <c r="A197" s="15" t="s">
        <v>58</v>
      </c>
      <c r="B197" s="16"/>
    </row>
    <row r="198" spans="1:2" ht="14" thickBot="1" x14ac:dyDescent="0.2">
      <c r="A198" s="188" t="s">
        <v>100</v>
      </c>
      <c r="B198" s="189"/>
    </row>
    <row r="199" spans="1:2" ht="14" thickBot="1" x14ac:dyDescent="0.2">
      <c r="A199" s="188" t="s">
        <v>101</v>
      </c>
      <c r="B199" s="190"/>
    </row>
    <row r="200" spans="1:2" ht="66.75" customHeight="1" x14ac:dyDescent="0.15">
      <c r="A200" s="121"/>
      <c r="B200" s="191"/>
    </row>
    <row r="201" spans="1:2" x14ac:dyDescent="0.15">
      <c r="A201" s="12"/>
      <c r="B201" s="192"/>
    </row>
    <row r="202" spans="1:2" x14ac:dyDescent="0.15">
      <c r="A202" s="12"/>
      <c r="B202" s="192"/>
    </row>
    <row r="203" spans="1:2" ht="14" thickBot="1" x14ac:dyDescent="0.2">
      <c r="A203" s="122"/>
      <c r="B203" s="193"/>
    </row>
    <row r="205" spans="1:2" hidden="1" x14ac:dyDescent="0.15">
      <c r="A205" s="15" t="s">
        <v>58</v>
      </c>
      <c r="B205" s="16" t="str">
        <f>'[1]Grunnlagsdata enkeltbygg'!B505</f>
        <v>Schjølberggården - Sverresborg (UTGÅR)</v>
      </c>
    </row>
    <row r="206" spans="1:2" ht="14" hidden="1" thickBot="1" x14ac:dyDescent="0.2">
      <c r="A206" s="188" t="s">
        <v>100</v>
      </c>
      <c r="B206" s="189"/>
    </row>
    <row r="207" spans="1:2" ht="14" hidden="1" thickBot="1" x14ac:dyDescent="0.2">
      <c r="A207" s="188" t="s">
        <v>101</v>
      </c>
      <c r="B207" s="190"/>
    </row>
    <row r="208" spans="1:2" ht="63" hidden="1" customHeight="1" x14ac:dyDescent="0.15">
      <c r="A208" s="121"/>
      <c r="B208" s="191">
        <f>+B200</f>
        <v>0</v>
      </c>
    </row>
    <row r="209" spans="1:2" hidden="1" x14ac:dyDescent="0.15">
      <c r="A209" s="12"/>
      <c r="B209" s="192"/>
    </row>
    <row r="210" spans="1:2" hidden="1" x14ac:dyDescent="0.15">
      <c r="A210" s="12"/>
      <c r="B210" s="192"/>
    </row>
    <row r="211" spans="1:2" ht="14" hidden="1" thickBot="1" x14ac:dyDescent="0.2">
      <c r="A211" s="122"/>
      <c r="B211" s="193"/>
    </row>
    <row r="212" spans="1:2" hidden="1" x14ac:dyDescent="0.15"/>
    <row r="213" spans="1:2" hidden="1" x14ac:dyDescent="0.15">
      <c r="A213" s="15" t="s">
        <v>58</v>
      </c>
      <c r="B213" s="16" t="str">
        <f>'[1]Grunnlagsdata enkeltbygg'!B525</f>
        <v>Tavern - Sverresborg - UTGÅR</v>
      </c>
    </row>
    <row r="214" spans="1:2" ht="14" hidden="1" thickBot="1" x14ac:dyDescent="0.2">
      <c r="A214" s="188" t="s">
        <v>100</v>
      </c>
      <c r="B214" s="189"/>
    </row>
    <row r="215" spans="1:2" ht="14" hidden="1" thickBot="1" x14ac:dyDescent="0.2">
      <c r="A215" s="188" t="s">
        <v>101</v>
      </c>
      <c r="B215" s="190"/>
    </row>
    <row r="216" spans="1:2" ht="71.25" hidden="1" customHeight="1" x14ac:dyDescent="0.15">
      <c r="A216" s="121"/>
      <c r="B216" s="191">
        <f>+B208</f>
        <v>0</v>
      </c>
    </row>
    <row r="217" spans="1:2" ht="14" hidden="1" x14ac:dyDescent="0.15">
      <c r="A217" s="12"/>
      <c r="B217" s="192" t="s">
        <v>104</v>
      </c>
    </row>
    <row r="218" spans="1:2" ht="14" hidden="1" x14ac:dyDescent="0.15">
      <c r="A218" s="12"/>
      <c r="B218" s="192" t="s">
        <v>105</v>
      </c>
    </row>
    <row r="219" spans="1:2" ht="14" hidden="1" thickBot="1" x14ac:dyDescent="0.2">
      <c r="A219" s="122"/>
      <c r="B219" s="193"/>
    </row>
    <row r="220" spans="1:2" hidden="1" x14ac:dyDescent="0.15"/>
    <row r="221" spans="1:2" hidden="1" x14ac:dyDescent="0.15">
      <c r="A221" s="15" t="s">
        <v>58</v>
      </c>
      <c r="B221" s="16" t="str">
        <f>'[1]Grunnlagsdata enkeltbygg'!B545</f>
        <v>Sverresmyra - Sverresborg  UTGÅR</v>
      </c>
    </row>
    <row r="222" spans="1:2" ht="14" hidden="1" thickBot="1" x14ac:dyDescent="0.2">
      <c r="A222" s="188" t="s">
        <v>100</v>
      </c>
      <c r="B222" s="189"/>
    </row>
    <row r="223" spans="1:2" ht="14" hidden="1" thickBot="1" x14ac:dyDescent="0.2">
      <c r="A223" s="188" t="s">
        <v>101</v>
      </c>
      <c r="B223" s="190"/>
    </row>
    <row r="224" spans="1:2" hidden="1" x14ac:dyDescent="0.15">
      <c r="A224" s="121"/>
      <c r="B224" s="191"/>
    </row>
    <row r="225" spans="1:2" hidden="1" x14ac:dyDescent="0.15">
      <c r="A225" s="12"/>
      <c r="B225" s="192"/>
    </row>
    <row r="226" spans="1:2" hidden="1" x14ac:dyDescent="0.15">
      <c r="A226" s="12"/>
      <c r="B226" s="192"/>
    </row>
    <row r="227" spans="1:2" ht="14" hidden="1" thickBot="1" x14ac:dyDescent="0.2">
      <c r="A227" s="122"/>
      <c r="B227" s="193"/>
    </row>
    <row r="228" spans="1:2" hidden="1" x14ac:dyDescent="0.15"/>
    <row r="229" spans="1:2" hidden="1" x14ac:dyDescent="0.15">
      <c r="A229" s="15" t="s">
        <v>58</v>
      </c>
      <c r="B229" s="16" t="str">
        <f>'[1]Grunnlagsdata enkeltbygg'!B565</f>
        <v>Svalsbergplass - Sverresborg - UTGÅR</v>
      </c>
    </row>
    <row r="230" spans="1:2" ht="14" hidden="1" thickBot="1" x14ac:dyDescent="0.2">
      <c r="A230" s="188" t="s">
        <v>100</v>
      </c>
      <c r="B230" s="189"/>
    </row>
    <row r="231" spans="1:2" ht="14" hidden="1" thickBot="1" x14ac:dyDescent="0.2">
      <c r="A231" s="188" t="s">
        <v>101</v>
      </c>
      <c r="B231" s="190"/>
    </row>
    <row r="232" spans="1:2" hidden="1" x14ac:dyDescent="0.15">
      <c r="A232" s="121"/>
      <c r="B232" s="191"/>
    </row>
    <row r="233" spans="1:2" hidden="1" x14ac:dyDescent="0.15">
      <c r="A233" s="12"/>
      <c r="B233" s="192"/>
    </row>
    <row r="234" spans="1:2" hidden="1" x14ac:dyDescent="0.15">
      <c r="A234" s="12"/>
      <c r="B234" s="192"/>
    </row>
    <row r="235" spans="1:2" ht="14" hidden="1" thickBot="1" x14ac:dyDescent="0.2">
      <c r="A235" s="122"/>
      <c r="B235" s="193"/>
    </row>
    <row r="236" spans="1:2" hidden="1" x14ac:dyDescent="0.15"/>
    <row r="237" spans="1:2" hidden="1" x14ac:dyDescent="0.15">
      <c r="A237" s="15" t="s">
        <v>58</v>
      </c>
      <c r="B237" s="16" t="str">
        <f>'[1]Grunnlagsdata enkeltbygg'!B485</f>
        <v>Gramgården - Sverresborg</v>
      </c>
    </row>
    <row r="238" spans="1:2" ht="14" hidden="1" thickBot="1" x14ac:dyDescent="0.2">
      <c r="A238" s="188" t="s">
        <v>100</v>
      </c>
      <c r="B238" s="189"/>
    </row>
    <row r="239" spans="1:2" ht="14" hidden="1" thickBot="1" x14ac:dyDescent="0.2">
      <c r="A239" s="188" t="s">
        <v>101</v>
      </c>
      <c r="B239" s="190"/>
    </row>
    <row r="240" spans="1:2" hidden="1" x14ac:dyDescent="0.15">
      <c r="A240" s="121"/>
      <c r="B240" s="191"/>
    </row>
    <row r="241" spans="1:2" hidden="1" x14ac:dyDescent="0.15">
      <c r="A241" s="12"/>
      <c r="B241" s="192"/>
    </row>
    <row r="242" spans="1:2" hidden="1" x14ac:dyDescent="0.15">
      <c r="A242" s="12"/>
      <c r="B242" s="192"/>
    </row>
    <row r="243" spans="1:2" ht="14" hidden="1" thickBot="1" x14ac:dyDescent="0.2">
      <c r="A243" s="122"/>
      <c r="B243" s="193"/>
    </row>
    <row r="244" spans="1:2" hidden="1" x14ac:dyDescent="0.15"/>
    <row r="245" spans="1:2" hidden="1" x14ac:dyDescent="0.15">
      <c r="A245" s="15" t="s">
        <v>58</v>
      </c>
      <c r="B245" s="16" t="str">
        <f>'[1]Grunnlagsdata enkeltbygg'!B505</f>
        <v>Schjølberggården - Sverresborg (UTGÅR)</v>
      </c>
    </row>
    <row r="246" spans="1:2" ht="14" hidden="1" thickBot="1" x14ac:dyDescent="0.2">
      <c r="A246" s="188" t="s">
        <v>100</v>
      </c>
      <c r="B246" s="189"/>
    </row>
    <row r="247" spans="1:2" ht="14" hidden="1" thickBot="1" x14ac:dyDescent="0.2">
      <c r="A247" s="188" t="s">
        <v>101</v>
      </c>
      <c r="B247" s="190"/>
    </row>
    <row r="248" spans="1:2" hidden="1" x14ac:dyDescent="0.15">
      <c r="A248" s="121"/>
      <c r="B248" s="191"/>
    </row>
    <row r="249" spans="1:2" hidden="1" x14ac:dyDescent="0.15">
      <c r="A249" s="12"/>
      <c r="B249" s="192"/>
    </row>
    <row r="250" spans="1:2" hidden="1" x14ac:dyDescent="0.15">
      <c r="A250" s="12"/>
      <c r="B250" s="192"/>
    </row>
    <row r="251" spans="1:2" ht="14" hidden="1" thickBot="1" x14ac:dyDescent="0.2">
      <c r="A251" s="122"/>
      <c r="B251" s="193"/>
    </row>
    <row r="252" spans="1:2" hidden="1" x14ac:dyDescent="0.15"/>
    <row r="253" spans="1:2" hidden="1" x14ac:dyDescent="0.15">
      <c r="A253" s="15" t="s">
        <v>58</v>
      </c>
      <c r="B253" s="16" t="str">
        <f>'[1]Grunnlagsdata enkeltbygg'!B525</f>
        <v>Tavern - Sverresborg - UTGÅR</v>
      </c>
    </row>
    <row r="254" spans="1:2" ht="14" hidden="1" thickBot="1" x14ac:dyDescent="0.2">
      <c r="A254" s="188" t="s">
        <v>100</v>
      </c>
      <c r="B254" s="189"/>
    </row>
    <row r="255" spans="1:2" ht="14" hidden="1" thickBot="1" x14ac:dyDescent="0.2">
      <c r="A255" s="188" t="s">
        <v>101</v>
      </c>
      <c r="B255" s="190"/>
    </row>
    <row r="256" spans="1:2" hidden="1" x14ac:dyDescent="0.15">
      <c r="A256" s="121"/>
      <c r="B256" s="191"/>
    </row>
    <row r="257" spans="1:2" hidden="1" x14ac:dyDescent="0.15">
      <c r="A257" s="12"/>
      <c r="B257" s="192"/>
    </row>
    <row r="258" spans="1:2" hidden="1" x14ac:dyDescent="0.15">
      <c r="A258" s="12"/>
      <c r="B258" s="192"/>
    </row>
    <row r="259" spans="1:2" ht="14" hidden="1" thickBot="1" x14ac:dyDescent="0.2">
      <c r="A259" s="122"/>
      <c r="B259" s="193"/>
    </row>
    <row r="260" spans="1:2" hidden="1" x14ac:dyDescent="0.15"/>
    <row r="261" spans="1:2" hidden="1" x14ac:dyDescent="0.15">
      <c r="A261" s="15" t="s">
        <v>58</v>
      </c>
      <c r="B261" s="16" t="str">
        <f>'[1]Grunnlagsdata enkeltbygg'!B545</f>
        <v>Sverresmyra - Sverresborg  UTGÅR</v>
      </c>
    </row>
    <row r="262" spans="1:2" ht="14" hidden="1" thickBot="1" x14ac:dyDescent="0.2">
      <c r="A262" s="188" t="s">
        <v>100</v>
      </c>
      <c r="B262" s="189"/>
    </row>
    <row r="263" spans="1:2" ht="14" hidden="1" thickBot="1" x14ac:dyDescent="0.2">
      <c r="A263" s="188" t="s">
        <v>101</v>
      </c>
      <c r="B263" s="190"/>
    </row>
    <row r="264" spans="1:2" hidden="1" x14ac:dyDescent="0.15">
      <c r="A264" s="121"/>
      <c r="B264" s="191"/>
    </row>
    <row r="265" spans="1:2" hidden="1" x14ac:dyDescent="0.15">
      <c r="A265" s="12"/>
      <c r="B265" s="192"/>
    </row>
    <row r="266" spans="1:2" hidden="1" x14ac:dyDescent="0.15">
      <c r="A266" s="12"/>
      <c r="B266" s="192"/>
    </row>
    <row r="267" spans="1:2" ht="14" hidden="1" thickBot="1" x14ac:dyDescent="0.2">
      <c r="A267" s="122"/>
      <c r="B267" s="193"/>
    </row>
    <row r="268" spans="1:2" hidden="1" x14ac:dyDescent="0.15"/>
    <row r="269" spans="1:2" hidden="1" x14ac:dyDescent="0.15">
      <c r="A269" s="15" t="s">
        <v>58</v>
      </c>
      <c r="B269" s="16" t="str">
        <f>'[1]Grunnlagsdata enkeltbygg'!B565</f>
        <v>Svalsbergplass - Sverresborg - UTGÅR</v>
      </c>
    </row>
    <row r="270" spans="1:2" ht="14" hidden="1" thickBot="1" x14ac:dyDescent="0.2">
      <c r="A270" s="188" t="s">
        <v>100</v>
      </c>
      <c r="B270" s="189"/>
    </row>
    <row r="271" spans="1:2" ht="14" hidden="1" thickBot="1" x14ac:dyDescent="0.2">
      <c r="A271" s="188" t="s">
        <v>101</v>
      </c>
      <c r="B271" s="190"/>
    </row>
    <row r="272" spans="1:2" hidden="1" x14ac:dyDescent="0.15">
      <c r="A272" s="121"/>
      <c r="B272" s="191"/>
    </row>
    <row r="273" spans="1:2" hidden="1" x14ac:dyDescent="0.15">
      <c r="A273" s="12"/>
      <c r="B273" s="192"/>
    </row>
    <row r="274" spans="1:2" hidden="1" x14ac:dyDescent="0.15">
      <c r="A274" s="12"/>
      <c r="B274" s="192"/>
    </row>
    <row r="275" spans="1:2" ht="14" hidden="1" thickBot="1" x14ac:dyDescent="0.2">
      <c r="A275" s="122"/>
      <c r="B275" s="193"/>
    </row>
    <row r="276" spans="1:2" hidden="1" x14ac:dyDescent="0.15"/>
    <row r="277" spans="1:2" ht="14" thickBot="1" x14ac:dyDescent="0.2">
      <c r="A277" s="15" t="s">
        <v>58</v>
      </c>
      <c r="B277" s="16">
        <f>'[1]Grunnlagsdata enkeltbygg'!B585</f>
        <v>0</v>
      </c>
    </row>
    <row r="278" spans="1:2" ht="14" thickBot="1" x14ac:dyDescent="0.2">
      <c r="A278" s="188" t="s">
        <v>100</v>
      </c>
      <c r="B278" s="189"/>
    </row>
    <row r="279" spans="1:2" ht="14" thickBot="1" x14ac:dyDescent="0.2">
      <c r="A279" s="188" t="s">
        <v>101</v>
      </c>
      <c r="B279" s="190"/>
    </row>
    <row r="280" spans="1:2" x14ac:dyDescent="0.15">
      <c r="A280" s="121"/>
      <c r="B280" s="191"/>
    </row>
    <row r="281" spans="1:2" x14ac:dyDescent="0.15">
      <c r="A281" s="12"/>
      <c r="B281" s="192"/>
    </row>
    <row r="282" spans="1:2" x14ac:dyDescent="0.15">
      <c r="A282" s="12"/>
      <c r="B282" s="192"/>
    </row>
    <row r="283" spans="1:2" ht="14" thickBot="1" x14ac:dyDescent="0.2">
      <c r="A283" s="122"/>
      <c r="B283" s="193"/>
    </row>
    <row r="285" spans="1:2" ht="14" thickBot="1" x14ac:dyDescent="0.2">
      <c r="A285" s="15" t="s">
        <v>58</v>
      </c>
      <c r="B285" s="16">
        <f>'[1]Grunnlagsdata enkeltbygg'!B579</f>
        <v>0</v>
      </c>
    </row>
    <row r="286" spans="1:2" ht="14" thickBot="1" x14ac:dyDescent="0.2">
      <c r="A286" s="188" t="s">
        <v>100</v>
      </c>
      <c r="B286" s="189"/>
    </row>
    <row r="287" spans="1:2" ht="14" thickBot="1" x14ac:dyDescent="0.2">
      <c r="A287" s="188" t="s">
        <v>101</v>
      </c>
      <c r="B287" s="190"/>
    </row>
    <row r="288" spans="1:2" x14ac:dyDescent="0.15">
      <c r="A288" s="121"/>
      <c r="B288" s="191"/>
    </row>
    <row r="289" spans="1:2" x14ac:dyDescent="0.15">
      <c r="A289" s="12"/>
      <c r="B289" s="192"/>
    </row>
    <row r="290" spans="1:2" x14ac:dyDescent="0.15">
      <c r="A290" s="12"/>
      <c r="B290" s="192"/>
    </row>
    <row r="291" spans="1:2" ht="14" thickBot="1" x14ac:dyDescent="0.2">
      <c r="A291" s="122"/>
      <c r="B291" s="193"/>
    </row>
    <row r="293" spans="1:2" ht="14" thickBot="1" x14ac:dyDescent="0.2">
      <c r="A293" s="15" t="s">
        <v>58</v>
      </c>
      <c r="B293" s="16">
        <f>'[1]Grunnlagsdata enkeltbygg'!B599</f>
        <v>0</v>
      </c>
    </row>
    <row r="294" spans="1:2" ht="14" thickBot="1" x14ac:dyDescent="0.2">
      <c r="A294" s="188" t="s">
        <v>100</v>
      </c>
      <c r="B294" s="189"/>
    </row>
    <row r="295" spans="1:2" ht="14" thickBot="1" x14ac:dyDescent="0.2">
      <c r="A295" s="188" t="s">
        <v>101</v>
      </c>
      <c r="B295" s="190"/>
    </row>
    <row r="296" spans="1:2" x14ac:dyDescent="0.15">
      <c r="A296" s="121"/>
      <c r="B296" s="191"/>
    </row>
    <row r="297" spans="1:2" x14ac:dyDescent="0.15">
      <c r="A297" s="12"/>
      <c r="B297" s="192"/>
    </row>
    <row r="298" spans="1:2" x14ac:dyDescent="0.15">
      <c r="A298" s="12"/>
      <c r="B298" s="192"/>
    </row>
    <row r="299" spans="1:2" ht="14" thickBot="1" x14ac:dyDescent="0.2">
      <c r="A299" s="122"/>
      <c r="B299" s="193"/>
    </row>
    <row r="301" spans="1:2" ht="14" thickBot="1" x14ac:dyDescent="0.2">
      <c r="A301" s="15" t="s">
        <v>58</v>
      </c>
      <c r="B301" s="16">
        <f>'[1]Grunnlagsdata enkeltbygg'!B619</f>
        <v>0</v>
      </c>
    </row>
    <row r="302" spans="1:2" ht="14" thickBot="1" x14ac:dyDescent="0.2">
      <c r="A302" s="188" t="s">
        <v>100</v>
      </c>
      <c r="B302" s="189"/>
    </row>
    <row r="303" spans="1:2" ht="14" thickBot="1" x14ac:dyDescent="0.2">
      <c r="A303" s="188" t="s">
        <v>101</v>
      </c>
      <c r="B303" s="190"/>
    </row>
    <row r="304" spans="1:2" x14ac:dyDescent="0.15">
      <c r="A304" s="121"/>
      <c r="B304" s="191"/>
    </row>
    <row r="305" spans="1:2" x14ac:dyDescent="0.15">
      <c r="A305" s="12"/>
      <c r="B305" s="192"/>
    </row>
    <row r="306" spans="1:2" x14ac:dyDescent="0.15">
      <c r="A306" s="12"/>
      <c r="B306" s="192"/>
    </row>
    <row r="307" spans="1:2" ht="14" thickBot="1" x14ac:dyDescent="0.2">
      <c r="A307" s="122"/>
      <c r="B307" s="193"/>
    </row>
    <row r="309" spans="1:2" ht="14" thickBot="1" x14ac:dyDescent="0.2">
      <c r="A309" s="15" t="s">
        <v>58</v>
      </c>
      <c r="B309" s="16">
        <f>'[1]Grunnlagsdata enkeltbygg'!B639</f>
        <v>0</v>
      </c>
    </row>
    <row r="310" spans="1:2" ht="14" thickBot="1" x14ac:dyDescent="0.2">
      <c r="A310" s="188" t="s">
        <v>100</v>
      </c>
      <c r="B310" s="189"/>
    </row>
    <row r="311" spans="1:2" ht="14" thickBot="1" x14ac:dyDescent="0.2">
      <c r="A311" s="188" t="s">
        <v>101</v>
      </c>
      <c r="B311" s="190"/>
    </row>
    <row r="312" spans="1:2" x14ac:dyDescent="0.15">
      <c r="A312" s="121"/>
      <c r="B312" s="191"/>
    </row>
    <row r="313" spans="1:2" x14ac:dyDescent="0.15">
      <c r="A313" s="12"/>
      <c r="B313" s="192"/>
    </row>
    <row r="314" spans="1:2" x14ac:dyDescent="0.15">
      <c r="A314" s="12"/>
      <c r="B314" s="192"/>
    </row>
    <row r="315" spans="1:2" ht="14" thickBot="1" x14ac:dyDescent="0.2">
      <c r="A315" s="122"/>
      <c r="B315" s="193"/>
    </row>
    <row r="317" spans="1:2" ht="14" thickBot="1" x14ac:dyDescent="0.2">
      <c r="A317" s="15" t="s">
        <v>58</v>
      </c>
      <c r="B317" s="16">
        <f>'[1]Grunnlagsdata enkeltbygg'!B659</f>
        <v>0</v>
      </c>
    </row>
    <row r="318" spans="1:2" ht="14" thickBot="1" x14ac:dyDescent="0.2">
      <c r="A318" s="188" t="s">
        <v>100</v>
      </c>
      <c r="B318" s="189"/>
    </row>
    <row r="319" spans="1:2" ht="14" thickBot="1" x14ac:dyDescent="0.2">
      <c r="A319" s="188" t="s">
        <v>101</v>
      </c>
      <c r="B319" s="190"/>
    </row>
    <row r="320" spans="1:2" x14ac:dyDescent="0.15">
      <c r="A320" s="121"/>
      <c r="B320" s="191"/>
    </row>
    <row r="321" spans="1:2" x14ac:dyDescent="0.15">
      <c r="A321" s="12"/>
      <c r="B321" s="192"/>
    </row>
    <row r="322" spans="1:2" x14ac:dyDescent="0.15">
      <c r="A322" s="12"/>
      <c r="B322" s="192"/>
    </row>
    <row r="323" spans="1:2" ht="14" thickBot="1" x14ac:dyDescent="0.2">
      <c r="A323" s="122"/>
      <c r="B323" s="193"/>
    </row>
    <row r="325" spans="1:2" ht="14" thickBot="1" x14ac:dyDescent="0.2">
      <c r="A325" s="15" t="s">
        <v>58</v>
      </c>
      <c r="B325" s="16">
        <f>'[1]Grunnlagsdata enkeltbygg'!B679</f>
        <v>0</v>
      </c>
    </row>
    <row r="326" spans="1:2" ht="14" thickBot="1" x14ac:dyDescent="0.2">
      <c r="A326" s="188" t="s">
        <v>100</v>
      </c>
      <c r="B326" s="189"/>
    </row>
    <row r="327" spans="1:2" ht="14" thickBot="1" x14ac:dyDescent="0.2">
      <c r="A327" s="188" t="s">
        <v>101</v>
      </c>
      <c r="B327" s="190"/>
    </row>
    <row r="328" spans="1:2" x14ac:dyDescent="0.15">
      <c r="A328" s="121"/>
      <c r="B328" s="191"/>
    </row>
    <row r="329" spans="1:2" x14ac:dyDescent="0.15">
      <c r="A329" s="12"/>
      <c r="B329" s="192"/>
    </row>
    <row r="330" spans="1:2" x14ac:dyDescent="0.15">
      <c r="A330" s="12"/>
      <c r="B330" s="192"/>
    </row>
    <row r="331" spans="1:2" ht="14" thickBot="1" x14ac:dyDescent="0.2">
      <c r="A331" s="122"/>
      <c r="B331" s="193"/>
    </row>
  </sheetData>
  <mergeCells count="4">
    <mergeCell ref="A1:B1"/>
    <mergeCell ref="A2:B2"/>
    <mergeCell ref="A3:B3"/>
    <mergeCell ref="A4:B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5</vt:i4>
      </vt:variant>
    </vt:vector>
  </HeadingPairs>
  <TitlesOfParts>
    <vt:vector size="5" baseType="lpstr">
      <vt:lpstr>Grunnlagsdata enkeltbygg</vt:lpstr>
      <vt:lpstr>Oversikt ventilasjon</vt:lpstr>
      <vt:lpstr>Grunnlagsdata samlet</vt:lpstr>
      <vt:lpstr>Oversikt varmepumper</vt:lpstr>
      <vt:lpstr>Oversikt vernestatus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Kjell Gurigard</dc:creator>
  <cp:lastModifiedBy>Ståle Hevrøy</cp:lastModifiedBy>
  <cp:lastPrinted>2010-04-23T10:42:52Z</cp:lastPrinted>
  <dcterms:created xsi:type="dcterms:W3CDTF">2007-11-23T09:07:45Z</dcterms:created>
  <dcterms:modified xsi:type="dcterms:W3CDTF">2025-12-09T12:40:36Z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M_Links_Updated">
    <vt:bool>true</vt:bool>
  </property>
</Properties>
</file>