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68" documentId="8_{F0513BC8-7FC7-402E-ACE0-57161E9C99CE}" xr6:coauthVersionLast="47" xr6:coauthVersionMax="47" xr10:uidLastSave="{4E37DCFC-B8E6-402D-8C14-F0778787629B}"/>
  <bookViews>
    <workbookView xWindow="14910" yWindow="-21600" windowWidth="26100" windowHeight="20985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4" l="1"/>
  <c r="M16" i="4"/>
  <c r="R12" i="1" l="1"/>
  <c r="R21" i="1"/>
  <c r="R26" i="1"/>
  <c r="R35" i="1"/>
  <c r="R49" i="1"/>
  <c r="R54" i="1"/>
  <c r="R63" i="1"/>
  <c r="R68" i="1"/>
  <c r="R74" i="1"/>
  <c r="R82" i="1"/>
  <c r="R88" i="1"/>
  <c r="R116" i="1"/>
  <c r="R124" i="1"/>
  <c r="R133" i="1"/>
  <c r="R138" i="1"/>
  <c r="R144" i="1"/>
  <c r="R152" i="1"/>
  <c r="R166" i="1"/>
  <c r="R175" i="1"/>
  <c r="R180" i="1"/>
  <c r="R194" i="1"/>
  <c r="R208" i="1"/>
  <c r="R222" i="1"/>
  <c r="R231" i="1"/>
  <c r="R236" i="1"/>
  <c r="R245" i="1"/>
  <c r="R250" i="1"/>
  <c r="R259" i="1"/>
  <c r="R264" i="1"/>
  <c r="R278" i="1"/>
  <c r="R298" i="1"/>
  <c r="R312" i="1"/>
  <c r="R329" i="1"/>
  <c r="R334" i="1"/>
  <c r="R343" i="1"/>
  <c r="R348" i="1"/>
  <c r="R356" i="1"/>
  <c r="R357" i="1"/>
  <c r="Q365" i="1"/>
  <c r="R14" i="1"/>
  <c r="R17" i="1"/>
  <c r="R18" i="1"/>
  <c r="R28" i="1"/>
  <c r="R29" i="1"/>
  <c r="E34" i="1"/>
  <c r="S34" i="1" s="1"/>
  <c r="E43" i="1"/>
  <c r="S43" i="1" s="1"/>
  <c r="E45" i="1"/>
  <c r="E46" i="1"/>
  <c r="E48" i="1"/>
  <c r="S48" i="1" s="1"/>
  <c r="E49" i="1"/>
  <c r="R57" i="1"/>
  <c r="E59" i="1"/>
  <c r="E60" i="1"/>
  <c r="R62" i="1"/>
  <c r="E69" i="1"/>
  <c r="S69" i="1" s="1"/>
  <c r="R70" i="1"/>
  <c r="E71" i="1"/>
  <c r="S71" i="1" s="1"/>
  <c r="E73" i="1"/>
  <c r="S73" i="1" s="1"/>
  <c r="R85" i="1"/>
  <c r="R87" i="1"/>
  <c r="R98" i="1"/>
  <c r="E111" i="1"/>
  <c r="S111" i="1" s="1"/>
  <c r="E115" i="1"/>
  <c r="E118" i="1"/>
  <c r="E119" i="1"/>
  <c r="E125" i="1"/>
  <c r="S125" i="1" s="1"/>
  <c r="R126" i="1"/>
  <c r="R127" i="1"/>
  <c r="E130" i="1"/>
  <c r="E133" i="1"/>
  <c r="E139" i="1"/>
  <c r="S139" i="1" s="1"/>
  <c r="R140" i="1"/>
  <c r="E143" i="1"/>
  <c r="S143" i="1" s="1"/>
  <c r="R146" i="1"/>
  <c r="R153" i="1"/>
  <c r="R157" i="1"/>
  <c r="E161" i="1"/>
  <c r="E168" i="1"/>
  <c r="E169" i="1"/>
  <c r="R171" i="1"/>
  <c r="R174" i="1"/>
  <c r="E181" i="1"/>
  <c r="S181" i="1" s="1"/>
  <c r="E182" i="1"/>
  <c r="S182" i="1" s="1"/>
  <c r="R185" i="1"/>
  <c r="E186" i="1"/>
  <c r="E189" i="1"/>
  <c r="E195" i="1"/>
  <c r="S195" i="1" s="1"/>
  <c r="E199" i="1"/>
  <c r="E202" i="1"/>
  <c r="R209" i="1"/>
  <c r="E217" i="1"/>
  <c r="R223" i="1"/>
  <c r="E224" i="1"/>
  <c r="R225" i="1"/>
  <c r="E228" i="1"/>
  <c r="E231" i="1"/>
  <c r="R237" i="1"/>
  <c r="R241" i="1"/>
  <c r="E242" i="1"/>
  <c r="S242" i="1" s="1"/>
  <c r="E251" i="1"/>
  <c r="R252" i="1"/>
  <c r="E255" i="1"/>
  <c r="E256" i="1"/>
  <c r="R265" i="1"/>
  <c r="R266" i="1"/>
  <c r="R267" i="1"/>
  <c r="E269" i="1"/>
  <c r="E270" i="1"/>
  <c r="E273" i="1"/>
  <c r="E279" i="1"/>
  <c r="S279" i="1" s="1"/>
  <c r="R280" i="1"/>
  <c r="R286" i="1"/>
  <c r="E295" i="1"/>
  <c r="S295" i="1" s="1"/>
  <c r="R297" i="1"/>
  <c r="R308" i="1"/>
  <c r="E309" i="1"/>
  <c r="E311" i="1"/>
  <c r="E315" i="1"/>
  <c r="R323" i="1"/>
  <c r="E325" i="1"/>
  <c r="E328" i="1"/>
  <c r="E336" i="1"/>
  <c r="E340" i="1"/>
  <c r="E342" i="1"/>
  <c r="R350" i="1"/>
  <c r="R354" i="1"/>
  <c r="M48" i="4"/>
  <c r="I48" i="4"/>
  <c r="H48" i="4"/>
  <c r="E48" i="4"/>
  <c r="D48" i="4"/>
  <c r="L28" i="4"/>
  <c r="H28" i="4"/>
  <c r="D28" i="4"/>
  <c r="N23" i="3"/>
  <c r="Q23" i="3"/>
  <c r="K23" i="3"/>
  <c r="M47" i="4"/>
  <c r="L47" i="4"/>
  <c r="I47" i="4"/>
  <c r="E47" i="4"/>
  <c r="D47" i="4"/>
  <c r="H47" i="4"/>
  <c r="L27" i="4"/>
  <c r="H27" i="4"/>
  <c r="D27" i="4"/>
  <c r="L37" i="4"/>
  <c r="H37" i="4"/>
  <c r="D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188" i="1"/>
  <c r="R314" i="1"/>
  <c r="R319" i="1"/>
  <c r="R324" i="1"/>
  <c r="R327" i="1"/>
  <c r="R352" i="1"/>
  <c r="R355" i="1"/>
  <c r="R361" i="1"/>
  <c r="R23" i="1"/>
  <c r="R37" i="1"/>
  <c r="R56" i="1"/>
  <c r="R71" i="1"/>
  <c r="R84" i="1"/>
  <c r="R107" i="1"/>
  <c r="R113" i="1"/>
  <c r="R163" i="1"/>
  <c r="R169" i="1"/>
  <c r="R183" i="1"/>
  <c r="R191" i="1"/>
  <c r="R196" i="1"/>
  <c r="R210" i="1"/>
  <c r="R219" i="1"/>
  <c r="R224" i="1"/>
  <c r="R247" i="1"/>
  <c r="R263" i="1"/>
  <c r="R275" i="1"/>
  <c r="R277" i="1"/>
  <c r="R281" i="1"/>
  <c r="R289" i="1"/>
  <c r="R291" i="1"/>
  <c r="R294" i="1"/>
  <c r="R295" i="1"/>
  <c r="R296" i="1"/>
  <c r="R299" i="1"/>
  <c r="R303" i="1"/>
  <c r="R306" i="1"/>
  <c r="R317" i="1"/>
  <c r="R331" i="1"/>
  <c r="R333" i="1"/>
  <c r="R338" i="1"/>
  <c r="R351" i="1"/>
  <c r="E248" i="1"/>
  <c r="S248" i="1" s="1"/>
  <c r="E271" i="1"/>
  <c r="E276" i="1"/>
  <c r="S276" i="1" s="1"/>
  <c r="E280" i="1"/>
  <c r="S280" i="1" s="1"/>
  <c r="E285" i="1"/>
  <c r="E286" i="1"/>
  <c r="R304" i="1"/>
  <c r="E318" i="1"/>
  <c r="S318" i="1" s="1"/>
  <c r="E331" i="1"/>
  <c r="S331" i="1" s="1"/>
  <c r="E332" i="1"/>
  <c r="R346" i="1"/>
  <c r="E349" i="1"/>
  <c r="S349" i="1" s="1"/>
  <c r="E360" i="1"/>
  <c r="S360" i="1" s="1"/>
  <c r="E361" i="1"/>
  <c r="S361" i="1" s="1"/>
  <c r="E16" i="1"/>
  <c r="R30" i="1"/>
  <c r="E44" i="1"/>
  <c r="R58" i="1"/>
  <c r="R72" i="1"/>
  <c r="E86" i="1"/>
  <c r="S86" i="1" s="1"/>
  <c r="R100" i="1"/>
  <c r="R114" i="1"/>
  <c r="R125" i="1"/>
  <c r="R139" i="1"/>
  <c r="E142" i="1"/>
  <c r="E153" i="1"/>
  <c r="R170" i="1"/>
  <c r="E184" i="1"/>
  <c r="R195" i="1"/>
  <c r="R212" i="1"/>
  <c r="R213" i="1"/>
  <c r="E226" i="1"/>
  <c r="E237" i="1"/>
  <c r="S237" i="1" s="1"/>
  <c r="R240" i="1"/>
  <c r="E254" i="1"/>
  <c r="S254" i="1" s="1"/>
  <c r="E265" i="1"/>
  <c r="S265" i="1" s="1"/>
  <c r="R268" i="1"/>
  <c r="R282" i="1"/>
  <c r="E293" i="1"/>
  <c r="S293" i="1" s="1"/>
  <c r="E310" i="1"/>
  <c r="E343" i="1"/>
  <c r="E350" i="1"/>
  <c r="S350" i="1" s="1"/>
  <c r="E352" i="1"/>
  <c r="E129" i="1"/>
  <c r="E196" i="1"/>
  <c r="S196" i="1" s="1"/>
  <c r="E204" i="1"/>
  <c r="S204" i="1" s="1"/>
  <c r="E220" i="1"/>
  <c r="S220" i="1" s="1"/>
  <c r="E236" i="1"/>
  <c r="S236" i="1" s="1"/>
  <c r="R238" i="1"/>
  <c r="E246" i="1"/>
  <c r="S246" i="1" s="1"/>
  <c r="E252" i="1"/>
  <c r="S252" i="1" s="1"/>
  <c r="R262" i="1"/>
  <c r="E264" i="1"/>
  <c r="S264" i="1" s="1"/>
  <c r="E274" i="1"/>
  <c r="S274" i="1" s="1"/>
  <c r="R276" i="1"/>
  <c r="R288" i="1"/>
  <c r="E294" i="1"/>
  <c r="S294" i="1" s="1"/>
  <c r="E302" i="1"/>
  <c r="S302" i="1" s="1"/>
  <c r="E306" i="1"/>
  <c r="S306" i="1" s="1"/>
  <c r="E316" i="1"/>
  <c r="S316" i="1" s="1"/>
  <c r="E320" i="1"/>
  <c r="S320" i="1" s="1"/>
  <c r="E330" i="1"/>
  <c r="S330" i="1" s="1"/>
  <c r="E334" i="1"/>
  <c r="S334" i="1" s="1"/>
  <c r="E347" i="1"/>
  <c r="R349" i="1"/>
  <c r="R358" i="1"/>
  <c r="E359" i="1"/>
  <c r="S359" i="1" s="1"/>
  <c r="R362" i="1"/>
  <c r="E288" i="1"/>
  <c r="S288" i="1" s="1"/>
  <c r="R302" i="1"/>
  <c r="R345" i="1"/>
  <c r="R344" i="1"/>
  <c r="H15" i="4"/>
  <c r="D15" i="4"/>
  <c r="T365" i="1"/>
  <c r="E8" i="1"/>
  <c r="S8" i="1" s="1"/>
  <c r="Y8" i="1"/>
  <c r="E9" i="1"/>
  <c r="S9" i="1"/>
  <c r="Y9" i="1"/>
  <c r="E10" i="1"/>
  <c r="S10" i="1" s="1"/>
  <c r="Y10" i="1"/>
  <c r="E11" i="1"/>
  <c r="S11" i="1" s="1"/>
  <c r="Y11" i="1"/>
  <c r="E12" i="1"/>
  <c r="Y12" i="1"/>
  <c r="Y13" i="1"/>
  <c r="E14" i="1"/>
  <c r="Y14" i="1"/>
  <c r="E15" i="1"/>
  <c r="S15" i="1" s="1"/>
  <c r="Y15" i="1"/>
  <c r="Y16" i="1"/>
  <c r="Y17" i="1"/>
  <c r="Y18" i="1"/>
  <c r="Y19" i="1"/>
  <c r="Y20" i="1"/>
  <c r="Y21" i="1"/>
  <c r="E22" i="1"/>
  <c r="S22" i="1" s="1"/>
  <c r="Y22" i="1"/>
  <c r="E23" i="1"/>
  <c r="S23" i="1" s="1"/>
  <c r="Y23" i="1"/>
  <c r="E24" i="1"/>
  <c r="Y24" i="1"/>
  <c r="E25" i="1"/>
  <c r="S25" i="1" s="1"/>
  <c r="Y25" i="1"/>
  <c r="E26" i="1"/>
  <c r="S26" i="1" s="1"/>
  <c r="Y26" i="1"/>
  <c r="Y27" i="1"/>
  <c r="E28" i="1"/>
  <c r="S28" i="1" s="1"/>
  <c r="Y28" i="1"/>
  <c r="E29" i="1"/>
  <c r="S29" i="1" s="1"/>
  <c r="Y29" i="1"/>
  <c r="E30" i="1"/>
  <c r="Y30" i="1"/>
  <c r="Y31" i="1"/>
  <c r="Y32" i="1"/>
  <c r="Y33" i="1"/>
  <c r="Y34" i="1"/>
  <c r="Y35" i="1"/>
  <c r="E36" i="1"/>
  <c r="Y36" i="1"/>
  <c r="E37" i="1"/>
  <c r="S37" i="1" s="1"/>
  <c r="Y37" i="1"/>
  <c r="E38" i="1"/>
  <c r="S38" i="1" s="1"/>
  <c r="Y38" i="1"/>
  <c r="E39" i="1"/>
  <c r="S39" i="1" s="1"/>
  <c r="Y39" i="1"/>
  <c r="E40" i="1"/>
  <c r="S40" i="1" s="1"/>
  <c r="Y40" i="1"/>
  <c r="Y41" i="1"/>
  <c r="E42" i="1"/>
  <c r="S42" i="1" s="1"/>
  <c r="Y42" i="1"/>
  <c r="Y43" i="1"/>
  <c r="Y44" i="1"/>
  <c r="Y45" i="1"/>
  <c r="Y46" i="1"/>
  <c r="Y47" i="1"/>
  <c r="Y48" i="1"/>
  <c r="Y49" i="1"/>
  <c r="E50" i="1"/>
  <c r="S50" i="1" s="1"/>
  <c r="Y50" i="1"/>
  <c r="E51" i="1"/>
  <c r="Y51" i="1"/>
  <c r="E52" i="1"/>
  <c r="S52" i="1" s="1"/>
  <c r="Y52" i="1"/>
  <c r="E53" i="1"/>
  <c r="Y53" i="1"/>
  <c r="E54" i="1"/>
  <c r="Y54" i="1"/>
  <c r="Y55" i="1"/>
  <c r="E56" i="1"/>
  <c r="S56" i="1" s="1"/>
  <c r="Y56" i="1"/>
  <c r="E57" i="1"/>
  <c r="S57" i="1" s="1"/>
  <c r="Y57" i="1"/>
  <c r="Y58" i="1"/>
  <c r="Y59" i="1"/>
  <c r="Y60" i="1"/>
  <c r="Y61" i="1"/>
  <c r="Y62" i="1"/>
  <c r="Y63" i="1"/>
  <c r="E64" i="1"/>
  <c r="S64" i="1" s="1"/>
  <c r="Y64" i="1"/>
  <c r="E65" i="1"/>
  <c r="Y65" i="1"/>
  <c r="E66" i="1"/>
  <c r="Y66" i="1"/>
  <c r="E67" i="1"/>
  <c r="Y67" i="1"/>
  <c r="E68" i="1"/>
  <c r="S68" i="1" s="1"/>
  <c r="Y68" i="1"/>
  <c r="Y69" i="1"/>
  <c r="E70" i="1"/>
  <c r="S70" i="1" s="1"/>
  <c r="Y70" i="1"/>
  <c r="Y71" i="1"/>
  <c r="E72" i="1"/>
  <c r="S72" i="1" s="1"/>
  <c r="Y72" i="1"/>
  <c r="Y73" i="1"/>
  <c r="Y74" i="1"/>
  <c r="Y75" i="1"/>
  <c r="Y76" i="1"/>
  <c r="Y77" i="1"/>
  <c r="E78" i="1"/>
  <c r="S78" i="1" s="1"/>
  <c r="Y78" i="1"/>
  <c r="E79" i="1"/>
  <c r="Y79" i="1"/>
  <c r="E80" i="1"/>
  <c r="S80" i="1" s="1"/>
  <c r="Y80" i="1"/>
  <c r="E81" i="1"/>
  <c r="Y81" i="1"/>
  <c r="E82" i="1"/>
  <c r="S82" i="1" s="1"/>
  <c r="Y82" i="1"/>
  <c r="Y83" i="1"/>
  <c r="E84" i="1"/>
  <c r="S84" i="1" s="1"/>
  <c r="Y84" i="1"/>
  <c r="E85" i="1"/>
  <c r="S85" i="1" s="1"/>
  <c r="Y85" i="1"/>
  <c r="Y86" i="1"/>
  <c r="Y87" i="1"/>
  <c r="Y88" i="1"/>
  <c r="Y89" i="1"/>
  <c r="Y90" i="1"/>
  <c r="Y91" i="1"/>
  <c r="E92" i="1"/>
  <c r="S92" i="1" s="1"/>
  <c r="Y92" i="1"/>
  <c r="E93" i="1"/>
  <c r="S93" i="1" s="1"/>
  <c r="Y93" i="1"/>
  <c r="E94" i="1"/>
  <c r="S94" i="1" s="1"/>
  <c r="Y94" i="1"/>
  <c r="E95" i="1"/>
  <c r="S95" i="1" s="1"/>
  <c r="Y95" i="1"/>
  <c r="E96" i="1"/>
  <c r="S96" i="1" s="1"/>
  <c r="Y96" i="1"/>
  <c r="E97" i="1"/>
  <c r="S97" i="1" s="1"/>
  <c r="Y97" i="1"/>
  <c r="E98" i="1"/>
  <c r="S98" i="1" s="1"/>
  <c r="Y98" i="1"/>
  <c r="Y99" i="1"/>
  <c r="Y100" i="1"/>
  <c r="Y101" i="1"/>
  <c r="Y102" i="1"/>
  <c r="Y103" i="1"/>
  <c r="Y104" i="1"/>
  <c r="Y105" i="1"/>
  <c r="E106" i="1"/>
  <c r="Y106" i="1"/>
  <c r="E107" i="1"/>
  <c r="S107" i="1" s="1"/>
  <c r="Y107" i="1"/>
  <c r="E108" i="1"/>
  <c r="S108" i="1" s="1"/>
  <c r="Y108" i="1"/>
  <c r="E109" i="1"/>
  <c r="Y109" i="1"/>
  <c r="E110" i="1"/>
  <c r="S110" i="1" s="1"/>
  <c r="Y110" i="1"/>
  <c r="Y111" i="1"/>
  <c r="E112" i="1"/>
  <c r="S112" i="1" s="1"/>
  <c r="Y112" i="1"/>
  <c r="E113" i="1"/>
  <c r="S113" i="1" s="1"/>
  <c r="Y113" i="1"/>
  <c r="E114" i="1"/>
  <c r="S114" i="1" s="1"/>
  <c r="Y114" i="1"/>
  <c r="Y115" i="1"/>
  <c r="Y116" i="1"/>
  <c r="Y117" i="1"/>
  <c r="Y118" i="1"/>
  <c r="Y119" i="1"/>
  <c r="E120" i="1"/>
  <c r="S120" i="1"/>
  <c r="Y120" i="1"/>
  <c r="E121" i="1"/>
  <c r="S121" i="1" s="1"/>
  <c r="Y121" i="1"/>
  <c r="E122" i="1"/>
  <c r="S122" i="1" s="1"/>
  <c r="Y122" i="1"/>
  <c r="E123" i="1"/>
  <c r="S123" i="1" s="1"/>
  <c r="Y123" i="1"/>
  <c r="E124" i="1"/>
  <c r="S124" i="1" s="1"/>
  <c r="Y124" i="1"/>
  <c r="Y125" i="1"/>
  <c r="E126" i="1"/>
  <c r="S126" i="1" s="1"/>
  <c r="Y126" i="1"/>
  <c r="E127" i="1"/>
  <c r="S127" i="1" s="1"/>
  <c r="Y127" i="1"/>
  <c r="E128" i="1"/>
  <c r="Y128" i="1"/>
  <c r="Y129" i="1"/>
  <c r="Y130" i="1"/>
  <c r="Y131" i="1"/>
  <c r="Y132" i="1"/>
  <c r="Y133" i="1"/>
  <c r="E134" i="1"/>
  <c r="S134" i="1" s="1"/>
  <c r="Y134" i="1"/>
  <c r="E135" i="1"/>
  <c r="S135" i="1" s="1"/>
  <c r="Y135" i="1"/>
  <c r="E136" i="1"/>
  <c r="Y136" i="1"/>
  <c r="E137" i="1"/>
  <c r="S137" i="1" s="1"/>
  <c r="Y137" i="1"/>
  <c r="E138" i="1"/>
  <c r="S138" i="1" s="1"/>
  <c r="Y138" i="1"/>
  <c r="Y139" i="1"/>
  <c r="E140" i="1"/>
  <c r="S140" i="1" s="1"/>
  <c r="Y140" i="1"/>
  <c r="E141" i="1"/>
  <c r="S141" i="1" s="1"/>
  <c r="Y141" i="1"/>
  <c r="Y142" i="1"/>
  <c r="Y143" i="1"/>
  <c r="Y144" i="1"/>
  <c r="Y145" i="1"/>
  <c r="Y146" i="1"/>
  <c r="Y147" i="1"/>
  <c r="E148" i="1"/>
  <c r="S148" i="1" s="1"/>
  <c r="Y148" i="1"/>
  <c r="E149" i="1"/>
  <c r="S149" i="1" s="1"/>
  <c r="Y149" i="1"/>
  <c r="E150" i="1"/>
  <c r="S150" i="1" s="1"/>
  <c r="Y150" i="1"/>
  <c r="E151" i="1"/>
  <c r="S151" i="1" s="1"/>
  <c r="Y151" i="1"/>
  <c r="E152" i="1"/>
  <c r="Y152" i="1"/>
  <c r="Y153" i="1"/>
  <c r="Y154" i="1"/>
  <c r="Y155" i="1"/>
  <c r="E156" i="1"/>
  <c r="Y156" i="1"/>
  <c r="Y157" i="1"/>
  <c r="Y158" i="1"/>
  <c r="Y159" i="1"/>
  <c r="Y160" i="1"/>
  <c r="Y161" i="1"/>
  <c r="E162" i="1"/>
  <c r="S162" i="1" s="1"/>
  <c r="Y162" i="1"/>
  <c r="E163" i="1"/>
  <c r="S163" i="1" s="1"/>
  <c r="Y163" i="1"/>
  <c r="E164" i="1"/>
  <c r="S164" i="1" s="1"/>
  <c r="Y164" i="1"/>
  <c r="E165" i="1"/>
  <c r="S165" i="1" s="1"/>
  <c r="Y165" i="1"/>
  <c r="E166" i="1"/>
  <c r="S166" i="1" s="1"/>
  <c r="Y166" i="1"/>
  <c r="Y167" i="1"/>
  <c r="Y168" i="1"/>
  <c r="Y169" i="1"/>
  <c r="E170" i="1"/>
  <c r="S170" i="1" s="1"/>
  <c r="Y170" i="1"/>
  <c r="Y171" i="1"/>
  <c r="Y172" i="1"/>
  <c r="Y173" i="1"/>
  <c r="Y174" i="1"/>
  <c r="Y175" i="1"/>
  <c r="E176" i="1"/>
  <c r="S176" i="1" s="1"/>
  <c r="Y176" i="1"/>
  <c r="E177" i="1"/>
  <c r="S177" i="1" s="1"/>
  <c r="Y177" i="1"/>
  <c r="E178" i="1"/>
  <c r="S178" i="1" s="1"/>
  <c r="Y178" i="1"/>
  <c r="E179" i="1"/>
  <c r="S179" i="1" s="1"/>
  <c r="Y179" i="1"/>
  <c r="E180" i="1"/>
  <c r="S180" i="1" s="1"/>
  <c r="Y180" i="1"/>
  <c r="Y181" i="1"/>
  <c r="Y182" i="1"/>
  <c r="E183" i="1"/>
  <c r="S183" i="1" s="1"/>
  <c r="Y183" i="1"/>
  <c r="Y184" i="1"/>
  <c r="Y185" i="1"/>
  <c r="Y186" i="1"/>
  <c r="Y187" i="1"/>
  <c r="Y188" i="1"/>
  <c r="Y189" i="1"/>
  <c r="E190" i="1"/>
  <c r="S190" i="1" s="1"/>
  <c r="Y190" i="1"/>
  <c r="E191" i="1"/>
  <c r="S191" i="1" s="1"/>
  <c r="Y191" i="1"/>
  <c r="E192" i="1"/>
  <c r="Y192" i="1"/>
  <c r="E193" i="1"/>
  <c r="S193" i="1" s="1"/>
  <c r="Y193" i="1"/>
  <c r="E194" i="1"/>
  <c r="S194" i="1" s="1"/>
  <c r="Y194" i="1"/>
  <c r="Y195" i="1"/>
  <c r="Y196" i="1"/>
  <c r="Y197" i="1"/>
  <c r="E198" i="1"/>
  <c r="Y198" i="1"/>
  <c r="Y199" i="1"/>
  <c r="Y200" i="1"/>
  <c r="Y201" i="1"/>
  <c r="Y202" i="1"/>
  <c r="Y203" i="1"/>
  <c r="Y204" i="1"/>
  <c r="E205" i="1"/>
  <c r="S205" i="1" s="1"/>
  <c r="Y205" i="1"/>
  <c r="E206" i="1"/>
  <c r="S206" i="1" s="1"/>
  <c r="Y206" i="1"/>
  <c r="E207" i="1"/>
  <c r="S207" i="1" s="1"/>
  <c r="Y207" i="1"/>
  <c r="E208" i="1"/>
  <c r="S208" i="1" s="1"/>
  <c r="Y208" i="1"/>
  <c r="E209" i="1"/>
  <c r="Y209" i="1"/>
  <c r="E210" i="1"/>
  <c r="Y210" i="1"/>
  <c r="Y211" i="1"/>
  <c r="E212" i="1"/>
  <c r="S212" i="1" s="1"/>
  <c r="Y212" i="1"/>
  <c r="Y213" i="1"/>
  <c r="Y214" i="1"/>
  <c r="Y215" i="1"/>
  <c r="Y216" i="1"/>
  <c r="Y217" i="1"/>
  <c r="E218" i="1"/>
  <c r="S218" i="1" s="1"/>
  <c r="Y218" i="1"/>
  <c r="E219" i="1"/>
  <c r="S219" i="1" s="1"/>
  <c r="Y219" i="1"/>
  <c r="Y220" i="1"/>
  <c r="E221" i="1"/>
  <c r="S221" i="1" s="1"/>
  <c r="Y221" i="1"/>
  <c r="E222" i="1"/>
  <c r="S222" i="1" s="1"/>
  <c r="Y222" i="1"/>
  <c r="E223" i="1"/>
  <c r="S223" i="1" s="1"/>
  <c r="Y223" i="1"/>
  <c r="Y224" i="1"/>
  <c r="E225" i="1"/>
  <c r="S225" i="1" s="1"/>
  <c r="Y225" i="1"/>
  <c r="Y226" i="1"/>
  <c r="Y227" i="1"/>
  <c r="Y228" i="1"/>
  <c r="Y229" i="1"/>
  <c r="Y230" i="1"/>
  <c r="Y231" i="1"/>
  <c r="E232" i="1"/>
  <c r="S232" i="1" s="1"/>
  <c r="Y232" i="1"/>
  <c r="E233" i="1"/>
  <c r="S233" i="1" s="1"/>
  <c r="Y233" i="1"/>
  <c r="E234" i="1"/>
  <c r="S234" i="1" s="1"/>
  <c r="Y234" i="1"/>
  <c r="E235" i="1"/>
  <c r="S235" i="1" s="1"/>
  <c r="Y235" i="1"/>
  <c r="Y236" i="1"/>
  <c r="Y237" i="1"/>
  <c r="E238" i="1"/>
  <c r="S238" i="1" s="1"/>
  <c r="Y238" i="1"/>
  <c r="Y239" i="1"/>
  <c r="E240" i="1"/>
  <c r="S240" i="1" s="1"/>
  <c r="Y240" i="1"/>
  <c r="Y241" i="1"/>
  <c r="Y242" i="1"/>
  <c r="Y243" i="1"/>
  <c r="Y244" i="1"/>
  <c r="Y245" i="1"/>
  <c r="Y246" i="1"/>
  <c r="E247" i="1"/>
  <c r="S247" i="1" s="1"/>
  <c r="Y247" i="1"/>
  <c r="Y248" i="1"/>
  <c r="E249" i="1"/>
  <c r="S249" i="1" s="1"/>
  <c r="Y249" i="1"/>
  <c r="E250" i="1"/>
  <c r="S250" i="1" s="1"/>
  <c r="Y250" i="1"/>
  <c r="Y251" i="1"/>
  <c r="Y252" i="1"/>
  <c r="Y253" i="1"/>
  <c r="Y254" i="1"/>
  <c r="Y255" i="1"/>
  <c r="Y256" i="1"/>
  <c r="Y257" i="1"/>
  <c r="Y258" i="1"/>
  <c r="Y259" i="1"/>
  <c r="E260" i="1"/>
  <c r="S260" i="1" s="1"/>
  <c r="Y260" i="1"/>
  <c r="E261" i="1"/>
  <c r="S261" i="1" s="1"/>
  <c r="Y261" i="1"/>
  <c r="E262" i="1"/>
  <c r="S262" i="1" s="1"/>
  <c r="Y262" i="1"/>
  <c r="E263" i="1"/>
  <c r="S263" i="1" s="1"/>
  <c r="Y263" i="1"/>
  <c r="Y264" i="1"/>
  <c r="Y265" i="1"/>
  <c r="E266" i="1"/>
  <c r="S266" i="1" s="1"/>
  <c r="Y266" i="1"/>
  <c r="E267" i="1"/>
  <c r="S267" i="1" s="1"/>
  <c r="Y267" i="1"/>
  <c r="E268" i="1"/>
  <c r="S268" i="1" s="1"/>
  <c r="Y268" i="1"/>
  <c r="Y269" i="1"/>
  <c r="Y270" i="1"/>
  <c r="Y271" i="1"/>
  <c r="Y272" i="1"/>
  <c r="Y273" i="1"/>
  <c r="Y274" i="1"/>
  <c r="E275" i="1"/>
  <c r="S275" i="1" s="1"/>
  <c r="Y275" i="1"/>
  <c r="Y276" i="1"/>
  <c r="E277" i="1"/>
  <c r="S277" i="1" s="1"/>
  <c r="Y277" i="1"/>
  <c r="E278" i="1"/>
  <c r="S278" i="1" s="1"/>
  <c r="Y278" i="1"/>
  <c r="Y279" i="1"/>
  <c r="Y280" i="1"/>
  <c r="E281" i="1"/>
  <c r="S281" i="1" s="1"/>
  <c r="Y281" i="1"/>
  <c r="Y282" i="1"/>
  <c r="Y283" i="1"/>
  <c r="Y284" i="1"/>
  <c r="Y285" i="1"/>
  <c r="Y286" i="1"/>
  <c r="Y287" i="1"/>
  <c r="Y288" i="1"/>
  <c r="E289" i="1"/>
  <c r="S289" i="1" s="1"/>
  <c r="Y289" i="1"/>
  <c r="E290" i="1"/>
  <c r="S290" i="1" s="1"/>
  <c r="Y290" i="1"/>
  <c r="E291" i="1"/>
  <c r="S291" i="1" s="1"/>
  <c r="Y291" i="1"/>
  <c r="E292" i="1"/>
  <c r="S292" i="1" s="1"/>
  <c r="Y292" i="1"/>
  <c r="Y293" i="1"/>
  <c r="Y294" i="1"/>
  <c r="Y295" i="1"/>
  <c r="E296" i="1"/>
  <c r="Y296" i="1"/>
  <c r="Y297" i="1"/>
  <c r="Y298" i="1"/>
  <c r="Y299" i="1"/>
  <c r="Y300" i="1"/>
  <c r="Y301" i="1"/>
  <c r="Y302" i="1"/>
  <c r="E303" i="1"/>
  <c r="S303" i="1" s="1"/>
  <c r="Y303" i="1"/>
  <c r="Y304" i="1"/>
  <c r="E305" i="1"/>
  <c r="Y305" i="1"/>
  <c r="Y306" i="1"/>
  <c r="Y307" i="1"/>
  <c r="E308" i="1"/>
  <c r="S308" i="1" s="1"/>
  <c r="Y308" i="1"/>
  <c r="Y309" i="1"/>
  <c r="Y310" i="1"/>
  <c r="Y311" i="1"/>
  <c r="Y312" i="1"/>
  <c r="Y313" i="1"/>
  <c r="Y314" i="1"/>
  <c r="Y315" i="1"/>
  <c r="Y316" i="1"/>
  <c r="E317" i="1"/>
  <c r="S317" i="1" s="1"/>
  <c r="Y317" i="1"/>
  <c r="Y318" i="1"/>
  <c r="E319" i="1"/>
  <c r="S319" i="1" s="1"/>
  <c r="Y319" i="1"/>
  <c r="Y320" i="1"/>
  <c r="Y321" i="1"/>
  <c r="Y322" i="1"/>
  <c r="E323" i="1"/>
  <c r="S323" i="1" s="1"/>
  <c r="Y323" i="1"/>
  <c r="Y324" i="1"/>
  <c r="Y325" i="1"/>
  <c r="Y326" i="1"/>
  <c r="Y327" i="1"/>
  <c r="Y328" i="1"/>
  <c r="Y329" i="1"/>
  <c r="Y330" i="1"/>
  <c r="Y331" i="1"/>
  <c r="Y332" i="1"/>
  <c r="E333" i="1"/>
  <c r="S333" i="1" s="1"/>
  <c r="Y333" i="1"/>
  <c r="Y334" i="1"/>
  <c r="Y335" i="1"/>
  <c r="Y336" i="1"/>
  <c r="Y337" i="1"/>
  <c r="E338" i="1"/>
  <c r="S338" i="1" s="1"/>
  <c r="Y338" i="1"/>
  <c r="Y339" i="1"/>
  <c r="Y340" i="1"/>
  <c r="Y341" i="1"/>
  <c r="Y342" i="1"/>
  <c r="Y343" i="1"/>
  <c r="E344" i="1"/>
  <c r="S344" i="1" s="1"/>
  <c r="Y344" i="1"/>
  <c r="E345" i="1"/>
  <c r="S345" i="1" s="1"/>
  <c r="Y345" i="1"/>
  <c r="Y346" i="1"/>
  <c r="Y347" i="1"/>
  <c r="E348" i="1"/>
  <c r="S348" i="1" s="1"/>
  <c r="Y348" i="1"/>
  <c r="Y349" i="1"/>
  <c r="Y350" i="1"/>
  <c r="E351" i="1"/>
  <c r="S351" i="1" s="1"/>
  <c r="Y351" i="1"/>
  <c r="Y352" i="1"/>
  <c r="Y353" i="1"/>
  <c r="Y354" i="1"/>
  <c r="Y355" i="1"/>
  <c r="Y356" i="1"/>
  <c r="Y357" i="1"/>
  <c r="E358" i="1"/>
  <c r="S358" i="1" s="1"/>
  <c r="Y358" i="1"/>
  <c r="Y359" i="1"/>
  <c r="Y360" i="1"/>
  <c r="Y361" i="1"/>
  <c r="Y362" i="1"/>
  <c r="Y363" i="1"/>
  <c r="E7" i="1"/>
  <c r="S7" i="1" s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E13" i="3" s="1"/>
  <c r="O13" i="3"/>
  <c r="D14" i="3"/>
  <c r="O14" i="3"/>
  <c r="D15" i="3"/>
  <c r="O15" i="3" s="1"/>
  <c r="D16" i="3"/>
  <c r="O16" i="3"/>
  <c r="D17" i="3"/>
  <c r="O17" i="3"/>
  <c r="D18" i="3"/>
  <c r="O18" i="3"/>
  <c r="D19" i="3"/>
  <c r="O19" i="3"/>
  <c r="D20" i="3"/>
  <c r="E20" i="3" s="1"/>
  <c r="O20" i="3"/>
  <c r="D21" i="3"/>
  <c r="O21" i="3"/>
  <c r="L15" i="4"/>
  <c r="K3" i="3"/>
  <c r="H24" i="4"/>
  <c r="I43" i="4"/>
  <c r="H44" i="4"/>
  <c r="H56" i="4"/>
  <c r="H50" i="4"/>
  <c r="H51" i="4"/>
  <c r="H52" i="4"/>
  <c r="H53" i="4"/>
  <c r="H54" i="4"/>
  <c r="H55" i="4"/>
  <c r="D44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E44" i="4"/>
  <c r="L45" i="4"/>
  <c r="L44" i="4"/>
  <c r="K55" i="4"/>
  <c r="R15" i="1"/>
  <c r="R39" i="1"/>
  <c r="R347" i="1"/>
  <c r="R316" i="1"/>
  <c r="R309" i="1"/>
  <c r="R305" i="1"/>
  <c r="R292" i="1"/>
  <c r="R261" i="1"/>
  <c r="R260" i="1"/>
  <c r="R254" i="1"/>
  <c r="R251" i="1"/>
  <c r="R249" i="1"/>
  <c r="R248" i="1"/>
  <c r="R235" i="1"/>
  <c r="R234" i="1"/>
  <c r="R233" i="1"/>
  <c r="R232" i="1"/>
  <c r="R226" i="1"/>
  <c r="R221" i="1"/>
  <c r="R220" i="1"/>
  <c r="R218" i="1"/>
  <c r="R206" i="1"/>
  <c r="R205" i="1"/>
  <c r="R204" i="1"/>
  <c r="R198" i="1"/>
  <c r="R193" i="1"/>
  <c r="R192" i="1"/>
  <c r="R190" i="1"/>
  <c r="R182" i="1"/>
  <c r="R181" i="1"/>
  <c r="R179" i="1"/>
  <c r="R178" i="1"/>
  <c r="R177" i="1"/>
  <c r="R176" i="1"/>
  <c r="R168" i="1"/>
  <c r="R165" i="1"/>
  <c r="R164" i="1"/>
  <c r="R162" i="1"/>
  <c r="R156" i="1"/>
  <c r="R150" i="1"/>
  <c r="R149" i="1"/>
  <c r="R148" i="1"/>
  <c r="R141" i="1"/>
  <c r="R137" i="1"/>
  <c r="R136" i="1"/>
  <c r="R134" i="1"/>
  <c r="R128" i="1"/>
  <c r="R123" i="1"/>
  <c r="R122" i="1"/>
  <c r="R121" i="1"/>
  <c r="R120" i="1"/>
  <c r="R112" i="1"/>
  <c r="R110" i="1"/>
  <c r="R109" i="1"/>
  <c r="R108" i="1"/>
  <c r="R106" i="1"/>
  <c r="R97" i="1"/>
  <c r="R96" i="1"/>
  <c r="R94" i="1"/>
  <c r="R93" i="1"/>
  <c r="R92" i="1"/>
  <c r="R86" i="1"/>
  <c r="R81" i="1"/>
  <c r="R80" i="1"/>
  <c r="R78" i="1"/>
  <c r="R69" i="1"/>
  <c r="R67" i="1"/>
  <c r="R66" i="1"/>
  <c r="R65" i="1"/>
  <c r="R64" i="1"/>
  <c r="R53" i="1"/>
  <c r="R52" i="1"/>
  <c r="R51" i="1"/>
  <c r="R50" i="1"/>
  <c r="R44" i="1"/>
  <c r="R43" i="1"/>
  <c r="R42" i="1"/>
  <c r="R40" i="1"/>
  <c r="R38" i="1"/>
  <c r="R36" i="1"/>
  <c r="R25" i="1"/>
  <c r="R24" i="1"/>
  <c r="R22" i="1"/>
  <c r="R13" i="1"/>
  <c r="S12" i="1"/>
  <c r="R11" i="1"/>
  <c r="R10" i="1"/>
  <c r="R9" i="1"/>
  <c r="R8" i="1"/>
  <c r="U2" i="1"/>
  <c r="V2" i="1"/>
  <c r="N2" i="1"/>
  <c r="Q2" i="1"/>
  <c r="M2" i="1"/>
  <c r="B25" i="3"/>
  <c r="G53" i="4"/>
  <c r="C53" i="4"/>
  <c r="C33" i="4"/>
  <c r="G52" i="4"/>
  <c r="C52" i="4"/>
  <c r="C32" i="4"/>
  <c r="R95" i="1"/>
  <c r="R279" i="1"/>
  <c r="R79" i="1"/>
  <c r="R135" i="1"/>
  <c r="R290" i="1"/>
  <c r="R207" i="1"/>
  <c r="R151" i="1"/>
  <c r="K52" i="4"/>
  <c r="C51" i="4"/>
  <c r="C31" i="4"/>
  <c r="G50" i="4"/>
  <c r="C50" i="4"/>
  <c r="C30" i="4"/>
  <c r="D7" i="3"/>
  <c r="E7" i="3" s="1"/>
  <c r="O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C23" i="3"/>
  <c r="D23" i="3"/>
  <c r="E18" i="3" s="1"/>
  <c r="N7" i="3"/>
  <c r="C56" i="4"/>
  <c r="K56" i="4"/>
  <c r="J56" i="4"/>
  <c r="R7" i="1"/>
  <c r="F14" i="3"/>
  <c r="G14" i="3"/>
  <c r="H14" i="3"/>
  <c r="I14" i="3"/>
  <c r="F7" i="3"/>
  <c r="G7" i="3"/>
  <c r="F10" i="3"/>
  <c r="G10" i="3"/>
  <c r="H10" i="3"/>
  <c r="I10" i="3"/>
  <c r="E17" i="3"/>
  <c r="F17" i="3"/>
  <c r="G17" i="3" s="1"/>
  <c r="H17" i="3" s="1"/>
  <c r="I17" i="3" s="1"/>
  <c r="E21" i="3"/>
  <c r="F11" i="3"/>
  <c r="G11" i="3" s="1"/>
  <c r="H11" i="3" s="1"/>
  <c r="I11" i="3" s="1"/>
  <c r="E16" i="3"/>
  <c r="E8" i="3"/>
  <c r="E19" i="3"/>
  <c r="E12" i="3"/>
  <c r="R111" i="1"/>
  <c r="R184" i="1"/>
  <c r="E324" i="1"/>
  <c r="S324" i="1" s="1"/>
  <c r="E213" i="1"/>
  <c r="S213" i="1" s="1"/>
  <c r="E21" i="1"/>
  <c r="R142" i="1"/>
  <c r="R310" i="1"/>
  <c r="E282" i="1"/>
  <c r="S282" i="1" s="1"/>
  <c r="E100" i="1"/>
  <c r="R16" i="1"/>
  <c r="E58" i="1"/>
  <c r="R129" i="1"/>
  <c r="R359" i="1"/>
  <c r="R318" i="1"/>
  <c r="R274" i="1"/>
  <c r="R246" i="1"/>
  <c r="R293" i="1"/>
  <c r="R332" i="1"/>
  <c r="R336" i="1"/>
  <c r="E185" i="1"/>
  <c r="S185" i="1" s="1"/>
  <c r="R360" i="1"/>
  <c r="R320" i="1"/>
  <c r="R330" i="1"/>
  <c r="E346" i="1"/>
  <c r="S346" i="1" s="1"/>
  <c r="E304" i="1"/>
  <c r="S304" i="1" s="1"/>
  <c r="R271" i="1"/>
  <c r="R189" i="1"/>
  <c r="E62" i="1"/>
  <c r="R173" i="1"/>
  <c r="E173" i="1"/>
  <c r="R89" i="1"/>
  <c r="E89" i="1"/>
  <c r="S89" i="1" s="1"/>
  <c r="R75" i="1"/>
  <c r="E75" i="1"/>
  <c r="S75" i="1" s="1"/>
  <c r="E61" i="1"/>
  <c r="S61" i="1" s="1"/>
  <c r="R61" i="1"/>
  <c r="R47" i="1"/>
  <c r="E47" i="1"/>
  <c r="S47" i="1" s="1"/>
  <c r="R33" i="1"/>
  <c r="E33" i="1"/>
  <c r="S33" i="1" s="1"/>
  <c r="E19" i="1"/>
  <c r="S19" i="1" s="1"/>
  <c r="R19" i="1"/>
  <c r="R48" i="1"/>
  <c r="E159" i="1"/>
  <c r="R159" i="1"/>
  <c r="E356" i="1"/>
  <c r="E313" i="1"/>
  <c r="S313" i="1" s="1"/>
  <c r="R313" i="1"/>
  <c r="R187" i="1"/>
  <c r="E187" i="1"/>
  <c r="S187" i="1" s="1"/>
  <c r="E357" i="1"/>
  <c r="R342" i="1"/>
  <c r="R341" i="1"/>
  <c r="E341" i="1"/>
  <c r="R215" i="1"/>
  <c r="E215" i="1"/>
  <c r="R285" i="1"/>
  <c r="E355" i="1"/>
  <c r="R91" i="1"/>
  <c r="E91" i="1"/>
  <c r="R118" i="1"/>
  <c r="R229" i="1"/>
  <c r="E229" i="1"/>
  <c r="E131" i="1"/>
  <c r="R131" i="1"/>
  <c r="R34" i="1"/>
  <c r="E243" i="1"/>
  <c r="R243" i="1"/>
  <c r="E103" i="1"/>
  <c r="R103" i="1"/>
  <c r="E146" i="1"/>
  <c r="E20" i="1"/>
  <c r="R20" i="1"/>
  <c r="E257" i="1"/>
  <c r="S257" i="1" s="1"/>
  <c r="R257" i="1"/>
  <c r="R117" i="1"/>
  <c r="E117" i="1"/>
  <c r="R202" i="1"/>
  <c r="R328" i="1"/>
  <c r="E244" i="1"/>
  <c r="R244" i="1"/>
  <c r="R132" i="1"/>
  <c r="E132" i="1"/>
  <c r="E201" i="1"/>
  <c r="R201" i="1"/>
  <c r="E145" i="1"/>
  <c r="S145" i="1" s="1"/>
  <c r="R145" i="1"/>
  <c r="E35" i="1"/>
  <c r="S35" i="1" s="1"/>
  <c r="E299" i="1"/>
  <c r="E314" i="1"/>
  <c r="E174" i="1"/>
  <c r="E327" i="1"/>
  <c r="E188" i="1"/>
  <c r="S136" i="1"/>
  <c r="S54" i="1"/>
  <c r="E362" i="1"/>
  <c r="S362" i="1" s="1"/>
  <c r="S20" i="1"/>
  <c r="Y7" i="1"/>
  <c r="X365" i="1"/>
  <c r="Y365" i="1"/>
  <c r="S356" i="1" l="1"/>
  <c r="S355" i="1"/>
  <c r="S159" i="1"/>
  <c r="S173" i="1"/>
  <c r="S286" i="1"/>
  <c r="S146" i="1"/>
  <c r="S285" i="1"/>
  <c r="S132" i="1"/>
  <c r="S215" i="1"/>
  <c r="S62" i="1"/>
  <c r="S226" i="1"/>
  <c r="S342" i="1"/>
  <c r="S103" i="1"/>
  <c r="S44" i="1"/>
  <c r="S340" i="1"/>
  <c r="S273" i="1"/>
  <c r="S60" i="1"/>
  <c r="S133" i="1"/>
  <c r="S198" i="1"/>
  <c r="S271" i="1"/>
  <c r="S336" i="1"/>
  <c r="S270" i="1"/>
  <c r="S59" i="1"/>
  <c r="S188" i="1"/>
  <c r="S244" i="1"/>
  <c r="S243" i="1"/>
  <c r="S58" i="1"/>
  <c r="S352" i="1"/>
  <c r="S16" i="1"/>
  <c r="S269" i="1"/>
  <c r="S224" i="1"/>
  <c r="S169" i="1"/>
  <c r="S119" i="1"/>
  <c r="S327" i="1"/>
  <c r="S296" i="1"/>
  <c r="S184" i="1"/>
  <c r="S325" i="1"/>
  <c r="S168" i="1"/>
  <c r="S118" i="1"/>
  <c r="S174" i="1"/>
  <c r="S357" i="1"/>
  <c r="S100" i="1"/>
  <c r="S161" i="1"/>
  <c r="S115" i="1"/>
  <c r="S131" i="1"/>
  <c r="S310" i="1"/>
  <c r="S46" i="1"/>
  <c r="S299" i="1"/>
  <c r="S117" i="1"/>
  <c r="S229" i="1"/>
  <c r="S156" i="1"/>
  <c r="S142" i="1"/>
  <c r="S311" i="1"/>
  <c r="S256" i="1"/>
  <c r="S202" i="1"/>
  <c r="S45" i="1"/>
  <c r="U365" i="1"/>
  <c r="S315" i="1"/>
  <c r="S189" i="1"/>
  <c r="S49" i="1"/>
  <c r="S186" i="1"/>
  <c r="S199" i="1"/>
  <c r="S130" i="1"/>
  <c r="S255" i="1"/>
  <c r="S30" i="1"/>
  <c r="E301" i="1"/>
  <c r="S301" i="1" s="1"/>
  <c r="R301" i="1"/>
  <c r="E203" i="1"/>
  <c r="R203" i="1"/>
  <c r="E147" i="1"/>
  <c r="R147" i="1"/>
  <c r="S314" i="1"/>
  <c r="E329" i="1"/>
  <c r="R255" i="1"/>
  <c r="R115" i="1"/>
  <c r="S66" i="1"/>
  <c r="E17" i="1"/>
  <c r="S17" i="1" s="1"/>
  <c r="S328" i="1"/>
  <c r="E300" i="1"/>
  <c r="R300" i="1"/>
  <c r="R272" i="1"/>
  <c r="E272" i="1"/>
  <c r="S272" i="1" s="1"/>
  <c r="R258" i="1"/>
  <c r="E258" i="1"/>
  <c r="S258" i="1" s="1"/>
  <c r="E230" i="1"/>
  <c r="S230" i="1" s="1"/>
  <c r="R230" i="1"/>
  <c r="R216" i="1"/>
  <c r="E216" i="1"/>
  <c r="S216" i="1" s="1"/>
  <c r="E160" i="1"/>
  <c r="R160" i="1"/>
  <c r="E104" i="1"/>
  <c r="S104" i="1" s="1"/>
  <c r="R104" i="1"/>
  <c r="E90" i="1"/>
  <c r="R90" i="1"/>
  <c r="R76" i="1"/>
  <c r="E76" i="1"/>
  <c r="S76" i="1" s="1"/>
  <c r="S201" i="1"/>
  <c r="E287" i="1"/>
  <c r="S287" i="1" s="1"/>
  <c r="R287" i="1"/>
  <c r="R105" i="1"/>
  <c r="E105" i="1"/>
  <c r="S105" i="1" s="1"/>
  <c r="E77" i="1"/>
  <c r="S77" i="1" s="1"/>
  <c r="R77" i="1"/>
  <c r="S341" i="1"/>
  <c r="R199" i="1"/>
  <c r="S21" i="1"/>
  <c r="S128" i="1"/>
  <c r="E227" i="1"/>
  <c r="S227" i="1" s="1"/>
  <c r="R227" i="1"/>
  <c r="E175" i="1"/>
  <c r="S175" i="1" s="1"/>
  <c r="E259" i="1"/>
  <c r="S152" i="1"/>
  <c r="S81" i="1"/>
  <c r="R311" i="1"/>
  <c r="E241" i="1"/>
  <c r="S241" i="1" s="1"/>
  <c r="E297" i="1"/>
  <c r="S297" i="1" s="1"/>
  <c r="S91" i="1"/>
  <c r="S65" i="1"/>
  <c r="S343" i="1"/>
  <c r="R326" i="1"/>
  <c r="E326" i="1"/>
  <c r="R31" i="1"/>
  <c r="E31" i="1"/>
  <c r="S31" i="1" s="1"/>
  <c r="E245" i="1"/>
  <c r="S245" i="1" s="1"/>
  <c r="R161" i="1"/>
  <c r="R45" i="1"/>
  <c r="E337" i="1"/>
  <c r="S337" i="1" s="1"/>
  <c r="R337" i="1"/>
  <c r="S309" i="1"/>
  <c r="R253" i="1"/>
  <c r="E253" i="1"/>
  <c r="S253" i="1" s="1"/>
  <c r="R239" i="1"/>
  <c r="E239" i="1"/>
  <c r="S239" i="1" s="1"/>
  <c r="E211" i="1"/>
  <c r="R211" i="1"/>
  <c r="R197" i="1"/>
  <c r="E197" i="1"/>
  <c r="R155" i="1"/>
  <c r="E155" i="1"/>
  <c r="E99" i="1"/>
  <c r="S99" i="1" s="1"/>
  <c r="R99" i="1"/>
  <c r="R102" i="1"/>
  <c r="E102" i="1"/>
  <c r="S102" i="1" s="1"/>
  <c r="R101" i="1"/>
  <c r="E101" i="1"/>
  <c r="S101" i="1" s="1"/>
  <c r="R46" i="1"/>
  <c r="R273" i="1"/>
  <c r="E74" i="1"/>
  <c r="E87" i="1"/>
  <c r="S36" i="1"/>
  <c r="R73" i="1"/>
  <c r="R130" i="1"/>
  <c r="R315" i="1"/>
  <c r="R322" i="1"/>
  <c r="E322" i="1"/>
  <c r="E154" i="1"/>
  <c r="S154" i="1" s="1"/>
  <c r="R154" i="1"/>
  <c r="R284" i="1"/>
  <c r="E284" i="1"/>
  <c r="S284" i="1" s="1"/>
  <c r="R200" i="1"/>
  <c r="E200" i="1"/>
  <c r="S200" i="1" s="1"/>
  <c r="E158" i="1"/>
  <c r="S158" i="1" s="1"/>
  <c r="R158" i="1"/>
  <c r="R353" i="1"/>
  <c r="E353" i="1"/>
  <c r="S353" i="1" s="1"/>
  <c r="S217" i="1"/>
  <c r="R60" i="1"/>
  <c r="E63" i="1"/>
  <c r="E88" i="1"/>
  <c r="S88" i="1" s="1"/>
  <c r="S53" i="1"/>
  <c r="R269" i="1"/>
  <c r="S332" i="1"/>
  <c r="E18" i="1"/>
  <c r="S18" i="1" s="1"/>
  <c r="E363" i="1"/>
  <c r="R363" i="1"/>
  <c r="R335" i="1"/>
  <c r="E335" i="1"/>
  <c r="R321" i="1"/>
  <c r="E321" i="1"/>
  <c r="S321" i="1" s="1"/>
  <c r="R307" i="1"/>
  <c r="E307" i="1"/>
  <c r="S307" i="1" s="1"/>
  <c r="S251" i="1"/>
  <c r="E167" i="1"/>
  <c r="S167" i="1" s="1"/>
  <c r="R167" i="1"/>
  <c r="R83" i="1"/>
  <c r="E83" i="1"/>
  <c r="E55" i="1"/>
  <c r="R55" i="1"/>
  <c r="R41" i="1"/>
  <c r="E41" i="1"/>
  <c r="R27" i="1"/>
  <c r="E27" i="1"/>
  <c r="E13" i="1"/>
  <c r="S13" i="1" s="1"/>
  <c r="D365" i="1"/>
  <c r="E365" i="1" s="1"/>
  <c r="I21" i="1" s="1"/>
  <c r="J21" i="1" s="1"/>
  <c r="S231" i="1"/>
  <c r="E298" i="1"/>
  <c r="S298" i="1" s="1"/>
  <c r="R242" i="1"/>
  <c r="E116" i="1"/>
  <c r="S116" i="1" s="1"/>
  <c r="S210" i="1"/>
  <c r="S79" i="1"/>
  <c r="R59" i="1"/>
  <c r="R256" i="1"/>
  <c r="E144" i="1"/>
  <c r="R270" i="1"/>
  <c r="E354" i="1"/>
  <c r="R228" i="1"/>
  <c r="E312" i="1"/>
  <c r="R217" i="1"/>
  <c r="E214" i="1"/>
  <c r="S214" i="1" s="1"/>
  <c r="R214" i="1"/>
  <c r="E172" i="1"/>
  <c r="S172" i="1" s="1"/>
  <c r="R172" i="1"/>
  <c r="S106" i="1"/>
  <c r="E339" i="1"/>
  <c r="S339" i="1" s="1"/>
  <c r="R339" i="1"/>
  <c r="R283" i="1"/>
  <c r="E283" i="1"/>
  <c r="S14" i="1"/>
  <c r="R186" i="1"/>
  <c r="R340" i="1"/>
  <c r="E157" i="1"/>
  <c r="S157" i="1" s="1"/>
  <c r="R325" i="1"/>
  <c r="S305" i="1"/>
  <c r="S209" i="1"/>
  <c r="S192" i="1"/>
  <c r="S153" i="1"/>
  <c r="S129" i="1"/>
  <c r="S109" i="1"/>
  <c r="S51" i="1"/>
  <c r="E171" i="1"/>
  <c r="S228" i="1"/>
  <c r="R32" i="1"/>
  <c r="E32" i="1"/>
  <c r="S32" i="1" s="1"/>
  <c r="S347" i="1"/>
  <c r="R119" i="1"/>
  <c r="S67" i="1"/>
  <c r="S24" i="1"/>
  <c r="R143" i="1"/>
  <c r="L49" i="4"/>
  <c r="D56" i="4"/>
  <c r="L56" i="4" s="1"/>
  <c r="F9" i="3"/>
  <c r="G9" i="3" s="1"/>
  <c r="H9" i="3" s="1"/>
  <c r="I9" i="3" s="1"/>
  <c r="E11" i="3"/>
  <c r="F18" i="3"/>
  <c r="G18" i="3" s="1"/>
  <c r="H18" i="3" s="1"/>
  <c r="I18" i="3" s="1"/>
  <c r="E15" i="3"/>
  <c r="F8" i="3"/>
  <c r="G8" i="3" s="1"/>
  <c r="H8" i="3" s="1"/>
  <c r="I8" i="3" s="1"/>
  <c r="H7" i="3"/>
  <c r="E10" i="3"/>
  <c r="F12" i="3"/>
  <c r="G12" i="3" s="1"/>
  <c r="H12" i="3" s="1"/>
  <c r="I12" i="3" s="1"/>
  <c r="E9" i="3"/>
  <c r="O23" i="3"/>
  <c r="F20" i="3"/>
  <c r="G20" i="3" s="1"/>
  <c r="H20" i="3" s="1"/>
  <c r="I20" i="3" s="1"/>
  <c r="F13" i="3"/>
  <c r="G13" i="3" s="1"/>
  <c r="H13" i="3" s="1"/>
  <c r="I13" i="3" s="1"/>
  <c r="F16" i="3"/>
  <c r="G16" i="3" s="1"/>
  <c r="H16" i="3" s="1"/>
  <c r="I16" i="3" s="1"/>
  <c r="E23" i="3"/>
  <c r="F15" i="3"/>
  <c r="G15" i="3" s="1"/>
  <c r="H15" i="3" s="1"/>
  <c r="I15" i="3" s="1"/>
  <c r="F19" i="3"/>
  <c r="G19" i="3" s="1"/>
  <c r="H19" i="3" s="1"/>
  <c r="I19" i="3" s="1"/>
  <c r="E14" i="3"/>
  <c r="F21" i="3"/>
  <c r="G21" i="3" s="1"/>
  <c r="H21" i="3" s="1"/>
  <c r="I21" i="3" s="1"/>
  <c r="I61" i="1" l="1"/>
  <c r="J61" i="1" s="1"/>
  <c r="G82" i="1"/>
  <c r="H82" i="1" s="1"/>
  <c r="I305" i="1"/>
  <c r="J305" i="1" s="1"/>
  <c r="I240" i="1"/>
  <c r="F84" i="1"/>
  <c r="F185" i="1"/>
  <c r="F63" i="1"/>
  <c r="F201" i="1"/>
  <c r="F322" i="1"/>
  <c r="I263" i="1"/>
  <c r="J263" i="1" s="1"/>
  <c r="F103" i="1"/>
  <c r="F92" i="1"/>
  <c r="G34" i="1"/>
  <c r="H34" i="1" s="1"/>
  <c r="F143" i="1"/>
  <c r="G189" i="1"/>
  <c r="H189" i="1" s="1"/>
  <c r="F326" i="1"/>
  <c r="I78" i="1"/>
  <c r="G92" i="1"/>
  <c r="H92" i="1" s="1"/>
  <c r="F178" i="1"/>
  <c r="F291" i="1"/>
  <c r="I89" i="1"/>
  <c r="J89" i="1" s="1"/>
  <c r="F226" i="1"/>
  <c r="F70" i="1"/>
  <c r="G127" i="1"/>
  <c r="H127" i="1" s="1"/>
  <c r="F43" i="1"/>
  <c r="I194" i="1"/>
  <c r="J194" i="1" s="1"/>
  <c r="G163" i="1"/>
  <c r="H163" i="1" s="1"/>
  <c r="F193" i="1"/>
  <c r="I346" i="1"/>
  <c r="J346" i="1" s="1"/>
  <c r="I151" i="1"/>
  <c r="I176" i="1"/>
  <c r="I286" i="1"/>
  <c r="J286" i="1" s="1"/>
  <c r="F126" i="1"/>
  <c r="G223" i="1"/>
  <c r="H223" i="1" s="1"/>
  <c r="F97" i="1"/>
  <c r="I296" i="1"/>
  <c r="J296" i="1" s="1"/>
  <c r="G240" i="1"/>
  <c r="H240" i="1" s="1"/>
  <c r="F269" i="1"/>
  <c r="F55" i="1"/>
  <c r="G194" i="1"/>
  <c r="H194" i="1" s="1"/>
  <c r="I261" i="1"/>
  <c r="F180" i="1"/>
  <c r="F110" i="1"/>
  <c r="I318" i="1"/>
  <c r="J318" i="1" s="1"/>
  <c r="I80" i="1"/>
  <c r="F242" i="1"/>
  <c r="F52" i="1"/>
  <c r="G141" i="1"/>
  <c r="H141" i="1" s="1"/>
  <c r="F28" i="1"/>
  <c r="F265" i="1"/>
  <c r="F24" i="1"/>
  <c r="G361" i="1"/>
  <c r="H361" i="1" s="1"/>
  <c r="F298" i="1"/>
  <c r="F315" i="1"/>
  <c r="G231" i="1"/>
  <c r="H231" i="1" s="1"/>
  <c r="F223" i="1"/>
  <c r="I109" i="1"/>
  <c r="F294" i="1"/>
  <c r="G351" i="1"/>
  <c r="H351" i="1" s="1"/>
  <c r="G238" i="1"/>
  <c r="H238" i="1" s="1"/>
  <c r="I205" i="1"/>
  <c r="J205" i="1" s="1"/>
  <c r="F316" i="1"/>
  <c r="I235" i="1"/>
  <c r="J235" i="1" s="1"/>
  <c r="G85" i="1"/>
  <c r="H85" i="1" s="1"/>
  <c r="I185" i="1"/>
  <c r="J185" i="1" s="1"/>
  <c r="F257" i="1"/>
  <c r="F212" i="1"/>
  <c r="F310" i="1"/>
  <c r="G200" i="1"/>
  <c r="H200" i="1" s="1"/>
  <c r="F139" i="1"/>
  <c r="G52" i="1"/>
  <c r="H52" i="1" s="1"/>
  <c r="I133" i="1"/>
  <c r="F340" i="1"/>
  <c r="F38" i="1"/>
  <c r="I112" i="1"/>
  <c r="J112" i="1" s="1"/>
  <c r="I321" i="1"/>
  <c r="J321" i="1" s="1"/>
  <c r="I53" i="1"/>
  <c r="J53" i="1" s="1"/>
  <c r="F166" i="1"/>
  <c r="I278" i="1"/>
  <c r="J278" i="1" s="1"/>
  <c r="G22" i="1"/>
  <c r="H22" i="1" s="1"/>
  <c r="I126" i="1"/>
  <c r="J126" i="1" s="1"/>
  <c r="F307" i="1"/>
  <c r="F339" i="1"/>
  <c r="F76" i="1"/>
  <c r="F108" i="1"/>
  <c r="G213" i="1"/>
  <c r="H213" i="1" s="1"/>
  <c r="I48" i="1"/>
  <c r="F94" i="1"/>
  <c r="G77" i="1"/>
  <c r="H77" i="1" s="1"/>
  <c r="G210" i="1"/>
  <c r="H210" i="1" s="1"/>
  <c r="F33" i="1"/>
  <c r="I65" i="1"/>
  <c r="J65" i="1" s="1"/>
  <c r="I28" i="1"/>
  <c r="J28" i="1" s="1"/>
  <c r="G230" i="1"/>
  <c r="H230" i="1" s="1"/>
  <c r="G19" i="1"/>
  <c r="H19" i="1" s="1"/>
  <c r="I19" i="1"/>
  <c r="G209" i="1"/>
  <c r="H209" i="1" s="1"/>
  <c r="F231" i="1"/>
  <c r="F361" i="1"/>
  <c r="F12" i="1"/>
  <c r="F352" i="1"/>
  <c r="F254" i="1"/>
  <c r="I273" i="1"/>
  <c r="J273" i="1" s="1"/>
  <c r="F296" i="1"/>
  <c r="I279" i="1"/>
  <c r="J279" i="1" s="1"/>
  <c r="F209" i="1"/>
  <c r="I130" i="1"/>
  <c r="J130" i="1" s="1"/>
  <c r="F246" i="1"/>
  <c r="I243" i="1"/>
  <c r="J243" i="1" s="1"/>
  <c r="I45" i="1"/>
  <c r="I242" i="1"/>
  <c r="G36" i="1"/>
  <c r="H36" i="1" s="1"/>
  <c r="G124" i="1"/>
  <c r="H124" i="1" s="1"/>
  <c r="F30" i="1"/>
  <c r="G289" i="1"/>
  <c r="H289" i="1" s="1"/>
  <c r="F346" i="1"/>
  <c r="F313" i="1"/>
  <c r="I141" i="1"/>
  <c r="F118" i="1"/>
  <c r="I271" i="1"/>
  <c r="J271" i="1" s="1"/>
  <c r="I249" i="1"/>
  <c r="J249" i="1" s="1"/>
  <c r="F155" i="1"/>
  <c r="I128" i="1"/>
  <c r="J128" i="1" s="1"/>
  <c r="F113" i="1"/>
  <c r="G257" i="1"/>
  <c r="H257" i="1" s="1"/>
  <c r="G95" i="1"/>
  <c r="H95" i="1" s="1"/>
  <c r="I215" i="1"/>
  <c r="I15" i="1"/>
  <c r="G139" i="1"/>
  <c r="H139" i="1" s="1"/>
  <c r="F122" i="1"/>
  <c r="G78" i="1"/>
  <c r="H78" i="1" s="1"/>
  <c r="F67" i="1"/>
  <c r="F188" i="1"/>
  <c r="F173" i="1"/>
  <c r="G98" i="1"/>
  <c r="H98" i="1" s="1"/>
  <c r="G196" i="1"/>
  <c r="H196" i="1" s="1"/>
  <c r="F335" i="1"/>
  <c r="I347" i="1"/>
  <c r="J347" i="1" s="1"/>
  <c r="F314" i="1"/>
  <c r="F93" i="1"/>
  <c r="I137" i="1"/>
  <c r="I22" i="1"/>
  <c r="G181" i="1"/>
  <c r="H181" i="1" s="1"/>
  <c r="G69" i="1"/>
  <c r="H69" i="1" s="1"/>
  <c r="I304" i="1"/>
  <c r="J304" i="1" s="1"/>
  <c r="G186" i="1"/>
  <c r="H186" i="1" s="1"/>
  <c r="F362" i="1"/>
  <c r="F229" i="1"/>
  <c r="F149" i="1"/>
  <c r="F327" i="1"/>
  <c r="I42" i="1"/>
  <c r="J42" i="1" s="1"/>
  <c r="I73" i="1"/>
  <c r="J73" i="1" s="1"/>
  <c r="G283" i="1"/>
  <c r="H283" i="1" s="1"/>
  <c r="F259" i="1"/>
  <c r="G303" i="1"/>
  <c r="H303" i="1" s="1"/>
  <c r="F142" i="1"/>
  <c r="F275" i="1"/>
  <c r="G273" i="1"/>
  <c r="H273" i="1" s="1"/>
  <c r="G47" i="1"/>
  <c r="H47" i="1" s="1"/>
  <c r="I212" i="1"/>
  <c r="J212" i="1" s="1"/>
  <c r="G358" i="1"/>
  <c r="H358" i="1" s="1"/>
  <c r="I11" i="1"/>
  <c r="J11" i="1" s="1"/>
  <c r="I169" i="1"/>
  <c r="J169" i="1" s="1"/>
  <c r="F34" i="1"/>
  <c r="I156" i="1"/>
  <c r="J156" i="1" s="1"/>
  <c r="G274" i="1"/>
  <c r="H274" i="1" s="1"/>
  <c r="I290" i="1"/>
  <c r="J290" i="1" s="1"/>
  <c r="I142" i="1"/>
  <c r="J142" i="1" s="1"/>
  <c r="F144" i="1"/>
  <c r="F308" i="1"/>
  <c r="I135" i="1"/>
  <c r="J135" i="1" s="1"/>
  <c r="I191" i="1"/>
  <c r="J191" i="1" s="1"/>
  <c r="F353" i="1"/>
  <c r="F318" i="1"/>
  <c r="I351" i="1"/>
  <c r="J351" i="1" s="1"/>
  <c r="I358" i="1"/>
  <c r="J358" i="1" s="1"/>
  <c r="G314" i="1"/>
  <c r="H314" i="1" s="1"/>
  <c r="G261" i="1"/>
  <c r="H261" i="1" s="1"/>
  <c r="G61" i="1"/>
  <c r="H61" i="1" s="1"/>
  <c r="I166" i="1"/>
  <c r="F286" i="1"/>
  <c r="G154" i="1"/>
  <c r="H154" i="1" s="1"/>
  <c r="I323" i="1"/>
  <c r="J323" i="1" s="1"/>
  <c r="I196" i="1"/>
  <c r="J196" i="1" s="1"/>
  <c r="G237" i="1"/>
  <c r="H237" i="1" s="1"/>
  <c r="I223" i="1"/>
  <c r="J223" i="1" s="1"/>
  <c r="I24" i="1"/>
  <c r="J24" i="1" s="1"/>
  <c r="G170" i="1"/>
  <c r="H170" i="1" s="1"/>
  <c r="F338" i="1"/>
  <c r="F120" i="1"/>
  <c r="I113" i="1"/>
  <c r="J113" i="1" s="1"/>
  <c r="I168" i="1"/>
  <c r="J168" i="1" s="1"/>
  <c r="G342" i="1"/>
  <c r="H342" i="1" s="1"/>
  <c r="I92" i="1"/>
  <c r="I225" i="1"/>
  <c r="J225" i="1" s="1"/>
  <c r="I206" i="1"/>
  <c r="J206" i="1" s="1"/>
  <c r="G214" i="1"/>
  <c r="H214" i="1" s="1"/>
  <c r="G40" i="1"/>
  <c r="H40" i="1" s="1"/>
  <c r="G352" i="1"/>
  <c r="H352" i="1" s="1"/>
  <c r="G109" i="1"/>
  <c r="H109" i="1" s="1"/>
  <c r="I267" i="1"/>
  <c r="J267" i="1" s="1"/>
  <c r="I35" i="1"/>
  <c r="J35" i="1" s="1"/>
  <c r="F147" i="1"/>
  <c r="R365" i="1"/>
  <c r="G262" i="1"/>
  <c r="H262" i="1" s="1"/>
  <c r="F244" i="1"/>
  <c r="S365" i="1"/>
  <c r="I274" i="1"/>
  <c r="F277" i="1"/>
  <c r="G190" i="1"/>
  <c r="H190" i="1" s="1"/>
  <c r="G45" i="1"/>
  <c r="H45" i="1" s="1"/>
  <c r="I352" i="1"/>
  <c r="I23" i="1"/>
  <c r="G260" i="1"/>
  <c r="H260" i="1" s="1"/>
  <c r="F44" i="1"/>
  <c r="I216" i="1"/>
  <c r="J216" i="1" s="1"/>
  <c r="I95" i="1"/>
  <c r="J95" i="1" s="1"/>
  <c r="G81" i="1"/>
  <c r="H81" i="1" s="1"/>
  <c r="I343" i="1"/>
  <c r="J343" i="1" s="1"/>
  <c r="G239" i="1"/>
  <c r="H239" i="1" s="1"/>
  <c r="F131" i="1"/>
  <c r="G70" i="1"/>
  <c r="H70" i="1" s="1"/>
  <c r="F69" i="1"/>
  <c r="G96" i="1"/>
  <c r="H96" i="1" s="1"/>
  <c r="G91" i="1"/>
  <c r="H91" i="1" s="1"/>
  <c r="I26" i="1"/>
  <c r="F351" i="1"/>
  <c r="F243" i="1"/>
  <c r="G27" i="1"/>
  <c r="H27" i="1" s="1"/>
  <c r="G355" i="1"/>
  <c r="H355" i="1" s="1"/>
  <c r="F140" i="1"/>
  <c r="F356" i="1"/>
  <c r="I76" i="1"/>
  <c r="J76" i="1" s="1"/>
  <c r="I260" i="1"/>
  <c r="J260" i="1" s="1"/>
  <c r="I71" i="1"/>
  <c r="J71" i="1" s="1"/>
  <c r="F273" i="1"/>
  <c r="I159" i="1"/>
  <c r="J159" i="1" s="1"/>
  <c r="F136" i="1"/>
  <c r="F262" i="1"/>
  <c r="I121" i="1"/>
  <c r="I174" i="1"/>
  <c r="G126" i="1"/>
  <c r="H126" i="1" s="1"/>
  <c r="F224" i="1"/>
  <c r="G316" i="1"/>
  <c r="H316" i="1" s="1"/>
  <c r="F48" i="1"/>
  <c r="F365" i="1"/>
  <c r="I266" i="1"/>
  <c r="J266" i="1" s="1"/>
  <c r="I46" i="1"/>
  <c r="J46" i="1" s="1"/>
  <c r="I294" i="1"/>
  <c r="J294" i="1" s="1"/>
  <c r="F220" i="1"/>
  <c r="F104" i="1"/>
  <c r="I184" i="1"/>
  <c r="J184" i="1" s="1"/>
  <c r="F252" i="1"/>
  <c r="F105" i="1"/>
  <c r="F204" i="1"/>
  <c r="F170" i="1"/>
  <c r="G204" i="1"/>
  <c r="H204" i="1" s="1"/>
  <c r="I293" i="1"/>
  <c r="J293" i="1" s="1"/>
  <c r="F337" i="1"/>
  <c r="F320" i="1"/>
  <c r="I177" i="1"/>
  <c r="J177" i="1" s="1"/>
  <c r="G218" i="1"/>
  <c r="H218" i="1" s="1"/>
  <c r="G236" i="1"/>
  <c r="H236" i="1" s="1"/>
  <c r="G336" i="1"/>
  <c r="H336" i="1" s="1"/>
  <c r="G153" i="1"/>
  <c r="H153" i="1" s="1"/>
  <c r="G270" i="1"/>
  <c r="H270" i="1" s="1"/>
  <c r="F328" i="1"/>
  <c r="G104" i="1"/>
  <c r="H104" i="1" s="1"/>
  <c r="I51" i="1"/>
  <c r="J51" i="1" s="1"/>
  <c r="F83" i="1"/>
  <c r="I332" i="1"/>
  <c r="J332" i="1" s="1"/>
  <c r="F74" i="1"/>
  <c r="I217" i="1"/>
  <c r="J217" i="1" s="1"/>
  <c r="I255" i="1"/>
  <c r="J255" i="1" s="1"/>
  <c r="F46" i="1"/>
  <c r="G180" i="1"/>
  <c r="H180" i="1" s="1"/>
  <c r="F285" i="1"/>
  <c r="G157" i="1"/>
  <c r="H157" i="1" s="1"/>
  <c r="G12" i="1"/>
  <c r="H12" i="1" s="1"/>
  <c r="G228" i="1"/>
  <c r="H228" i="1" s="1"/>
  <c r="F343" i="1"/>
  <c r="F62" i="1"/>
  <c r="I350" i="1"/>
  <c r="G29" i="1"/>
  <c r="H29" i="1" s="1"/>
  <c r="F358" i="1"/>
  <c r="G103" i="1"/>
  <c r="H103" i="1" s="1"/>
  <c r="I228" i="1"/>
  <c r="J228" i="1" s="1"/>
  <c r="I43" i="1"/>
  <c r="J43" i="1" s="1"/>
  <c r="F297" i="1"/>
  <c r="I308" i="1"/>
  <c r="J308" i="1" s="1"/>
  <c r="I115" i="1"/>
  <c r="J115" i="1" s="1"/>
  <c r="F99" i="1"/>
  <c r="F357" i="1"/>
  <c r="I282" i="1"/>
  <c r="J282" i="1" s="1"/>
  <c r="G286" i="1"/>
  <c r="H286" i="1" s="1"/>
  <c r="I327" i="1"/>
  <c r="F260" i="1"/>
  <c r="G321" i="1"/>
  <c r="H321" i="1" s="1"/>
  <c r="F71" i="1"/>
  <c r="G292" i="1"/>
  <c r="H292" i="1" s="1"/>
  <c r="G224" i="1"/>
  <c r="H224" i="1" s="1"/>
  <c r="I227" i="1"/>
  <c r="J227" i="1" s="1"/>
  <c r="F56" i="1"/>
  <c r="G202" i="1"/>
  <c r="H202" i="1" s="1"/>
  <c r="I108" i="1"/>
  <c r="J108" i="1" s="1"/>
  <c r="F183" i="1"/>
  <c r="F47" i="1"/>
  <c r="I285" i="1"/>
  <c r="J285" i="1" s="1"/>
  <c r="F306" i="1"/>
  <c r="G110" i="1"/>
  <c r="H110" i="1" s="1"/>
  <c r="I97" i="1"/>
  <c r="F138" i="1"/>
  <c r="F234" i="1"/>
  <c r="G250" i="1"/>
  <c r="H250" i="1" s="1"/>
  <c r="G125" i="1"/>
  <c r="H125" i="1" s="1"/>
  <c r="G256" i="1"/>
  <c r="H256" i="1" s="1"/>
  <c r="I107" i="1"/>
  <c r="J107" i="1" s="1"/>
  <c r="G151" i="1"/>
  <c r="H151" i="1" s="1"/>
  <c r="G221" i="1"/>
  <c r="H221" i="1" s="1"/>
  <c r="G340" i="1"/>
  <c r="H340" i="1" s="1"/>
  <c r="I250" i="1"/>
  <c r="J250" i="1" s="1"/>
  <c r="I67" i="1"/>
  <c r="J67" i="1" s="1"/>
  <c r="F109" i="1"/>
  <c r="F247" i="1"/>
  <c r="F211" i="1"/>
  <c r="F349" i="1"/>
  <c r="I40" i="1"/>
  <c r="J40" i="1" s="1"/>
  <c r="I270" i="1"/>
  <c r="J270" i="1" s="1"/>
  <c r="G122" i="1"/>
  <c r="H122" i="1" s="1"/>
  <c r="G242" i="1"/>
  <c r="H242" i="1" s="1"/>
  <c r="G334" i="1"/>
  <c r="H334" i="1" s="1"/>
  <c r="F233" i="1"/>
  <c r="G66" i="1"/>
  <c r="H66" i="1" s="1"/>
  <c r="G305" i="1"/>
  <c r="H305" i="1" s="1"/>
  <c r="G234" i="1"/>
  <c r="H234" i="1" s="1"/>
  <c r="F162" i="1"/>
  <c r="F49" i="1"/>
  <c r="I303" i="1"/>
  <c r="J303" i="1" s="1"/>
  <c r="I280" i="1"/>
  <c r="J280" i="1" s="1"/>
  <c r="I301" i="1"/>
  <c r="J301" i="1" s="1"/>
  <c r="F111" i="1"/>
  <c r="G327" i="1"/>
  <c r="H327" i="1" s="1"/>
  <c r="I110" i="1"/>
  <c r="J110" i="1" s="1"/>
  <c r="F27" i="1"/>
  <c r="F61" i="1"/>
  <c r="I344" i="1"/>
  <c r="J344" i="1" s="1"/>
  <c r="I12" i="1"/>
  <c r="J12" i="1" s="1"/>
  <c r="F164" i="1"/>
  <c r="F264" i="1"/>
  <c r="I93" i="1"/>
  <c r="J93" i="1" s="1"/>
  <c r="F150" i="1"/>
  <c r="F334" i="1"/>
  <c r="G150" i="1"/>
  <c r="H150" i="1" s="1"/>
  <c r="G324" i="1"/>
  <c r="H324" i="1" s="1"/>
  <c r="F186" i="1"/>
  <c r="F282" i="1"/>
  <c r="I56" i="1"/>
  <c r="J56" i="1" s="1"/>
  <c r="G182" i="1"/>
  <c r="H182" i="1" s="1"/>
  <c r="F213" i="1"/>
  <c r="F91" i="1"/>
  <c r="I161" i="1"/>
  <c r="J161" i="1" s="1"/>
  <c r="F324" i="1"/>
  <c r="G94" i="1"/>
  <c r="H94" i="1" s="1"/>
  <c r="G15" i="1"/>
  <c r="H15" i="1" s="1"/>
  <c r="F128" i="1"/>
  <c r="F238" i="1"/>
  <c r="G278" i="1"/>
  <c r="H278" i="1" s="1"/>
  <c r="G317" i="1"/>
  <c r="H317" i="1" s="1"/>
  <c r="I292" i="1"/>
  <c r="J292" i="1" s="1"/>
  <c r="G173" i="1"/>
  <c r="H173" i="1" s="1"/>
  <c r="I37" i="1"/>
  <c r="J37" i="1" s="1"/>
  <c r="G287" i="1"/>
  <c r="H287" i="1" s="1"/>
  <c r="I183" i="1"/>
  <c r="J183" i="1" s="1"/>
  <c r="G131" i="1"/>
  <c r="H131" i="1" s="1"/>
  <c r="I153" i="1"/>
  <c r="J153" i="1" s="1"/>
  <c r="I312" i="1"/>
  <c r="I349" i="1"/>
  <c r="J349" i="1" s="1"/>
  <c r="I170" i="1"/>
  <c r="J170" i="1" s="1"/>
  <c r="F239" i="1"/>
  <c r="I7" i="1"/>
  <c r="G113" i="1"/>
  <c r="H113" i="1" s="1"/>
  <c r="I167" i="1"/>
  <c r="J167" i="1" s="1"/>
  <c r="G365" i="1"/>
  <c r="F100" i="1"/>
  <c r="F174" i="1"/>
  <c r="F23" i="1"/>
  <c r="F152" i="1"/>
  <c r="G191" i="1"/>
  <c r="H191" i="1" s="1"/>
  <c r="G30" i="1"/>
  <c r="H30" i="1" s="1"/>
  <c r="F354" i="1"/>
  <c r="F198" i="1"/>
  <c r="I298" i="1"/>
  <c r="J298" i="1" s="1"/>
  <c r="G43" i="1"/>
  <c r="H43" i="1" s="1"/>
  <c r="G24" i="1"/>
  <c r="H24" i="1" s="1"/>
  <c r="I188" i="1"/>
  <c r="F336" i="1"/>
  <c r="F251" i="1"/>
  <c r="I316" i="1"/>
  <c r="J316" i="1" s="1"/>
  <c r="I70" i="1"/>
  <c r="J70" i="1" s="1"/>
  <c r="I146" i="1"/>
  <c r="J146" i="1" s="1"/>
  <c r="F45" i="1"/>
  <c r="G35" i="1"/>
  <c r="H35" i="1" s="1"/>
  <c r="I247" i="1"/>
  <c r="J247" i="1" s="1"/>
  <c r="G280" i="1"/>
  <c r="H280" i="1" s="1"/>
  <c r="F258" i="1"/>
  <c r="F290" i="1"/>
  <c r="I362" i="1"/>
  <c r="J362" i="1" s="1"/>
  <c r="I139" i="1"/>
  <c r="F156" i="1"/>
  <c r="G349" i="1"/>
  <c r="H349" i="1" s="1"/>
  <c r="I234" i="1"/>
  <c r="J234" i="1" s="1"/>
  <c r="I219" i="1"/>
  <c r="J219" i="1" s="1"/>
  <c r="F135" i="1"/>
  <c r="F299" i="1"/>
  <c r="I338" i="1"/>
  <c r="J338" i="1" s="1"/>
  <c r="F191" i="1"/>
  <c r="G184" i="1"/>
  <c r="H184" i="1" s="1"/>
  <c r="G120" i="1"/>
  <c r="H120" i="1" s="1"/>
  <c r="F363" i="1"/>
  <c r="F266" i="1"/>
  <c r="I60" i="1"/>
  <c r="J60" i="1" s="1"/>
  <c r="I16" i="1"/>
  <c r="J16" i="1" s="1"/>
  <c r="F169" i="1"/>
  <c r="F51" i="1"/>
  <c r="G307" i="1"/>
  <c r="H307" i="1" s="1"/>
  <c r="F119" i="1"/>
  <c r="F325" i="1"/>
  <c r="G75" i="1"/>
  <c r="H75" i="1" s="1"/>
  <c r="G8" i="1"/>
  <c r="H8" i="1" s="1"/>
  <c r="I125" i="1"/>
  <c r="J125" i="1" s="1"/>
  <c r="F79" i="1"/>
  <c r="F32" i="1"/>
  <c r="F16" i="1"/>
  <c r="I340" i="1"/>
  <c r="J340" i="1" s="1"/>
  <c r="I173" i="1"/>
  <c r="J173" i="1" s="1"/>
  <c r="G7" i="1"/>
  <c r="H7" i="1" s="1"/>
  <c r="G162" i="1"/>
  <c r="H162" i="1" s="1"/>
  <c r="G62" i="1"/>
  <c r="H62" i="1" s="1"/>
  <c r="F203" i="1"/>
  <c r="F85" i="1"/>
  <c r="F255" i="1"/>
  <c r="I104" i="1"/>
  <c r="J104" i="1" s="1"/>
  <c r="G267" i="1"/>
  <c r="H267" i="1" s="1"/>
  <c r="F292" i="1"/>
  <c r="G220" i="1"/>
  <c r="H220" i="1" s="1"/>
  <c r="F7" i="1"/>
  <c r="I136" i="1"/>
  <c r="J136" i="1" s="1"/>
  <c r="I182" i="1"/>
  <c r="J182" i="1" s="1"/>
  <c r="F218" i="1"/>
  <c r="G205" i="1"/>
  <c r="H205" i="1" s="1"/>
  <c r="G177" i="1"/>
  <c r="H177" i="1" s="1"/>
  <c r="G201" i="1"/>
  <c r="H201" i="1" s="1"/>
  <c r="F20" i="1"/>
  <c r="I230" i="1"/>
  <c r="J230" i="1" s="1"/>
  <c r="G174" i="1"/>
  <c r="H174" i="1" s="1"/>
  <c r="F319" i="1"/>
  <c r="F222" i="1"/>
  <c r="G248" i="1"/>
  <c r="H248" i="1" s="1"/>
  <c r="F89" i="1"/>
  <c r="I132" i="1"/>
  <c r="J132" i="1" s="1"/>
  <c r="G49" i="1"/>
  <c r="H49" i="1" s="1"/>
  <c r="I295" i="1"/>
  <c r="J295" i="1" s="1"/>
  <c r="I25" i="1"/>
  <c r="J25" i="1" s="1"/>
  <c r="F227" i="1"/>
  <c r="G247" i="1"/>
  <c r="H247" i="1" s="1"/>
  <c r="G333" i="1"/>
  <c r="H333" i="1" s="1"/>
  <c r="G100" i="1"/>
  <c r="H100" i="1" s="1"/>
  <c r="I239" i="1"/>
  <c r="J239" i="1" s="1"/>
  <c r="F253" i="1"/>
  <c r="F78" i="1"/>
  <c r="G263" i="1"/>
  <c r="H263" i="1" s="1"/>
  <c r="G235" i="1"/>
  <c r="H235" i="1" s="1"/>
  <c r="F65" i="1"/>
  <c r="I330" i="1"/>
  <c r="G152" i="1"/>
  <c r="H152" i="1" s="1"/>
  <c r="I140" i="1"/>
  <c r="J140" i="1" s="1"/>
  <c r="F214" i="1"/>
  <c r="F237" i="1"/>
  <c r="I34" i="1"/>
  <c r="G320" i="1"/>
  <c r="H320" i="1" s="1"/>
  <c r="F311" i="1"/>
  <c r="I325" i="1"/>
  <c r="J325" i="1" s="1"/>
  <c r="G356" i="1"/>
  <c r="H356" i="1" s="1"/>
  <c r="G229" i="1"/>
  <c r="H229" i="1" s="1"/>
  <c r="F199" i="1"/>
  <c r="F215" i="1"/>
  <c r="I268" i="1"/>
  <c r="J268" i="1" s="1"/>
  <c r="F192" i="1"/>
  <c r="F187" i="1"/>
  <c r="I287" i="1"/>
  <c r="J287" i="1" s="1"/>
  <c r="G80" i="1"/>
  <c r="H80" i="1" s="1"/>
  <c r="F309" i="1"/>
  <c r="F274" i="1"/>
  <c r="I337" i="1"/>
  <c r="J337" i="1" s="1"/>
  <c r="F35" i="1"/>
  <c r="F64" i="1"/>
  <c r="F350" i="1"/>
  <c r="I311" i="1"/>
  <c r="J311" i="1" s="1"/>
  <c r="F347" i="1"/>
  <c r="F39" i="1"/>
  <c r="G264" i="1"/>
  <c r="H264" i="1" s="1"/>
  <c r="I99" i="1"/>
  <c r="J99" i="1" s="1"/>
  <c r="I157" i="1"/>
  <c r="J157" i="1" s="1"/>
  <c r="F359" i="1"/>
  <c r="F127" i="1"/>
  <c r="F195" i="1"/>
  <c r="F11" i="1"/>
  <c r="F132" i="1"/>
  <c r="F342" i="1"/>
  <c r="G326" i="1"/>
  <c r="H326" i="1" s="1"/>
  <c r="F329" i="1"/>
  <c r="I195" i="1"/>
  <c r="J195" i="1" s="1"/>
  <c r="I281" i="1"/>
  <c r="J281" i="1" s="1"/>
  <c r="I49" i="1"/>
  <c r="J49" i="1" s="1"/>
  <c r="F289" i="1"/>
  <c r="F145" i="1"/>
  <c r="G322" i="1"/>
  <c r="H322" i="1" s="1"/>
  <c r="I190" i="1"/>
  <c r="J190" i="1" s="1"/>
  <c r="G275" i="1"/>
  <c r="H275" i="1" s="1"/>
  <c r="F202" i="1"/>
  <c r="F208" i="1"/>
  <c r="G172" i="1"/>
  <c r="H172" i="1" s="1"/>
  <c r="I289" i="1"/>
  <c r="J289" i="1" s="1"/>
  <c r="F10" i="1"/>
  <c r="F125" i="1"/>
  <c r="I331" i="1"/>
  <c r="J331" i="1" s="1"/>
  <c r="I39" i="1"/>
  <c r="J39" i="1" s="1"/>
  <c r="I246" i="1"/>
  <c r="J246" i="1" s="1"/>
  <c r="F86" i="1"/>
  <c r="F295" i="1"/>
  <c r="I208" i="1"/>
  <c r="I233" i="1"/>
  <c r="J233" i="1" s="1"/>
  <c r="F129" i="1"/>
  <c r="I253" i="1"/>
  <c r="G309" i="1"/>
  <c r="H309" i="1" s="1"/>
  <c r="I143" i="1"/>
  <c r="J143" i="1" s="1"/>
  <c r="F303" i="1"/>
  <c r="F117" i="1"/>
  <c r="G291" i="1"/>
  <c r="H291" i="1" s="1"/>
  <c r="F9" i="1"/>
  <c r="G297" i="1"/>
  <c r="H297" i="1" s="1"/>
  <c r="G50" i="1"/>
  <c r="H50" i="1" s="1"/>
  <c r="F107" i="1"/>
  <c r="F219" i="1"/>
  <c r="I236" i="1"/>
  <c r="F194" i="1"/>
  <c r="F134" i="1"/>
  <c r="F278" i="1"/>
  <c r="G33" i="1"/>
  <c r="H33" i="1" s="1"/>
  <c r="G346" i="1"/>
  <c r="H346" i="1" s="1"/>
  <c r="F124" i="1"/>
  <c r="F270" i="1"/>
  <c r="G249" i="1"/>
  <c r="H249" i="1" s="1"/>
  <c r="G226" i="1"/>
  <c r="H226" i="1" s="1"/>
  <c r="F112" i="1"/>
  <c r="F330" i="1"/>
  <c r="F40" i="1"/>
  <c r="F225" i="1"/>
  <c r="F165" i="1"/>
  <c r="F53" i="1"/>
  <c r="F230" i="1"/>
  <c r="F276" i="1"/>
  <c r="I189" i="1"/>
  <c r="J189" i="1" s="1"/>
  <c r="F228" i="1"/>
  <c r="I192" i="1"/>
  <c r="J192" i="1" s="1"/>
  <c r="I106" i="1"/>
  <c r="J106" i="1" s="1"/>
  <c r="I269" i="1"/>
  <c r="J269" i="1" s="1"/>
  <c r="I231" i="1"/>
  <c r="J231" i="1" s="1"/>
  <c r="F19" i="1"/>
  <c r="F37" i="1"/>
  <c r="G84" i="1"/>
  <c r="H84" i="1" s="1"/>
  <c r="I98" i="1"/>
  <c r="G28" i="1"/>
  <c r="H28" i="1" s="1"/>
  <c r="F321" i="1"/>
  <c r="F207" i="1"/>
  <c r="G137" i="1"/>
  <c r="H137" i="1" s="1"/>
  <c r="I220" i="1"/>
  <c r="F360" i="1"/>
  <c r="F248" i="1"/>
  <c r="I100" i="1"/>
  <c r="J100" i="1" s="1"/>
  <c r="I198" i="1"/>
  <c r="J198" i="1" s="1"/>
  <c r="I221" i="1"/>
  <c r="J221" i="1" s="1"/>
  <c r="F8" i="1"/>
  <c r="I365" i="1"/>
  <c r="I85" i="1"/>
  <c r="J85" i="1" s="1"/>
  <c r="I256" i="1"/>
  <c r="F323" i="1"/>
  <c r="G160" i="1"/>
  <c r="H160" i="1" s="1"/>
  <c r="I179" i="1"/>
  <c r="G337" i="1"/>
  <c r="H337" i="1" s="1"/>
  <c r="F95" i="1"/>
  <c r="F216" i="1"/>
  <c r="G119" i="1"/>
  <c r="H119" i="1" s="1"/>
  <c r="F302" i="1"/>
  <c r="I257" i="1"/>
  <c r="J257" i="1" s="1"/>
  <c r="I245" i="1"/>
  <c r="J245" i="1" s="1"/>
  <c r="G72" i="1"/>
  <c r="H72" i="1" s="1"/>
  <c r="F333" i="1"/>
  <c r="F133" i="1"/>
  <c r="I265" i="1"/>
  <c r="F268" i="1"/>
  <c r="F179" i="1"/>
  <c r="F36" i="1"/>
  <c r="I111" i="1"/>
  <c r="G144" i="1"/>
  <c r="H144" i="1" s="1"/>
  <c r="F190" i="1"/>
  <c r="F73" i="1"/>
  <c r="I8" i="1"/>
  <c r="J8" i="1" s="1"/>
  <c r="G134" i="1"/>
  <c r="H134" i="1" s="1"/>
  <c r="G73" i="1"/>
  <c r="H73" i="1" s="1"/>
  <c r="F271" i="1"/>
  <c r="F344" i="1"/>
  <c r="F280" i="1"/>
  <c r="F288" i="1"/>
  <c r="F205" i="1"/>
  <c r="F22" i="1"/>
  <c r="F21" i="1"/>
  <c r="G293" i="1"/>
  <c r="H293" i="1" s="1"/>
  <c r="I252" i="1"/>
  <c r="J252" i="1" s="1"/>
  <c r="I209" i="1"/>
  <c r="J209" i="1" s="1"/>
  <c r="I72" i="1"/>
  <c r="I117" i="1"/>
  <c r="J117" i="1" s="1"/>
  <c r="I207" i="1"/>
  <c r="J207" i="1" s="1"/>
  <c r="I320" i="1"/>
  <c r="J320" i="1" s="1"/>
  <c r="G86" i="1"/>
  <c r="H86" i="1" s="1"/>
  <c r="F217" i="1"/>
  <c r="F15" i="1"/>
  <c r="I134" i="1"/>
  <c r="F137" i="1"/>
  <c r="F304" i="1"/>
  <c r="G135" i="1"/>
  <c r="H135" i="1" s="1"/>
  <c r="F181" i="1"/>
  <c r="G10" i="1"/>
  <c r="H10" i="1" s="1"/>
  <c r="I319" i="1"/>
  <c r="G117" i="1"/>
  <c r="H117" i="1" s="1"/>
  <c r="F157" i="1"/>
  <c r="I291" i="1"/>
  <c r="J291" i="1" s="1"/>
  <c r="I165" i="1"/>
  <c r="J165" i="1" s="1"/>
  <c r="I309" i="1"/>
  <c r="J309" i="1" s="1"/>
  <c r="G197" i="1"/>
  <c r="H197" i="1" s="1"/>
  <c r="F153" i="1"/>
  <c r="I244" i="1"/>
  <c r="J244" i="1" s="1"/>
  <c r="G130" i="1"/>
  <c r="H130" i="1" s="1"/>
  <c r="I248" i="1"/>
  <c r="J248" i="1" s="1"/>
  <c r="F50" i="1"/>
  <c r="F168" i="1"/>
  <c r="I181" i="1"/>
  <c r="J181" i="1" s="1"/>
  <c r="G227" i="1"/>
  <c r="H227" i="1" s="1"/>
  <c r="F82" i="1"/>
  <c r="F58" i="1"/>
  <c r="G11" i="1"/>
  <c r="H11" i="1" s="1"/>
  <c r="G362" i="1"/>
  <c r="H362" i="1" s="1"/>
  <c r="I336" i="1"/>
  <c r="J336" i="1" s="1"/>
  <c r="F154" i="1"/>
  <c r="F146" i="1"/>
  <c r="G136" i="1"/>
  <c r="H136" i="1" s="1"/>
  <c r="G310" i="1"/>
  <c r="H310" i="1" s="1"/>
  <c r="F148" i="1"/>
  <c r="G284" i="1"/>
  <c r="H284" i="1" s="1"/>
  <c r="I297" i="1"/>
  <c r="G331" i="1"/>
  <c r="H331" i="1" s="1"/>
  <c r="F98" i="1"/>
  <c r="F161" i="1"/>
  <c r="I238" i="1"/>
  <c r="J238" i="1" s="1"/>
  <c r="F72" i="1"/>
  <c r="G232" i="1"/>
  <c r="H232" i="1" s="1"/>
  <c r="G59" i="1"/>
  <c r="H59" i="1" s="1"/>
  <c r="G308" i="1"/>
  <c r="H308" i="1" s="1"/>
  <c r="F250" i="1"/>
  <c r="F60" i="1"/>
  <c r="G195" i="1"/>
  <c r="H195" i="1" s="1"/>
  <c r="F279" i="1"/>
  <c r="F29" i="1"/>
  <c r="F123" i="1"/>
  <c r="I149" i="1"/>
  <c r="J149" i="1" s="1"/>
  <c r="G25" i="1"/>
  <c r="H25" i="1" s="1"/>
  <c r="F80" i="1"/>
  <c r="F206" i="1"/>
  <c r="F355" i="1"/>
  <c r="G296" i="1"/>
  <c r="H296" i="1" s="1"/>
  <c r="G313" i="1"/>
  <c r="H313" i="1" s="1"/>
  <c r="I213" i="1"/>
  <c r="J213" i="1" s="1"/>
  <c r="F54" i="1"/>
  <c r="F256" i="1"/>
  <c r="F130" i="1"/>
  <c r="F267" i="1"/>
  <c r="F57" i="1"/>
  <c r="F182" i="1"/>
  <c r="G251" i="1"/>
  <c r="H251" i="1" s="1"/>
  <c r="I44" i="1"/>
  <c r="J44" i="1" s="1"/>
  <c r="I333" i="1"/>
  <c r="J333" i="1" s="1"/>
  <c r="I36" i="1"/>
  <c r="J36" i="1" s="1"/>
  <c r="F81" i="1"/>
  <c r="I14" i="1"/>
  <c r="J14" i="1" s="1"/>
  <c r="F189" i="1"/>
  <c r="I29" i="1"/>
  <c r="J29" i="1" s="1"/>
  <c r="F184" i="1"/>
  <c r="G244" i="1"/>
  <c r="H244" i="1" s="1"/>
  <c r="I277" i="1"/>
  <c r="G254" i="1"/>
  <c r="H254" i="1" s="1"/>
  <c r="F114" i="1"/>
  <c r="F66" i="1"/>
  <c r="G282" i="1"/>
  <c r="H282" i="1" s="1"/>
  <c r="G56" i="1"/>
  <c r="H56" i="1" s="1"/>
  <c r="F115" i="1"/>
  <c r="I342" i="1"/>
  <c r="J342" i="1" s="1"/>
  <c r="G268" i="1"/>
  <c r="H268" i="1" s="1"/>
  <c r="I214" i="1"/>
  <c r="J214" i="1" s="1"/>
  <c r="F293" i="1"/>
  <c r="F341" i="1"/>
  <c r="G338" i="1"/>
  <c r="H338" i="1" s="1"/>
  <c r="F160" i="1"/>
  <c r="F141" i="1"/>
  <c r="I101" i="1"/>
  <c r="J101" i="1" s="1"/>
  <c r="I229" i="1"/>
  <c r="J229" i="1" s="1"/>
  <c r="G89" i="1"/>
  <c r="H89" i="1" s="1"/>
  <c r="F236" i="1"/>
  <c r="G271" i="1"/>
  <c r="H271" i="1" s="1"/>
  <c r="I94" i="1"/>
  <c r="J94" i="1" s="1"/>
  <c r="F317" i="1"/>
  <c r="G54" i="1"/>
  <c r="H54" i="1" s="1"/>
  <c r="G60" i="1"/>
  <c r="H60" i="1" s="1"/>
  <c r="I262" i="1"/>
  <c r="J262" i="1" s="1"/>
  <c r="F345" i="1"/>
  <c r="F159" i="1"/>
  <c r="I353" i="1"/>
  <c r="J353" i="1" s="1"/>
  <c r="F249" i="1"/>
  <c r="F263" i="1"/>
  <c r="F106" i="1"/>
  <c r="I222" i="1"/>
  <c r="J222" i="1" s="1"/>
  <c r="I84" i="1"/>
  <c r="F14" i="1"/>
  <c r="F121" i="1"/>
  <c r="F42" i="1"/>
  <c r="G148" i="1"/>
  <c r="H148" i="1" s="1"/>
  <c r="I275" i="1"/>
  <c r="J275" i="1" s="1"/>
  <c r="G121" i="1"/>
  <c r="H121" i="1" s="1"/>
  <c r="I96" i="1"/>
  <c r="J96" i="1" s="1"/>
  <c r="F151" i="1"/>
  <c r="I64" i="1"/>
  <c r="J64" i="1" s="1"/>
  <c r="F348" i="1"/>
  <c r="F68" i="1"/>
  <c r="F332" i="1"/>
  <c r="G42" i="1"/>
  <c r="H42" i="1" s="1"/>
  <c r="F87" i="1"/>
  <c r="F197" i="1"/>
  <c r="F171" i="1"/>
  <c r="S171" i="1"/>
  <c r="S203" i="1"/>
  <c r="I203" i="1"/>
  <c r="J203" i="1" s="1"/>
  <c r="G17" i="1"/>
  <c r="H17" i="1" s="1"/>
  <c r="I17" i="1"/>
  <c r="J17" i="1" s="1"/>
  <c r="I158" i="1"/>
  <c r="J158" i="1" s="1"/>
  <c r="I31" i="1"/>
  <c r="J31" i="1" s="1"/>
  <c r="I77" i="1"/>
  <c r="J77" i="1" s="1"/>
  <c r="I171" i="1"/>
  <c r="J171" i="1" s="1"/>
  <c r="S144" i="1"/>
  <c r="I144" i="1"/>
  <c r="J144" i="1" s="1"/>
  <c r="I27" i="1"/>
  <c r="J27" i="1" s="1"/>
  <c r="S27" i="1"/>
  <c r="S63" i="1"/>
  <c r="I63" i="1"/>
  <c r="J63" i="1" s="1"/>
  <c r="S160" i="1"/>
  <c r="I160" i="1"/>
  <c r="J160" i="1" s="1"/>
  <c r="F116" i="1"/>
  <c r="F13" i="1"/>
  <c r="G13" i="1"/>
  <c r="H13" i="1" s="1"/>
  <c r="I105" i="1"/>
  <c r="J105" i="1" s="1"/>
  <c r="S322" i="1"/>
  <c r="I322" i="1"/>
  <c r="J322" i="1" s="1"/>
  <c r="I361" i="1"/>
  <c r="J361" i="1" s="1"/>
  <c r="I66" i="1"/>
  <c r="J66" i="1" s="1"/>
  <c r="I152" i="1"/>
  <c r="J152" i="1" s="1"/>
  <c r="G301" i="1"/>
  <c r="H301" i="1" s="1"/>
  <c r="F158" i="1"/>
  <c r="F287" i="1"/>
  <c r="F232" i="1"/>
  <c r="S335" i="1"/>
  <c r="I335" i="1"/>
  <c r="J335" i="1" s="1"/>
  <c r="I232" i="1"/>
  <c r="J232" i="1" s="1"/>
  <c r="I91" i="1"/>
  <c r="J91" i="1" s="1"/>
  <c r="I341" i="1"/>
  <c r="J341" i="1" s="1"/>
  <c r="I129" i="1"/>
  <c r="J129" i="1" s="1"/>
  <c r="I199" i="1"/>
  <c r="J199" i="1" s="1"/>
  <c r="I272" i="1"/>
  <c r="J272" i="1" s="1"/>
  <c r="F18" i="1"/>
  <c r="I283" i="1"/>
  <c r="J283" i="1" s="1"/>
  <c r="I18" i="1"/>
  <c r="J18" i="1" s="1"/>
  <c r="I122" i="1"/>
  <c r="J122" i="1" s="1"/>
  <c r="F163" i="1"/>
  <c r="I306" i="1"/>
  <c r="J306" i="1" s="1"/>
  <c r="G142" i="1"/>
  <c r="H142" i="1" s="1"/>
  <c r="G252" i="1"/>
  <c r="H252" i="1" s="1"/>
  <c r="G290" i="1"/>
  <c r="H290" i="1" s="1"/>
  <c r="F31" i="1"/>
  <c r="I276" i="1"/>
  <c r="J276" i="1" s="1"/>
  <c r="I79" i="1"/>
  <c r="J79" i="1" s="1"/>
  <c r="I62" i="1"/>
  <c r="J62" i="1" s="1"/>
  <c r="I201" i="1"/>
  <c r="J201" i="1" s="1"/>
  <c r="I30" i="1"/>
  <c r="J30" i="1" s="1"/>
  <c r="F167" i="1"/>
  <c r="G18" i="1"/>
  <c r="H18" i="1" s="1"/>
  <c r="G241" i="1"/>
  <c r="H241" i="1" s="1"/>
  <c r="I284" i="1"/>
  <c r="J284" i="1" s="1"/>
  <c r="F77" i="1"/>
  <c r="G116" i="1"/>
  <c r="H116" i="1" s="1"/>
  <c r="I116" i="1"/>
  <c r="J116" i="1" s="1"/>
  <c r="G39" i="1"/>
  <c r="H39" i="1" s="1"/>
  <c r="F281" i="1"/>
  <c r="I357" i="1"/>
  <c r="J357" i="1" s="1"/>
  <c r="I38" i="1"/>
  <c r="J38" i="1" s="1"/>
  <c r="I356" i="1"/>
  <c r="J356" i="1" s="1"/>
  <c r="I210" i="1"/>
  <c r="J210" i="1" s="1"/>
  <c r="S55" i="1"/>
  <c r="I55" i="1"/>
  <c r="J55" i="1" s="1"/>
  <c r="I360" i="1"/>
  <c r="J360" i="1" s="1"/>
  <c r="S329" i="1"/>
  <c r="I329" i="1"/>
  <c r="J329" i="1" s="1"/>
  <c r="I186" i="1"/>
  <c r="J186" i="1" s="1"/>
  <c r="S41" i="1"/>
  <c r="I41" i="1"/>
  <c r="J41" i="1" s="1"/>
  <c r="G158" i="1"/>
  <c r="H158" i="1" s="1"/>
  <c r="F301" i="1"/>
  <c r="F101" i="1"/>
  <c r="I154" i="1"/>
  <c r="J154" i="1" s="1"/>
  <c r="F245" i="1"/>
  <c r="I32" i="1"/>
  <c r="J32" i="1" s="1"/>
  <c r="I59" i="1"/>
  <c r="J59" i="1" s="1"/>
  <c r="F235" i="1"/>
  <c r="G159" i="1"/>
  <c r="H159" i="1" s="1"/>
  <c r="I258" i="1"/>
  <c r="J258" i="1" s="1"/>
  <c r="G133" i="1"/>
  <c r="H133" i="1" s="1"/>
  <c r="G219" i="1"/>
  <c r="H219" i="1" s="1"/>
  <c r="F284" i="1"/>
  <c r="I50" i="1"/>
  <c r="J50" i="1" s="1"/>
  <c r="I69" i="1"/>
  <c r="J69" i="1" s="1"/>
  <c r="S363" i="1"/>
  <c r="I363" i="1"/>
  <c r="J363" i="1" s="1"/>
  <c r="I155" i="1"/>
  <c r="J155" i="1" s="1"/>
  <c r="S155" i="1"/>
  <c r="I314" i="1"/>
  <c r="J314" i="1" s="1"/>
  <c r="I345" i="1"/>
  <c r="J345" i="1" s="1"/>
  <c r="I102" i="1"/>
  <c r="J102" i="1" s="1"/>
  <c r="F172" i="1"/>
  <c r="I172" i="1"/>
  <c r="J172" i="1" s="1"/>
  <c r="I83" i="1"/>
  <c r="J83" i="1" s="1"/>
  <c r="S83" i="1"/>
  <c r="F175" i="1"/>
  <c r="I200" i="1"/>
  <c r="J200" i="1" s="1"/>
  <c r="I88" i="1"/>
  <c r="J88" i="1" s="1"/>
  <c r="I13" i="1"/>
  <c r="J13" i="1" s="1"/>
  <c r="G83" i="1"/>
  <c r="H83" i="1" s="1"/>
  <c r="F283" i="1"/>
  <c r="S283" i="1"/>
  <c r="F312" i="1"/>
  <c r="S312" i="1"/>
  <c r="I87" i="1"/>
  <c r="J87" i="1" s="1"/>
  <c r="S87" i="1"/>
  <c r="S197" i="1"/>
  <c r="I197" i="1"/>
  <c r="J197" i="1" s="1"/>
  <c r="F41" i="1"/>
  <c r="I175" i="1"/>
  <c r="J175" i="1" s="1"/>
  <c r="S354" i="1"/>
  <c r="I354" i="1"/>
  <c r="J354" i="1" s="1"/>
  <c r="S74" i="1"/>
  <c r="I74" i="1"/>
  <c r="J74" i="1" s="1"/>
  <c r="S300" i="1"/>
  <c r="I300" i="1"/>
  <c r="J300" i="1" s="1"/>
  <c r="F300" i="1"/>
  <c r="I90" i="1"/>
  <c r="J90" i="1" s="1"/>
  <c r="S90" i="1"/>
  <c r="G102" i="1"/>
  <c r="H102" i="1" s="1"/>
  <c r="F88" i="1"/>
  <c r="S211" i="1"/>
  <c r="I211" i="1"/>
  <c r="J211" i="1" s="1"/>
  <c r="I326" i="1"/>
  <c r="J326" i="1" s="1"/>
  <c r="S326" i="1"/>
  <c r="S147" i="1"/>
  <c r="I147" i="1"/>
  <c r="J147" i="1" s="1"/>
  <c r="G147" i="1"/>
  <c r="H147" i="1" s="1"/>
  <c r="F102" i="1"/>
  <c r="F200" i="1"/>
  <c r="G105" i="1"/>
  <c r="H105" i="1" s="1"/>
  <c r="F272" i="1"/>
  <c r="F241" i="1"/>
  <c r="I241" i="1"/>
  <c r="G354" i="1"/>
  <c r="H354" i="1" s="1"/>
  <c r="F17" i="1"/>
  <c r="I339" i="1"/>
  <c r="J339" i="1" s="1"/>
  <c r="I307" i="1"/>
  <c r="J307" i="1" s="1"/>
  <c r="F90" i="1"/>
  <c r="G41" i="1"/>
  <c r="H41" i="1" s="1"/>
  <c r="G328" i="1"/>
  <c r="H328" i="1" s="1"/>
  <c r="G97" i="1"/>
  <c r="H97" i="1" s="1"/>
  <c r="I9" i="1"/>
  <c r="J9" i="1" s="1"/>
  <c r="G155" i="1"/>
  <c r="H155" i="1" s="1"/>
  <c r="I33" i="1"/>
  <c r="J33" i="1" s="1"/>
  <c r="G330" i="1"/>
  <c r="H330" i="1" s="1"/>
  <c r="G88" i="1"/>
  <c r="H88" i="1" s="1"/>
  <c r="G20" i="1"/>
  <c r="H20" i="1" s="1"/>
  <c r="G281" i="1"/>
  <c r="H281" i="1" s="1"/>
  <c r="G185" i="1"/>
  <c r="H185" i="1" s="1"/>
  <c r="G295" i="1"/>
  <c r="H295" i="1" s="1"/>
  <c r="I131" i="1"/>
  <c r="J131" i="1" s="1"/>
  <c r="G206" i="1"/>
  <c r="H206" i="1" s="1"/>
  <c r="G259" i="1"/>
  <c r="H259" i="1" s="1"/>
  <c r="I180" i="1"/>
  <c r="J180" i="1" s="1"/>
  <c r="I218" i="1"/>
  <c r="J218" i="1" s="1"/>
  <c r="G106" i="1"/>
  <c r="H106" i="1" s="1"/>
  <c r="I86" i="1"/>
  <c r="J86" i="1" s="1"/>
  <c r="I254" i="1"/>
  <c r="J254" i="1" s="1"/>
  <c r="G118" i="1"/>
  <c r="H118" i="1" s="1"/>
  <c r="I114" i="1"/>
  <c r="J114" i="1" s="1"/>
  <c r="G300" i="1"/>
  <c r="H300" i="1" s="1"/>
  <c r="G166" i="1"/>
  <c r="H166" i="1" s="1"/>
  <c r="G68" i="1"/>
  <c r="H68" i="1" s="1"/>
  <c r="G318" i="1"/>
  <c r="H318" i="1" s="1"/>
  <c r="G198" i="1"/>
  <c r="H198" i="1" s="1"/>
  <c r="G304" i="1"/>
  <c r="H304" i="1" s="1"/>
  <c r="I187" i="1"/>
  <c r="J187" i="1" s="1"/>
  <c r="G233" i="1"/>
  <c r="H233" i="1" s="1"/>
  <c r="G44" i="1"/>
  <c r="H44" i="1" s="1"/>
  <c r="G111" i="1"/>
  <c r="H111" i="1" s="1"/>
  <c r="I193" i="1"/>
  <c r="J193" i="1" s="1"/>
  <c r="G114" i="1"/>
  <c r="H114" i="1" s="1"/>
  <c r="I162" i="1"/>
  <c r="J162" i="1" s="1"/>
  <c r="G129" i="1"/>
  <c r="H129" i="1" s="1"/>
  <c r="G37" i="1"/>
  <c r="H37" i="1" s="1"/>
  <c r="I299" i="1"/>
  <c r="J299" i="1" s="1"/>
  <c r="F176" i="1"/>
  <c r="I47" i="1"/>
  <c r="J47" i="1" s="1"/>
  <c r="G325" i="1"/>
  <c r="H325" i="1" s="1"/>
  <c r="G165" i="1"/>
  <c r="H165" i="1" s="1"/>
  <c r="G246" i="1"/>
  <c r="H246" i="1" s="1"/>
  <c r="G350" i="1"/>
  <c r="H350" i="1" s="1"/>
  <c r="G345" i="1"/>
  <c r="H345" i="1" s="1"/>
  <c r="I264" i="1"/>
  <c r="J264" i="1" s="1"/>
  <c r="I124" i="1"/>
  <c r="J124" i="1" s="1"/>
  <c r="G302" i="1"/>
  <c r="H302" i="1" s="1"/>
  <c r="F177" i="1"/>
  <c r="G46" i="1"/>
  <c r="H46" i="1" s="1"/>
  <c r="G99" i="1"/>
  <c r="H99" i="1" s="1"/>
  <c r="G312" i="1"/>
  <c r="H312" i="1" s="1"/>
  <c r="G299" i="1"/>
  <c r="H299" i="1" s="1"/>
  <c r="G212" i="1"/>
  <c r="H212" i="1" s="1"/>
  <c r="G132" i="1"/>
  <c r="H132" i="1" s="1"/>
  <c r="G107" i="1"/>
  <c r="H107" i="1" s="1"/>
  <c r="G288" i="1"/>
  <c r="H288" i="1" s="1"/>
  <c r="G335" i="1"/>
  <c r="H335" i="1" s="1"/>
  <c r="G178" i="1"/>
  <c r="H178" i="1" s="1"/>
  <c r="G63" i="1"/>
  <c r="H63" i="1" s="1"/>
  <c r="G323" i="1"/>
  <c r="H323" i="1" s="1"/>
  <c r="G74" i="1"/>
  <c r="H74" i="1" s="1"/>
  <c r="G171" i="1"/>
  <c r="H171" i="1" s="1"/>
  <c r="G51" i="1"/>
  <c r="H51" i="1" s="1"/>
  <c r="F221" i="1"/>
  <c r="G26" i="1"/>
  <c r="H26" i="1" s="1"/>
  <c r="G243" i="1"/>
  <c r="H243" i="1" s="1"/>
  <c r="G347" i="1"/>
  <c r="H347" i="1" s="1"/>
  <c r="G168" i="1"/>
  <c r="H168" i="1" s="1"/>
  <c r="G169" i="1"/>
  <c r="H169" i="1" s="1"/>
  <c r="G23" i="1"/>
  <c r="H23" i="1" s="1"/>
  <c r="G16" i="1"/>
  <c r="H16" i="1" s="1"/>
  <c r="G9" i="1"/>
  <c r="H9" i="1" s="1"/>
  <c r="G360" i="1"/>
  <c r="H360" i="1" s="1"/>
  <c r="G31" i="1"/>
  <c r="H31" i="1" s="1"/>
  <c r="G48" i="1"/>
  <c r="H48" i="1" s="1"/>
  <c r="G21" i="1"/>
  <c r="H21" i="1" s="1"/>
  <c r="I288" i="1"/>
  <c r="J288" i="1" s="1"/>
  <c r="G294" i="1"/>
  <c r="H294" i="1" s="1"/>
  <c r="G90" i="1"/>
  <c r="H90" i="1" s="1"/>
  <c r="F26" i="1"/>
  <c r="G175" i="1"/>
  <c r="H175" i="1" s="1"/>
  <c r="G285" i="1"/>
  <c r="H285" i="1" s="1"/>
  <c r="G279" i="1"/>
  <c r="H279" i="1" s="1"/>
  <c r="G65" i="1"/>
  <c r="H65" i="1" s="1"/>
  <c r="I148" i="1"/>
  <c r="J148" i="1" s="1"/>
  <c r="G343" i="1"/>
  <c r="H343" i="1" s="1"/>
  <c r="G339" i="1"/>
  <c r="H339" i="1" s="1"/>
  <c r="G276" i="1"/>
  <c r="H276" i="1" s="1"/>
  <c r="G14" i="1"/>
  <c r="H14" i="1" s="1"/>
  <c r="G329" i="1"/>
  <c r="H329" i="1" s="1"/>
  <c r="G319" i="1"/>
  <c r="H319" i="1" s="1"/>
  <c r="G344" i="1"/>
  <c r="H344" i="1" s="1"/>
  <c r="G58" i="1"/>
  <c r="H58" i="1" s="1"/>
  <c r="G207" i="1"/>
  <c r="H207" i="1" s="1"/>
  <c r="F331" i="1"/>
  <c r="G108" i="1"/>
  <c r="H108" i="1" s="1"/>
  <c r="G64" i="1"/>
  <c r="H64" i="1" s="1"/>
  <c r="G192" i="1"/>
  <c r="H192" i="1" s="1"/>
  <c r="G199" i="1"/>
  <c r="H199" i="1" s="1"/>
  <c r="G266" i="1"/>
  <c r="H266" i="1" s="1"/>
  <c r="G269" i="1"/>
  <c r="H269" i="1" s="1"/>
  <c r="I127" i="1"/>
  <c r="J127" i="1" s="1"/>
  <c r="I119" i="1"/>
  <c r="J119" i="1" s="1"/>
  <c r="G298" i="1"/>
  <c r="H298" i="1" s="1"/>
  <c r="F210" i="1"/>
  <c r="G156" i="1"/>
  <c r="H156" i="1" s="1"/>
  <c r="G176" i="1"/>
  <c r="H176" i="1" s="1"/>
  <c r="G363" i="1"/>
  <c r="H363" i="1" s="1"/>
  <c r="G140" i="1"/>
  <c r="H140" i="1" s="1"/>
  <c r="G188" i="1"/>
  <c r="H188" i="1" s="1"/>
  <c r="G216" i="1"/>
  <c r="H216" i="1" s="1"/>
  <c r="G208" i="1"/>
  <c r="H208" i="1" s="1"/>
  <c r="G265" i="1"/>
  <c r="H265" i="1" s="1"/>
  <c r="G315" i="1"/>
  <c r="H315" i="1" s="1"/>
  <c r="I163" i="1"/>
  <c r="J163" i="1" s="1"/>
  <c r="I317" i="1"/>
  <c r="J317" i="1" s="1"/>
  <c r="G272" i="1"/>
  <c r="H272" i="1" s="1"/>
  <c r="G76" i="1"/>
  <c r="H76" i="1" s="1"/>
  <c r="I68" i="1"/>
  <c r="J68" i="1" s="1"/>
  <c r="G149" i="1"/>
  <c r="H149" i="1" s="1"/>
  <c r="I237" i="1"/>
  <c r="J237" i="1" s="1"/>
  <c r="G183" i="1"/>
  <c r="H183" i="1" s="1"/>
  <c r="G57" i="1"/>
  <c r="H57" i="1" s="1"/>
  <c r="G146" i="1"/>
  <c r="H146" i="1" s="1"/>
  <c r="G179" i="1"/>
  <c r="H179" i="1" s="1"/>
  <c r="I313" i="1"/>
  <c r="J313" i="1" s="1"/>
  <c r="I302" i="1"/>
  <c r="J302" i="1" s="1"/>
  <c r="F196" i="1"/>
  <c r="G277" i="1"/>
  <c r="H277" i="1" s="1"/>
  <c r="I224" i="1"/>
  <c r="J224" i="1" s="1"/>
  <c r="G79" i="1"/>
  <c r="H79" i="1" s="1"/>
  <c r="G164" i="1"/>
  <c r="H164" i="1" s="1"/>
  <c r="I226" i="1"/>
  <c r="J226" i="1" s="1"/>
  <c r="G87" i="1"/>
  <c r="H87" i="1" s="1"/>
  <c r="I324" i="1"/>
  <c r="J324" i="1" s="1"/>
  <c r="F261" i="1"/>
  <c r="G332" i="1"/>
  <c r="H332" i="1" s="1"/>
  <c r="I204" i="1"/>
  <c r="J204" i="1" s="1"/>
  <c r="G353" i="1"/>
  <c r="H353" i="1" s="1"/>
  <c r="G167" i="1"/>
  <c r="H167" i="1" s="1"/>
  <c r="G217" i="1"/>
  <c r="H217" i="1" s="1"/>
  <c r="G203" i="1"/>
  <c r="H203" i="1" s="1"/>
  <c r="I145" i="1"/>
  <c r="J145" i="1" s="1"/>
  <c r="G211" i="1"/>
  <c r="H211" i="1" s="1"/>
  <c r="G145" i="1"/>
  <c r="H145" i="1" s="1"/>
  <c r="I123" i="1"/>
  <c r="J123" i="1" s="1"/>
  <c r="I54" i="1"/>
  <c r="J54" i="1" s="1"/>
  <c r="G311" i="1"/>
  <c r="H311" i="1" s="1"/>
  <c r="I52" i="1"/>
  <c r="J52" i="1" s="1"/>
  <c r="G348" i="1"/>
  <c r="H348" i="1" s="1"/>
  <c r="F305" i="1"/>
  <c r="G67" i="1"/>
  <c r="H67" i="1" s="1"/>
  <c r="F25" i="1"/>
  <c r="G93" i="1"/>
  <c r="H93" i="1" s="1"/>
  <c r="G115" i="1"/>
  <c r="H115" i="1" s="1"/>
  <c r="G341" i="1"/>
  <c r="H341" i="1" s="1"/>
  <c r="G53" i="1"/>
  <c r="H53" i="1" s="1"/>
  <c r="I164" i="1"/>
  <c r="J164" i="1" s="1"/>
  <c r="G215" i="1"/>
  <c r="H215" i="1" s="1"/>
  <c r="G253" i="1"/>
  <c r="H253" i="1" s="1"/>
  <c r="G161" i="1"/>
  <c r="H161" i="1" s="1"/>
  <c r="I81" i="1"/>
  <c r="J81" i="1" s="1"/>
  <c r="G112" i="1"/>
  <c r="H112" i="1" s="1"/>
  <c r="I348" i="1"/>
  <c r="J348" i="1" s="1"/>
  <c r="I359" i="1"/>
  <c r="J359" i="1" s="1"/>
  <c r="I20" i="1"/>
  <c r="J20" i="1" s="1"/>
  <c r="G123" i="1"/>
  <c r="H123" i="1" s="1"/>
  <c r="I150" i="1"/>
  <c r="J150" i="1" s="1"/>
  <c r="I138" i="1"/>
  <c r="J138" i="1" s="1"/>
  <c r="G187" i="1"/>
  <c r="H187" i="1" s="1"/>
  <c r="I178" i="1"/>
  <c r="J178" i="1" s="1"/>
  <c r="F75" i="1"/>
  <c r="I355" i="1"/>
  <c r="J355" i="1" s="1"/>
  <c r="G225" i="1"/>
  <c r="H225" i="1" s="1"/>
  <c r="G143" i="1"/>
  <c r="H143" i="1" s="1"/>
  <c r="F96" i="1"/>
  <c r="G357" i="1"/>
  <c r="H357" i="1" s="1"/>
  <c r="I58" i="1"/>
  <c r="J58" i="1" s="1"/>
  <c r="I10" i="1"/>
  <c r="J10" i="1" s="1"/>
  <c r="G255" i="1"/>
  <c r="H255" i="1" s="1"/>
  <c r="G138" i="1"/>
  <c r="H138" i="1" s="1"/>
  <c r="I82" i="1"/>
  <c r="J82" i="1" s="1"/>
  <c r="I334" i="1"/>
  <c r="J334" i="1" s="1"/>
  <c r="I310" i="1"/>
  <c r="J310" i="1" s="1"/>
  <c r="G258" i="1"/>
  <c r="H258" i="1" s="1"/>
  <c r="I57" i="1"/>
  <c r="J57" i="1" s="1"/>
  <c r="G359" i="1"/>
  <c r="H359" i="1" s="1"/>
  <c r="G222" i="1"/>
  <c r="H222" i="1" s="1"/>
  <c r="I103" i="1"/>
  <c r="J103" i="1" s="1"/>
  <c r="I75" i="1"/>
  <c r="J75" i="1" s="1"/>
  <c r="F240" i="1"/>
  <c r="G128" i="1"/>
  <c r="H128" i="1" s="1"/>
  <c r="G245" i="1"/>
  <c r="H245" i="1" s="1"/>
  <c r="G55" i="1"/>
  <c r="H55" i="1" s="1"/>
  <c r="G32" i="1"/>
  <c r="H32" i="1" s="1"/>
  <c r="G101" i="1"/>
  <c r="H101" i="1" s="1"/>
  <c r="G38" i="1"/>
  <c r="H38" i="1" s="1"/>
  <c r="G193" i="1"/>
  <c r="H193" i="1" s="1"/>
  <c r="G71" i="1"/>
  <c r="H71" i="1" s="1"/>
  <c r="F59" i="1"/>
  <c r="I202" i="1"/>
  <c r="J202" i="1" s="1"/>
  <c r="G306" i="1"/>
  <c r="H306" i="1" s="1"/>
  <c r="I251" i="1"/>
  <c r="J251" i="1" s="1"/>
  <c r="I259" i="1"/>
  <c r="J259" i="1" s="1"/>
  <c r="S259" i="1"/>
  <c r="I118" i="1"/>
  <c r="J118" i="1" s="1"/>
  <c r="I328" i="1"/>
  <c r="J328" i="1" s="1"/>
  <c r="I120" i="1"/>
  <c r="J120" i="1" s="1"/>
  <c r="I315" i="1"/>
  <c r="J315" i="1" s="1"/>
  <c r="J80" i="1"/>
  <c r="J26" i="1"/>
  <c r="J330" i="1"/>
  <c r="J253" i="1"/>
  <c r="J179" i="1"/>
  <c r="J319" i="1"/>
  <c r="J352" i="1"/>
  <c r="J72" i="1"/>
  <c r="J141" i="1"/>
  <c r="J97" i="1"/>
  <c r="J220" i="1"/>
  <c r="J297" i="1"/>
  <c r="J23" i="1"/>
  <c r="J240" i="1"/>
  <c r="J350" i="1"/>
  <c r="J15" i="1"/>
  <c r="J45" i="1"/>
  <c r="J121" i="1"/>
  <c r="J174" i="1"/>
  <c r="J176" i="1"/>
  <c r="J111" i="1"/>
  <c r="J188" i="1"/>
  <c r="J7" i="1"/>
  <c r="J242" i="1"/>
  <c r="J327" i="1"/>
  <c r="J166" i="1"/>
  <c r="J241" i="1"/>
  <c r="J151" i="1"/>
  <c r="J34" i="1"/>
  <c r="J133" i="1"/>
  <c r="J98" i="1"/>
  <c r="J137" i="1"/>
  <c r="J215" i="1"/>
  <c r="J208" i="1"/>
  <c r="J139" i="1"/>
  <c r="J261" i="1"/>
  <c r="J265" i="1"/>
  <c r="J22" i="1"/>
  <c r="J274" i="1"/>
  <c r="J109" i="1"/>
  <c r="J48" i="1"/>
  <c r="J277" i="1"/>
  <c r="J19" i="1"/>
  <c r="J134" i="1"/>
  <c r="J84" i="1"/>
  <c r="J256" i="1"/>
  <c r="J92" i="1"/>
  <c r="J236" i="1"/>
  <c r="J312" i="1"/>
  <c r="J78" i="1"/>
  <c r="H23" i="3"/>
  <c r="I23" i="3" s="1"/>
  <c r="I7" i="3"/>
  <c r="J7" i="3" s="1"/>
  <c r="J15" i="3"/>
  <c r="J9" i="3"/>
  <c r="J16" i="3"/>
  <c r="J13" i="3"/>
  <c r="J20" i="3"/>
  <c r="G23" i="3"/>
  <c r="H365" i="1" l="1"/>
  <c r="J365" i="1"/>
  <c r="J367" i="1" s="1"/>
  <c r="J23" i="3"/>
  <c r="J10" i="3"/>
  <c r="J14" i="3"/>
  <c r="J11" i="3"/>
  <c r="J17" i="3"/>
  <c r="J19" i="3"/>
  <c r="J18" i="3"/>
  <c r="J21" i="3"/>
  <c r="J8" i="3"/>
  <c r="J12" i="3"/>
  <c r="J368" i="1" l="1"/>
  <c r="K324" i="1"/>
  <c r="L324" i="1" s="1"/>
  <c r="M324" i="1" s="1"/>
  <c r="N324" i="1" s="1"/>
  <c r="O324" i="1" s="1"/>
  <c r="K14" i="1"/>
  <c r="L14" i="1" s="1"/>
  <c r="M14" i="1" s="1"/>
  <c r="N14" i="1" s="1"/>
  <c r="O14" i="1" s="1"/>
  <c r="K314" i="1"/>
  <c r="L314" i="1" s="1"/>
  <c r="M314" i="1" s="1"/>
  <c r="N314" i="1" s="1"/>
  <c r="O314" i="1" s="1"/>
  <c r="K10" i="1"/>
  <c r="L10" i="1" s="1"/>
  <c r="M10" i="1" s="1"/>
  <c r="N10" i="1" s="1"/>
  <c r="O10" i="1" s="1"/>
  <c r="K335" i="1"/>
  <c r="L335" i="1" s="1"/>
  <c r="M335" i="1" s="1"/>
  <c r="N335" i="1" s="1"/>
  <c r="O335" i="1" s="1"/>
  <c r="K65" i="1"/>
  <c r="L65" i="1" s="1"/>
  <c r="M65" i="1" s="1"/>
  <c r="N65" i="1" s="1"/>
  <c r="O65" i="1" s="1"/>
  <c r="K164" i="1"/>
  <c r="L164" i="1" s="1"/>
  <c r="M164" i="1" s="1"/>
  <c r="N164" i="1" s="1"/>
  <c r="O164" i="1" s="1"/>
  <c r="K122" i="1"/>
  <c r="L122" i="1" s="1"/>
  <c r="M122" i="1" s="1"/>
  <c r="N122" i="1" s="1"/>
  <c r="O122" i="1" s="1"/>
  <c r="K360" i="1"/>
  <c r="L360" i="1" s="1"/>
  <c r="M360" i="1" s="1"/>
  <c r="N360" i="1" s="1"/>
  <c r="O360" i="1" s="1"/>
  <c r="K90" i="1"/>
  <c r="L90" i="1" s="1"/>
  <c r="M90" i="1" s="1"/>
  <c r="N90" i="1" s="1"/>
  <c r="O90" i="1" s="1"/>
  <c r="K201" i="1"/>
  <c r="L201" i="1" s="1"/>
  <c r="M201" i="1" s="1"/>
  <c r="N201" i="1" s="1"/>
  <c r="O201" i="1" s="1"/>
  <c r="K313" i="1"/>
  <c r="L313" i="1" s="1"/>
  <c r="M313" i="1" s="1"/>
  <c r="N313" i="1" s="1"/>
  <c r="O313" i="1" s="1"/>
  <c r="K185" i="1"/>
  <c r="L185" i="1" s="1"/>
  <c r="M185" i="1" s="1"/>
  <c r="N185" i="1" s="1"/>
  <c r="O185" i="1" s="1"/>
  <c r="K203" i="1"/>
  <c r="L203" i="1" s="1"/>
  <c r="M203" i="1" s="1"/>
  <c r="N203" i="1" s="1"/>
  <c r="O203" i="1" s="1"/>
  <c r="K279" i="1"/>
  <c r="L279" i="1" s="1"/>
  <c r="M279" i="1" s="1"/>
  <c r="N279" i="1" s="1"/>
  <c r="O279" i="1" s="1"/>
  <c r="K123" i="1"/>
  <c r="L123" i="1" s="1"/>
  <c r="M123" i="1" s="1"/>
  <c r="N123" i="1" s="1"/>
  <c r="O123" i="1" s="1"/>
  <c r="K211" i="1"/>
  <c r="L211" i="1" s="1"/>
  <c r="M211" i="1" s="1"/>
  <c r="N211" i="1" s="1"/>
  <c r="O211" i="1" s="1"/>
  <c r="K226" i="1"/>
  <c r="L226" i="1" s="1"/>
  <c r="M226" i="1" s="1"/>
  <c r="N226" i="1" s="1"/>
  <c r="O226" i="1" s="1"/>
  <c r="K249" i="1"/>
  <c r="L249" i="1" s="1"/>
  <c r="M249" i="1" s="1"/>
  <c r="N249" i="1" s="1"/>
  <c r="O249" i="1" s="1"/>
  <c r="K131" i="1"/>
  <c r="L131" i="1" s="1"/>
  <c r="M131" i="1" s="1"/>
  <c r="N131" i="1" s="1"/>
  <c r="O131" i="1" s="1"/>
  <c r="K295" i="1"/>
  <c r="L295" i="1" s="1"/>
  <c r="M295" i="1" s="1"/>
  <c r="N295" i="1" s="1"/>
  <c r="O295" i="1" s="1"/>
  <c r="K138" i="1"/>
  <c r="L138" i="1" s="1"/>
  <c r="M138" i="1" s="1"/>
  <c r="N138" i="1" s="1"/>
  <c r="O138" i="1" s="1"/>
  <c r="K250" i="1"/>
  <c r="L250" i="1" s="1"/>
  <c r="M250" i="1" s="1"/>
  <c r="N250" i="1" s="1"/>
  <c r="O250" i="1" s="1"/>
  <c r="K31" i="1"/>
  <c r="L31" i="1" s="1"/>
  <c r="M31" i="1" s="1"/>
  <c r="N31" i="1" s="1"/>
  <c r="O31" i="1" s="1"/>
  <c r="K171" i="1"/>
  <c r="L171" i="1" s="1"/>
  <c r="M171" i="1" s="1"/>
  <c r="N171" i="1" s="1"/>
  <c r="O171" i="1" s="1"/>
  <c r="K334" i="1"/>
  <c r="L334" i="1" s="1"/>
  <c r="M334" i="1" s="1"/>
  <c r="N334" i="1" s="1"/>
  <c r="O334" i="1" s="1"/>
  <c r="K300" i="1"/>
  <c r="L300" i="1" s="1"/>
  <c r="M300" i="1" s="1"/>
  <c r="N300" i="1" s="1"/>
  <c r="O300" i="1" s="1"/>
  <c r="K38" i="1"/>
  <c r="L38" i="1" s="1"/>
  <c r="M38" i="1" s="1"/>
  <c r="N38" i="1" s="1"/>
  <c r="O38" i="1" s="1"/>
  <c r="K32" i="1"/>
  <c r="L32" i="1" s="1"/>
  <c r="M32" i="1" s="1"/>
  <c r="N32" i="1" s="1"/>
  <c r="O32" i="1" s="1"/>
  <c r="K21" i="1"/>
  <c r="L21" i="1" s="1"/>
  <c r="M21" i="1" s="1"/>
  <c r="N21" i="1" s="1"/>
  <c r="O21" i="1" s="1"/>
  <c r="K107" i="1"/>
  <c r="L107" i="1" s="1"/>
  <c r="M107" i="1" s="1"/>
  <c r="N107" i="1" s="1"/>
  <c r="O107" i="1" s="1"/>
  <c r="K103" i="1"/>
  <c r="L103" i="1" s="1"/>
  <c r="M103" i="1" s="1"/>
  <c r="N103" i="1" s="1"/>
  <c r="O103" i="1" s="1"/>
  <c r="K47" i="1"/>
  <c r="L47" i="1" s="1"/>
  <c r="M47" i="1" s="1"/>
  <c r="N47" i="1" s="1"/>
  <c r="O47" i="1" s="1"/>
  <c r="K41" i="1"/>
  <c r="L41" i="1" s="1"/>
  <c r="M41" i="1" s="1"/>
  <c r="N41" i="1" s="1"/>
  <c r="O41" i="1" s="1"/>
  <c r="K275" i="1"/>
  <c r="L275" i="1" s="1"/>
  <c r="M275" i="1" s="1"/>
  <c r="N275" i="1" s="1"/>
  <c r="O275" i="1" s="1"/>
  <c r="K44" i="1"/>
  <c r="L44" i="1" s="1"/>
  <c r="M44" i="1" s="1"/>
  <c r="N44" i="1" s="1"/>
  <c r="O44" i="1" s="1"/>
  <c r="K106" i="1"/>
  <c r="L106" i="1" s="1"/>
  <c r="M106" i="1" s="1"/>
  <c r="N106" i="1" s="1"/>
  <c r="O106" i="1" s="1"/>
  <c r="K189" i="1"/>
  <c r="L189" i="1" s="1"/>
  <c r="M189" i="1" s="1"/>
  <c r="N189" i="1" s="1"/>
  <c r="O189" i="1" s="1"/>
  <c r="K199" i="1"/>
  <c r="L199" i="1" s="1"/>
  <c r="M199" i="1" s="1"/>
  <c r="N199" i="1" s="1"/>
  <c r="O199" i="1" s="1"/>
  <c r="K310" i="1"/>
  <c r="L310" i="1" s="1"/>
  <c r="M310" i="1" s="1"/>
  <c r="N310" i="1" s="1"/>
  <c r="O310" i="1" s="1"/>
  <c r="K271" i="1"/>
  <c r="L271" i="1" s="1"/>
  <c r="M271" i="1" s="1"/>
  <c r="N271" i="1" s="1"/>
  <c r="O271" i="1" s="1"/>
  <c r="K81" i="1"/>
  <c r="L81" i="1" s="1"/>
  <c r="M81" i="1" s="1"/>
  <c r="N81" i="1" s="1"/>
  <c r="O81" i="1" s="1"/>
  <c r="K305" i="1"/>
  <c r="L305" i="1" s="1"/>
  <c r="M305" i="1" s="1"/>
  <c r="N305" i="1" s="1"/>
  <c r="O305" i="1" s="1"/>
  <c r="K105" i="1"/>
  <c r="L105" i="1" s="1"/>
  <c r="M105" i="1" s="1"/>
  <c r="N105" i="1" s="1"/>
  <c r="O105" i="1" s="1"/>
  <c r="K317" i="1"/>
  <c r="L317" i="1" s="1"/>
  <c r="M317" i="1" s="1"/>
  <c r="N317" i="1" s="1"/>
  <c r="O317" i="1" s="1"/>
  <c r="K112" i="1"/>
  <c r="L112" i="1" s="1"/>
  <c r="M112" i="1" s="1"/>
  <c r="N112" i="1" s="1"/>
  <c r="O112" i="1" s="1"/>
  <c r="K299" i="1"/>
  <c r="L299" i="1" s="1"/>
  <c r="M299" i="1" s="1"/>
  <c r="N299" i="1" s="1"/>
  <c r="O299" i="1" s="1"/>
  <c r="K254" i="1"/>
  <c r="L254" i="1" s="1"/>
  <c r="M254" i="1" s="1"/>
  <c r="N254" i="1" s="1"/>
  <c r="O254" i="1" s="1"/>
  <c r="K82" i="1"/>
  <c r="L82" i="1" s="1"/>
  <c r="M82" i="1" s="1"/>
  <c r="N82" i="1" s="1"/>
  <c r="O82" i="1" s="1"/>
  <c r="K218" i="1"/>
  <c r="L218" i="1" s="1"/>
  <c r="M218" i="1" s="1"/>
  <c r="N218" i="1" s="1"/>
  <c r="O218" i="1" s="1"/>
  <c r="K204" i="1"/>
  <c r="L204" i="1" s="1"/>
  <c r="M204" i="1" s="1"/>
  <c r="N204" i="1" s="1"/>
  <c r="O204" i="1" s="1"/>
  <c r="K332" i="1"/>
  <c r="L332" i="1" s="1"/>
  <c r="M332" i="1" s="1"/>
  <c r="N332" i="1" s="1"/>
  <c r="O332" i="1" s="1"/>
  <c r="K49" i="1"/>
  <c r="L49" i="1" s="1"/>
  <c r="M49" i="1" s="1"/>
  <c r="N49" i="1" s="1"/>
  <c r="O49" i="1" s="1"/>
  <c r="K173" i="1"/>
  <c r="L173" i="1" s="1"/>
  <c r="M173" i="1" s="1"/>
  <c r="N173" i="1" s="1"/>
  <c r="O173" i="1" s="1"/>
  <c r="K180" i="1"/>
  <c r="L180" i="1" s="1"/>
  <c r="M180" i="1" s="1"/>
  <c r="N180" i="1" s="1"/>
  <c r="O180" i="1" s="1"/>
  <c r="K135" i="1"/>
  <c r="L135" i="1" s="1"/>
  <c r="M135" i="1" s="1"/>
  <c r="N135" i="1" s="1"/>
  <c r="O135" i="1" s="1"/>
  <c r="K341" i="1"/>
  <c r="L341" i="1" s="1"/>
  <c r="M341" i="1" s="1"/>
  <c r="N341" i="1" s="1"/>
  <c r="O341" i="1" s="1"/>
  <c r="K96" i="1"/>
  <c r="L96" i="1" s="1"/>
  <c r="M96" i="1" s="1"/>
  <c r="N96" i="1" s="1"/>
  <c r="O96" i="1" s="1"/>
  <c r="K194" i="1"/>
  <c r="L194" i="1" s="1"/>
  <c r="M194" i="1" s="1"/>
  <c r="N194" i="1" s="1"/>
  <c r="O194" i="1" s="1"/>
  <c r="K79" i="1"/>
  <c r="L79" i="1" s="1"/>
  <c r="M79" i="1" s="1"/>
  <c r="N79" i="1" s="1"/>
  <c r="O79" i="1" s="1"/>
  <c r="K52" i="1"/>
  <c r="L52" i="1" s="1"/>
  <c r="M52" i="1" s="1"/>
  <c r="N52" i="1" s="1"/>
  <c r="O52" i="1" s="1"/>
  <c r="K35" i="1"/>
  <c r="L35" i="1" s="1"/>
  <c r="M35" i="1" s="1"/>
  <c r="N35" i="1" s="1"/>
  <c r="O35" i="1" s="1"/>
  <c r="K91" i="1"/>
  <c r="L91" i="1" s="1"/>
  <c r="M91" i="1" s="1"/>
  <c r="N91" i="1" s="1"/>
  <c r="O91" i="1" s="1"/>
  <c r="K9" i="1"/>
  <c r="L9" i="1" s="1"/>
  <c r="M9" i="1" s="1"/>
  <c r="N9" i="1" s="1"/>
  <c r="O9" i="1" s="1"/>
  <c r="K326" i="1"/>
  <c r="L326" i="1" s="1"/>
  <c r="M326" i="1" s="1"/>
  <c r="N326" i="1" s="1"/>
  <c r="O326" i="1" s="1"/>
  <c r="K329" i="1"/>
  <c r="L329" i="1" s="1"/>
  <c r="M329" i="1" s="1"/>
  <c r="N329" i="1" s="1"/>
  <c r="O329" i="1" s="1"/>
  <c r="K145" i="1"/>
  <c r="L145" i="1" s="1"/>
  <c r="M145" i="1" s="1"/>
  <c r="N145" i="1" s="1"/>
  <c r="O145" i="1" s="1"/>
  <c r="K357" i="1"/>
  <c r="L357" i="1" s="1"/>
  <c r="M357" i="1" s="1"/>
  <c r="N357" i="1" s="1"/>
  <c r="O357" i="1" s="1"/>
  <c r="K346" i="1"/>
  <c r="L346" i="1" s="1"/>
  <c r="M346" i="1" s="1"/>
  <c r="N346" i="1" s="1"/>
  <c r="O346" i="1" s="1"/>
  <c r="K217" i="1"/>
  <c r="L217" i="1" s="1"/>
  <c r="M217" i="1" s="1"/>
  <c r="N217" i="1" s="1"/>
  <c r="O217" i="1" s="1"/>
  <c r="K66" i="1"/>
  <c r="L66" i="1" s="1"/>
  <c r="M66" i="1" s="1"/>
  <c r="N66" i="1" s="1"/>
  <c r="O66" i="1" s="1"/>
  <c r="K195" i="1"/>
  <c r="L195" i="1" s="1"/>
  <c r="M195" i="1" s="1"/>
  <c r="N195" i="1" s="1"/>
  <c r="O195" i="1" s="1"/>
  <c r="K64" i="1"/>
  <c r="L64" i="1" s="1"/>
  <c r="M64" i="1" s="1"/>
  <c r="N64" i="1" s="1"/>
  <c r="O64" i="1" s="1"/>
  <c r="K232" i="1"/>
  <c r="L232" i="1" s="1"/>
  <c r="M232" i="1" s="1"/>
  <c r="N232" i="1" s="1"/>
  <c r="O232" i="1" s="1"/>
  <c r="K355" i="1"/>
  <c r="L355" i="1" s="1"/>
  <c r="M355" i="1" s="1"/>
  <c r="N355" i="1" s="1"/>
  <c r="O355" i="1" s="1"/>
  <c r="K323" i="1"/>
  <c r="L323" i="1" s="1"/>
  <c r="M323" i="1" s="1"/>
  <c r="N323" i="1" s="1"/>
  <c r="O323" i="1" s="1"/>
  <c r="K281" i="1"/>
  <c r="L281" i="1" s="1"/>
  <c r="M281" i="1" s="1"/>
  <c r="N281" i="1" s="1"/>
  <c r="O281" i="1" s="1"/>
  <c r="K196" i="1"/>
  <c r="L196" i="1" s="1"/>
  <c r="M196" i="1" s="1"/>
  <c r="N196" i="1" s="1"/>
  <c r="O196" i="1" s="1"/>
  <c r="K162" i="1"/>
  <c r="L162" i="1" s="1"/>
  <c r="M162" i="1" s="1"/>
  <c r="N162" i="1" s="1"/>
  <c r="O162" i="1" s="1"/>
  <c r="K55" i="1"/>
  <c r="L55" i="1" s="1"/>
  <c r="M55" i="1" s="1"/>
  <c r="N55" i="1" s="1"/>
  <c r="O55" i="1" s="1"/>
  <c r="K129" i="1"/>
  <c r="L129" i="1" s="1"/>
  <c r="M129" i="1" s="1"/>
  <c r="N129" i="1" s="1"/>
  <c r="O129" i="1" s="1"/>
  <c r="K224" i="1"/>
  <c r="L224" i="1" s="1"/>
  <c r="M224" i="1" s="1"/>
  <c r="N224" i="1" s="1"/>
  <c r="O224" i="1" s="1"/>
  <c r="K63" i="1"/>
  <c r="L63" i="1" s="1"/>
  <c r="M63" i="1" s="1"/>
  <c r="N63" i="1" s="1"/>
  <c r="O63" i="1" s="1"/>
  <c r="K269" i="1"/>
  <c r="L269" i="1" s="1"/>
  <c r="M269" i="1" s="1"/>
  <c r="N269" i="1" s="1"/>
  <c r="O269" i="1" s="1"/>
  <c r="K25" i="1"/>
  <c r="L25" i="1" s="1"/>
  <c r="M25" i="1" s="1"/>
  <c r="N25" i="1" s="1"/>
  <c r="O25" i="1" s="1"/>
  <c r="K68" i="1"/>
  <c r="L68" i="1" s="1"/>
  <c r="M68" i="1" s="1"/>
  <c r="N68" i="1" s="1"/>
  <c r="O68" i="1" s="1"/>
  <c r="K255" i="1"/>
  <c r="L255" i="1" s="1"/>
  <c r="M255" i="1" s="1"/>
  <c r="N255" i="1" s="1"/>
  <c r="O255" i="1" s="1"/>
  <c r="K328" i="1"/>
  <c r="L328" i="1" s="1"/>
  <c r="M328" i="1" s="1"/>
  <c r="N328" i="1" s="1"/>
  <c r="O328" i="1" s="1"/>
  <c r="K361" i="1"/>
  <c r="L361" i="1" s="1"/>
  <c r="M361" i="1" s="1"/>
  <c r="N361" i="1" s="1"/>
  <c r="O361" i="1" s="1"/>
  <c r="K114" i="1"/>
  <c r="L114" i="1" s="1"/>
  <c r="M114" i="1" s="1"/>
  <c r="N114" i="1" s="1"/>
  <c r="O114" i="1" s="1"/>
  <c r="K120" i="1"/>
  <c r="L120" i="1" s="1"/>
  <c r="M120" i="1" s="1"/>
  <c r="N120" i="1" s="1"/>
  <c r="O120" i="1" s="1"/>
  <c r="K186" i="1"/>
  <c r="L186" i="1" s="1"/>
  <c r="M186" i="1" s="1"/>
  <c r="N186" i="1" s="1"/>
  <c r="O186" i="1" s="1"/>
  <c r="K264" i="1"/>
  <c r="L264" i="1" s="1"/>
  <c r="M264" i="1" s="1"/>
  <c r="N264" i="1" s="1"/>
  <c r="O264" i="1" s="1"/>
  <c r="K62" i="1"/>
  <c r="L62" i="1" s="1"/>
  <c r="M62" i="1" s="1"/>
  <c r="N62" i="1" s="1"/>
  <c r="O62" i="1" s="1"/>
  <c r="K187" i="1"/>
  <c r="L187" i="1" s="1"/>
  <c r="M187" i="1" s="1"/>
  <c r="N187" i="1" s="1"/>
  <c r="O187" i="1" s="1"/>
  <c r="K347" i="1"/>
  <c r="L347" i="1" s="1"/>
  <c r="M347" i="1" s="1"/>
  <c r="N347" i="1" s="1"/>
  <c r="O347" i="1" s="1"/>
  <c r="K315" i="1"/>
  <c r="L315" i="1" s="1"/>
  <c r="M315" i="1" s="1"/>
  <c r="N315" i="1" s="1"/>
  <c r="O315" i="1" s="1"/>
  <c r="K83" i="1"/>
  <c r="L83" i="1" s="1"/>
  <c r="M83" i="1" s="1"/>
  <c r="N83" i="1" s="1"/>
  <c r="O83" i="1" s="1"/>
  <c r="K252" i="1"/>
  <c r="L252" i="1" s="1"/>
  <c r="M252" i="1" s="1"/>
  <c r="N252" i="1" s="1"/>
  <c r="O252" i="1" s="1"/>
  <c r="K50" i="1"/>
  <c r="L50" i="1" s="1"/>
  <c r="M50" i="1" s="1"/>
  <c r="N50" i="1" s="1"/>
  <c r="O50" i="1" s="1"/>
  <c r="K349" i="1"/>
  <c r="L349" i="1" s="1"/>
  <c r="M349" i="1" s="1"/>
  <c r="N349" i="1" s="1"/>
  <c r="O349" i="1" s="1"/>
  <c r="K359" i="1"/>
  <c r="L359" i="1" s="1"/>
  <c r="M359" i="1" s="1"/>
  <c r="N359" i="1" s="1"/>
  <c r="O359" i="1" s="1"/>
  <c r="K33" i="1"/>
  <c r="L33" i="1" s="1"/>
  <c r="M33" i="1" s="1"/>
  <c r="N33" i="1" s="1"/>
  <c r="O33" i="1" s="1"/>
  <c r="K209" i="1"/>
  <c r="L209" i="1" s="1"/>
  <c r="M209" i="1" s="1"/>
  <c r="N209" i="1" s="1"/>
  <c r="O209" i="1" s="1"/>
  <c r="K302" i="1"/>
  <c r="L302" i="1" s="1"/>
  <c r="M302" i="1" s="1"/>
  <c r="N302" i="1" s="1"/>
  <c r="O302" i="1" s="1"/>
  <c r="K291" i="1"/>
  <c r="L291" i="1" s="1"/>
  <c r="M291" i="1" s="1"/>
  <c r="N291" i="1" s="1"/>
  <c r="O291" i="1" s="1"/>
  <c r="K202" i="1"/>
  <c r="L202" i="1" s="1"/>
  <c r="M202" i="1" s="1"/>
  <c r="N202" i="1" s="1"/>
  <c r="O202" i="1" s="1"/>
  <c r="K74" i="1"/>
  <c r="L74" i="1" s="1"/>
  <c r="M74" i="1" s="1"/>
  <c r="N74" i="1" s="1"/>
  <c r="O74" i="1" s="1"/>
  <c r="K127" i="1"/>
  <c r="L127" i="1" s="1"/>
  <c r="M127" i="1" s="1"/>
  <c r="N127" i="1" s="1"/>
  <c r="O127" i="1" s="1"/>
  <c r="K318" i="1"/>
  <c r="L318" i="1" s="1"/>
  <c r="M318" i="1" s="1"/>
  <c r="N318" i="1" s="1"/>
  <c r="O318" i="1" s="1"/>
  <c r="K132" i="1"/>
  <c r="L132" i="1" s="1"/>
  <c r="M132" i="1" s="1"/>
  <c r="N132" i="1" s="1"/>
  <c r="O132" i="1" s="1"/>
  <c r="K86" i="1"/>
  <c r="L86" i="1" s="1"/>
  <c r="M86" i="1" s="1"/>
  <c r="N86" i="1" s="1"/>
  <c r="O86" i="1" s="1"/>
  <c r="K163" i="1"/>
  <c r="L163" i="1" s="1"/>
  <c r="M163" i="1" s="1"/>
  <c r="N163" i="1" s="1"/>
  <c r="O163" i="1" s="1"/>
  <c r="K306" i="1"/>
  <c r="L306" i="1" s="1"/>
  <c r="M306" i="1" s="1"/>
  <c r="N306" i="1" s="1"/>
  <c r="O306" i="1" s="1"/>
  <c r="K363" i="1"/>
  <c r="L363" i="1" s="1"/>
  <c r="M363" i="1" s="1"/>
  <c r="N363" i="1" s="1"/>
  <c r="O363" i="1" s="1"/>
  <c r="K75" i="1"/>
  <c r="L75" i="1" s="1"/>
  <c r="M75" i="1" s="1"/>
  <c r="N75" i="1" s="1"/>
  <c r="O75" i="1" s="1"/>
  <c r="K36" i="1"/>
  <c r="L36" i="1" s="1"/>
  <c r="M36" i="1" s="1"/>
  <c r="N36" i="1" s="1"/>
  <c r="O36" i="1" s="1"/>
  <c r="K67" i="1"/>
  <c r="L67" i="1" s="1"/>
  <c r="M67" i="1" s="1"/>
  <c r="N67" i="1" s="1"/>
  <c r="O67" i="1" s="1"/>
  <c r="K322" i="1"/>
  <c r="L322" i="1" s="1"/>
  <c r="M322" i="1" s="1"/>
  <c r="N322" i="1" s="1"/>
  <c r="O322" i="1" s="1"/>
  <c r="K223" i="1"/>
  <c r="L223" i="1" s="1"/>
  <c r="M223" i="1" s="1"/>
  <c r="N223" i="1" s="1"/>
  <c r="O223" i="1" s="1"/>
  <c r="K69" i="1"/>
  <c r="L69" i="1" s="1"/>
  <c r="M69" i="1" s="1"/>
  <c r="N69" i="1" s="1"/>
  <c r="O69" i="1" s="1"/>
  <c r="K276" i="1"/>
  <c r="L276" i="1" s="1"/>
  <c r="M276" i="1" s="1"/>
  <c r="N276" i="1" s="1"/>
  <c r="O276" i="1" s="1"/>
  <c r="K59" i="1"/>
  <c r="L59" i="1" s="1"/>
  <c r="M59" i="1" s="1"/>
  <c r="N59" i="1" s="1"/>
  <c r="O59" i="1" s="1"/>
  <c r="K213" i="1"/>
  <c r="L213" i="1" s="1"/>
  <c r="M213" i="1" s="1"/>
  <c r="N213" i="1" s="1"/>
  <c r="O213" i="1" s="1"/>
  <c r="K58" i="1"/>
  <c r="L58" i="1" s="1"/>
  <c r="M58" i="1" s="1"/>
  <c r="N58" i="1" s="1"/>
  <c r="O58" i="1" s="1"/>
  <c r="K356" i="1"/>
  <c r="L356" i="1" s="1"/>
  <c r="M356" i="1" s="1"/>
  <c r="N356" i="1" s="1"/>
  <c r="O356" i="1" s="1"/>
  <c r="K24" i="1"/>
  <c r="L24" i="1" s="1"/>
  <c r="M24" i="1" s="1"/>
  <c r="N24" i="1" s="1"/>
  <c r="O24" i="1" s="1"/>
  <c r="K30" i="1"/>
  <c r="L30" i="1" s="1"/>
  <c r="M30" i="1" s="1"/>
  <c r="N30" i="1" s="1"/>
  <c r="O30" i="1" s="1"/>
  <c r="K87" i="1"/>
  <c r="L87" i="1" s="1"/>
  <c r="M87" i="1" s="1"/>
  <c r="N87" i="1" s="1"/>
  <c r="O87" i="1" s="1"/>
  <c r="K170" i="1"/>
  <c r="L170" i="1" s="1"/>
  <c r="M170" i="1" s="1"/>
  <c r="N170" i="1" s="1"/>
  <c r="O170" i="1" s="1"/>
  <c r="K142" i="1"/>
  <c r="L142" i="1" s="1"/>
  <c r="M142" i="1" s="1"/>
  <c r="N142" i="1" s="1"/>
  <c r="O142" i="1" s="1"/>
  <c r="K128" i="1"/>
  <c r="L128" i="1" s="1"/>
  <c r="M128" i="1" s="1"/>
  <c r="N128" i="1" s="1"/>
  <c r="O128" i="1" s="1"/>
  <c r="K235" i="1"/>
  <c r="L235" i="1" s="1"/>
  <c r="M235" i="1" s="1"/>
  <c r="N235" i="1" s="1"/>
  <c r="O235" i="1" s="1"/>
  <c r="K144" i="1"/>
  <c r="L144" i="1" s="1"/>
  <c r="M144" i="1" s="1"/>
  <c r="N144" i="1" s="1"/>
  <c r="O144" i="1" s="1"/>
  <c r="K354" i="1"/>
  <c r="L354" i="1" s="1"/>
  <c r="M354" i="1" s="1"/>
  <c r="N354" i="1" s="1"/>
  <c r="O354" i="1" s="1"/>
  <c r="K343" i="1"/>
  <c r="L343" i="1" s="1"/>
  <c r="M343" i="1" s="1"/>
  <c r="N343" i="1" s="1"/>
  <c r="O343" i="1" s="1"/>
  <c r="K150" i="1"/>
  <c r="L150" i="1" s="1"/>
  <c r="M150" i="1" s="1"/>
  <c r="N150" i="1" s="1"/>
  <c r="O150" i="1" s="1"/>
  <c r="K177" i="1"/>
  <c r="L177" i="1" s="1"/>
  <c r="M177" i="1" s="1"/>
  <c r="N177" i="1" s="1"/>
  <c r="O177" i="1" s="1"/>
  <c r="K147" i="1"/>
  <c r="L147" i="1" s="1"/>
  <c r="M147" i="1" s="1"/>
  <c r="N147" i="1" s="1"/>
  <c r="O147" i="1" s="1"/>
  <c r="K20" i="1"/>
  <c r="L20" i="1" s="1"/>
  <c r="M20" i="1" s="1"/>
  <c r="N20" i="1" s="1"/>
  <c r="O20" i="1" s="1"/>
  <c r="K288" i="1"/>
  <c r="L288" i="1" s="1"/>
  <c r="M288" i="1" s="1"/>
  <c r="N288" i="1" s="1"/>
  <c r="O288" i="1" s="1"/>
  <c r="K183" i="1"/>
  <c r="L183" i="1" s="1"/>
  <c r="M183" i="1" s="1"/>
  <c r="N183" i="1" s="1"/>
  <c r="O183" i="1" s="1"/>
  <c r="K27" i="1"/>
  <c r="L27" i="1" s="1"/>
  <c r="M27" i="1" s="1"/>
  <c r="N27" i="1" s="1"/>
  <c r="O27" i="1" s="1"/>
  <c r="K53" i="1"/>
  <c r="L53" i="1" s="1"/>
  <c r="M53" i="1" s="1"/>
  <c r="N53" i="1" s="1"/>
  <c r="O53" i="1" s="1"/>
  <c r="K193" i="1"/>
  <c r="L193" i="1" s="1"/>
  <c r="M193" i="1" s="1"/>
  <c r="N193" i="1" s="1"/>
  <c r="O193" i="1" s="1"/>
  <c r="K118" i="1"/>
  <c r="L118" i="1" s="1"/>
  <c r="M118" i="1" s="1"/>
  <c r="N118" i="1" s="1"/>
  <c r="O118" i="1" s="1"/>
  <c r="K231" i="1"/>
  <c r="L231" i="1" s="1"/>
  <c r="M231" i="1" s="1"/>
  <c r="N231" i="1" s="1"/>
  <c r="O231" i="1" s="1"/>
  <c r="K340" i="1"/>
  <c r="L340" i="1" s="1"/>
  <c r="M340" i="1" s="1"/>
  <c r="N340" i="1" s="1"/>
  <c r="O340" i="1" s="1"/>
  <c r="K345" i="1"/>
  <c r="L345" i="1" s="1"/>
  <c r="M345" i="1" s="1"/>
  <c r="N345" i="1" s="1"/>
  <c r="O345" i="1" s="1"/>
  <c r="K216" i="1"/>
  <c r="L216" i="1" s="1"/>
  <c r="M216" i="1" s="1"/>
  <c r="N216" i="1" s="1"/>
  <c r="O216" i="1" s="1"/>
  <c r="K130" i="1"/>
  <c r="L130" i="1" s="1"/>
  <c r="M130" i="1" s="1"/>
  <c r="N130" i="1" s="1"/>
  <c r="O130" i="1" s="1"/>
  <c r="K263" i="1"/>
  <c r="L263" i="1" s="1"/>
  <c r="M263" i="1" s="1"/>
  <c r="N263" i="1" s="1"/>
  <c r="O263" i="1" s="1"/>
  <c r="C4" i="1"/>
  <c r="K148" i="1"/>
  <c r="L148" i="1" s="1"/>
  <c r="M148" i="1" s="1"/>
  <c r="N148" i="1" s="1"/>
  <c r="O148" i="1" s="1"/>
  <c r="K292" i="1"/>
  <c r="L292" i="1" s="1"/>
  <c r="M292" i="1" s="1"/>
  <c r="N292" i="1" s="1"/>
  <c r="O292" i="1" s="1"/>
  <c r="K160" i="1"/>
  <c r="L160" i="1" s="1"/>
  <c r="M160" i="1" s="1"/>
  <c r="N160" i="1" s="1"/>
  <c r="O160" i="1" s="1"/>
  <c r="K237" i="1"/>
  <c r="L237" i="1" s="1"/>
  <c r="M237" i="1" s="1"/>
  <c r="N237" i="1" s="1"/>
  <c r="O237" i="1" s="1"/>
  <c r="K192" i="1"/>
  <c r="L192" i="1" s="1"/>
  <c r="M192" i="1" s="1"/>
  <c r="N192" i="1" s="1"/>
  <c r="O192" i="1" s="1"/>
  <c r="K333" i="1"/>
  <c r="L333" i="1" s="1"/>
  <c r="M333" i="1" s="1"/>
  <c r="N333" i="1" s="1"/>
  <c r="O333" i="1" s="1"/>
  <c r="K155" i="1"/>
  <c r="L155" i="1" s="1"/>
  <c r="M155" i="1" s="1"/>
  <c r="N155" i="1" s="1"/>
  <c r="O155" i="1" s="1"/>
  <c r="K165" i="1"/>
  <c r="L165" i="1" s="1"/>
  <c r="M165" i="1" s="1"/>
  <c r="N165" i="1" s="1"/>
  <c r="O165" i="1" s="1"/>
  <c r="K37" i="1"/>
  <c r="L37" i="1" s="1"/>
  <c r="M37" i="1" s="1"/>
  <c r="N37" i="1" s="1"/>
  <c r="O37" i="1" s="1"/>
  <c r="K51" i="1"/>
  <c r="L51" i="1" s="1"/>
  <c r="M51" i="1" s="1"/>
  <c r="N51" i="1" s="1"/>
  <c r="O51" i="1" s="1"/>
  <c r="K321" i="1"/>
  <c r="L321" i="1" s="1"/>
  <c r="M321" i="1" s="1"/>
  <c r="N321" i="1" s="1"/>
  <c r="O321" i="1" s="1"/>
  <c r="K309" i="1"/>
  <c r="L309" i="1" s="1"/>
  <c r="M309" i="1" s="1"/>
  <c r="N309" i="1" s="1"/>
  <c r="O309" i="1" s="1"/>
  <c r="K77" i="1"/>
  <c r="L77" i="1" s="1"/>
  <c r="M77" i="1" s="1"/>
  <c r="N77" i="1" s="1"/>
  <c r="O77" i="1" s="1"/>
  <c r="K178" i="1"/>
  <c r="L178" i="1" s="1"/>
  <c r="M178" i="1" s="1"/>
  <c r="N178" i="1" s="1"/>
  <c r="O178" i="1" s="1"/>
  <c r="K119" i="1"/>
  <c r="L119" i="1" s="1"/>
  <c r="M119" i="1" s="1"/>
  <c r="N119" i="1" s="1"/>
  <c r="O119" i="1" s="1"/>
  <c r="K116" i="1"/>
  <c r="L116" i="1" s="1"/>
  <c r="M116" i="1" s="1"/>
  <c r="N116" i="1" s="1"/>
  <c r="O116" i="1" s="1"/>
  <c r="K348" i="1"/>
  <c r="L348" i="1" s="1"/>
  <c r="M348" i="1" s="1"/>
  <c r="N348" i="1" s="1"/>
  <c r="O348" i="1" s="1"/>
  <c r="K258" i="1"/>
  <c r="L258" i="1" s="1"/>
  <c r="M258" i="1" s="1"/>
  <c r="N258" i="1" s="1"/>
  <c r="O258" i="1" s="1"/>
  <c r="K61" i="1"/>
  <c r="L61" i="1" s="1"/>
  <c r="M61" i="1" s="1"/>
  <c r="N61" i="1" s="1"/>
  <c r="O61" i="1" s="1"/>
  <c r="K95" i="1"/>
  <c r="L95" i="1" s="1"/>
  <c r="M95" i="1" s="1"/>
  <c r="N95" i="1" s="1"/>
  <c r="O95" i="1" s="1"/>
  <c r="K73" i="1"/>
  <c r="L73" i="1" s="1"/>
  <c r="M73" i="1" s="1"/>
  <c r="N73" i="1" s="1"/>
  <c r="O73" i="1" s="1"/>
  <c r="K54" i="1"/>
  <c r="L54" i="1" s="1"/>
  <c r="M54" i="1" s="1"/>
  <c r="N54" i="1" s="1"/>
  <c r="O54" i="1" s="1"/>
  <c r="K197" i="1"/>
  <c r="L197" i="1" s="1"/>
  <c r="M197" i="1" s="1"/>
  <c r="N197" i="1" s="1"/>
  <c r="O197" i="1" s="1"/>
  <c r="K290" i="1"/>
  <c r="L290" i="1" s="1"/>
  <c r="M290" i="1" s="1"/>
  <c r="N290" i="1" s="1"/>
  <c r="O290" i="1" s="1"/>
  <c r="K259" i="1"/>
  <c r="L259" i="1" s="1"/>
  <c r="M259" i="1" s="1"/>
  <c r="N259" i="1" s="1"/>
  <c r="O259" i="1" s="1"/>
  <c r="K286" i="1"/>
  <c r="L286" i="1" s="1"/>
  <c r="M286" i="1" s="1"/>
  <c r="N286" i="1" s="1"/>
  <c r="O286" i="1" s="1"/>
  <c r="K57" i="1"/>
  <c r="L57" i="1" s="1"/>
  <c r="M57" i="1" s="1"/>
  <c r="N57" i="1" s="1"/>
  <c r="O57" i="1" s="1"/>
  <c r="K267" i="1"/>
  <c r="L267" i="1" s="1"/>
  <c r="M267" i="1" s="1"/>
  <c r="N267" i="1" s="1"/>
  <c r="O267" i="1" s="1"/>
  <c r="K153" i="1"/>
  <c r="L153" i="1" s="1"/>
  <c r="M153" i="1" s="1"/>
  <c r="N153" i="1" s="1"/>
  <c r="O153" i="1" s="1"/>
  <c r="K42" i="1"/>
  <c r="L42" i="1" s="1"/>
  <c r="M42" i="1" s="1"/>
  <c r="N42" i="1" s="1"/>
  <c r="O42" i="1" s="1"/>
  <c r="K124" i="1"/>
  <c r="L124" i="1" s="1"/>
  <c r="M124" i="1" s="1"/>
  <c r="N124" i="1" s="1"/>
  <c r="O124" i="1" s="1"/>
  <c r="K152" i="1"/>
  <c r="L152" i="1" s="1"/>
  <c r="M152" i="1" s="1"/>
  <c r="N152" i="1" s="1"/>
  <c r="O152" i="1" s="1"/>
  <c r="K251" i="1"/>
  <c r="L251" i="1" s="1"/>
  <c r="M251" i="1" s="1"/>
  <c r="N251" i="1" s="1"/>
  <c r="O251" i="1" s="1"/>
  <c r="K210" i="1"/>
  <c r="L210" i="1" s="1"/>
  <c r="M210" i="1" s="1"/>
  <c r="N210" i="1" s="1"/>
  <c r="O210" i="1" s="1"/>
  <c r="K296" i="1"/>
  <c r="L296" i="1" s="1"/>
  <c r="M296" i="1" s="1"/>
  <c r="N296" i="1" s="1"/>
  <c r="O296" i="1" s="1"/>
  <c r="K284" i="1"/>
  <c r="L284" i="1" s="1"/>
  <c r="M284" i="1" s="1"/>
  <c r="N284" i="1" s="1"/>
  <c r="O284" i="1" s="1"/>
  <c r="K221" i="1"/>
  <c r="L221" i="1" s="1"/>
  <c r="M221" i="1" s="1"/>
  <c r="N221" i="1" s="1"/>
  <c r="O221" i="1" s="1"/>
  <c r="K220" i="1"/>
  <c r="L220" i="1" s="1"/>
  <c r="M220" i="1" s="1"/>
  <c r="N220" i="1" s="1"/>
  <c r="O220" i="1" s="1"/>
  <c r="K350" i="1"/>
  <c r="L350" i="1" s="1"/>
  <c r="M350" i="1" s="1"/>
  <c r="N350" i="1" s="1"/>
  <c r="O350" i="1" s="1"/>
  <c r="K117" i="1"/>
  <c r="L117" i="1" s="1"/>
  <c r="M117" i="1" s="1"/>
  <c r="N117" i="1" s="1"/>
  <c r="O117" i="1" s="1"/>
  <c r="K182" i="1"/>
  <c r="L182" i="1" s="1"/>
  <c r="M182" i="1" s="1"/>
  <c r="N182" i="1" s="1"/>
  <c r="O182" i="1" s="1"/>
  <c r="K7" i="1"/>
  <c r="L7" i="1" s="1"/>
  <c r="M7" i="1" s="1"/>
  <c r="N7" i="1" s="1"/>
  <c r="K282" i="1"/>
  <c r="L282" i="1" s="1"/>
  <c r="M282" i="1" s="1"/>
  <c r="N282" i="1" s="1"/>
  <c r="O282" i="1" s="1"/>
  <c r="K166" i="1"/>
  <c r="L166" i="1" s="1"/>
  <c r="M166" i="1" s="1"/>
  <c r="N166" i="1" s="1"/>
  <c r="O166" i="1" s="1"/>
  <c r="K43" i="1"/>
  <c r="L43" i="1" s="1"/>
  <c r="M43" i="1" s="1"/>
  <c r="N43" i="1" s="1"/>
  <c r="O43" i="1" s="1"/>
  <c r="K17" i="1"/>
  <c r="L17" i="1" s="1"/>
  <c r="M17" i="1" s="1"/>
  <c r="N17" i="1" s="1"/>
  <c r="O17" i="1" s="1"/>
  <c r="K312" i="1"/>
  <c r="L312" i="1" s="1"/>
  <c r="M312" i="1" s="1"/>
  <c r="N312" i="1" s="1"/>
  <c r="O312" i="1" s="1"/>
  <c r="K253" i="1"/>
  <c r="L253" i="1" s="1"/>
  <c r="M253" i="1" s="1"/>
  <c r="N253" i="1" s="1"/>
  <c r="O253" i="1" s="1"/>
  <c r="K8" i="1"/>
  <c r="L8" i="1" s="1"/>
  <c r="M8" i="1" s="1"/>
  <c r="N8" i="1" s="1"/>
  <c r="O8" i="1" s="1"/>
  <c r="K140" i="1"/>
  <c r="L140" i="1" s="1"/>
  <c r="M140" i="1" s="1"/>
  <c r="N140" i="1" s="1"/>
  <c r="O140" i="1" s="1"/>
  <c r="K200" i="1"/>
  <c r="L200" i="1" s="1"/>
  <c r="M200" i="1" s="1"/>
  <c r="N200" i="1" s="1"/>
  <c r="O200" i="1" s="1"/>
  <c r="K227" i="1"/>
  <c r="L227" i="1" s="1"/>
  <c r="M227" i="1" s="1"/>
  <c r="N227" i="1" s="1"/>
  <c r="O227" i="1" s="1"/>
  <c r="K100" i="1"/>
  <c r="L100" i="1" s="1"/>
  <c r="M100" i="1" s="1"/>
  <c r="N100" i="1" s="1"/>
  <c r="O100" i="1" s="1"/>
  <c r="K293" i="1"/>
  <c r="L293" i="1" s="1"/>
  <c r="M293" i="1" s="1"/>
  <c r="N293" i="1" s="1"/>
  <c r="O293" i="1" s="1"/>
  <c r="K358" i="1"/>
  <c r="L358" i="1" s="1"/>
  <c r="M358" i="1" s="1"/>
  <c r="N358" i="1" s="1"/>
  <c r="O358" i="1" s="1"/>
  <c r="K108" i="1"/>
  <c r="L108" i="1" s="1"/>
  <c r="M108" i="1" s="1"/>
  <c r="N108" i="1" s="1"/>
  <c r="O108" i="1" s="1"/>
  <c r="K34" i="1"/>
  <c r="L34" i="1" s="1"/>
  <c r="M34" i="1" s="1"/>
  <c r="N34" i="1" s="1"/>
  <c r="O34" i="1" s="1"/>
  <c r="K222" i="1"/>
  <c r="L222" i="1" s="1"/>
  <c r="M222" i="1" s="1"/>
  <c r="N222" i="1" s="1"/>
  <c r="O222" i="1" s="1"/>
  <c r="K158" i="1"/>
  <c r="L158" i="1" s="1"/>
  <c r="M158" i="1" s="1"/>
  <c r="N158" i="1" s="1"/>
  <c r="O158" i="1" s="1"/>
  <c r="K60" i="1"/>
  <c r="L60" i="1" s="1"/>
  <c r="M60" i="1" s="1"/>
  <c r="N60" i="1" s="1"/>
  <c r="O60" i="1" s="1"/>
  <c r="K248" i="1"/>
  <c r="L248" i="1" s="1"/>
  <c r="M248" i="1" s="1"/>
  <c r="N248" i="1" s="1"/>
  <c r="O248" i="1" s="1"/>
  <c r="K308" i="1"/>
  <c r="L308" i="1" s="1"/>
  <c r="M308" i="1" s="1"/>
  <c r="N308" i="1" s="1"/>
  <c r="O308" i="1" s="1"/>
  <c r="K337" i="1"/>
  <c r="L337" i="1" s="1"/>
  <c r="M337" i="1" s="1"/>
  <c r="N337" i="1" s="1"/>
  <c r="O337" i="1" s="1"/>
  <c r="K270" i="1"/>
  <c r="L270" i="1" s="1"/>
  <c r="M270" i="1" s="1"/>
  <c r="N270" i="1" s="1"/>
  <c r="O270" i="1" s="1"/>
  <c r="K246" i="1"/>
  <c r="L246" i="1" s="1"/>
  <c r="M246" i="1" s="1"/>
  <c r="N246" i="1" s="1"/>
  <c r="O246" i="1" s="1"/>
  <c r="K342" i="1"/>
  <c r="L342" i="1" s="1"/>
  <c r="M342" i="1" s="1"/>
  <c r="N342" i="1" s="1"/>
  <c r="O342" i="1" s="1"/>
  <c r="K149" i="1"/>
  <c r="L149" i="1" s="1"/>
  <c r="M149" i="1" s="1"/>
  <c r="N149" i="1" s="1"/>
  <c r="O149" i="1" s="1"/>
  <c r="K29" i="1"/>
  <c r="L29" i="1" s="1"/>
  <c r="M29" i="1" s="1"/>
  <c r="N29" i="1" s="1"/>
  <c r="O29" i="1" s="1"/>
  <c r="K78" i="1"/>
  <c r="L78" i="1" s="1"/>
  <c r="M78" i="1" s="1"/>
  <c r="N78" i="1" s="1"/>
  <c r="O78" i="1" s="1"/>
  <c r="K48" i="1"/>
  <c r="L48" i="1" s="1"/>
  <c r="M48" i="1" s="1"/>
  <c r="N48" i="1" s="1"/>
  <c r="O48" i="1" s="1"/>
  <c r="K289" i="1"/>
  <c r="L289" i="1" s="1"/>
  <c r="M289" i="1" s="1"/>
  <c r="N289" i="1" s="1"/>
  <c r="O289" i="1" s="1"/>
  <c r="K338" i="1"/>
  <c r="L338" i="1" s="1"/>
  <c r="M338" i="1" s="1"/>
  <c r="N338" i="1" s="1"/>
  <c r="O338" i="1" s="1"/>
  <c r="K154" i="1"/>
  <c r="L154" i="1" s="1"/>
  <c r="M154" i="1" s="1"/>
  <c r="N154" i="1" s="1"/>
  <c r="O154" i="1" s="1"/>
  <c r="K101" i="1"/>
  <c r="L101" i="1" s="1"/>
  <c r="M101" i="1" s="1"/>
  <c r="N101" i="1" s="1"/>
  <c r="O101" i="1" s="1"/>
  <c r="K311" i="1"/>
  <c r="L311" i="1" s="1"/>
  <c r="M311" i="1" s="1"/>
  <c r="N311" i="1" s="1"/>
  <c r="O311" i="1" s="1"/>
  <c r="K159" i="1"/>
  <c r="L159" i="1" s="1"/>
  <c r="M159" i="1" s="1"/>
  <c r="N159" i="1" s="1"/>
  <c r="O159" i="1" s="1"/>
  <c r="K336" i="1"/>
  <c r="L336" i="1" s="1"/>
  <c r="M336" i="1" s="1"/>
  <c r="N336" i="1" s="1"/>
  <c r="O336" i="1" s="1"/>
  <c r="K207" i="1"/>
  <c r="L207" i="1" s="1"/>
  <c r="M207" i="1" s="1"/>
  <c r="N207" i="1" s="1"/>
  <c r="O207" i="1" s="1"/>
  <c r="K146" i="1"/>
  <c r="L146" i="1" s="1"/>
  <c r="M146" i="1" s="1"/>
  <c r="N146" i="1" s="1"/>
  <c r="O146" i="1" s="1"/>
  <c r="K84" i="1"/>
  <c r="L84" i="1" s="1"/>
  <c r="M84" i="1" s="1"/>
  <c r="N84" i="1" s="1"/>
  <c r="O84" i="1" s="1"/>
  <c r="K266" i="1"/>
  <c r="L266" i="1" s="1"/>
  <c r="M266" i="1" s="1"/>
  <c r="N266" i="1" s="1"/>
  <c r="O266" i="1" s="1"/>
  <c r="K11" i="1"/>
  <c r="L11" i="1" s="1"/>
  <c r="M11" i="1" s="1"/>
  <c r="N11" i="1" s="1"/>
  <c r="O11" i="1" s="1"/>
  <c r="K303" i="1"/>
  <c r="L303" i="1" s="1"/>
  <c r="M303" i="1" s="1"/>
  <c r="N303" i="1" s="1"/>
  <c r="O303" i="1" s="1"/>
  <c r="K277" i="1"/>
  <c r="L277" i="1" s="1"/>
  <c r="M277" i="1" s="1"/>
  <c r="N277" i="1" s="1"/>
  <c r="O277" i="1" s="1"/>
  <c r="K191" i="1"/>
  <c r="L191" i="1" s="1"/>
  <c r="M191" i="1" s="1"/>
  <c r="N191" i="1" s="1"/>
  <c r="O191" i="1" s="1"/>
  <c r="K80" i="1"/>
  <c r="L80" i="1" s="1"/>
  <c r="M80" i="1" s="1"/>
  <c r="N80" i="1" s="1"/>
  <c r="O80" i="1" s="1"/>
  <c r="K353" i="1"/>
  <c r="L353" i="1" s="1"/>
  <c r="M353" i="1" s="1"/>
  <c r="N353" i="1" s="1"/>
  <c r="O353" i="1" s="1"/>
  <c r="K28" i="1"/>
  <c r="L28" i="1" s="1"/>
  <c r="M28" i="1" s="1"/>
  <c r="N28" i="1" s="1"/>
  <c r="O28" i="1" s="1"/>
  <c r="K72" i="1"/>
  <c r="L72" i="1" s="1"/>
  <c r="M72" i="1" s="1"/>
  <c r="N72" i="1" s="1"/>
  <c r="O72" i="1" s="1"/>
  <c r="K247" i="1"/>
  <c r="L247" i="1" s="1"/>
  <c r="M247" i="1" s="1"/>
  <c r="N247" i="1" s="1"/>
  <c r="O247" i="1" s="1"/>
  <c r="K176" i="1"/>
  <c r="L176" i="1" s="1"/>
  <c r="M176" i="1" s="1"/>
  <c r="N176" i="1" s="1"/>
  <c r="O176" i="1" s="1"/>
  <c r="K241" i="1"/>
  <c r="L241" i="1" s="1"/>
  <c r="M241" i="1" s="1"/>
  <c r="N241" i="1" s="1"/>
  <c r="O241" i="1" s="1"/>
  <c r="K133" i="1"/>
  <c r="L133" i="1" s="1"/>
  <c r="M133" i="1" s="1"/>
  <c r="N133" i="1" s="1"/>
  <c r="O133" i="1" s="1"/>
  <c r="K161" i="1"/>
  <c r="L161" i="1" s="1"/>
  <c r="M161" i="1" s="1"/>
  <c r="N161" i="1" s="1"/>
  <c r="O161" i="1" s="1"/>
  <c r="K215" i="1"/>
  <c r="L215" i="1" s="1"/>
  <c r="M215" i="1" s="1"/>
  <c r="N215" i="1" s="1"/>
  <c r="O215" i="1" s="1"/>
  <c r="K265" i="1"/>
  <c r="L265" i="1" s="1"/>
  <c r="M265" i="1" s="1"/>
  <c r="N265" i="1" s="1"/>
  <c r="O265" i="1" s="1"/>
  <c r="K22" i="1"/>
  <c r="L22" i="1" s="1"/>
  <c r="M22" i="1" s="1"/>
  <c r="N22" i="1" s="1"/>
  <c r="O22" i="1" s="1"/>
  <c r="K234" i="1"/>
  <c r="L234" i="1" s="1"/>
  <c r="M234" i="1" s="1"/>
  <c r="N234" i="1" s="1"/>
  <c r="O234" i="1" s="1"/>
  <c r="K319" i="1"/>
  <c r="L319" i="1" s="1"/>
  <c r="M319" i="1" s="1"/>
  <c r="N319" i="1" s="1"/>
  <c r="O319" i="1" s="1"/>
  <c r="K169" i="1"/>
  <c r="L169" i="1" s="1"/>
  <c r="M169" i="1" s="1"/>
  <c r="N169" i="1" s="1"/>
  <c r="O169" i="1" s="1"/>
  <c r="K327" i="1"/>
  <c r="L327" i="1" s="1"/>
  <c r="M327" i="1" s="1"/>
  <c r="N327" i="1" s="1"/>
  <c r="O327" i="1" s="1"/>
  <c r="K260" i="1"/>
  <c r="L260" i="1" s="1"/>
  <c r="M260" i="1" s="1"/>
  <c r="N260" i="1" s="1"/>
  <c r="O260" i="1" s="1"/>
  <c r="K190" i="1"/>
  <c r="L190" i="1" s="1"/>
  <c r="M190" i="1" s="1"/>
  <c r="N190" i="1" s="1"/>
  <c r="O190" i="1" s="1"/>
  <c r="K113" i="1"/>
  <c r="L113" i="1" s="1"/>
  <c r="M113" i="1" s="1"/>
  <c r="N113" i="1" s="1"/>
  <c r="O113" i="1" s="1"/>
  <c r="K274" i="1"/>
  <c r="L274" i="1" s="1"/>
  <c r="M274" i="1" s="1"/>
  <c r="N274" i="1" s="1"/>
  <c r="O274" i="1" s="1"/>
  <c r="K219" i="1"/>
  <c r="L219" i="1" s="1"/>
  <c r="M219" i="1" s="1"/>
  <c r="N219" i="1" s="1"/>
  <c r="O219" i="1" s="1"/>
  <c r="K121" i="1"/>
  <c r="L121" i="1" s="1"/>
  <c r="M121" i="1" s="1"/>
  <c r="N121" i="1" s="1"/>
  <c r="O121" i="1" s="1"/>
  <c r="K167" i="1"/>
  <c r="L167" i="1" s="1"/>
  <c r="M167" i="1" s="1"/>
  <c r="N167" i="1" s="1"/>
  <c r="O167" i="1" s="1"/>
  <c r="K243" i="1"/>
  <c r="L243" i="1" s="1"/>
  <c r="M243" i="1" s="1"/>
  <c r="N243" i="1" s="1"/>
  <c r="O243" i="1" s="1"/>
  <c r="K325" i="1"/>
  <c r="L325" i="1" s="1"/>
  <c r="M325" i="1" s="1"/>
  <c r="N325" i="1" s="1"/>
  <c r="O325" i="1" s="1"/>
  <c r="K174" i="1"/>
  <c r="L174" i="1" s="1"/>
  <c r="M174" i="1" s="1"/>
  <c r="N174" i="1" s="1"/>
  <c r="O174" i="1" s="1"/>
  <c r="K242" i="1"/>
  <c r="L242" i="1" s="1"/>
  <c r="M242" i="1" s="1"/>
  <c r="N242" i="1" s="1"/>
  <c r="O242" i="1" s="1"/>
  <c r="K98" i="1"/>
  <c r="L98" i="1" s="1"/>
  <c r="M98" i="1" s="1"/>
  <c r="N98" i="1" s="1"/>
  <c r="O98" i="1" s="1"/>
  <c r="K139" i="1"/>
  <c r="L139" i="1" s="1"/>
  <c r="M139" i="1" s="1"/>
  <c r="N139" i="1" s="1"/>
  <c r="O139" i="1" s="1"/>
  <c r="K285" i="1"/>
  <c r="L285" i="1" s="1"/>
  <c r="M285" i="1" s="1"/>
  <c r="N285" i="1" s="1"/>
  <c r="O285" i="1" s="1"/>
  <c r="K23" i="1"/>
  <c r="L23" i="1" s="1"/>
  <c r="M23" i="1" s="1"/>
  <c r="N23" i="1" s="1"/>
  <c r="O23" i="1" s="1"/>
  <c r="K283" i="1"/>
  <c r="L283" i="1" s="1"/>
  <c r="M283" i="1" s="1"/>
  <c r="N283" i="1" s="1"/>
  <c r="O283" i="1" s="1"/>
  <c r="K39" i="1"/>
  <c r="L39" i="1" s="1"/>
  <c r="M39" i="1" s="1"/>
  <c r="N39" i="1" s="1"/>
  <c r="O39" i="1" s="1"/>
  <c r="K115" i="1"/>
  <c r="L115" i="1" s="1"/>
  <c r="M115" i="1" s="1"/>
  <c r="N115" i="1" s="1"/>
  <c r="O115" i="1" s="1"/>
  <c r="K13" i="1"/>
  <c r="L13" i="1" s="1"/>
  <c r="M13" i="1" s="1"/>
  <c r="N13" i="1" s="1"/>
  <c r="O13" i="1" s="1"/>
  <c r="K272" i="1"/>
  <c r="L272" i="1" s="1"/>
  <c r="M272" i="1" s="1"/>
  <c r="N272" i="1" s="1"/>
  <c r="O272" i="1" s="1"/>
  <c r="K76" i="1"/>
  <c r="L76" i="1" s="1"/>
  <c r="M76" i="1" s="1"/>
  <c r="N76" i="1" s="1"/>
  <c r="O76" i="1" s="1"/>
  <c r="K244" i="1"/>
  <c r="L244" i="1" s="1"/>
  <c r="M244" i="1" s="1"/>
  <c r="N244" i="1" s="1"/>
  <c r="O244" i="1" s="1"/>
  <c r="K179" i="1"/>
  <c r="L179" i="1" s="1"/>
  <c r="M179" i="1" s="1"/>
  <c r="N179" i="1" s="1"/>
  <c r="O179" i="1" s="1"/>
  <c r="K26" i="1"/>
  <c r="L26" i="1" s="1"/>
  <c r="M26" i="1" s="1"/>
  <c r="N26" i="1" s="1"/>
  <c r="O26" i="1" s="1"/>
  <c r="K143" i="1"/>
  <c r="L143" i="1" s="1"/>
  <c r="M143" i="1" s="1"/>
  <c r="N143" i="1" s="1"/>
  <c r="O143" i="1" s="1"/>
  <c r="K40" i="1"/>
  <c r="L40" i="1" s="1"/>
  <c r="M40" i="1" s="1"/>
  <c r="N40" i="1" s="1"/>
  <c r="O40" i="1" s="1"/>
  <c r="K172" i="1"/>
  <c r="L172" i="1" s="1"/>
  <c r="M172" i="1" s="1"/>
  <c r="N172" i="1" s="1"/>
  <c r="O172" i="1" s="1"/>
  <c r="K184" i="1"/>
  <c r="L184" i="1" s="1"/>
  <c r="M184" i="1" s="1"/>
  <c r="N184" i="1" s="1"/>
  <c r="O184" i="1" s="1"/>
  <c r="K89" i="1"/>
  <c r="L89" i="1" s="1"/>
  <c r="M89" i="1" s="1"/>
  <c r="N89" i="1" s="1"/>
  <c r="O89" i="1" s="1"/>
  <c r="K175" i="1"/>
  <c r="L175" i="1" s="1"/>
  <c r="M175" i="1" s="1"/>
  <c r="N175" i="1" s="1"/>
  <c r="O175" i="1" s="1"/>
  <c r="K304" i="1"/>
  <c r="L304" i="1" s="1"/>
  <c r="M304" i="1" s="1"/>
  <c r="N304" i="1" s="1"/>
  <c r="O304" i="1" s="1"/>
  <c r="K71" i="1"/>
  <c r="L71" i="1" s="1"/>
  <c r="M71" i="1" s="1"/>
  <c r="N71" i="1" s="1"/>
  <c r="O71" i="1" s="1"/>
  <c r="K56" i="1"/>
  <c r="L56" i="1" s="1"/>
  <c r="M56" i="1" s="1"/>
  <c r="N56" i="1" s="1"/>
  <c r="O56" i="1" s="1"/>
  <c r="K208" i="1"/>
  <c r="L208" i="1" s="1"/>
  <c r="M208" i="1" s="1"/>
  <c r="N208" i="1" s="1"/>
  <c r="O208" i="1" s="1"/>
  <c r="K85" i="1"/>
  <c r="L85" i="1" s="1"/>
  <c r="M85" i="1" s="1"/>
  <c r="N85" i="1" s="1"/>
  <c r="O85" i="1" s="1"/>
  <c r="K233" i="1"/>
  <c r="L233" i="1" s="1"/>
  <c r="M233" i="1" s="1"/>
  <c r="N233" i="1" s="1"/>
  <c r="O233" i="1" s="1"/>
  <c r="K92" i="1"/>
  <c r="L92" i="1" s="1"/>
  <c r="M92" i="1" s="1"/>
  <c r="N92" i="1" s="1"/>
  <c r="O92" i="1" s="1"/>
  <c r="K125" i="1"/>
  <c r="L125" i="1" s="1"/>
  <c r="M125" i="1" s="1"/>
  <c r="N125" i="1" s="1"/>
  <c r="O125" i="1" s="1"/>
  <c r="K102" i="1"/>
  <c r="L102" i="1" s="1"/>
  <c r="M102" i="1" s="1"/>
  <c r="N102" i="1" s="1"/>
  <c r="O102" i="1" s="1"/>
  <c r="K298" i="1"/>
  <c r="L298" i="1" s="1"/>
  <c r="M298" i="1" s="1"/>
  <c r="N298" i="1" s="1"/>
  <c r="O298" i="1" s="1"/>
  <c r="K111" i="1"/>
  <c r="L111" i="1" s="1"/>
  <c r="M111" i="1" s="1"/>
  <c r="N111" i="1" s="1"/>
  <c r="O111" i="1" s="1"/>
  <c r="K94" i="1"/>
  <c r="L94" i="1" s="1"/>
  <c r="M94" i="1" s="1"/>
  <c r="N94" i="1" s="1"/>
  <c r="O94" i="1" s="1"/>
  <c r="K362" i="1"/>
  <c r="L362" i="1" s="1"/>
  <c r="M362" i="1" s="1"/>
  <c r="N362" i="1" s="1"/>
  <c r="O362" i="1" s="1"/>
  <c r="K212" i="1"/>
  <c r="L212" i="1" s="1"/>
  <c r="M212" i="1" s="1"/>
  <c r="N212" i="1" s="1"/>
  <c r="O212" i="1" s="1"/>
  <c r="K126" i="1"/>
  <c r="L126" i="1" s="1"/>
  <c r="M126" i="1" s="1"/>
  <c r="N126" i="1" s="1"/>
  <c r="O126" i="1" s="1"/>
  <c r="K134" i="1"/>
  <c r="L134" i="1" s="1"/>
  <c r="M134" i="1" s="1"/>
  <c r="N134" i="1" s="1"/>
  <c r="O134" i="1" s="1"/>
  <c r="K278" i="1"/>
  <c r="L278" i="1" s="1"/>
  <c r="M278" i="1" s="1"/>
  <c r="N278" i="1" s="1"/>
  <c r="O278" i="1" s="1"/>
  <c r="K229" i="1"/>
  <c r="L229" i="1" s="1"/>
  <c r="M229" i="1" s="1"/>
  <c r="N229" i="1" s="1"/>
  <c r="O229" i="1" s="1"/>
  <c r="K141" i="1"/>
  <c r="L141" i="1" s="1"/>
  <c r="M141" i="1" s="1"/>
  <c r="N141" i="1" s="1"/>
  <c r="O141" i="1" s="1"/>
  <c r="K297" i="1"/>
  <c r="L297" i="1" s="1"/>
  <c r="M297" i="1" s="1"/>
  <c r="N297" i="1" s="1"/>
  <c r="O297" i="1" s="1"/>
  <c r="K15" i="1"/>
  <c r="L15" i="1" s="1"/>
  <c r="M15" i="1" s="1"/>
  <c r="N15" i="1" s="1"/>
  <c r="O15" i="1" s="1"/>
  <c r="K45" i="1"/>
  <c r="L45" i="1" s="1"/>
  <c r="M45" i="1" s="1"/>
  <c r="N45" i="1" s="1"/>
  <c r="O45" i="1" s="1"/>
  <c r="K257" i="1"/>
  <c r="L257" i="1" s="1"/>
  <c r="M257" i="1" s="1"/>
  <c r="N257" i="1" s="1"/>
  <c r="O257" i="1" s="1"/>
  <c r="K168" i="1"/>
  <c r="L168" i="1" s="1"/>
  <c r="M168" i="1" s="1"/>
  <c r="N168" i="1" s="1"/>
  <c r="O168" i="1" s="1"/>
  <c r="K339" i="1"/>
  <c r="L339" i="1" s="1"/>
  <c r="M339" i="1" s="1"/>
  <c r="N339" i="1" s="1"/>
  <c r="O339" i="1" s="1"/>
  <c r="K99" i="1"/>
  <c r="L99" i="1" s="1"/>
  <c r="M99" i="1" s="1"/>
  <c r="N99" i="1" s="1"/>
  <c r="O99" i="1" s="1"/>
  <c r="K307" i="1"/>
  <c r="L307" i="1" s="1"/>
  <c r="M307" i="1" s="1"/>
  <c r="N307" i="1" s="1"/>
  <c r="O307" i="1" s="1"/>
  <c r="K245" i="1"/>
  <c r="L245" i="1" s="1"/>
  <c r="M245" i="1" s="1"/>
  <c r="N245" i="1" s="1"/>
  <c r="O245" i="1" s="1"/>
  <c r="K261" i="1"/>
  <c r="L261" i="1" s="1"/>
  <c r="M261" i="1" s="1"/>
  <c r="N261" i="1" s="1"/>
  <c r="O261" i="1" s="1"/>
  <c r="K330" i="1"/>
  <c r="L330" i="1" s="1"/>
  <c r="M330" i="1" s="1"/>
  <c r="N330" i="1" s="1"/>
  <c r="O330" i="1" s="1"/>
  <c r="K268" i="1"/>
  <c r="L268" i="1" s="1"/>
  <c r="M268" i="1" s="1"/>
  <c r="N268" i="1" s="1"/>
  <c r="O268" i="1" s="1"/>
  <c r="K181" i="1"/>
  <c r="L181" i="1" s="1"/>
  <c r="M181" i="1" s="1"/>
  <c r="N181" i="1" s="1"/>
  <c r="O181" i="1" s="1"/>
  <c r="K97" i="1"/>
  <c r="L97" i="1" s="1"/>
  <c r="M97" i="1" s="1"/>
  <c r="N97" i="1" s="1"/>
  <c r="O97" i="1" s="1"/>
  <c r="K46" i="1"/>
  <c r="L46" i="1" s="1"/>
  <c r="M46" i="1" s="1"/>
  <c r="N46" i="1" s="1"/>
  <c r="O46" i="1" s="1"/>
  <c r="K156" i="1"/>
  <c r="L156" i="1" s="1"/>
  <c r="M156" i="1" s="1"/>
  <c r="N156" i="1" s="1"/>
  <c r="O156" i="1" s="1"/>
  <c r="K351" i="1"/>
  <c r="L351" i="1" s="1"/>
  <c r="M351" i="1" s="1"/>
  <c r="N351" i="1" s="1"/>
  <c r="O351" i="1" s="1"/>
  <c r="K316" i="1"/>
  <c r="L316" i="1" s="1"/>
  <c r="M316" i="1" s="1"/>
  <c r="N316" i="1" s="1"/>
  <c r="O316" i="1" s="1"/>
  <c r="K344" i="1"/>
  <c r="L344" i="1" s="1"/>
  <c r="M344" i="1" s="1"/>
  <c r="N344" i="1" s="1"/>
  <c r="O344" i="1" s="1"/>
  <c r="K70" i="1"/>
  <c r="L70" i="1" s="1"/>
  <c r="M70" i="1" s="1"/>
  <c r="N70" i="1" s="1"/>
  <c r="O70" i="1" s="1"/>
  <c r="K18" i="1"/>
  <c r="L18" i="1" s="1"/>
  <c r="M18" i="1" s="1"/>
  <c r="N18" i="1" s="1"/>
  <c r="O18" i="1" s="1"/>
  <c r="K238" i="1"/>
  <c r="L238" i="1" s="1"/>
  <c r="M238" i="1" s="1"/>
  <c r="N238" i="1" s="1"/>
  <c r="O238" i="1" s="1"/>
  <c r="K151" i="1"/>
  <c r="L151" i="1" s="1"/>
  <c r="M151" i="1" s="1"/>
  <c r="N151" i="1" s="1"/>
  <c r="O151" i="1" s="1"/>
  <c r="K136" i="1"/>
  <c r="L136" i="1" s="1"/>
  <c r="M136" i="1" s="1"/>
  <c r="N136" i="1" s="1"/>
  <c r="O136" i="1" s="1"/>
  <c r="K109" i="1"/>
  <c r="L109" i="1" s="1"/>
  <c r="M109" i="1" s="1"/>
  <c r="N109" i="1" s="1"/>
  <c r="O109" i="1" s="1"/>
  <c r="K19" i="1"/>
  <c r="L19" i="1" s="1"/>
  <c r="M19" i="1" s="1"/>
  <c r="N19" i="1" s="1"/>
  <c r="O19" i="1" s="1"/>
  <c r="K262" i="1"/>
  <c r="L262" i="1" s="1"/>
  <c r="M262" i="1" s="1"/>
  <c r="N262" i="1" s="1"/>
  <c r="O262" i="1" s="1"/>
  <c r="K206" i="1"/>
  <c r="L206" i="1" s="1"/>
  <c r="M206" i="1" s="1"/>
  <c r="N206" i="1" s="1"/>
  <c r="O206" i="1" s="1"/>
  <c r="K301" i="1"/>
  <c r="L301" i="1" s="1"/>
  <c r="M301" i="1" s="1"/>
  <c r="N301" i="1" s="1"/>
  <c r="O301" i="1" s="1"/>
  <c r="K352" i="1"/>
  <c r="L352" i="1" s="1"/>
  <c r="M352" i="1" s="1"/>
  <c r="N352" i="1" s="1"/>
  <c r="O352" i="1" s="1"/>
  <c r="K88" i="1"/>
  <c r="L88" i="1" s="1"/>
  <c r="M88" i="1" s="1"/>
  <c r="N88" i="1" s="1"/>
  <c r="O88" i="1" s="1"/>
  <c r="K16" i="1"/>
  <c r="L16" i="1" s="1"/>
  <c r="M16" i="1" s="1"/>
  <c r="N16" i="1" s="1"/>
  <c r="O16" i="1" s="1"/>
  <c r="K240" i="1"/>
  <c r="L240" i="1" s="1"/>
  <c r="M240" i="1" s="1"/>
  <c r="N240" i="1" s="1"/>
  <c r="O240" i="1" s="1"/>
  <c r="K287" i="1"/>
  <c r="L287" i="1" s="1"/>
  <c r="M287" i="1" s="1"/>
  <c r="N287" i="1" s="1"/>
  <c r="O287" i="1" s="1"/>
  <c r="K239" i="1"/>
  <c r="L239" i="1" s="1"/>
  <c r="M239" i="1" s="1"/>
  <c r="N239" i="1" s="1"/>
  <c r="O239" i="1" s="1"/>
  <c r="K12" i="1"/>
  <c r="L12" i="1" s="1"/>
  <c r="M12" i="1" s="1"/>
  <c r="N12" i="1" s="1"/>
  <c r="O12" i="1" s="1"/>
  <c r="K320" i="1"/>
  <c r="L320" i="1" s="1"/>
  <c r="M320" i="1" s="1"/>
  <c r="N320" i="1" s="1"/>
  <c r="O320" i="1" s="1"/>
  <c r="K280" i="1"/>
  <c r="L280" i="1" s="1"/>
  <c r="M280" i="1" s="1"/>
  <c r="N280" i="1" s="1"/>
  <c r="O280" i="1" s="1"/>
  <c r="K93" i="1"/>
  <c r="L93" i="1" s="1"/>
  <c r="M93" i="1" s="1"/>
  <c r="N93" i="1" s="1"/>
  <c r="O93" i="1" s="1"/>
  <c r="K236" i="1"/>
  <c r="L236" i="1" s="1"/>
  <c r="M236" i="1" s="1"/>
  <c r="N236" i="1" s="1"/>
  <c r="O236" i="1" s="1"/>
  <c r="K205" i="1"/>
  <c r="L205" i="1" s="1"/>
  <c r="M205" i="1" s="1"/>
  <c r="N205" i="1" s="1"/>
  <c r="O205" i="1" s="1"/>
  <c r="K331" i="1"/>
  <c r="L331" i="1" s="1"/>
  <c r="M331" i="1" s="1"/>
  <c r="N331" i="1" s="1"/>
  <c r="O331" i="1" s="1"/>
  <c r="K225" i="1"/>
  <c r="L225" i="1" s="1"/>
  <c r="M225" i="1" s="1"/>
  <c r="N225" i="1" s="1"/>
  <c r="O225" i="1" s="1"/>
  <c r="K273" i="1"/>
  <c r="L273" i="1" s="1"/>
  <c r="M273" i="1" s="1"/>
  <c r="N273" i="1" s="1"/>
  <c r="O273" i="1" s="1"/>
  <c r="K198" i="1"/>
  <c r="L198" i="1" s="1"/>
  <c r="M198" i="1" s="1"/>
  <c r="N198" i="1" s="1"/>
  <c r="O198" i="1" s="1"/>
  <c r="K294" i="1"/>
  <c r="L294" i="1" s="1"/>
  <c r="M294" i="1" s="1"/>
  <c r="N294" i="1" s="1"/>
  <c r="O294" i="1" s="1"/>
  <c r="K104" i="1"/>
  <c r="L104" i="1" s="1"/>
  <c r="M104" i="1" s="1"/>
  <c r="N104" i="1" s="1"/>
  <c r="O104" i="1" s="1"/>
  <c r="K214" i="1"/>
  <c r="L214" i="1" s="1"/>
  <c r="M214" i="1" s="1"/>
  <c r="N214" i="1" s="1"/>
  <c r="O214" i="1" s="1"/>
  <c r="K188" i="1"/>
  <c r="L188" i="1" s="1"/>
  <c r="M188" i="1" s="1"/>
  <c r="N188" i="1" s="1"/>
  <c r="O188" i="1" s="1"/>
  <c r="K110" i="1"/>
  <c r="L110" i="1" s="1"/>
  <c r="M110" i="1" s="1"/>
  <c r="N110" i="1" s="1"/>
  <c r="O110" i="1" s="1"/>
  <c r="K157" i="1"/>
  <c r="L157" i="1" s="1"/>
  <c r="M157" i="1" s="1"/>
  <c r="N157" i="1" s="1"/>
  <c r="O157" i="1" s="1"/>
  <c r="K228" i="1"/>
  <c r="L228" i="1" s="1"/>
  <c r="M228" i="1" s="1"/>
  <c r="N228" i="1" s="1"/>
  <c r="O228" i="1" s="1"/>
  <c r="K137" i="1"/>
  <c r="L137" i="1" s="1"/>
  <c r="M137" i="1" s="1"/>
  <c r="N137" i="1" s="1"/>
  <c r="O137" i="1" s="1"/>
  <c r="K256" i="1"/>
  <c r="L256" i="1" s="1"/>
  <c r="M256" i="1" s="1"/>
  <c r="N256" i="1" s="1"/>
  <c r="O256" i="1" s="1"/>
  <c r="K230" i="1"/>
  <c r="L230" i="1" s="1"/>
  <c r="M230" i="1" s="1"/>
  <c r="N230" i="1" s="1"/>
  <c r="O230" i="1" s="1"/>
  <c r="L365" i="1" l="1"/>
  <c r="M365" i="1" l="1"/>
  <c r="O7" i="1" l="1"/>
  <c r="N365" i="1"/>
  <c r="O365" i="1" s="1"/>
  <c r="P7" i="1" l="1"/>
  <c r="P365" i="1"/>
  <c r="P222" i="1"/>
  <c r="P59" i="1"/>
  <c r="P356" i="1"/>
  <c r="P179" i="1"/>
  <c r="P350" i="1"/>
  <c r="P339" i="1"/>
  <c r="P303" i="1"/>
  <c r="P331" i="1"/>
  <c r="P345" i="1"/>
  <c r="P282" i="1"/>
  <c r="P121" i="1"/>
  <c r="P9" i="1"/>
  <c r="P268" i="1"/>
  <c r="P281" i="1"/>
  <c r="P236" i="1"/>
  <c r="P336" i="1"/>
  <c r="P41" i="1"/>
  <c r="P280" i="1"/>
  <c r="P175" i="1"/>
  <c r="P10" i="1"/>
  <c r="P258" i="1"/>
  <c r="P111" i="1"/>
  <c r="P228" i="1"/>
  <c r="P320" i="1"/>
  <c r="P184" i="1"/>
  <c r="P68" i="1"/>
  <c r="P129" i="1"/>
  <c r="P82" i="1"/>
  <c r="P126" i="1"/>
  <c r="P342" i="1"/>
  <c r="P108" i="1"/>
  <c r="P147" i="1"/>
  <c r="P220" i="1"/>
  <c r="P300" i="1"/>
  <c r="P31" i="1"/>
  <c r="P99" i="1"/>
  <c r="P88" i="1"/>
  <c r="P358" i="1"/>
  <c r="P252" i="1"/>
  <c r="P187" i="1"/>
  <c r="P81" i="1"/>
  <c r="P265" i="1"/>
  <c r="P259" i="1"/>
  <c r="P116" i="1"/>
  <c r="P263" i="1"/>
  <c r="P206" i="1"/>
  <c r="P354" i="1"/>
  <c r="P83" i="1"/>
  <c r="P133" i="1"/>
  <c r="P218" i="1"/>
  <c r="P56" i="1"/>
  <c r="P91" i="1"/>
  <c r="P19" i="1"/>
  <c r="P337" i="1"/>
  <c r="P131" i="1"/>
  <c r="P261" i="1"/>
  <c r="P190" i="1"/>
  <c r="P110" i="1"/>
  <c r="P237" i="1"/>
  <c r="P166" i="1"/>
  <c r="P136" i="1"/>
  <c r="P151" i="1"/>
  <c r="P285" i="1"/>
  <c r="P195" i="1"/>
  <c r="P104" i="1"/>
  <c r="P294" i="1"/>
  <c r="P293" i="1"/>
  <c r="P321" i="1"/>
  <c r="P163" i="1"/>
  <c r="P213" i="1"/>
  <c r="P97" i="1"/>
  <c r="P69" i="1"/>
  <c r="P234" i="1"/>
  <c r="P146" i="1"/>
  <c r="P44" i="1"/>
  <c r="P219" i="1"/>
  <c r="P278" i="1"/>
  <c r="P8" i="1"/>
  <c r="P65" i="1"/>
  <c r="P304" i="1"/>
  <c r="P311" i="1"/>
  <c r="P12" i="1"/>
  <c r="P27" i="1"/>
  <c r="P288" i="1"/>
  <c r="P212" i="1"/>
  <c r="P327" i="1"/>
  <c r="P96" i="1"/>
  <c r="P262" i="1"/>
  <c r="P209" i="1"/>
  <c r="P188" i="1"/>
  <c r="P215" i="1"/>
  <c r="P227" i="1"/>
  <c r="P223" i="1"/>
  <c r="P86" i="1"/>
  <c r="P52" i="1"/>
  <c r="P355" i="1"/>
  <c r="P24" i="1"/>
  <c r="P63" i="1"/>
  <c r="P112" i="1"/>
  <c r="P273" i="1"/>
  <c r="P208" i="1"/>
  <c r="P346" i="1"/>
  <c r="P35" i="1"/>
  <c r="P314" i="1"/>
  <c r="P306" i="1"/>
  <c r="P130" i="1"/>
  <c r="P196" i="1"/>
  <c r="P226" i="1"/>
  <c r="P289" i="1"/>
  <c r="P145" i="1"/>
  <c r="P143" i="1"/>
  <c r="P150" i="1"/>
  <c r="P216" i="1"/>
  <c r="P324" i="1"/>
  <c r="P347" i="1"/>
  <c r="P141" i="1"/>
  <c r="P202" i="1"/>
  <c r="P315" i="1"/>
  <c r="P246" i="1"/>
  <c r="P138" i="1"/>
  <c r="P241" i="1"/>
  <c r="P275" i="1"/>
  <c r="P13" i="1"/>
  <c r="P296" i="1"/>
  <c r="P139" i="1"/>
  <c r="P113" i="1"/>
  <c r="P248" i="1"/>
  <c r="P238" i="1"/>
  <c r="P87" i="1"/>
  <c r="P305" i="1"/>
  <c r="P39" i="1"/>
  <c r="P283" i="1"/>
  <c r="P353" i="1"/>
  <c r="P105" i="1"/>
  <c r="P199" i="1"/>
  <c r="P221" i="1"/>
  <c r="P155" i="1"/>
  <c r="P362" i="1"/>
  <c r="P319" i="1"/>
  <c r="P158" i="1"/>
  <c r="P269" i="1"/>
  <c r="P361" i="1"/>
  <c r="P160" i="1"/>
  <c r="P332" i="1"/>
  <c r="P71" i="1"/>
  <c r="P58" i="1"/>
  <c r="P299" i="1"/>
  <c r="P271" i="1"/>
  <c r="P301" i="1"/>
  <c r="P217" i="1"/>
  <c r="P49" i="1"/>
  <c r="P178" i="1"/>
  <c r="P225" i="1"/>
  <c r="P343" i="1"/>
  <c r="P98" i="1"/>
  <c r="P357" i="1"/>
  <c r="P85" i="1"/>
  <c r="P264" i="1"/>
  <c r="P174" i="1"/>
  <c r="P200" i="1"/>
  <c r="P122" i="1"/>
  <c r="P270" i="1"/>
  <c r="P295" i="1"/>
  <c r="P207" i="1"/>
  <c r="P73" i="1"/>
  <c r="P292" i="1"/>
  <c r="P159" i="1"/>
  <c r="P251" i="1"/>
  <c r="P307" i="1"/>
  <c r="P363" i="1"/>
  <c r="P240" i="1"/>
  <c r="P247" i="1"/>
  <c r="P72" i="1"/>
  <c r="P154" i="1"/>
  <c r="P21" i="1"/>
  <c r="P242" i="1"/>
  <c r="P185" i="1"/>
  <c r="P46" i="1"/>
  <c r="P276" i="1"/>
  <c r="P20" i="1"/>
  <c r="P313" i="1"/>
  <c r="P76" i="1"/>
  <c r="P162" i="1"/>
  <c r="P57" i="1"/>
  <c r="P169" i="1"/>
  <c r="P140" i="1"/>
  <c r="P164" i="1"/>
  <c r="P137" i="1"/>
  <c r="P279" i="1"/>
  <c r="P253" i="1"/>
  <c r="P192" i="1"/>
  <c r="P349" i="1"/>
  <c r="P308" i="1"/>
  <c r="P312" i="1"/>
  <c r="P123" i="1"/>
  <c r="P250" i="1"/>
  <c r="P134" i="1"/>
  <c r="P28" i="1"/>
  <c r="P15" i="1"/>
  <c r="P48" i="1"/>
  <c r="P101" i="1"/>
  <c r="P334" i="1"/>
  <c r="P229" i="1"/>
  <c r="P115" i="1"/>
  <c r="P180" i="1"/>
  <c r="P211" i="1"/>
  <c r="P32" i="1"/>
  <c r="P186" i="1"/>
  <c r="P103" i="1"/>
  <c r="P156" i="1"/>
  <c r="P51" i="1"/>
  <c r="P272" i="1"/>
  <c r="P22" i="1"/>
  <c r="P254" i="1"/>
  <c r="P152" i="1"/>
  <c r="P132" i="1"/>
  <c r="P171" i="1"/>
  <c r="P125" i="1"/>
  <c r="P297" i="1"/>
  <c r="P74" i="1"/>
  <c r="P38" i="1"/>
  <c r="P352" i="1"/>
  <c r="P167" i="1"/>
  <c r="P326" i="1"/>
  <c r="P173" i="1"/>
  <c r="P197" i="1"/>
  <c r="P25" i="1"/>
  <c r="P284" i="1"/>
  <c r="P338" i="1"/>
  <c r="P93" i="1"/>
  <c r="P118" i="1"/>
  <c r="P40" i="1"/>
  <c r="P95" i="1"/>
  <c r="P170" i="1"/>
  <c r="P89" i="1"/>
  <c r="P255" i="1"/>
  <c r="P148" i="1"/>
  <c r="P210" i="1"/>
  <c r="P61" i="1"/>
  <c r="P43" i="1"/>
  <c r="P14" i="1"/>
  <c r="P231" i="1"/>
  <c r="P117" i="1"/>
  <c r="P79" i="1"/>
  <c r="P189" i="1"/>
  <c r="P127" i="1"/>
  <c r="P45" i="1"/>
  <c r="P90" i="1"/>
  <c r="P26" i="1"/>
  <c r="P201" i="1"/>
  <c r="P78" i="1"/>
  <c r="P233" i="1"/>
  <c r="P62" i="1"/>
  <c r="P16" i="1"/>
  <c r="P92" i="1"/>
  <c r="P161" i="1"/>
  <c r="P204" i="1"/>
  <c r="P230" i="1"/>
  <c r="P37" i="1"/>
  <c r="P344" i="1"/>
  <c r="P54" i="1"/>
  <c r="P66" i="1"/>
  <c r="P109" i="1"/>
  <c r="P128" i="1"/>
  <c r="P119" i="1"/>
  <c r="P193" i="1"/>
  <c r="P75" i="1"/>
  <c r="P23" i="1"/>
  <c r="P64" i="1"/>
  <c r="P135" i="1"/>
  <c r="P333" i="1"/>
  <c r="P53" i="1"/>
  <c r="P124" i="1"/>
  <c r="P348" i="1"/>
  <c r="P29" i="1"/>
  <c r="P317" i="1"/>
  <c r="P224" i="1"/>
  <c r="P360" i="1"/>
  <c r="P235" i="1"/>
  <c r="P114" i="1"/>
  <c r="P107" i="1"/>
  <c r="P183" i="1"/>
  <c r="P11" i="1"/>
  <c r="P322" i="1"/>
  <c r="P60" i="1"/>
  <c r="P149" i="1"/>
  <c r="P341" i="1"/>
  <c r="P302" i="1"/>
  <c r="P274" i="1"/>
  <c r="P351" i="1"/>
  <c r="P17" i="1"/>
  <c r="P47" i="1"/>
  <c r="P70" i="1"/>
  <c r="P256" i="1"/>
  <c r="P245" i="1"/>
  <c r="P50" i="1"/>
  <c r="P182" i="1"/>
  <c r="P287" i="1"/>
  <c r="P177" i="1"/>
  <c r="P244" i="1"/>
  <c r="P55" i="1"/>
  <c r="P102" i="1"/>
  <c r="P325" i="1"/>
  <c r="P84" i="1"/>
  <c r="P106" i="1"/>
  <c r="P205" i="1"/>
  <c r="P340" i="1"/>
  <c r="P34" i="1"/>
  <c r="P165" i="1"/>
  <c r="P168" i="1"/>
  <c r="P330" i="1"/>
  <c r="P67" i="1"/>
  <c r="P203" i="1"/>
  <c r="P36" i="1"/>
  <c r="P359" i="1"/>
  <c r="P260" i="1"/>
  <c r="P194" i="1"/>
  <c r="P316" i="1"/>
  <c r="P142" i="1"/>
  <c r="P328" i="1"/>
  <c r="P144" i="1"/>
  <c r="P153" i="1"/>
  <c r="P257" i="1"/>
  <c r="P232" i="1"/>
  <c r="P33" i="1"/>
  <c r="P42" i="1"/>
  <c r="P181" i="1"/>
  <c r="P267" i="1"/>
  <c r="P239" i="1"/>
  <c r="P266" i="1"/>
  <c r="P80" i="1"/>
  <c r="P291" i="1"/>
  <c r="P277" i="1"/>
  <c r="P323" i="1"/>
  <c r="P249" i="1"/>
  <c r="P30" i="1"/>
  <c r="P286" i="1"/>
  <c r="P198" i="1"/>
  <c r="P157" i="1"/>
  <c r="P191" i="1"/>
  <c r="P298" i="1"/>
  <c r="P120" i="1"/>
  <c r="P176" i="1"/>
  <c r="P77" i="1"/>
  <c r="P214" i="1"/>
  <c r="P94" i="1"/>
  <c r="P310" i="1"/>
  <c r="P172" i="1"/>
  <c r="P318" i="1"/>
  <c r="P243" i="1"/>
  <c r="P329" i="1"/>
  <c r="P309" i="1"/>
  <c r="P18" i="1"/>
  <c r="P290" i="1"/>
  <c r="P100" i="1"/>
  <c r="P335" i="1"/>
</calcChain>
</file>

<file path=xl/sharedStrings.xml><?xml version="1.0" encoding="utf-8"?>
<sst xmlns="http://schemas.openxmlformats.org/spreadsheetml/2006/main" count="498" uniqueCount="447">
  <si>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</si>
  <si>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</si>
  <si>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</si>
  <si>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</si>
  <si>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</si>
  <si>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</si>
  <si>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</si>
  <si>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</si>
  <si>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</si>
  <si>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</si>
  <si>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</si>
  <si>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</si>
  <si>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</si>
  <si>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</si>
  <si>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</si>
  <si>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</si>
  <si>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</si>
  <si>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</si>
  <si>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</si>
  <si>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</si>
  <si>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</si>
  <si>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</si>
  <si>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</si>
  <si>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</si>
  <si>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</si>
  <si>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</si>
  <si>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</si>
  <si>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</si>
  <si>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</si>
  <si>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</si>
  <si>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</si>
  <si>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</si>
  <si>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</si>
  <si>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</si>
  <si>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</si>
  <si>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</si>
  <si>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</si>
  <si>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</si>
  <si>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</si>
  <si>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</si>
  <si>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</si>
  <si>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</si>
  <si>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</si>
  <si>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</si>
  <si>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</si>
  <si>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</si>
  <si>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</si>
  <si>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</si>
  <si>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</si>
  <si>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</si>
  <si>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</si>
  <si>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</si>
  <si>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</si>
  <si>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</si>
  <si>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</si>
  <si>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</si>
  <si>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</si>
  <si>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</si>
  <si>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</si>
  <si>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</si>
  <si>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</si>
  <si>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</si>
  <si>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</si>
  <si>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</si>
  <si>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</si>
  <si>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</si>
  <si>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</si>
  <si>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</si>
  <si>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</si>
  <si>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</si>
  <si>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</si>
  <si>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</si>
  <si>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</si>
  <si>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</si>
  <si>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</si>
  <si>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</si>
  <si>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</si>
  <si>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</si>
  <si>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</si>
  <si>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</si>
  <si>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</si>
  <si>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</si>
  <si>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</si>
  <si>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</si>
  <si>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</si>
  <si>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</si>
  <si>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</si>
  <si>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</si>
  <si>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</si>
  <si>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</si>
  <si>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</si>
  <si>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</si>
  <si>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</si>
  <si>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</si>
  <si>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</si>
  <si>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</si>
  <si>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</si>
  <si>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</si>
  <si>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</si>
  <si>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</si>
  <si>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</si>
  <si>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</si>
  <si>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</si>
  <si>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</si>
  <si>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</si>
  <si>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</si>
  <si>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</si>
  <si>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</si>
  <si>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</si>
  <si>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</si>
  <si>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</si>
  <si>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</si>
  <si>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</si>
  <si>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</si>
  <si>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</si>
  <si>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</si>
  <si>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</si>
  <si>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</si>
  <si>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</si>
  <si>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</si>
  <si>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</si>
  <si>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</si>
  <si>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</si>
  <si>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</si>
  <si>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</si>
  <si>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</si>
  <si>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</si>
  <si>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</si>
  <si>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</si>
  <si>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</si>
  <si>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</si>
  <si>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</si>
  <si>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</si>
  <si>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</si>
  <si>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</si>
  <si>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</si>
  <si>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</si>
  <si>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</si>
  <si>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</si>
  <si>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</si>
  <si>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</si>
  <si>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</si>
  <si>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</si>
  <si>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</si>
  <si>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</si>
  <si>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</si>
  <si>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</si>
  <si>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</si>
  <si>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</si>
  <si>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</si>
  <si>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</si>
  <si>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</si>
  <si>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</si>
  <si>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</si>
  <si>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</si>
  <si>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</si>
  <si>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</si>
  <si>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</si>
  <si>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</si>
  <si>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</si>
  <si>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</si>
  <si>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</si>
  <si>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</si>
  <si>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</si>
  <si>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</si>
  <si>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</si>
  <si>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</si>
  <si>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</si>
  <si>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</si>
  <si>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</si>
  <si>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</si>
  <si>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</si>
  <si>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</si>
  <si>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</si>
  <si>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</si>
  <si>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</si>
  <si>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</si>
  <si>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</si>
  <si>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</si>
  <si>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</si>
  <si>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</si>
  <si>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</si>
  <si>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</si>
  <si>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</si>
  <si>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</si>
  <si>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</si>
  <si>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</si>
  <si>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</si>
  <si>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</si>
  <si>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</si>
  <si>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</si>
  <si>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</si>
  <si>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</si>
  <si>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</si>
  <si>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</si>
  <si>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</si>
  <si>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</si>
  <si>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</si>
  <si>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</si>
  <si>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</si>
  <si>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</si>
  <si>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</si>
  <si>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</si>
  <si>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</si>
  <si>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</si>
  <si>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</si>
  <si>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</si>
  <si>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</si>
  <si>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</si>
  <si>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</si>
  <si>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</si>
  <si>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</si>
  <si>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</si>
  <si>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</si>
  <si>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</si>
  <si>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</si>
  <si>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</si>
  <si>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</si>
  <si>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</si>
  <si>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</si>
  <si>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</si>
  <si>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</si>
  <si>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</si>
  <si>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</si>
  <si>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</si>
  <si>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</si>
  <si>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</si>
  <si>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</si>
  <si>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</si>
  <si>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</si>
  <si>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</si>
  <si>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</si>
  <si>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</si>
  <si>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</si>
  <si>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</si>
  <si>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</si>
  <si>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</si>
  <si>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</si>
  <si>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</si>
  <si>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</si>
  <si>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</si>
  <si>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</si>
  <si>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</si>
  <si>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</si>
  <si>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</si>
  <si>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</si>
  <si>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</si>
  <si>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</si>
  <si>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</si>
  <si>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</si>
  <si>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</si>
  <si>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</si>
  <si>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</si>
  <si>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</si>
  <si>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</si>
  <si>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</si>
  <si>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</si>
  <si>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</si>
  <si>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</si>
  <si>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</si>
  <si>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</si>
  <si>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</si>
  <si>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</si>
  <si>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</si>
  <si>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</si>
  <si>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</si>
  <si>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</si>
  <si>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</si>
  <si>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</si>
  <si>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</si>
  <si>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</si>
  <si>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</si>
  <si>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</si>
  <si>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</si>
  <si>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</si>
  <si>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</si>
  <si>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</si>
  <si>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</si>
  <si>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</si>
  <si>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</si>
  <si>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</si>
  <si>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</si>
  <si>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</si>
  <si>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</si>
  <si>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</si>
  <si>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</si>
  <si>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</si>
  <si>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</si>
  <si>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</si>
  <si>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</si>
  <si>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</si>
  <si>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</si>
  <si>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</si>
  <si>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</si>
  <si>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</si>
  <si>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</si>
  <si>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</si>
  <si>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</si>
  <si>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</si>
  <si>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</si>
  <si>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</si>
  <si>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</si>
  <si>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</si>
  <si>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</si>
  <si>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</si>
  <si>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</si>
  <si>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</si>
  <si>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</si>
  <si>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</si>
  <si>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</si>
  <si>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</si>
  <si>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</si>
  <si>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</si>
  <si>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</si>
  <si>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</si>
  <si>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</si>
  <si>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</si>
  <si>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</si>
  <si>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</si>
  <si>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</si>
  <si>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</si>
  <si>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</si>
  <si>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</si>
  <si>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</si>
  <si>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</si>
  <si>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</si>
  <si>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</si>
  <si>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</si>
  <si>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</si>
  <si>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</si>
  <si>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</si>
  <si>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</si>
  <si>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</si>
  <si>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</si>
  <si>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</si>
  <si>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</si>
  <si>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</si>
  <si>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</si>
  <si>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</si>
  <si>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</si>
  <si>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</si>
  <si>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</si>
  <si>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</si>
  <si>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</si>
  <si>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</si>
  <si>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</si>
  <si>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</si>
  <si>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</si>
  <si>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</si>
  <si>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</si>
  <si>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</si>
  <si>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</si>
  <si>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</si>
  <si>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</si>
  <si>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</si>
  <si>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</si>
  <si>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</si>
  <si>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</si>
  <si>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</si>
  <si>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</si>
  <si>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</si>
  <si>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</si>
  <si>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</si>
  <si>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</si>
  <si>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</si>
  <si>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</si>
  <si>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</si>
  <si>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</si>
  <si>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</si>
  <si>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</si>
  <si>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</si>
  <si>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</si>
  <si>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</si>
  <si>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</si>
  <si>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</si>
  <si>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</si>
  <si>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</si>
  <si>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</si>
  <si>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</si>
  <si>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</si>
  <si>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</si>
  <si>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</si>
  <si>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</si>
  <si>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</si>
  <si>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</si>
  <si>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</si>
  <si>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</si>
  <si>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</si>
  <si>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</si>
  <si>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</si>
  <si>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</si>
  <si>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</si>
  <si>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</si>
  <si>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</si>
  <si>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</si>
  <si>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</si>
  <si>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</si>
  <si>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</si>
  <si>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</si>
  <si>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</si>
  <si>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</si>
  <si>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</si>
  <si>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</si>
  <si>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</si>
  <si>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</si>
  <si>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</si>
  <si>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</si>
  <si>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</si>
  <si>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</si>
  <si>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</si>
  <si>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</si>
  <si>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</si>
  <si>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</si>
  <si>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</si>
  <si>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</si>
  <si>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</si>
  <si>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</si>
  <si>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</si>
  <si>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</si>
  <si>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</si>
  <si>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</si>
  <si>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</si>
  <si>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</si>
  <si>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</si>
  <si>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</si>
  <si>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</si>
  <si>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</si>
  <si>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</si>
  <si>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</si>
  <si>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</si>
  <si>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</si>
  <si>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</si>
  <si>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</si>
  <si>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</si>
  <si>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</si>
  <si>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</si>
  <si>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</si>
  <si>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</si>
  <si>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</si>
  <si>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</si>
  <si>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</si>
  <si>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</si>
  <si>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</si>
  <si>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</si>
  <si>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</si>
  <si>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</si>
  <si>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Utbetales/trekkes ved 7. termin rammetilskudd i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</si>
</sst>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2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5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0" fontId="45" fillId="0" borderId="0" xfId="0" applyFont="1"/>
    <xf numFmtId="3" fontId="2" fillId="5" borderId="9" xfId="0" applyNumberFormat="1" applyFont="1" applyFill="1" applyBorder="1"/>
    <xf numFmtId="166" fontId="7" fillId="0" borderId="0" xfId="7" applyNumberFormat="1" applyFont="1" applyFill="1"/>
    <xf numFmtId="3" fontId="33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0.89386675525209269</c:v>
                </c:pt>
                <c:pt idx="1">
                  <c:v>0.95312115186678625</c:v>
                </c:pt>
                <c:pt idx="2">
                  <c:v>0.98522982289617078</c:v>
                </c:pt>
                <c:pt idx="3">
                  <c:v>0.9721806418686888</c:v>
                </c:pt>
                <c:pt idx="4">
                  <c:v>1.032619931143788</c:v>
                </c:pt>
                <c:pt idx="5">
                  <c:v>1.0536817439007924</c:v>
                </c:pt>
                <c:pt idx="6">
                  <c:v>1.021868839206842</c:v>
                </c:pt>
                <c:pt idx="7">
                  <c:v>0.83377455225696906</c:v>
                </c:pt>
                <c:pt idx="8">
                  <c:v>0.82430700532498435</c:v>
                </c:pt>
                <c:pt idx="9">
                  <c:v>0.90436728314440484</c:v>
                </c:pt>
                <c:pt idx="10">
                  <c:v>0.84876348455212192</c:v>
                </c:pt>
                <c:pt idx="11">
                  <c:v>0.84817253423429073</c:v>
                </c:pt>
                <c:pt idx="12">
                  <c:v>0.96763544442083627</c:v>
                </c:pt>
                <c:pt idx="13">
                  <c:v>0.90695709575438799</c:v>
                </c:pt>
                <c:pt idx="14">
                  <c:v>0.88278083888093073</c:v>
                </c:pt>
                <c:pt idx="15">
                  <c:v>1.0046216594503532</c:v>
                </c:pt>
                <c:pt idx="16">
                  <c:v>0.95815920382493958</c:v>
                </c:pt>
                <c:pt idx="17">
                  <c:v>0.74778123611918879</c:v>
                </c:pt>
                <c:pt idx="18">
                  <c:v>0.79584660611154245</c:v>
                </c:pt>
                <c:pt idx="19">
                  <c:v>1.0329804535085652</c:v>
                </c:pt>
                <c:pt idx="20">
                  <c:v>0.83605565928090098</c:v>
                </c:pt>
                <c:pt idx="21">
                  <c:v>0.95110315034700454</c:v>
                </c:pt>
                <c:pt idx="22">
                  <c:v>0.92374611022140651</c:v>
                </c:pt>
                <c:pt idx="23">
                  <c:v>0.78933589325452969</c:v>
                </c:pt>
                <c:pt idx="24">
                  <c:v>0.93398089434373877</c:v>
                </c:pt>
                <c:pt idx="25">
                  <c:v>0.86534413897171414</c:v>
                </c:pt>
                <c:pt idx="26">
                  <c:v>0.89853816954236509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0.95457309442406102</c:v>
                </c:pt>
                <c:pt idx="1">
                  <c:v>0.97375225918272157</c:v>
                </c:pt>
                <c:pt idx="2">
                  <c:v>0.98531138075329983</c:v>
                </c:pt>
                <c:pt idx="3">
                  <c:v>0.98061367558340629</c:v>
                </c:pt>
                <c:pt idx="4">
                  <c:v>0.99552074068377971</c:v>
                </c:pt>
                <c:pt idx="5">
                  <c:v>1.0099540723149636</c:v>
                </c:pt>
                <c:pt idx="6">
                  <c:v>0.99850142662514152</c:v>
                </c:pt>
                <c:pt idx="7">
                  <c:v>0.95397217239410981</c:v>
                </c:pt>
                <c:pt idx="8">
                  <c:v>0.95387749692478996</c:v>
                </c:pt>
                <c:pt idx="9">
                  <c:v>0.95620086644266422</c:v>
                </c:pt>
                <c:pt idx="10">
                  <c:v>0.95412206171706149</c:v>
                </c:pt>
                <c:pt idx="11">
                  <c:v>0.95411615221388324</c:v>
                </c:pt>
                <c:pt idx="12">
                  <c:v>0.97897740450217952</c:v>
                </c:pt>
                <c:pt idx="13">
                  <c:v>0.95713319898225813</c:v>
                </c:pt>
                <c:pt idx="14">
                  <c:v>0.95446223526034923</c:v>
                </c:pt>
                <c:pt idx="15">
                  <c:v>0.99229244191280541</c:v>
                </c:pt>
                <c:pt idx="16">
                  <c:v>0.97556595788765677</c:v>
                </c:pt>
                <c:pt idx="17">
                  <c:v>0.95311223923273203</c:v>
                </c:pt>
                <c:pt idx="18">
                  <c:v>0.95359289293265559</c:v>
                </c:pt>
                <c:pt idx="19">
                  <c:v>1.0025016077737616</c:v>
                </c:pt>
                <c:pt idx="20">
                  <c:v>0.95399498346434908</c:v>
                </c:pt>
                <c:pt idx="21">
                  <c:v>0.97302577863560002</c:v>
                </c:pt>
                <c:pt idx="22">
                  <c:v>0.96317724419038453</c:v>
                </c:pt>
                <c:pt idx="23">
                  <c:v>0.95352778580408559</c:v>
                </c:pt>
                <c:pt idx="24">
                  <c:v>0.96686176647442457</c:v>
                </c:pt>
                <c:pt idx="25">
                  <c:v>0.95428786826125733</c:v>
                </c:pt>
                <c:pt idx="26">
                  <c:v>0.95461980856696371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1.0167403814073557</c:v>
                </c:pt>
                <c:pt idx="1">
                  <c:v>1.2487188561497042</c:v>
                </c:pt>
                <c:pt idx="2">
                  <c:v>1.0135603834972249</c:v>
                </c:pt>
                <c:pt idx="3">
                  <c:v>1.0514618121788339</c:v>
                </c:pt>
                <c:pt idx="4">
                  <c:v>0.83025901754534359</c:v>
                </c:pt>
                <c:pt idx="5">
                  <c:v>0.82734594883140966</c:v>
                </c:pt>
                <c:pt idx="6">
                  <c:v>0.89531817978058892</c:v>
                </c:pt>
                <c:pt idx="7">
                  <c:v>0.87495246932662629</c:v>
                </c:pt>
                <c:pt idx="8">
                  <c:v>0.9613910611742098</c:v>
                </c:pt>
                <c:pt idx="9">
                  <c:v>1.0004229110347493</c:v>
                </c:pt>
                <c:pt idx="10">
                  <c:v>0.85534247836320942</c:v>
                </c:pt>
                <c:pt idx="11">
                  <c:v>1.2761630870832732</c:v>
                </c:pt>
                <c:pt idx="12">
                  <c:v>1.0988043807322327</c:v>
                </c:pt>
                <c:pt idx="13">
                  <c:v>0.91988857756689024</c:v>
                </c:pt>
                <c:pt idx="14">
                  <c:v>1.3670349352179088</c:v>
                </c:pt>
                <c:pt idx="15">
                  <c:v>1.4625875930683043</c:v>
                </c:pt>
                <c:pt idx="16">
                  <c:v>1.0715705832592546</c:v>
                </c:pt>
                <c:pt idx="17">
                  <c:v>1.1004363201237997</c:v>
                </c:pt>
                <c:pt idx="18">
                  <c:v>1.074602975812599</c:v>
                </c:pt>
                <c:pt idx="19">
                  <c:v>0.95592382937949083</c:v>
                </c:pt>
                <c:pt idx="20">
                  <c:v>0.93740888494550156</c:v>
                </c:pt>
                <c:pt idx="21">
                  <c:v>0.99357154550905924</c:v>
                </c:pt>
                <c:pt idx="22">
                  <c:v>1.0272073701019453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0.99665518181732626</c:v>
                </c:pt>
                <c:pt idx="1">
                  <c:v>1.0801674327245718</c:v>
                </c:pt>
                <c:pt idx="2">
                  <c:v>0.99551038256967916</c:v>
                </c:pt>
                <c:pt idx="3">
                  <c:v>1.0091548968950586</c:v>
                </c:pt>
                <c:pt idx="4">
                  <c:v>0.95393701704699363</c:v>
                </c:pt>
                <c:pt idx="5">
                  <c:v>0.95390788635985435</c:v>
                </c:pt>
                <c:pt idx="6">
                  <c:v>0.95458760866934622</c:v>
                </c:pt>
                <c:pt idx="7">
                  <c:v>0.9543839515648066</c:v>
                </c:pt>
                <c:pt idx="8">
                  <c:v>0.9767294265333939</c:v>
                </c:pt>
                <c:pt idx="9">
                  <c:v>0.99078089248318824</c:v>
                </c:pt>
                <c:pt idx="10">
                  <c:v>0.95418785165517228</c:v>
                </c:pt>
                <c:pt idx="11">
                  <c:v>1.0900473558606567</c:v>
                </c:pt>
                <c:pt idx="12">
                  <c:v>1.0261982215742822</c:v>
                </c:pt>
                <c:pt idx="13">
                  <c:v>0.96178853243475881</c:v>
                </c:pt>
                <c:pt idx="14">
                  <c:v>1.1227612211891256</c:v>
                </c:pt>
                <c:pt idx="15">
                  <c:v>1.157160178015268</c:v>
                </c:pt>
                <c:pt idx="16">
                  <c:v>1.0163940544840102</c:v>
                </c:pt>
                <c:pt idx="17">
                  <c:v>1.0267857197552461</c:v>
                </c:pt>
                <c:pt idx="18">
                  <c:v>1.017485715803214</c:v>
                </c:pt>
                <c:pt idx="19">
                  <c:v>0.97476122308729518</c:v>
                </c:pt>
                <c:pt idx="20">
                  <c:v>0.96809584309105901</c:v>
                </c:pt>
                <c:pt idx="21">
                  <c:v>0.98831440089393974</c:v>
                </c:pt>
                <c:pt idx="22">
                  <c:v>1.0004232977473786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0.9941206669248317</c:v>
                </c:pt>
                <c:pt idx="1">
                  <c:v>0.94704239994867634</c:v>
                </c:pt>
                <c:pt idx="2">
                  <c:v>0.89800146071224163</c:v>
                </c:pt>
                <c:pt idx="3">
                  <c:v>0.76512474794475083</c:v>
                </c:pt>
                <c:pt idx="4">
                  <c:v>0.81707144148708599</c:v>
                </c:pt>
                <c:pt idx="5">
                  <c:v>0.75579783958021185</c:v>
                </c:pt>
                <c:pt idx="6">
                  <c:v>0.84759340801292959</c:v>
                </c:pt>
                <c:pt idx="7">
                  <c:v>0.85280579393486144</c:v>
                </c:pt>
                <c:pt idx="8">
                  <c:v>0.94742896232509277</c:v>
                </c:pt>
                <c:pt idx="9">
                  <c:v>0.73264134477079734</c:v>
                </c:pt>
                <c:pt idx="10">
                  <c:v>0.86336407018563022</c:v>
                </c:pt>
                <c:pt idx="11">
                  <c:v>0.82579608941357108</c:v>
                </c:pt>
                <c:pt idx="12">
                  <c:v>0.77819068090041588</c:v>
                </c:pt>
                <c:pt idx="13">
                  <c:v>0.79742816639946268</c:v>
                </c:pt>
                <c:pt idx="14">
                  <c:v>0.8923612242734561</c:v>
                </c:pt>
                <c:pt idx="15">
                  <c:v>1.1034288881877001</c:v>
                </c:pt>
                <c:pt idx="16">
                  <c:v>0.93650827984159546</c:v>
                </c:pt>
                <c:pt idx="17">
                  <c:v>1.3348899944278236</c:v>
                </c:pt>
                <c:pt idx="18">
                  <c:v>1.1002279352215643</c:v>
                </c:pt>
                <c:pt idx="19">
                  <c:v>0.93014719130202472</c:v>
                </c:pt>
                <c:pt idx="20">
                  <c:v>1.0995787849255418</c:v>
                </c:pt>
                <c:pt idx="21">
                  <c:v>0.94216165370249161</c:v>
                </c:pt>
                <c:pt idx="22">
                  <c:v>0.96294646081866231</c:v>
                </c:pt>
                <c:pt idx="23">
                  <c:v>0.8115855340129875</c:v>
                </c:pt>
                <c:pt idx="24">
                  <c:v>0.89560014507374341</c:v>
                </c:pt>
                <c:pt idx="25">
                  <c:v>1.2469003244179837</c:v>
                </c:pt>
                <c:pt idx="26">
                  <c:v>0.84572245097700216</c:v>
                </c:pt>
                <c:pt idx="27">
                  <c:v>0.8640388091949458</c:v>
                </c:pt>
                <c:pt idx="28">
                  <c:v>0.87139405879134824</c:v>
                </c:pt>
                <c:pt idx="29">
                  <c:v>1.0025228320344313</c:v>
                </c:pt>
                <c:pt idx="30">
                  <c:v>1.0534444666178389</c:v>
                </c:pt>
                <c:pt idx="31">
                  <c:v>1.0641562282887085</c:v>
                </c:pt>
                <c:pt idx="32">
                  <c:v>0.83607425074724118</c:v>
                </c:pt>
                <c:pt idx="33">
                  <c:v>0.81028987060606683</c:v>
                </c:pt>
                <c:pt idx="34">
                  <c:v>0.91257496313400654</c:v>
                </c:pt>
                <c:pt idx="35">
                  <c:v>0.82180147280340687</c:v>
                </c:pt>
                <c:pt idx="36">
                  <c:v>0.95040824141069713</c:v>
                </c:pt>
                <c:pt idx="37">
                  <c:v>0.88624455065670471</c:v>
                </c:pt>
                <c:pt idx="38">
                  <c:v>0.94162235224941926</c:v>
                </c:pt>
                <c:pt idx="39">
                  <c:v>1.0922465115244138</c:v>
                </c:pt>
                <c:pt idx="40">
                  <c:v>0.93028779123936256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0.98851208460361784</c:v>
                </c:pt>
                <c:pt idx="1">
                  <c:v>0.97156390849220187</c:v>
                </c:pt>
                <c:pt idx="2">
                  <c:v>0.95461444147866259</c:v>
                </c:pt>
                <c:pt idx="3">
                  <c:v>0.95328567435098788</c:v>
                </c:pt>
                <c:pt idx="4">
                  <c:v>0.95380514128641081</c:v>
                </c:pt>
                <c:pt idx="5">
                  <c:v>0.95319240526734228</c:v>
                </c:pt>
                <c:pt idx="6">
                  <c:v>0.95411036095166946</c:v>
                </c:pt>
                <c:pt idx="7">
                  <c:v>0.95416248481088883</c:v>
                </c:pt>
                <c:pt idx="8">
                  <c:v>0.9717030709477118</c:v>
                </c:pt>
                <c:pt idx="9">
                  <c:v>0.95296084031924821</c:v>
                </c:pt>
                <c:pt idx="10">
                  <c:v>0.95426806757339644</c:v>
                </c:pt>
                <c:pt idx="11">
                  <c:v>0.95389238776567598</c:v>
                </c:pt>
                <c:pt idx="12">
                  <c:v>0.95341633368054424</c:v>
                </c:pt>
                <c:pt idx="13">
                  <c:v>0.95360870853553481</c:v>
                </c:pt>
                <c:pt idx="14">
                  <c:v>0.95455803911427484</c:v>
                </c:pt>
                <c:pt idx="15">
                  <c:v>1.0278630442582504</c:v>
                </c:pt>
                <c:pt idx="16">
                  <c:v>0.96777162525365268</c:v>
                </c:pt>
                <c:pt idx="17">
                  <c:v>1.1111890425046949</c:v>
                </c:pt>
                <c:pt idx="18">
                  <c:v>1.0267107011904413</c:v>
                </c:pt>
                <c:pt idx="19">
                  <c:v>0.96548163337940707</c:v>
                </c:pt>
                <c:pt idx="20">
                  <c:v>1.0264770070838733</c:v>
                </c:pt>
                <c:pt idx="21">
                  <c:v>0.9698068398435753</c:v>
                </c:pt>
                <c:pt idx="22">
                  <c:v>0.97728937040539687</c:v>
                </c:pt>
                <c:pt idx="23">
                  <c:v>0.95375028221167002</c:v>
                </c:pt>
                <c:pt idx="24">
                  <c:v>0.9545904283222777</c:v>
                </c:pt>
                <c:pt idx="25">
                  <c:v>1.0795127613011524</c:v>
                </c:pt>
                <c:pt idx="26">
                  <c:v>0.95409165138131036</c:v>
                </c:pt>
                <c:pt idx="27">
                  <c:v>0.95427481496348954</c:v>
                </c:pt>
                <c:pt idx="28">
                  <c:v>0.95434836745945373</c:v>
                </c:pt>
                <c:pt idx="29">
                  <c:v>0.99153686404307362</c:v>
                </c:pt>
                <c:pt idx="30">
                  <c:v>1.0098686524931004</c:v>
                </c:pt>
                <c:pt idx="31">
                  <c:v>1.0137248866946134</c:v>
                </c:pt>
                <c:pt idx="32">
                  <c:v>0.95399516937901252</c:v>
                </c:pt>
                <c:pt idx="33">
                  <c:v>0.95373732557760083</c:v>
                </c:pt>
                <c:pt idx="34">
                  <c:v>0.95915563123892089</c:v>
                </c:pt>
                <c:pt idx="35">
                  <c:v>0.92455357349503597</c:v>
                </c:pt>
                <c:pt idx="36">
                  <c:v>0.97277561141852953</c:v>
                </c:pt>
                <c:pt idx="37">
                  <c:v>0.95449687237810732</c:v>
                </c:pt>
                <c:pt idx="38">
                  <c:v>0.96961269132046946</c:v>
                </c:pt>
                <c:pt idx="39">
                  <c:v>1.0238373886594672</c:v>
                </c:pt>
                <c:pt idx="40">
                  <c:v>0.96553224935684889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0.79632890882241469</c:v>
                </c:pt>
                <c:pt idx="1">
                  <c:v>0.86558214818830392</c:v>
                </c:pt>
                <c:pt idx="2">
                  <c:v>0.76734529711921484</c:v>
                </c:pt>
                <c:pt idx="3">
                  <c:v>0.81332325174588094</c:v>
                </c:pt>
                <c:pt idx="4">
                  <c:v>0.9474504473488321</c:v>
                </c:pt>
                <c:pt idx="5">
                  <c:v>0.87399013183710783</c:v>
                </c:pt>
                <c:pt idx="6">
                  <c:v>0.82503020123850213</c:v>
                </c:pt>
                <c:pt idx="7">
                  <c:v>0.8248137608976025</c:v>
                </c:pt>
                <c:pt idx="8">
                  <c:v>0.83520838027983457</c:v>
                </c:pt>
                <c:pt idx="9">
                  <c:v>0.79009691000888993</c:v>
                </c:pt>
                <c:pt idx="10">
                  <c:v>0.77648762697633722</c:v>
                </c:pt>
                <c:pt idx="11">
                  <c:v>0.79511489228750953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0.95359771595976439</c:v>
                </c:pt>
                <c:pt idx="1">
                  <c:v>0.95429024835342302</c:v>
                </c:pt>
                <c:pt idx="2">
                  <c:v>0.95330787984273224</c:v>
                </c:pt>
                <c:pt idx="3">
                  <c:v>0.95376765938899888</c:v>
                </c:pt>
                <c:pt idx="4">
                  <c:v>0.97171080555625788</c:v>
                </c:pt>
                <c:pt idx="5">
                  <c:v>0.9543743281899113</c:v>
                </c:pt>
                <c:pt idx="6">
                  <c:v>0.95388472888392528</c:v>
                </c:pt>
                <c:pt idx="7">
                  <c:v>0.95388256448051623</c:v>
                </c:pt>
                <c:pt idx="8">
                  <c:v>0.95398651067433859</c:v>
                </c:pt>
                <c:pt idx="9">
                  <c:v>0.95353539597162906</c:v>
                </c:pt>
                <c:pt idx="10">
                  <c:v>0.9533993031413035</c:v>
                </c:pt>
                <c:pt idx="11">
                  <c:v>0.95358557579441539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0.82537398980153365</c:v>
                </c:pt>
                <c:pt idx="1">
                  <c:v>0.87771480395219348</c:v>
                </c:pt>
                <c:pt idx="2">
                  <c:v>0.92110894730365345</c:v>
                </c:pt>
                <c:pt idx="3">
                  <c:v>0.85278628216184515</c:v>
                </c:pt>
                <c:pt idx="4">
                  <c:v>0.82894442944401048</c:v>
                </c:pt>
                <c:pt idx="5">
                  <c:v>0.99349648997706796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0.95388816676955546</c:v>
                </c:pt>
                <c:pt idx="1">
                  <c:v>0.9544115749110621</c:v>
                </c:pt>
                <c:pt idx="2">
                  <c:v>0.96222786553999373</c:v>
                </c:pt>
                <c:pt idx="3">
                  <c:v>0.95416228969315875</c:v>
                </c:pt>
                <c:pt idx="4">
                  <c:v>0.95392387116598032</c:v>
                </c:pt>
                <c:pt idx="5">
                  <c:v>0.98828738090242285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0.81015185219203723</c:v>
                </c:pt>
                <c:pt idx="1">
                  <c:v>0.89595972887641662</c:v>
                </c:pt>
                <c:pt idx="2">
                  <c:v>0.8990397762443646</c:v>
                </c:pt>
                <c:pt idx="3">
                  <c:v>0.82851556580067898</c:v>
                </c:pt>
                <c:pt idx="4">
                  <c:v>0.79814663809722564</c:v>
                </c:pt>
                <c:pt idx="5">
                  <c:v>0.74084136451395655</c:v>
                </c:pt>
                <c:pt idx="6">
                  <c:v>0.79330162239621949</c:v>
                </c:pt>
                <c:pt idx="7">
                  <c:v>0.74340413792958604</c:v>
                </c:pt>
                <c:pt idx="8">
                  <c:v>0.79204546477391979</c:v>
                </c:pt>
                <c:pt idx="9">
                  <c:v>0.69093919619319455</c:v>
                </c:pt>
                <c:pt idx="10">
                  <c:v>0.7550783639751022</c:v>
                </c:pt>
                <c:pt idx="11">
                  <c:v>0.73172027144253327</c:v>
                </c:pt>
                <c:pt idx="12">
                  <c:v>0.72503831628790272</c:v>
                </c:pt>
                <c:pt idx="13">
                  <c:v>0.81408962996893286</c:v>
                </c:pt>
                <c:pt idx="14">
                  <c:v>0.83944952934499684</c:v>
                </c:pt>
                <c:pt idx="15">
                  <c:v>0.92984235119748793</c:v>
                </c:pt>
                <c:pt idx="16">
                  <c:v>0.75969036000132006</c:v>
                </c:pt>
                <c:pt idx="17">
                  <c:v>0.79645658693117904</c:v>
                </c:pt>
                <c:pt idx="18">
                  <c:v>0.68603864187372454</c:v>
                </c:pt>
                <c:pt idx="19">
                  <c:v>0.75927748023638231</c:v>
                </c:pt>
                <c:pt idx="20">
                  <c:v>0.82653514054785837</c:v>
                </c:pt>
                <c:pt idx="21">
                  <c:v>0.79510427748205059</c:v>
                </c:pt>
                <c:pt idx="22">
                  <c:v>0.69927742034922691</c:v>
                </c:pt>
                <c:pt idx="23">
                  <c:v>0.79037208058106989</c:v>
                </c:pt>
                <c:pt idx="24">
                  <c:v>0.76710115911839871</c:v>
                </c:pt>
                <c:pt idx="25">
                  <c:v>0.82858324277550255</c:v>
                </c:pt>
                <c:pt idx="26">
                  <c:v>1.020641981008247</c:v>
                </c:pt>
                <c:pt idx="27">
                  <c:v>0.81314801163303019</c:v>
                </c:pt>
                <c:pt idx="28">
                  <c:v>0.81057007250901381</c:v>
                </c:pt>
                <c:pt idx="29">
                  <c:v>0.94719342058991651</c:v>
                </c:pt>
                <c:pt idx="30">
                  <c:v>0.78146194126659474</c:v>
                </c:pt>
                <c:pt idx="31">
                  <c:v>0.87025672785979835</c:v>
                </c:pt>
                <c:pt idx="32">
                  <c:v>0.81677275306143537</c:v>
                </c:pt>
                <c:pt idx="33">
                  <c:v>0.89828871828987045</c:v>
                </c:pt>
                <c:pt idx="34">
                  <c:v>0.83397733814753483</c:v>
                </c:pt>
                <c:pt idx="35">
                  <c:v>0.79188397588705051</c:v>
                </c:pt>
                <c:pt idx="36">
                  <c:v>0.82867251691993771</c:v>
                </c:pt>
                <c:pt idx="37">
                  <c:v>0.841131451605725</c:v>
                </c:pt>
                <c:pt idx="38">
                  <c:v>0.71727636702277742</c:v>
                </c:pt>
                <c:pt idx="39">
                  <c:v>0.79699718578417245</c:v>
                </c:pt>
                <c:pt idx="40">
                  <c:v>0.81758168688328814</c:v>
                </c:pt>
                <c:pt idx="41">
                  <c:v>0.58933024375963616</c:v>
                </c:pt>
                <c:pt idx="42">
                  <c:v>0.84665170216379837</c:v>
                </c:pt>
                <c:pt idx="43">
                  <c:v>0.82422840449619883</c:v>
                </c:pt>
                <c:pt idx="44">
                  <c:v>0.8729204723433952</c:v>
                </c:pt>
                <c:pt idx="45">
                  <c:v>0.97002768684654694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0.95373594539346029</c:v>
                </c:pt>
                <c:pt idx="1">
                  <c:v>0.95459402416030426</c:v>
                </c:pt>
                <c:pt idx="2">
                  <c:v>0.9546248246339839</c:v>
                </c:pt>
                <c:pt idx="3">
                  <c:v>0.95391958252954678</c:v>
                </c:pt>
                <c:pt idx="4">
                  <c:v>0.9536158932525125</c:v>
                </c:pt>
                <c:pt idx="5">
                  <c:v>0.95304284051667987</c:v>
                </c:pt>
                <c:pt idx="6">
                  <c:v>0.95356744309550234</c:v>
                </c:pt>
                <c:pt idx="7">
                  <c:v>0.95306846825083613</c:v>
                </c:pt>
                <c:pt idx="8">
                  <c:v>0.95355488151927936</c:v>
                </c:pt>
                <c:pt idx="9">
                  <c:v>0.95254381883347228</c:v>
                </c:pt>
                <c:pt idx="10">
                  <c:v>0.95318521051129113</c:v>
                </c:pt>
                <c:pt idx="11">
                  <c:v>0.95295162958596569</c:v>
                </c:pt>
                <c:pt idx="12">
                  <c:v>0.95288481003441927</c:v>
                </c:pt>
                <c:pt idx="13">
                  <c:v>0.95377532317122937</c:v>
                </c:pt>
                <c:pt idx="14">
                  <c:v>0.95402892216499002</c:v>
                </c:pt>
                <c:pt idx="15">
                  <c:v>0.965371890941774</c:v>
                </c:pt>
                <c:pt idx="16">
                  <c:v>0.9532313304715534</c:v>
                </c:pt>
                <c:pt idx="17">
                  <c:v>0.95359899274085203</c:v>
                </c:pt>
                <c:pt idx="18">
                  <c:v>0.95249481329027741</c:v>
                </c:pt>
                <c:pt idx="19">
                  <c:v>0.95322720167390407</c:v>
                </c:pt>
                <c:pt idx="20">
                  <c:v>0.95389977827701877</c:v>
                </c:pt>
                <c:pt idx="21">
                  <c:v>0.95358546964636093</c:v>
                </c:pt>
                <c:pt idx="22">
                  <c:v>0.95262720107503251</c:v>
                </c:pt>
                <c:pt idx="23">
                  <c:v>0.95353814767735079</c:v>
                </c:pt>
                <c:pt idx="24">
                  <c:v>0.95330543846272431</c:v>
                </c:pt>
                <c:pt idx="25">
                  <c:v>0.95392025929929514</c:v>
                </c:pt>
                <c:pt idx="26">
                  <c:v>0.99805975767364741</c:v>
                </c:pt>
                <c:pt idx="27">
                  <c:v>0.95376590698787045</c:v>
                </c:pt>
                <c:pt idx="28">
                  <c:v>0.95374012759663029</c:v>
                </c:pt>
                <c:pt idx="29">
                  <c:v>0.97161827592304839</c:v>
                </c:pt>
                <c:pt idx="30">
                  <c:v>0.95344904628420601</c:v>
                </c:pt>
                <c:pt idx="31">
                  <c:v>0.95433699415013828</c:v>
                </c:pt>
                <c:pt idx="32">
                  <c:v>0.95380215440215443</c:v>
                </c:pt>
                <c:pt idx="33">
                  <c:v>0.95461731405443895</c:v>
                </c:pt>
                <c:pt idx="34">
                  <c:v>0.9539742002530156</c:v>
                </c:pt>
                <c:pt idx="35">
                  <c:v>0.95355326663041062</c:v>
                </c:pt>
                <c:pt idx="36">
                  <c:v>0.95392115204073946</c:v>
                </c:pt>
                <c:pt idx="37">
                  <c:v>0.95404574138759735</c:v>
                </c:pt>
                <c:pt idx="38">
                  <c:v>0.95280719054176799</c:v>
                </c:pt>
                <c:pt idx="39">
                  <c:v>0.95360439872938196</c:v>
                </c:pt>
                <c:pt idx="40">
                  <c:v>0.95381024374037293</c:v>
                </c:pt>
                <c:pt idx="41">
                  <c:v>0.95152772930913643</c:v>
                </c:pt>
                <c:pt idx="42">
                  <c:v>0.95410094389317834</c:v>
                </c:pt>
                <c:pt idx="43">
                  <c:v>0.95387671091650239</c:v>
                </c:pt>
                <c:pt idx="44">
                  <c:v>0.95436363159497406</c:v>
                </c:pt>
                <c:pt idx="45">
                  <c:v>0.97983861177543519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0.78567605574704358</c:v>
                </c:pt>
                <c:pt idx="1">
                  <c:v>0.83154823389498966</c:v>
                </c:pt>
                <c:pt idx="2">
                  <c:v>0.8599470003143288</c:v>
                </c:pt>
                <c:pt idx="3">
                  <c:v>0.83045589369229234</c:v>
                </c:pt>
                <c:pt idx="4">
                  <c:v>0.82703531391808238</c:v>
                </c:pt>
                <c:pt idx="5">
                  <c:v>0.82606076872697409</c:v>
                </c:pt>
                <c:pt idx="6">
                  <c:v>0.86033608556133412</c:v>
                </c:pt>
                <c:pt idx="7">
                  <c:v>0.75621193150102217</c:v>
                </c:pt>
                <c:pt idx="8">
                  <c:v>0.72092478255436143</c:v>
                </c:pt>
                <c:pt idx="9">
                  <c:v>0.80132169378006979</c:v>
                </c:pt>
                <c:pt idx="10">
                  <c:v>0.7821808752137166</c:v>
                </c:pt>
                <c:pt idx="11">
                  <c:v>0.86861913164626314</c:v>
                </c:pt>
                <c:pt idx="12">
                  <c:v>0.73567182289642741</c:v>
                </c:pt>
                <c:pt idx="13">
                  <c:v>0.86809435220963238</c:v>
                </c:pt>
                <c:pt idx="14">
                  <c:v>0.84475565856633539</c:v>
                </c:pt>
                <c:pt idx="15">
                  <c:v>0.75553141796535217</c:v>
                </c:pt>
                <c:pt idx="16">
                  <c:v>0.91575172102589208</c:v>
                </c:pt>
                <c:pt idx="17">
                  <c:v>1.4641881139386208</c:v>
                </c:pt>
                <c:pt idx="18">
                  <c:v>2.7396478362467005</c:v>
                </c:pt>
                <c:pt idx="19">
                  <c:v>0.75898853252746146</c:v>
                </c:pt>
                <c:pt idx="20">
                  <c:v>1.7081413156948255</c:v>
                </c:pt>
                <c:pt idx="21">
                  <c:v>0.73983825002967463</c:v>
                </c:pt>
                <c:pt idx="22">
                  <c:v>0.81533191094675628</c:v>
                </c:pt>
                <c:pt idx="23">
                  <c:v>0.99068520434975427</c:v>
                </c:pt>
                <c:pt idx="24">
                  <c:v>1.9297660666935013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0.95349118742901073</c:v>
                </c:pt>
                <c:pt idx="1">
                  <c:v>0.95394990921049017</c:v>
                </c:pt>
                <c:pt idx="2">
                  <c:v>0.95423389687468374</c:v>
                </c:pt>
                <c:pt idx="3">
                  <c:v>0.95393898580846326</c:v>
                </c:pt>
                <c:pt idx="4">
                  <c:v>0.95390478001072121</c:v>
                </c:pt>
                <c:pt idx="5">
                  <c:v>0.95389503455880997</c:v>
                </c:pt>
                <c:pt idx="6">
                  <c:v>0.9542377877271534</c:v>
                </c:pt>
                <c:pt idx="7">
                  <c:v>0.95319654618655036</c:v>
                </c:pt>
                <c:pt idx="8">
                  <c:v>0.95284367469708375</c:v>
                </c:pt>
                <c:pt idx="9">
                  <c:v>0.95364764380934108</c:v>
                </c:pt>
                <c:pt idx="10">
                  <c:v>0.95345623562367754</c:v>
                </c:pt>
                <c:pt idx="11">
                  <c:v>0.95432061818800273</c:v>
                </c:pt>
                <c:pt idx="12">
                  <c:v>0.95299114510050442</c:v>
                </c:pt>
                <c:pt idx="13">
                  <c:v>0.95431537039363645</c:v>
                </c:pt>
                <c:pt idx="14">
                  <c:v>0.95408198345720352</c:v>
                </c:pt>
                <c:pt idx="15">
                  <c:v>0.9531897410511937</c:v>
                </c:pt>
                <c:pt idx="16">
                  <c:v>0.96029926407999944</c:v>
                </c:pt>
                <c:pt idx="17">
                  <c:v>1.1577363655285817</c:v>
                </c:pt>
                <c:pt idx="18">
                  <c:v>1.6169018655594902</c:v>
                </c:pt>
                <c:pt idx="19">
                  <c:v>0.95322431219681492</c:v>
                </c:pt>
                <c:pt idx="20">
                  <c:v>1.2455595181608154</c:v>
                </c:pt>
                <c:pt idx="21">
                  <c:v>0.95303280937183699</c:v>
                </c:pt>
                <c:pt idx="22">
                  <c:v>0.95378774598100768</c:v>
                </c:pt>
                <c:pt idx="23">
                  <c:v>0.98727531807658986</c:v>
                </c:pt>
                <c:pt idx="24">
                  <c:v>1.3253444285203391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1.0525953062644662</c:v>
                </c:pt>
                <c:pt idx="1">
                  <c:v>0.96869709764308809</c:v>
                </c:pt>
                <c:pt idx="2">
                  <c:v>0.90013278332256474</c:v>
                </c:pt>
                <c:pt idx="3">
                  <c:v>0.90165781555954372</c:v>
                </c:pt>
                <c:pt idx="4">
                  <c:v>0.96758178812100304</c:v>
                </c:pt>
                <c:pt idx="5">
                  <c:v>1.167943268482559</c:v>
                </c:pt>
                <c:pt idx="6">
                  <c:v>0.95497166050484694</c:v>
                </c:pt>
                <c:pt idx="7">
                  <c:v>1.0702111036529054</c:v>
                </c:pt>
                <c:pt idx="8">
                  <c:v>1.037302231651863</c:v>
                </c:pt>
                <c:pt idx="9">
                  <c:v>1.2322057012097472</c:v>
                </c:pt>
                <c:pt idx="10">
                  <c:v>2.1399056519373865</c:v>
                </c:pt>
                <c:pt idx="11">
                  <c:v>1.1816697332108808</c:v>
                </c:pt>
                <c:pt idx="12">
                  <c:v>0.90005629392374908</c:v>
                </c:pt>
                <c:pt idx="13">
                  <c:v>0.93759506607154386</c:v>
                </c:pt>
                <c:pt idx="14">
                  <c:v>0.92878254923464543</c:v>
                </c:pt>
                <c:pt idx="15">
                  <c:v>0.9513708751687624</c:v>
                </c:pt>
                <c:pt idx="16">
                  <c:v>1.408305055660954</c:v>
                </c:pt>
                <c:pt idx="17">
                  <c:v>0.94336736021625878</c:v>
                </c:pt>
                <c:pt idx="18">
                  <c:v>0.90104522856669733</c:v>
                </c:pt>
                <c:pt idx="19">
                  <c:v>0.99042207727439346</c:v>
                </c:pt>
                <c:pt idx="20">
                  <c:v>2.5437963373845172</c:v>
                </c:pt>
                <c:pt idx="21">
                  <c:v>0.82190409972508049</c:v>
                </c:pt>
                <c:pt idx="22">
                  <c:v>0.9196731083387476</c:v>
                </c:pt>
                <c:pt idx="23">
                  <c:v>1.1661085133832134</c:v>
                </c:pt>
                <c:pt idx="24">
                  <c:v>0.88707842648444524</c:v>
                </c:pt>
                <c:pt idx="25">
                  <c:v>1.2273435743618899</c:v>
                </c:pt>
                <c:pt idx="26">
                  <c:v>1.0687955647045198</c:v>
                </c:pt>
                <c:pt idx="27">
                  <c:v>1.1536710856667995</c:v>
                </c:pt>
                <c:pt idx="28">
                  <c:v>0.9539862395870351</c:v>
                </c:pt>
                <c:pt idx="29">
                  <c:v>1.1244603310139161</c:v>
                </c:pt>
                <c:pt idx="30">
                  <c:v>1.0546978768240831</c:v>
                </c:pt>
                <c:pt idx="31">
                  <c:v>0.89165758000953121</c:v>
                </c:pt>
                <c:pt idx="32">
                  <c:v>1.6903513439047193</c:v>
                </c:pt>
                <c:pt idx="33">
                  <c:v>1.1642702338529787</c:v>
                </c:pt>
                <c:pt idx="34">
                  <c:v>1.1989848567263346</c:v>
                </c:pt>
                <c:pt idx="35">
                  <c:v>1.0990142820508888</c:v>
                </c:pt>
                <c:pt idx="36">
                  <c:v>0.86933675635607288</c:v>
                </c:pt>
                <c:pt idx="37">
                  <c:v>0.82622989442644634</c:v>
                </c:pt>
                <c:pt idx="38">
                  <c:v>0.93904908675261078</c:v>
                </c:pt>
                <c:pt idx="39">
                  <c:v>1.0940207419514512</c:v>
                </c:pt>
                <c:pt idx="40">
                  <c:v>0.84837224306796732</c:v>
                </c:pt>
                <c:pt idx="41">
                  <c:v>0.84731459818757915</c:v>
                </c:pt>
                <c:pt idx="42">
                  <c:v>0.87177565399523194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1.0095629547658864</c:v>
                </c:pt>
                <c:pt idx="1">
                  <c:v>0.97935959966219011</c:v>
                </c:pt>
                <c:pt idx="2">
                  <c:v>0.95467644650680161</c:v>
                </c:pt>
                <c:pt idx="3">
                  <c:v>0.95522545811211412</c:v>
                </c:pt>
                <c:pt idx="4">
                  <c:v>0.97895808823423958</c:v>
                </c:pt>
                <c:pt idx="5">
                  <c:v>1.0510882211643997</c:v>
                </c:pt>
                <c:pt idx="6">
                  <c:v>0.97441844229242336</c:v>
                </c:pt>
                <c:pt idx="7">
                  <c:v>1.0159046418257243</c:v>
                </c:pt>
                <c:pt idx="8">
                  <c:v>1.0040574479053492</c:v>
                </c:pt>
                <c:pt idx="9">
                  <c:v>1.0742226969461874</c:v>
                </c:pt>
                <c:pt idx="10">
                  <c:v>1.4009946792081371</c:v>
                </c:pt>
                <c:pt idx="11">
                  <c:v>1.0560297484665955</c:v>
                </c:pt>
                <c:pt idx="12">
                  <c:v>0.95464891032322818</c:v>
                </c:pt>
                <c:pt idx="13">
                  <c:v>0.96816286829643405</c:v>
                </c:pt>
                <c:pt idx="14">
                  <c:v>0.96499036223515078</c:v>
                </c:pt>
                <c:pt idx="15">
                  <c:v>0.97312215957143289</c:v>
                </c:pt>
                <c:pt idx="16">
                  <c:v>1.1376184645486216</c:v>
                </c:pt>
                <c:pt idx="17">
                  <c:v>0.97024089418853154</c:v>
                </c:pt>
                <c:pt idx="18">
                  <c:v>0.95500492679468918</c:v>
                </c:pt>
                <c:pt idx="19">
                  <c:v>0.98718059232945987</c:v>
                </c:pt>
                <c:pt idx="20">
                  <c:v>1.5463953259691043</c:v>
                </c:pt>
                <c:pt idx="21">
                  <c:v>0.95385346786879099</c:v>
                </c:pt>
                <c:pt idx="22">
                  <c:v>0.96171096351262764</c:v>
                </c:pt>
                <c:pt idx="23">
                  <c:v>1.0504277093286352</c:v>
                </c:pt>
                <c:pt idx="24">
                  <c:v>0.95450521113638476</c:v>
                </c:pt>
                <c:pt idx="25">
                  <c:v>1.0724723312809588</c:v>
                </c:pt>
                <c:pt idx="26">
                  <c:v>1.0153950478043055</c:v>
                </c:pt>
                <c:pt idx="27">
                  <c:v>1.0459502353507262</c:v>
                </c:pt>
                <c:pt idx="28">
                  <c:v>0.97406369076201094</c:v>
                </c:pt>
                <c:pt idx="29">
                  <c:v>1.035434363675688</c:v>
                </c:pt>
                <c:pt idx="30">
                  <c:v>1.0103198801673481</c:v>
                </c:pt>
                <c:pt idx="31">
                  <c:v>0.95455100267163551</c:v>
                </c:pt>
                <c:pt idx="32">
                  <c:v>1.2391551283163771</c:v>
                </c:pt>
                <c:pt idx="33">
                  <c:v>1.0497659286977505</c:v>
                </c:pt>
                <c:pt idx="34">
                  <c:v>1.0622631929321589</c:v>
                </c:pt>
                <c:pt idx="35">
                  <c:v>1.0262737860489983</c:v>
                </c:pt>
                <c:pt idx="36">
                  <c:v>0.95432779443510074</c:v>
                </c:pt>
                <c:pt idx="37">
                  <c:v>0.95389672581580465</c:v>
                </c:pt>
                <c:pt idx="38">
                  <c:v>0.96868631574161834</c:v>
                </c:pt>
                <c:pt idx="39">
                  <c:v>1.0244761116132006</c:v>
                </c:pt>
                <c:pt idx="40">
                  <c:v>0.95411814930221961</c:v>
                </c:pt>
                <c:pt idx="41">
                  <c:v>0.95410757285341596</c:v>
                </c:pt>
                <c:pt idx="42">
                  <c:v>0.95435218341149231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0.99379872751766851</c:v>
                </c:pt>
                <c:pt idx="1">
                  <c:v>0.77453218506786248</c:v>
                </c:pt>
                <c:pt idx="2">
                  <c:v>0.8316624833799493</c:v>
                </c:pt>
                <c:pt idx="3">
                  <c:v>1.0665372937491095</c:v>
                </c:pt>
                <c:pt idx="4">
                  <c:v>0.83489614368682386</c:v>
                </c:pt>
                <c:pt idx="5">
                  <c:v>0.79770364098182323</c:v>
                </c:pt>
                <c:pt idx="6">
                  <c:v>0.80063033537195427</c:v>
                </c:pt>
                <c:pt idx="7">
                  <c:v>0.81960291496929083</c:v>
                </c:pt>
                <c:pt idx="8">
                  <c:v>0.73724356325866991</c:v>
                </c:pt>
                <c:pt idx="9">
                  <c:v>0.77436673849323978</c:v>
                </c:pt>
                <c:pt idx="10">
                  <c:v>0.83528821398892783</c:v>
                </c:pt>
                <c:pt idx="11">
                  <c:v>0.8281596115091544</c:v>
                </c:pt>
                <c:pt idx="12">
                  <c:v>0.94114956270633265</c:v>
                </c:pt>
                <c:pt idx="13">
                  <c:v>0.83361757377223222</c:v>
                </c:pt>
                <c:pt idx="14">
                  <c:v>1.6947939350065988</c:v>
                </c:pt>
                <c:pt idx="15">
                  <c:v>0.79946734162575472</c:v>
                </c:pt>
                <c:pt idx="16">
                  <c:v>0.83502570721758007</c:v>
                </c:pt>
                <c:pt idx="17">
                  <c:v>0.7523189382227895</c:v>
                </c:pt>
                <c:pt idx="18">
                  <c:v>0.82251565206720334</c:v>
                </c:pt>
                <c:pt idx="19">
                  <c:v>0.78565563594868826</c:v>
                </c:pt>
                <c:pt idx="20">
                  <c:v>0.75616263835413333</c:v>
                </c:pt>
                <c:pt idx="21">
                  <c:v>0.83392320862055347</c:v>
                </c:pt>
                <c:pt idx="22">
                  <c:v>1.0216948076904211</c:v>
                </c:pt>
                <c:pt idx="23">
                  <c:v>1.3079348289611175</c:v>
                </c:pt>
                <c:pt idx="24">
                  <c:v>0.87945393953012163</c:v>
                </c:pt>
                <c:pt idx="25">
                  <c:v>0.74167541672124015</c:v>
                </c:pt>
                <c:pt idx="26">
                  <c:v>0.78869503464644519</c:v>
                </c:pt>
                <c:pt idx="27">
                  <c:v>0.91474703397549684</c:v>
                </c:pt>
                <c:pt idx="28">
                  <c:v>0.75102406646684028</c:v>
                </c:pt>
                <c:pt idx="29">
                  <c:v>0.81618015613469141</c:v>
                </c:pt>
                <c:pt idx="30">
                  <c:v>0.75181113471053451</c:v>
                </c:pt>
                <c:pt idx="31">
                  <c:v>0.86276673114377755</c:v>
                </c:pt>
                <c:pt idx="32">
                  <c:v>0.89359182174819574</c:v>
                </c:pt>
                <c:pt idx="33">
                  <c:v>0.8510654259839977</c:v>
                </c:pt>
                <c:pt idx="34">
                  <c:v>0.87115098344894615</c:v>
                </c:pt>
                <c:pt idx="35">
                  <c:v>0.80248140867349771</c:v>
                </c:pt>
                <c:pt idx="36">
                  <c:v>0.90625794176953123</c:v>
                </c:pt>
                <c:pt idx="37">
                  <c:v>0.83231957657214795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0.98839618641703886</c:v>
                </c:pt>
                <c:pt idx="1">
                  <c:v>0.95337974872221865</c:v>
                </c:pt>
                <c:pt idx="2">
                  <c:v>0.95395105170533967</c:v>
                </c:pt>
                <c:pt idx="3">
                  <c:v>1.0145820702603576</c:v>
                </c:pt>
                <c:pt idx="4">
                  <c:v>0.95398338830840845</c:v>
                </c:pt>
                <c:pt idx="5">
                  <c:v>0.95361146328135837</c:v>
                </c:pt>
                <c:pt idx="6">
                  <c:v>0.95364073022525964</c:v>
                </c:pt>
                <c:pt idx="7">
                  <c:v>0.95383045602123318</c:v>
                </c:pt>
                <c:pt idx="8">
                  <c:v>0.95300686250412692</c:v>
                </c:pt>
                <c:pt idx="9">
                  <c:v>0.95337809425647246</c:v>
                </c:pt>
                <c:pt idx="10">
                  <c:v>0.9539873090114297</c:v>
                </c:pt>
                <c:pt idx="11">
                  <c:v>0.95391602298663158</c:v>
                </c:pt>
                <c:pt idx="12">
                  <c:v>0.96944248708495817</c:v>
                </c:pt>
                <c:pt idx="13">
                  <c:v>0.9539706026092627</c:v>
                </c:pt>
                <c:pt idx="14">
                  <c:v>1.2407544611130541</c:v>
                </c:pt>
                <c:pt idx="15">
                  <c:v>0.95362910028779768</c:v>
                </c:pt>
                <c:pt idx="16">
                  <c:v>0.95398468394371594</c:v>
                </c:pt>
                <c:pt idx="17">
                  <c:v>0.95315761625376816</c:v>
                </c:pt>
                <c:pt idx="18">
                  <c:v>0.95385958339221222</c:v>
                </c:pt>
                <c:pt idx="19">
                  <c:v>0.95349098323102732</c:v>
                </c:pt>
                <c:pt idx="20">
                  <c:v>0.95319605325508172</c:v>
                </c:pt>
                <c:pt idx="21">
                  <c:v>0.95397365895774566</c:v>
                </c:pt>
                <c:pt idx="22">
                  <c:v>0.99843877527922997</c:v>
                </c:pt>
                <c:pt idx="23">
                  <c:v>1.1014851829366805</c:v>
                </c:pt>
                <c:pt idx="24">
                  <c:v>0.95442896626684126</c:v>
                </c:pt>
                <c:pt idx="25">
                  <c:v>0.95305118103875253</c:v>
                </c:pt>
                <c:pt idx="26">
                  <c:v>0.95352137721800456</c:v>
                </c:pt>
                <c:pt idx="27">
                  <c:v>0.95993757674185709</c:v>
                </c:pt>
                <c:pt idx="28">
                  <c:v>0.95314466753620863</c:v>
                </c:pt>
                <c:pt idx="29">
                  <c:v>0.95379622843288725</c:v>
                </c:pt>
                <c:pt idx="30">
                  <c:v>0.95315253821864554</c:v>
                </c:pt>
                <c:pt idx="31">
                  <c:v>0.95426209418297792</c:v>
                </c:pt>
                <c:pt idx="32">
                  <c:v>0.95457034508902228</c:v>
                </c:pt>
                <c:pt idx="33">
                  <c:v>0.95414508113138041</c:v>
                </c:pt>
                <c:pt idx="34">
                  <c:v>0.95434593670602974</c:v>
                </c:pt>
                <c:pt idx="35">
                  <c:v>0.95365924095827503</c:v>
                </c:pt>
                <c:pt idx="36">
                  <c:v>0.95688150354770984</c:v>
                </c:pt>
                <c:pt idx="37">
                  <c:v>0.95395762263726158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1.0029171300995223</c:v>
                </c:pt>
                <c:pt idx="1">
                  <c:v>0.92149273526605902</c:v>
                </c:pt>
                <c:pt idx="2">
                  <c:v>0.78227881346532713</c:v>
                </c:pt>
                <c:pt idx="3">
                  <c:v>0.8591076935037929</c:v>
                </c:pt>
                <c:pt idx="4">
                  <c:v>0.83909905599694601</c:v>
                </c:pt>
                <c:pt idx="5">
                  <c:v>0.85620650888991245</c:v>
                </c:pt>
                <c:pt idx="6">
                  <c:v>0.66059209083635928</c:v>
                </c:pt>
                <c:pt idx="7">
                  <c:v>1.1095675682283863</c:v>
                </c:pt>
                <c:pt idx="8">
                  <c:v>0.77272557688844734</c:v>
                </c:pt>
                <c:pt idx="9">
                  <c:v>0.96110937782775663</c:v>
                </c:pt>
                <c:pt idx="10">
                  <c:v>0.90796648084639286</c:v>
                </c:pt>
                <c:pt idx="11">
                  <c:v>0.80356064834902752</c:v>
                </c:pt>
                <c:pt idx="12">
                  <c:v>0.90035327031264534</c:v>
                </c:pt>
                <c:pt idx="13">
                  <c:v>0.79956886128818339</c:v>
                </c:pt>
                <c:pt idx="14">
                  <c:v>0.81809858437147209</c:v>
                </c:pt>
                <c:pt idx="15">
                  <c:v>0.75232870042008637</c:v>
                </c:pt>
                <c:pt idx="16">
                  <c:v>0.84651082805475319</c:v>
                </c:pt>
                <c:pt idx="17">
                  <c:v>0.77895790904975171</c:v>
                </c:pt>
                <c:pt idx="18">
                  <c:v>0.83041236078361513</c:v>
                </c:pt>
                <c:pt idx="19">
                  <c:v>0.82115378277781315</c:v>
                </c:pt>
                <c:pt idx="20">
                  <c:v>0.87802325641305745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0.99167881134650637</c:v>
                </c:pt>
                <c:pt idx="1">
                  <c:v>0.96236602920645975</c:v>
                </c:pt>
                <c:pt idx="2">
                  <c:v>0.95345721500619329</c:v>
                </c:pt>
                <c:pt idx="3">
                  <c:v>0.95422550380657822</c:v>
                </c:pt>
                <c:pt idx="4">
                  <c:v>0.95402541743150959</c:v>
                </c:pt>
                <c:pt idx="5">
                  <c:v>0.95419649196043932</c:v>
                </c:pt>
                <c:pt idx="6">
                  <c:v>0.95224034777990385</c:v>
                </c:pt>
                <c:pt idx="7">
                  <c:v>1.0300729690728971</c:v>
                </c:pt>
                <c:pt idx="8">
                  <c:v>0.95336168264042453</c:v>
                </c:pt>
                <c:pt idx="9">
                  <c:v>0.97662802052867081</c:v>
                </c:pt>
                <c:pt idx="10">
                  <c:v>0.95749657761537965</c:v>
                </c:pt>
                <c:pt idx="11">
                  <c:v>0.95367003335503076</c:v>
                </c:pt>
                <c:pt idx="12">
                  <c:v>0.95475582182323049</c:v>
                </c:pt>
                <c:pt idx="13">
                  <c:v>0.953630115484422</c:v>
                </c:pt>
                <c:pt idx="14">
                  <c:v>0.95381541271525505</c:v>
                </c:pt>
                <c:pt idx="15">
                  <c:v>0.953157713875741</c:v>
                </c:pt>
                <c:pt idx="16">
                  <c:v>0.95409953515208779</c:v>
                </c:pt>
                <c:pt idx="17">
                  <c:v>0.95342400596203769</c:v>
                </c:pt>
                <c:pt idx="18">
                  <c:v>0.95393855047937626</c:v>
                </c:pt>
                <c:pt idx="19">
                  <c:v>0.95384596469931837</c:v>
                </c:pt>
                <c:pt idx="20">
                  <c:v>0.95441465943567083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1.5578847824003861</c:v>
                </c:pt>
                <c:pt idx="1">
                  <c:v>1.2862512926739531</c:v>
                </c:pt>
                <c:pt idx="2">
                  <c:v>0.98974070347605692</c:v>
                </c:pt>
                <c:pt idx="3">
                  <c:v>1.079732903963847</c:v>
                </c:pt>
                <c:pt idx="4">
                  <c:v>0.8731544288632439</c:v>
                </c:pt>
                <c:pt idx="5">
                  <c:v>0.9806966133211199</c:v>
                </c:pt>
                <c:pt idx="6">
                  <c:v>1.1255038642879134</c:v>
                </c:pt>
                <c:pt idx="7">
                  <c:v>0.89588320836121704</c:v>
                </c:pt>
                <c:pt idx="8">
                  <c:v>0.93009299281627267</c:v>
                </c:pt>
                <c:pt idx="9">
                  <c:v>0.85313229116157563</c:v>
                </c:pt>
                <c:pt idx="10">
                  <c:v>0.98950659785107797</c:v>
                </c:pt>
                <c:pt idx="11">
                  <c:v>0.93425479928829369</c:v>
                </c:pt>
                <c:pt idx="12">
                  <c:v>0.76371078330967868</c:v>
                </c:pt>
                <c:pt idx="13">
                  <c:v>0.85522258480086399</c:v>
                </c:pt>
                <c:pt idx="14">
                  <c:v>1.045181443543987</c:v>
                </c:pt>
                <c:pt idx="15">
                  <c:v>1.0279322097811909</c:v>
                </c:pt>
                <c:pt idx="16">
                  <c:v>0.86120546815392285</c:v>
                </c:pt>
                <c:pt idx="17">
                  <c:v>0.8053530305774963</c:v>
                </c:pt>
                <c:pt idx="18">
                  <c:v>0.82655631168684307</c:v>
                </c:pt>
                <c:pt idx="19">
                  <c:v>0.82053525911415903</c:v>
                </c:pt>
                <c:pt idx="20">
                  <c:v>0.73940154135545999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1.1914671661748175</c:v>
                </c:pt>
                <c:pt idx="1">
                  <c:v>1.0936791098733014</c:v>
                </c:pt>
                <c:pt idx="2">
                  <c:v>0.98693529776205891</c:v>
                </c:pt>
                <c:pt idx="3">
                  <c:v>1.019332489937663</c:v>
                </c:pt>
                <c:pt idx="4">
                  <c:v>0.95436597116017263</c:v>
                </c:pt>
                <c:pt idx="5">
                  <c:v>0.98367942530628161</c:v>
                </c:pt>
                <c:pt idx="6">
                  <c:v>1.0358100356543272</c:v>
                </c:pt>
                <c:pt idx="7">
                  <c:v>0.95459325895515224</c:v>
                </c:pt>
                <c:pt idx="8">
                  <c:v>0.96546212192453651</c:v>
                </c:pt>
                <c:pt idx="9">
                  <c:v>0.95416574978315571</c:v>
                </c:pt>
                <c:pt idx="10">
                  <c:v>0.98685101973706635</c:v>
                </c:pt>
                <c:pt idx="11">
                  <c:v>0.9669603722544643</c:v>
                </c:pt>
                <c:pt idx="12">
                  <c:v>0.9532715347046371</c:v>
                </c:pt>
                <c:pt idx="13">
                  <c:v>0.95418665271954872</c:v>
                </c:pt>
                <c:pt idx="14">
                  <c:v>1.0068939641865138</c:v>
                </c:pt>
                <c:pt idx="15">
                  <c:v>1.0006842400319071</c:v>
                </c:pt>
                <c:pt idx="16">
                  <c:v>0.95424648155307934</c:v>
                </c:pt>
                <c:pt idx="17">
                  <c:v>0.95368795717731514</c:v>
                </c:pt>
                <c:pt idx="18">
                  <c:v>0.95389998998840864</c:v>
                </c:pt>
                <c:pt idx="19">
                  <c:v>0.95383977946268172</c:v>
                </c:pt>
                <c:pt idx="20">
                  <c:v>0.95302844228509465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0.89818945088804103</c:v>
                </c:pt>
                <c:pt idx="1">
                  <c:v>1.1204140331361063</c:v>
                </c:pt>
                <c:pt idx="2">
                  <c:v>0.85711920802813424</c:v>
                </c:pt>
                <c:pt idx="3">
                  <c:v>1.0183725482160859</c:v>
                </c:pt>
                <c:pt idx="4">
                  <c:v>1.0497005124719425</c:v>
                </c:pt>
                <c:pt idx="5">
                  <c:v>0.89239850840571966</c:v>
                </c:pt>
                <c:pt idx="6">
                  <c:v>0.80283736019784868</c:v>
                </c:pt>
                <c:pt idx="7">
                  <c:v>0.909722779927293</c:v>
                </c:pt>
                <c:pt idx="8">
                  <c:v>0.91974371173843505</c:v>
                </c:pt>
                <c:pt idx="9">
                  <c:v>0.88170956908304154</c:v>
                </c:pt>
                <c:pt idx="10">
                  <c:v>0.96321905415948617</c:v>
                </c:pt>
                <c:pt idx="11">
                  <c:v>1.0705411539612593</c:v>
                </c:pt>
                <c:pt idx="12">
                  <c:v>0.95187209454672284</c:v>
                </c:pt>
                <c:pt idx="13">
                  <c:v>1.2338753742929753</c:v>
                </c:pt>
                <c:pt idx="14">
                  <c:v>0.88940497996004164</c:v>
                </c:pt>
                <c:pt idx="15">
                  <c:v>0.92959262506456419</c:v>
                </c:pt>
                <c:pt idx="16">
                  <c:v>0.91783003895735982</c:v>
                </c:pt>
                <c:pt idx="17">
                  <c:v>1.3232338675952915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0.95461632138042052</c:v>
                </c:pt>
                <c:pt idx="1">
                  <c:v>1.0339776964396767</c:v>
                </c:pt>
                <c:pt idx="2">
                  <c:v>0.95420561895182143</c:v>
                </c:pt>
                <c:pt idx="3">
                  <c:v>0.99724276186846939</c:v>
                </c:pt>
                <c:pt idx="4">
                  <c:v>1.0085208290005776</c:v>
                </c:pt>
                <c:pt idx="5">
                  <c:v>0.95455841195559732</c:v>
                </c:pt>
                <c:pt idx="6">
                  <c:v>0.95366280047351892</c:v>
                </c:pt>
                <c:pt idx="7">
                  <c:v>0.95812884528450393</c:v>
                </c:pt>
                <c:pt idx="8">
                  <c:v>0.96173638073651502</c:v>
                </c:pt>
                <c:pt idx="9">
                  <c:v>0.95445152256237031</c:v>
                </c:pt>
                <c:pt idx="10">
                  <c:v>0.97738750400809327</c:v>
                </c:pt>
                <c:pt idx="11">
                  <c:v>1.0160234599367317</c:v>
                </c:pt>
                <c:pt idx="12">
                  <c:v>0.97330259854749868</c:v>
                </c:pt>
                <c:pt idx="13">
                  <c:v>1.0748237792561495</c:v>
                </c:pt>
                <c:pt idx="14">
                  <c:v>0.95452847667114038</c:v>
                </c:pt>
                <c:pt idx="15">
                  <c:v>0.96528198953392164</c:v>
                </c:pt>
                <c:pt idx="16">
                  <c:v>0.96104745853532814</c:v>
                </c:pt>
                <c:pt idx="17">
                  <c:v>1.1069928368449833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0.92176667012587865</c:v>
                </c:pt>
                <c:pt idx="1">
                  <c:v>0.85513233904102925</c:v>
                </c:pt>
                <c:pt idx="2">
                  <c:v>0.86161259274533353</c:v>
                </c:pt>
                <c:pt idx="3">
                  <c:v>0.82446180710527373</c:v>
                </c:pt>
                <c:pt idx="4">
                  <c:v>0.91087515579637446</c:v>
                </c:pt>
                <c:pt idx="5">
                  <c:v>0.80635645535338896</c:v>
                </c:pt>
                <c:pt idx="6">
                  <c:v>0.76541845780306306</c:v>
                </c:pt>
                <c:pt idx="7">
                  <c:v>0.82213433900620358</c:v>
                </c:pt>
                <c:pt idx="8">
                  <c:v>0.74863858404744366</c:v>
                </c:pt>
                <c:pt idx="9">
                  <c:v>0.85432964449771176</c:v>
                </c:pt>
                <c:pt idx="10">
                  <c:v>0.98407136514645499</c:v>
                </c:pt>
                <c:pt idx="11">
                  <c:v>1.3151812441903492</c:v>
                </c:pt>
                <c:pt idx="12">
                  <c:v>0.88247914111409209</c:v>
                </c:pt>
                <c:pt idx="13">
                  <c:v>0.9693815877631986</c:v>
                </c:pt>
                <c:pt idx="14">
                  <c:v>0.96194262868143066</c:v>
                </c:pt>
                <c:pt idx="15">
                  <c:v>1.3794199216525733</c:v>
                </c:pt>
                <c:pt idx="16">
                  <c:v>1.3697279959408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0.96246464575599455</c:v>
                </c:pt>
                <c:pt idx="1">
                  <c:v>0.95418575026195052</c:v>
                </c:pt>
                <c:pt idx="2">
                  <c:v>0.9542505527989934</c:v>
                </c:pt>
                <c:pt idx="3">
                  <c:v>0.9538790449425929</c:v>
                </c:pt>
                <c:pt idx="4">
                  <c:v>0.95854370059737326</c:v>
                </c:pt>
                <c:pt idx="5">
                  <c:v>0.95369799142507394</c:v>
                </c:pt>
                <c:pt idx="6">
                  <c:v>0.95328861144957078</c:v>
                </c:pt>
                <c:pt idx="7">
                  <c:v>0.95385577026160218</c:v>
                </c:pt>
                <c:pt idx="8">
                  <c:v>0.95312081271201476</c:v>
                </c:pt>
                <c:pt idx="9">
                  <c:v>0.9541777233165174</c:v>
                </c:pt>
                <c:pt idx="10">
                  <c:v>0.98489433596340215</c:v>
                </c:pt>
                <c:pt idx="11">
                  <c:v>1.1040938924192041</c:v>
                </c:pt>
                <c:pt idx="12">
                  <c:v>0.95445921828268121</c:v>
                </c:pt>
                <c:pt idx="13">
                  <c:v>0.97960601610542986</c:v>
                </c:pt>
                <c:pt idx="14">
                  <c:v>0.97692799083599335</c:v>
                </c:pt>
                <c:pt idx="15">
                  <c:v>1.1272198163056046</c:v>
                </c:pt>
                <c:pt idx="16">
                  <c:v>1.1237307230493663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0.8808410492983445</c:v>
                </c:pt>
                <c:pt idx="1">
                  <c:v>1.063100964337619</c:v>
                </c:pt>
                <c:pt idx="2">
                  <c:v>0.91889429888761576</c:v>
                </c:pt>
                <c:pt idx="3">
                  <c:v>0.86253433439587779</c:v>
                </c:pt>
                <c:pt idx="4">
                  <c:v>0.79134053980574204</c:v>
                </c:pt>
                <c:pt idx="5">
                  <c:v>0.70575688399929259</c:v>
                </c:pt>
                <c:pt idx="6">
                  <c:v>0.83683521737077482</c:v>
                </c:pt>
                <c:pt idx="7">
                  <c:v>0.82814124627980912</c:v>
                </c:pt>
                <c:pt idx="8">
                  <c:v>0.9194660996328633</c:v>
                </c:pt>
                <c:pt idx="9">
                  <c:v>0.94178532611754195</c:v>
                </c:pt>
                <c:pt idx="10">
                  <c:v>0.91269451351192143</c:v>
                </c:pt>
                <c:pt idx="11">
                  <c:v>0.93046550170959963</c:v>
                </c:pt>
                <c:pt idx="12">
                  <c:v>0.74761908812287037</c:v>
                </c:pt>
                <c:pt idx="13">
                  <c:v>0.82421411607379769</c:v>
                </c:pt>
                <c:pt idx="14">
                  <c:v>0.81749765667167951</c:v>
                </c:pt>
                <c:pt idx="15">
                  <c:v>0.84519461542976981</c:v>
                </c:pt>
                <c:pt idx="16">
                  <c:v>0.75254221071265615</c:v>
                </c:pt>
                <c:pt idx="17">
                  <c:v>0.76413292365001018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0.95444283736452351</c:v>
                </c:pt>
                <c:pt idx="1">
                  <c:v>1.0133449916722213</c:v>
                </c:pt>
                <c:pt idx="2">
                  <c:v>0.96143059211022008</c:v>
                </c:pt>
                <c:pt idx="3">
                  <c:v>0.95425977021549879</c:v>
                </c:pt>
                <c:pt idx="4">
                  <c:v>0.9535478322695975</c:v>
                </c:pt>
                <c:pt idx="5">
                  <c:v>0.95269199571153307</c:v>
                </c:pt>
                <c:pt idx="6">
                  <c:v>0.95400277904524777</c:v>
                </c:pt>
                <c:pt idx="7">
                  <c:v>0.9539158393343381</c:v>
                </c:pt>
                <c:pt idx="8">
                  <c:v>0.96163644037850926</c:v>
                </c:pt>
                <c:pt idx="9">
                  <c:v>0.96967136191299352</c:v>
                </c:pt>
                <c:pt idx="10">
                  <c:v>0.95919866937497011</c:v>
                </c:pt>
                <c:pt idx="11">
                  <c:v>0.9655962251261343</c:v>
                </c:pt>
                <c:pt idx="12">
                  <c:v>0.95311061775276895</c:v>
                </c:pt>
                <c:pt idx="13">
                  <c:v>0.95387656803227805</c:v>
                </c:pt>
                <c:pt idx="14">
                  <c:v>0.95380940343825704</c:v>
                </c:pt>
                <c:pt idx="15">
                  <c:v>0.95408637302583787</c:v>
                </c:pt>
                <c:pt idx="16">
                  <c:v>0.9531598489786669</c:v>
                </c:pt>
                <c:pt idx="17">
                  <c:v>0.9532757561080405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9177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313" activePane="bottomRight" state="frozen"/>
      <selection pane="topRight" activeCell="D1" sqref="D1"/>
      <selection pane="bottomLeft" activeCell="A7" sqref="A7"/>
      <selection pane="bottomRight" activeCell="C369" sqref="C369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2" t="s">
        <v>2</v>
      </c>
      <c r="E1" s="242"/>
      <c r="F1" s="242"/>
      <c r="G1" s="243" t="s">
        <v>3</v>
      </c>
      <c r="H1" s="243"/>
      <c r="I1" s="243" t="s">
        <v>4</v>
      </c>
      <c r="J1" s="243"/>
      <c r="K1" s="243"/>
      <c r="L1" s="243"/>
      <c r="M1" s="69" t="s">
        <v>5</v>
      </c>
      <c r="N1" s="244" t="s">
        <v>6</v>
      </c>
      <c r="O1" s="244"/>
      <c r="P1" s="244"/>
      <c r="Q1" s="70" t="s">
        <v>7</v>
      </c>
      <c r="R1" s="236" t="s">
        <v>8</v>
      </c>
      <c r="S1" s="236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7" t="s">
        <v>427</v>
      </c>
      <c r="E2" s="238"/>
      <c r="F2" s="238"/>
      <c r="G2" s="239" t="s">
        <v>13</v>
      </c>
      <c r="H2" s="239"/>
      <c r="I2" s="179" t="s">
        <v>14</v>
      </c>
      <c r="J2" s="179"/>
      <c r="K2" s="179"/>
      <c r="L2" s="179"/>
      <c r="M2" s="180" t="str">
        <f>D2</f>
        <v>Mai</v>
      </c>
      <c r="N2" s="240" t="str">
        <f>D2</f>
        <v>Mai</v>
      </c>
      <c r="O2" s="241"/>
      <c r="P2" s="241"/>
      <c r="Q2" s="181" t="str">
        <f>RIGHT(N2,4)</f>
        <v>Mai</v>
      </c>
      <c r="R2" s="245" t="s">
        <v>15</v>
      </c>
      <c r="S2" s="245"/>
      <c r="T2" s="73" t="s">
        <v>16</v>
      </c>
      <c r="U2" s="76" t="str">
        <f>D2</f>
        <v>Mai</v>
      </c>
      <c r="V2" s="74" t="str">
        <f>U2</f>
        <v>Mai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1" t="s">
        <v>20</v>
      </c>
      <c r="H3" s="241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-205.39214995582736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4">
        <v>301</v>
      </c>
      <c r="C7" t="s">
        <v>35</v>
      </c>
      <c r="D7" s="1">
        <v>20552577</v>
      </c>
      <c r="E7" s="86">
        <f>D7/T7*1000</f>
        <v>28203.900295589214</v>
      </c>
      <c r="F7" s="87">
        <f t="shared" ref="F7:F70" si="0">E7/E$365</f>
        <v>1.2884626967310027</v>
      </c>
      <c r="G7" s="189">
        <f>($E$365+$Y$365-E7-Y7)*0.64</f>
        <v>-4040.9112919670183</v>
      </c>
      <c r="H7" s="189">
        <f>G7*T7/1000</f>
        <v>-2944668.6312144538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-205.39214995582736</v>
      </c>
      <c r="L7" s="88">
        <f t="shared" ref="L7:L70" si="3">K7*T7/1000</f>
        <v>-149672.1351629108</v>
      </c>
      <c r="M7" s="89">
        <f>+H7+L7</f>
        <v>-3094340.7663773648</v>
      </c>
      <c r="N7" s="89">
        <f>D7+M7</f>
        <v>17458236.233622637</v>
      </c>
      <c r="O7" s="89">
        <f>N7/T7*1000</f>
        <v>23957.596853666375</v>
      </c>
      <c r="P7" s="90">
        <f t="shared" ref="P7:P70" si="4">O7/O$365</f>
        <v>1.0944752153338395</v>
      </c>
      <c r="Q7" s="1">
        <v>-1147729.8474434924</v>
      </c>
      <c r="R7" s="90">
        <f>(D7-U7)/U7</f>
        <v>7.3047909836850861E-2</v>
      </c>
      <c r="S7" s="90">
        <f>(E7-V7)/V7</f>
        <v>6.653346939366149E-2</v>
      </c>
      <c r="T7" s="92">
        <v>728714</v>
      </c>
      <c r="U7" s="1">
        <v>19153457</v>
      </c>
      <c r="V7" s="1">
        <v>26444.458711289677</v>
      </c>
      <c r="W7" s="195"/>
      <c r="X7" s="89">
        <v>0</v>
      </c>
      <c r="Y7" s="89">
        <f>X7*1000/T7</f>
        <v>0</v>
      </c>
      <c r="Z7" s="1"/>
      <c r="AA7" s="1"/>
    </row>
    <row r="8" spans="2:27" ht="25.2" customHeight="1">
      <c r="B8" s="204">
        <v>1101</v>
      </c>
      <c r="C8" t="s">
        <v>36</v>
      </c>
      <c r="D8" s="1">
        <v>345992</v>
      </c>
      <c r="E8" s="86">
        <f t="shared" ref="E8:E71" si="5">D8/T8*1000</f>
        <v>22256.014408851152</v>
      </c>
      <c r="F8" s="87">
        <f t="shared" si="0"/>
        <v>1.0167403814073557</v>
      </c>
      <c r="G8" s="189">
        <f t="shared" ref="G8:G71" si="6">($E$365+$Y$365-E8-Y8)*0.64</f>
        <v>-234.26432445465821</v>
      </c>
      <c r="H8" s="189">
        <f t="shared" ref="H8:H70" si="7">G8*T8/1000</f>
        <v>-3641.8731879721163</v>
      </c>
      <c r="I8" s="189">
        <f t="shared" si="1"/>
        <v>0</v>
      </c>
      <c r="J8" s="88">
        <f t="shared" si="2"/>
        <v>0</v>
      </c>
      <c r="K8" s="189">
        <f t="shared" ref="K8:K71" si="8">I8+J$367</f>
        <v>-205.39214995582736</v>
      </c>
      <c r="L8" s="88">
        <f t="shared" si="3"/>
        <v>-3193.0263632132924</v>
      </c>
      <c r="M8" s="89">
        <f t="shared" ref="M8:M71" si="9">+H8+L8</f>
        <v>-6834.8995511854082</v>
      </c>
      <c r="N8" s="89">
        <f t="shared" ref="N8:N71" si="10">D8+M8</f>
        <v>339157.10044881457</v>
      </c>
      <c r="O8" s="89">
        <f t="shared" ref="O8:O71" si="11">N8/T8*1000</f>
        <v>21816.357934440664</v>
      </c>
      <c r="P8" s="90">
        <f t="shared" si="4"/>
        <v>0.99665518181732626</v>
      </c>
      <c r="Q8" s="1">
        <v>-1838.6046823809438</v>
      </c>
      <c r="R8" s="90">
        <f t="shared" ref="R8:S71" si="12">(D8-U8)/U8</f>
        <v>0.10227851972678152</v>
      </c>
      <c r="S8" s="90">
        <f t="shared" si="12"/>
        <v>9.0153881435691863E-2</v>
      </c>
      <c r="T8" s="92">
        <v>15546</v>
      </c>
      <c r="U8" s="1">
        <v>313888</v>
      </c>
      <c r="V8" s="1">
        <v>20415.479674796748</v>
      </c>
      <c r="W8" s="195"/>
      <c r="X8" s="89">
        <v>0</v>
      </c>
      <c r="Y8" s="89">
        <f t="shared" ref="Y8:Y71" si="13">X8*1000/T8</f>
        <v>0</v>
      </c>
      <c r="Z8" s="1"/>
    </row>
    <row r="9" spans="2:27">
      <c r="B9" s="204">
        <v>1103</v>
      </c>
      <c r="C9" t="s">
        <v>37</v>
      </c>
      <c r="D9" s="1">
        <v>4145709</v>
      </c>
      <c r="E9" s="86">
        <f t="shared" si="5"/>
        <v>27333.924533029163</v>
      </c>
      <c r="F9" s="87">
        <f t="shared" si="0"/>
        <v>1.2487188561497042</v>
      </c>
      <c r="G9" s="189">
        <f t="shared" si="6"/>
        <v>-3484.126803928586</v>
      </c>
      <c r="H9" s="189">
        <f t="shared" si="7"/>
        <v>-528434.02822504472</v>
      </c>
      <c r="I9" s="189">
        <f t="shared" si="1"/>
        <v>0</v>
      </c>
      <c r="J9" s="88">
        <f t="shared" si="2"/>
        <v>0</v>
      </c>
      <c r="K9" s="189">
        <f t="shared" si="8"/>
        <v>-205.39214995582736</v>
      </c>
      <c r="L9" s="88">
        <f t="shared" si="3"/>
        <v>-31151.62199165038</v>
      </c>
      <c r="M9" s="89">
        <f t="shared" si="9"/>
        <v>-559585.65021669515</v>
      </c>
      <c r="N9" s="89">
        <f t="shared" si="10"/>
        <v>3586123.3497833051</v>
      </c>
      <c r="O9" s="89">
        <f t="shared" si="11"/>
        <v>23644.40557914475</v>
      </c>
      <c r="P9" s="90">
        <f t="shared" si="4"/>
        <v>1.0801674327245718</v>
      </c>
      <c r="Q9" s="1">
        <v>-128911.46146738931</v>
      </c>
      <c r="R9" s="93">
        <f t="shared" si="12"/>
        <v>7.767190931323617E-2</v>
      </c>
      <c r="S9" s="93">
        <f t="shared" si="12"/>
        <v>6.6686930366989736E-2</v>
      </c>
      <c r="T9" s="92">
        <v>151669</v>
      </c>
      <c r="U9" s="1">
        <v>3846912</v>
      </c>
      <c r="V9" s="1">
        <v>25625.067444695349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204">
        <v>1106</v>
      </c>
      <c r="C10" t="s">
        <v>38</v>
      </c>
      <c r="D10" s="1">
        <v>857793</v>
      </c>
      <c r="E10" s="86">
        <f>D10/T10*1000</f>
        <v>22186.405607428293</v>
      </c>
      <c r="F10" s="87">
        <f t="shared" si="0"/>
        <v>1.0135603834972249</v>
      </c>
      <c r="G10" s="189">
        <f t="shared" si="6"/>
        <v>-189.71469154402845</v>
      </c>
      <c r="H10" s="189">
        <f t="shared" si="7"/>
        <v>-7334.9391191667719</v>
      </c>
      <c r="I10" s="189">
        <f t="shared" si="1"/>
        <v>0</v>
      </c>
      <c r="J10" s="88">
        <f t="shared" si="2"/>
        <v>0</v>
      </c>
      <c r="K10" s="189">
        <f t="shared" si="8"/>
        <v>-205.39214995582736</v>
      </c>
      <c r="L10" s="88">
        <f t="shared" si="3"/>
        <v>-7941.0766937421531</v>
      </c>
      <c r="M10" s="89">
        <f t="shared" si="9"/>
        <v>-15276.015812908925</v>
      </c>
      <c r="N10" s="89">
        <f t="shared" si="10"/>
        <v>842516.98418709112</v>
      </c>
      <c r="O10" s="89">
        <f t="shared" si="11"/>
        <v>21791.298765928434</v>
      </c>
      <c r="P10" s="90">
        <f t="shared" si="4"/>
        <v>0.99551038256967916</v>
      </c>
      <c r="Q10" s="1">
        <v>4762.4488643449113</v>
      </c>
      <c r="R10" s="93">
        <f t="shared" si="12"/>
        <v>9.5016218576109868E-2</v>
      </c>
      <c r="S10" s="93">
        <f t="shared" si="12"/>
        <v>8.8728718885866142E-2</v>
      </c>
      <c r="T10" s="92">
        <v>38663</v>
      </c>
      <c r="U10" s="1">
        <v>783361</v>
      </c>
      <c r="V10" s="1">
        <v>20378.267995109389</v>
      </c>
      <c r="W10" s="195"/>
      <c r="X10" s="89">
        <v>0</v>
      </c>
      <c r="Y10" s="89">
        <f t="shared" si="13"/>
        <v>0</v>
      </c>
      <c r="Z10" s="1"/>
    </row>
    <row r="11" spans="2:27">
      <c r="B11" s="204">
        <v>1108</v>
      </c>
      <c r="C11" t="s">
        <v>39</v>
      </c>
      <c r="D11" s="1">
        <v>1974432</v>
      </c>
      <c r="E11" s="86">
        <f t="shared" si="5"/>
        <v>23016.051757300229</v>
      </c>
      <c r="F11" s="87">
        <f t="shared" si="0"/>
        <v>1.0514618121788339</v>
      </c>
      <c r="G11" s="189">
        <f t="shared" si="6"/>
        <v>-720.68822746206774</v>
      </c>
      <c r="H11" s="189">
        <f t="shared" si="7"/>
        <v>-61824.239592833481</v>
      </c>
      <c r="I11" s="189">
        <f t="shared" si="1"/>
        <v>0</v>
      </c>
      <c r="J11" s="88">
        <f t="shared" si="2"/>
        <v>0</v>
      </c>
      <c r="K11" s="189">
        <f t="shared" si="8"/>
        <v>-205.39214995582736</v>
      </c>
      <c r="L11" s="88">
        <f t="shared" si="3"/>
        <v>-17619.565583960648</v>
      </c>
      <c r="M11" s="89">
        <f t="shared" si="9"/>
        <v>-79443.805176794122</v>
      </c>
      <c r="N11" s="89">
        <f t="shared" si="10"/>
        <v>1894988.1948232059</v>
      </c>
      <c r="O11" s="89">
        <f t="shared" si="11"/>
        <v>22089.971379882332</v>
      </c>
      <c r="P11" s="90">
        <f t="shared" si="4"/>
        <v>1.0091548968950586</v>
      </c>
      <c r="Q11" s="1">
        <v>-2293.1986284606246</v>
      </c>
      <c r="R11" s="93">
        <f t="shared" si="12"/>
        <v>0.11472177855764883</v>
      </c>
      <c r="S11" s="93">
        <f t="shared" si="12"/>
        <v>0.10332571864280285</v>
      </c>
      <c r="T11" s="92">
        <v>85785</v>
      </c>
      <c r="U11" s="1">
        <v>1771233</v>
      </c>
      <c r="V11" s="1">
        <v>20860.613840863054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204">
        <v>1111</v>
      </c>
      <c r="C12" t="s">
        <v>40</v>
      </c>
      <c r="D12" s="1">
        <v>60992</v>
      </c>
      <c r="E12" s="86">
        <f t="shared" si="5"/>
        <v>18174.016686531584</v>
      </c>
      <c r="F12" s="87">
        <f t="shared" si="0"/>
        <v>0.83025901754534359</v>
      </c>
      <c r="G12" s="189">
        <f t="shared" si="6"/>
        <v>2378.214217829865</v>
      </c>
      <c r="H12" s="189">
        <f t="shared" si="7"/>
        <v>7981.286915037027</v>
      </c>
      <c r="I12" s="189">
        <f t="shared" si="1"/>
        <v>534.43672630953131</v>
      </c>
      <c r="J12" s="88">
        <f t="shared" si="2"/>
        <v>1793.5696534947872</v>
      </c>
      <c r="K12" s="189">
        <f t="shared" si="8"/>
        <v>329.04457635370397</v>
      </c>
      <c r="L12" s="88">
        <f t="shared" si="3"/>
        <v>1104.2735982430304</v>
      </c>
      <c r="M12" s="89">
        <f t="shared" si="9"/>
        <v>9085.5605132800574</v>
      </c>
      <c r="N12" s="89">
        <f t="shared" si="10"/>
        <v>70077.560513280056</v>
      </c>
      <c r="O12" s="89">
        <f t="shared" si="11"/>
        <v>20881.275480715154</v>
      </c>
      <c r="P12" s="90">
        <f t="shared" si="4"/>
        <v>0.95393701704699363</v>
      </c>
      <c r="Q12" s="1">
        <v>3788.1918082389266</v>
      </c>
      <c r="R12" s="93">
        <f t="shared" si="12"/>
        <v>8.4880825329064394E-2</v>
      </c>
      <c r="S12" s="93">
        <f t="shared" si="12"/>
        <v>8.9729815907114457E-2</v>
      </c>
      <c r="T12" s="92">
        <v>3356</v>
      </c>
      <c r="U12" s="1">
        <v>56220</v>
      </c>
      <c r="V12" s="1">
        <v>16677.543755562147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204">
        <v>1112</v>
      </c>
      <c r="C13" t="s">
        <v>41</v>
      </c>
      <c r="D13" s="1">
        <v>58478</v>
      </c>
      <c r="E13" s="86">
        <f t="shared" si="5"/>
        <v>18110.25085165686</v>
      </c>
      <c r="F13" s="87">
        <f t="shared" si="0"/>
        <v>0.82734594883140966</v>
      </c>
      <c r="G13" s="189">
        <f t="shared" si="6"/>
        <v>2419.0243521496886</v>
      </c>
      <c r="H13" s="189">
        <f t="shared" si="7"/>
        <v>7811.0296330913443</v>
      </c>
      <c r="I13" s="189">
        <f t="shared" si="1"/>
        <v>556.75476851568487</v>
      </c>
      <c r="J13" s="88">
        <f t="shared" si="2"/>
        <v>1797.7611475371464</v>
      </c>
      <c r="K13" s="189">
        <f t="shared" si="8"/>
        <v>351.36261855985754</v>
      </c>
      <c r="L13" s="88">
        <f t="shared" si="3"/>
        <v>1134.5498953297799</v>
      </c>
      <c r="M13" s="89">
        <f t="shared" si="9"/>
        <v>8945.5795284211235</v>
      </c>
      <c r="N13" s="89">
        <f t="shared" si="10"/>
        <v>67423.57952842112</v>
      </c>
      <c r="O13" s="89">
        <f t="shared" si="11"/>
        <v>20880.637822366407</v>
      </c>
      <c r="P13" s="90">
        <f t="shared" si="4"/>
        <v>0.95390788635985435</v>
      </c>
      <c r="Q13" s="1">
        <v>1253.5407803347716</v>
      </c>
      <c r="R13" s="93">
        <f t="shared" si="12"/>
        <v>5.7353632517267564E-2</v>
      </c>
      <c r="S13" s="93">
        <f t="shared" si="12"/>
        <v>6.7177295872956191E-2</v>
      </c>
      <c r="T13" s="92">
        <v>3229</v>
      </c>
      <c r="U13" s="1">
        <v>55306</v>
      </c>
      <c r="V13" s="1">
        <v>16970.236268794106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204">
        <v>1114</v>
      </c>
      <c r="C14" t="s">
        <v>42</v>
      </c>
      <c r="D14" s="1">
        <v>56717</v>
      </c>
      <c r="E14" s="86">
        <f t="shared" si="5"/>
        <v>19598.134070490669</v>
      </c>
      <c r="F14" s="87">
        <f t="shared" si="0"/>
        <v>0.89531817978058892</v>
      </c>
      <c r="G14" s="189">
        <f t="shared" si="6"/>
        <v>1466.7790920960508</v>
      </c>
      <c r="H14" s="189">
        <f t="shared" si="7"/>
        <v>4244.8586925259706</v>
      </c>
      <c r="I14" s="189">
        <f t="shared" si="1"/>
        <v>35.995641923851686</v>
      </c>
      <c r="J14" s="88">
        <f t="shared" si="2"/>
        <v>104.17138772762678</v>
      </c>
      <c r="K14" s="189">
        <f t="shared" si="8"/>
        <v>-169.39650803197569</v>
      </c>
      <c r="L14" s="88">
        <f t="shared" si="3"/>
        <v>-490.23349424453761</v>
      </c>
      <c r="M14" s="89">
        <f t="shared" si="9"/>
        <v>3754.6251982814329</v>
      </c>
      <c r="N14" s="89">
        <f t="shared" si="10"/>
        <v>60471.625198281436</v>
      </c>
      <c r="O14" s="89">
        <f t="shared" si="11"/>
        <v>20895.516654554747</v>
      </c>
      <c r="P14" s="90">
        <f t="shared" si="4"/>
        <v>0.95458760866934622</v>
      </c>
      <c r="Q14" s="1">
        <v>694.38610043011295</v>
      </c>
      <c r="R14" s="93">
        <f t="shared" si="12"/>
        <v>0.10264984349787118</v>
      </c>
      <c r="S14" s="93">
        <f t="shared" si="12"/>
        <v>0.10684097973784223</v>
      </c>
      <c r="T14" s="92">
        <v>2894</v>
      </c>
      <c r="U14" s="1">
        <v>51437</v>
      </c>
      <c r="V14" s="1">
        <v>17706.368330464717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204">
        <v>1119</v>
      </c>
      <c r="C15" t="s">
        <v>43</v>
      </c>
      <c r="D15" s="1">
        <v>384713</v>
      </c>
      <c r="E15" s="86">
        <f t="shared" si="5"/>
        <v>19152.337332603176</v>
      </c>
      <c r="F15" s="87">
        <f t="shared" si="0"/>
        <v>0.87495246932662629</v>
      </c>
      <c r="G15" s="189">
        <f t="shared" si="6"/>
        <v>1752.0890043440461</v>
      </c>
      <c r="H15" s="189">
        <f t="shared" si="7"/>
        <v>35194.211830258857</v>
      </c>
      <c r="I15" s="189">
        <f t="shared" si="1"/>
        <v>192.02450018447416</v>
      </c>
      <c r="J15" s="88">
        <f t="shared" si="2"/>
        <v>3857.1961352055323</v>
      </c>
      <c r="K15" s="189">
        <f t="shared" si="8"/>
        <v>-13.3676497713532</v>
      </c>
      <c r="L15" s="88">
        <f t="shared" si="3"/>
        <v>-268.51598095717168</v>
      </c>
      <c r="M15" s="89">
        <f t="shared" si="9"/>
        <v>34925.695849301686</v>
      </c>
      <c r="N15" s="89">
        <f t="shared" si="10"/>
        <v>419638.6958493017</v>
      </c>
      <c r="O15" s="89">
        <f t="shared" si="11"/>
        <v>20891.058687175871</v>
      </c>
      <c r="P15" s="90">
        <f t="shared" si="4"/>
        <v>0.9543839515648066</v>
      </c>
      <c r="Q15" s="1">
        <v>2462.194941029582</v>
      </c>
      <c r="R15" s="93">
        <f t="shared" si="12"/>
        <v>0.12564224102618118</v>
      </c>
      <c r="S15" s="93">
        <f t="shared" si="12"/>
        <v>0.12452147412119184</v>
      </c>
      <c r="T15" s="92">
        <v>20087</v>
      </c>
      <c r="U15" s="1">
        <v>341772</v>
      </c>
      <c r="V15" s="1">
        <v>17031.544326506202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204">
        <v>1120</v>
      </c>
      <c r="C16" t="s">
        <v>44</v>
      </c>
      <c r="D16" s="1">
        <v>451277</v>
      </c>
      <c r="E16" s="86">
        <f t="shared" si="5"/>
        <v>21044.441335571722</v>
      </c>
      <c r="F16" s="87">
        <f t="shared" si="0"/>
        <v>0.9613910611742098</v>
      </c>
      <c r="G16" s="189">
        <f t="shared" si="6"/>
        <v>541.14244244417637</v>
      </c>
      <c r="H16" s="189">
        <f t="shared" si="7"/>
        <v>11604.258535772919</v>
      </c>
      <c r="I16" s="189">
        <f t="shared" si="1"/>
        <v>0</v>
      </c>
      <c r="J16" s="88">
        <f t="shared" si="2"/>
        <v>0</v>
      </c>
      <c r="K16" s="189">
        <f t="shared" si="8"/>
        <v>-205.39214995582736</v>
      </c>
      <c r="L16" s="88">
        <f t="shared" si="3"/>
        <v>-4404.4292636527625</v>
      </c>
      <c r="M16" s="89">
        <f t="shared" si="9"/>
        <v>7199.829272120156</v>
      </c>
      <c r="N16" s="89">
        <f t="shared" si="10"/>
        <v>458476.82927212014</v>
      </c>
      <c r="O16" s="89">
        <f t="shared" si="11"/>
        <v>21380.191628060071</v>
      </c>
      <c r="P16" s="90">
        <f t="shared" si="4"/>
        <v>0.9767294265333939</v>
      </c>
      <c r="Q16" s="1">
        <v>2458.0226264649109</v>
      </c>
      <c r="R16" s="93">
        <f t="shared" si="12"/>
        <v>0.12272203687532499</v>
      </c>
      <c r="S16" s="93">
        <f t="shared" si="12"/>
        <v>0.10921418920167117</v>
      </c>
      <c r="T16" s="92">
        <v>21444</v>
      </c>
      <c r="U16" s="1">
        <v>401949</v>
      </c>
      <c r="V16" s="1">
        <v>18972.387425658453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204">
        <v>1121</v>
      </c>
      <c r="C17" t="s">
        <v>45</v>
      </c>
      <c r="D17" s="1">
        <v>448072</v>
      </c>
      <c r="E17" s="86">
        <f t="shared" si="5"/>
        <v>21898.831924148377</v>
      </c>
      <c r="F17" s="87">
        <f t="shared" si="0"/>
        <v>1.0004229110347493</v>
      </c>
      <c r="G17" s="189">
        <f t="shared" si="6"/>
        <v>-5.6675342448824084</v>
      </c>
      <c r="H17" s="189">
        <f t="shared" si="7"/>
        <v>-115.96341818453895</v>
      </c>
      <c r="I17" s="189">
        <f t="shared" si="1"/>
        <v>0</v>
      </c>
      <c r="J17" s="88">
        <f t="shared" si="2"/>
        <v>0</v>
      </c>
      <c r="K17" s="189">
        <f t="shared" si="8"/>
        <v>-205.39214995582736</v>
      </c>
      <c r="L17" s="88">
        <f t="shared" si="3"/>
        <v>-4202.5287802461835</v>
      </c>
      <c r="M17" s="89">
        <f t="shared" si="9"/>
        <v>-4318.4921984307221</v>
      </c>
      <c r="N17" s="89">
        <f t="shared" si="10"/>
        <v>443753.5078015693</v>
      </c>
      <c r="O17" s="89">
        <f t="shared" si="11"/>
        <v>21687.77223994767</v>
      </c>
      <c r="P17" s="90">
        <f t="shared" si="4"/>
        <v>0.99078089248318824</v>
      </c>
      <c r="Q17" s="1">
        <v>-2884.3219250094089</v>
      </c>
      <c r="R17" s="93">
        <f t="shared" si="12"/>
        <v>0.12823560219970589</v>
      </c>
      <c r="S17" s="93">
        <f t="shared" si="12"/>
        <v>0.1114728035550301</v>
      </c>
      <c r="T17" s="92">
        <v>20461</v>
      </c>
      <c r="U17" s="1">
        <v>397144</v>
      </c>
      <c r="V17" s="1">
        <v>19702.535099469165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204">
        <v>1122</v>
      </c>
      <c r="C18" t="s">
        <v>46</v>
      </c>
      <c r="D18" s="1">
        <v>238064</v>
      </c>
      <c r="E18" s="86">
        <f t="shared" si="5"/>
        <v>18723.08297286669</v>
      </c>
      <c r="F18" s="87">
        <f t="shared" si="0"/>
        <v>0.85534247836320942</v>
      </c>
      <c r="G18" s="189">
        <f t="shared" si="6"/>
        <v>2026.811794575397</v>
      </c>
      <c r="H18" s="189">
        <f t="shared" si="7"/>
        <v>25770.911968026172</v>
      </c>
      <c r="I18" s="189">
        <f t="shared" si="1"/>
        <v>342.26352609224409</v>
      </c>
      <c r="J18" s="88">
        <f t="shared" si="2"/>
        <v>4351.8807342628834</v>
      </c>
      <c r="K18" s="189">
        <f t="shared" si="8"/>
        <v>136.87137613641673</v>
      </c>
      <c r="L18" s="88">
        <f t="shared" si="3"/>
        <v>1740.3195475745388</v>
      </c>
      <c r="M18" s="89">
        <f t="shared" si="9"/>
        <v>27511.23151560071</v>
      </c>
      <c r="N18" s="89">
        <f t="shared" si="10"/>
        <v>265575.2315156007</v>
      </c>
      <c r="O18" s="89">
        <f t="shared" si="11"/>
        <v>20886.766143578505</v>
      </c>
      <c r="P18" s="90">
        <f t="shared" si="4"/>
        <v>0.95418785165517228</v>
      </c>
      <c r="Q18" s="1">
        <v>11244.350313396297</v>
      </c>
      <c r="R18" s="93">
        <f t="shared" si="12"/>
        <v>9.2011651108919526E-2</v>
      </c>
      <c r="S18" s="93">
        <f t="shared" si="12"/>
        <v>7.6638463098813406E-2</v>
      </c>
      <c r="T18" s="92">
        <v>12715</v>
      </c>
      <c r="U18" s="1">
        <v>218005</v>
      </c>
      <c r="V18" s="1">
        <v>17390.315890236121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204">
        <v>1124</v>
      </c>
      <c r="C19" t="s">
        <v>47</v>
      </c>
      <c r="D19" s="1">
        <v>825218</v>
      </c>
      <c r="E19" s="86">
        <f t="shared" si="5"/>
        <v>27934.667072881759</v>
      </c>
      <c r="F19" s="87">
        <f t="shared" si="0"/>
        <v>1.2761630870832732</v>
      </c>
      <c r="G19" s="189">
        <f t="shared" si="6"/>
        <v>-3868.602029434247</v>
      </c>
      <c r="H19" s="189">
        <f t="shared" si="7"/>
        <v>-114282.37255151708</v>
      </c>
      <c r="I19" s="189">
        <f t="shared" si="1"/>
        <v>0</v>
      </c>
      <c r="J19" s="88">
        <f t="shared" si="2"/>
        <v>0</v>
      </c>
      <c r="K19" s="189">
        <f t="shared" si="8"/>
        <v>-205.39214995582736</v>
      </c>
      <c r="L19" s="88">
        <f t="shared" si="3"/>
        <v>-6067.4895018450961</v>
      </c>
      <c r="M19" s="89">
        <f t="shared" si="9"/>
        <v>-120349.86205336217</v>
      </c>
      <c r="N19" s="89">
        <f t="shared" si="10"/>
        <v>704868.13794663781</v>
      </c>
      <c r="O19" s="89">
        <f t="shared" si="11"/>
        <v>23860.672893491683</v>
      </c>
      <c r="P19" s="90">
        <f t="shared" si="4"/>
        <v>1.0900473558606567</v>
      </c>
      <c r="Q19" s="1">
        <v>-27220.648550251935</v>
      </c>
      <c r="R19" s="93">
        <f t="shared" si="12"/>
        <v>0.1166034993904279</v>
      </c>
      <c r="S19" s="93">
        <f t="shared" si="12"/>
        <v>0.10193770751596593</v>
      </c>
      <c r="T19" s="92">
        <v>29541</v>
      </c>
      <c r="U19" s="1">
        <v>739043</v>
      </c>
      <c r="V19" s="1">
        <v>25350.495660823926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204">
        <v>1127</v>
      </c>
      <c r="C20" t="s">
        <v>48</v>
      </c>
      <c r="D20" s="1">
        <v>284804</v>
      </c>
      <c r="E20" s="86">
        <f t="shared" si="5"/>
        <v>24052.360442530189</v>
      </c>
      <c r="F20" s="87">
        <f t="shared" si="0"/>
        <v>1.0988043807322327</v>
      </c>
      <c r="G20" s="189">
        <f t="shared" si="6"/>
        <v>-1383.9257860092423</v>
      </c>
      <c r="H20" s="189">
        <f t="shared" si="7"/>
        <v>-16387.065232135439</v>
      </c>
      <c r="I20" s="189">
        <f t="shared" si="1"/>
        <v>0</v>
      </c>
      <c r="J20" s="88">
        <f t="shared" si="2"/>
        <v>0</v>
      </c>
      <c r="K20" s="189">
        <f t="shared" si="8"/>
        <v>-205.39214995582736</v>
      </c>
      <c r="L20" s="88">
        <f t="shared" si="3"/>
        <v>-2432.0484476269517</v>
      </c>
      <c r="M20" s="89">
        <f t="shared" si="9"/>
        <v>-18819.113679762391</v>
      </c>
      <c r="N20" s="89">
        <f t="shared" si="10"/>
        <v>265984.88632023759</v>
      </c>
      <c r="O20" s="89">
        <f t="shared" si="11"/>
        <v>22463.042506565122</v>
      </c>
      <c r="P20" s="90">
        <f t="shared" si="4"/>
        <v>1.0261982215742822</v>
      </c>
      <c r="Q20" s="1">
        <v>-4376.8710539091899</v>
      </c>
      <c r="R20" s="93">
        <f t="shared" si="12"/>
        <v>8.6138579878497587E-2</v>
      </c>
      <c r="S20" s="93">
        <f t="shared" si="12"/>
        <v>8.1919141091704881E-2</v>
      </c>
      <c r="T20" s="92">
        <v>11841</v>
      </c>
      <c r="U20" s="1">
        <v>262217</v>
      </c>
      <c r="V20" s="1">
        <v>22231.199660873252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204">
        <v>1130</v>
      </c>
      <c r="C21" t="s">
        <v>49</v>
      </c>
      <c r="D21" s="1">
        <v>281078</v>
      </c>
      <c r="E21" s="86">
        <f t="shared" si="5"/>
        <v>20135.969625331327</v>
      </c>
      <c r="F21" s="87">
        <f t="shared" si="0"/>
        <v>0.91988857756689024</v>
      </c>
      <c r="G21" s="189">
        <f t="shared" si="6"/>
        <v>1122.5643369980296</v>
      </c>
      <c r="H21" s="189">
        <f t="shared" si="7"/>
        <v>15669.875580155496</v>
      </c>
      <c r="I21" s="189">
        <f t="shared" si="1"/>
        <v>0</v>
      </c>
      <c r="J21" s="88">
        <f t="shared" si="2"/>
        <v>0</v>
      </c>
      <c r="K21" s="189">
        <f t="shared" si="8"/>
        <v>-205.39214995582736</v>
      </c>
      <c r="L21" s="88">
        <f t="shared" si="3"/>
        <v>-2867.0690212333943</v>
      </c>
      <c r="M21" s="89">
        <f t="shared" si="9"/>
        <v>12802.806558922102</v>
      </c>
      <c r="N21" s="89">
        <f t="shared" si="10"/>
        <v>293880.80655892211</v>
      </c>
      <c r="O21" s="89">
        <f t="shared" si="11"/>
        <v>21053.141812373528</v>
      </c>
      <c r="P21" s="90">
        <f t="shared" si="4"/>
        <v>0.96178853243475881</v>
      </c>
      <c r="Q21" s="1">
        <v>4018.3126694098082</v>
      </c>
      <c r="R21" s="93">
        <f t="shared" si="12"/>
        <v>0.13608180752596905</v>
      </c>
      <c r="S21" s="94">
        <f t="shared" si="12"/>
        <v>0.12419929847096559</v>
      </c>
      <c r="T21" s="92">
        <v>13959</v>
      </c>
      <c r="U21" s="1">
        <v>247410</v>
      </c>
      <c r="V21" s="1">
        <v>17911.38782306523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204">
        <v>1133</v>
      </c>
      <c r="C22" t="s">
        <v>50</v>
      </c>
      <c r="D22" s="1">
        <v>78161</v>
      </c>
      <c r="E22" s="86">
        <f t="shared" si="5"/>
        <v>29923.813169984685</v>
      </c>
      <c r="F22" s="87">
        <f t="shared" si="0"/>
        <v>1.3670349352179088</v>
      </c>
      <c r="G22" s="189">
        <f t="shared" si="6"/>
        <v>-5141.6555315801197</v>
      </c>
      <c r="H22" s="189">
        <f t="shared" si="7"/>
        <v>-13430.004248487274</v>
      </c>
      <c r="I22" s="189">
        <f t="shared" si="1"/>
        <v>0</v>
      </c>
      <c r="J22" s="88">
        <f t="shared" si="2"/>
        <v>0</v>
      </c>
      <c r="K22" s="189">
        <f t="shared" si="8"/>
        <v>-205.39214995582736</v>
      </c>
      <c r="L22" s="88">
        <f t="shared" si="3"/>
        <v>-536.48429568462109</v>
      </c>
      <c r="M22" s="89">
        <f t="shared" si="9"/>
        <v>-13966.488544171894</v>
      </c>
      <c r="N22" s="89">
        <f t="shared" si="10"/>
        <v>64194.511455828106</v>
      </c>
      <c r="O22" s="89">
        <f t="shared" si="11"/>
        <v>24576.765488448738</v>
      </c>
      <c r="P22" s="90">
        <f t="shared" si="4"/>
        <v>1.1227612211891256</v>
      </c>
      <c r="Q22" s="1">
        <v>-783.30876047723177</v>
      </c>
      <c r="R22" s="93">
        <f t="shared" si="12"/>
        <v>7.6998332713268017E-2</v>
      </c>
      <c r="S22" s="94">
        <f t="shared" si="12"/>
        <v>0.10544890122675021</v>
      </c>
      <c r="T22" s="92">
        <v>2612</v>
      </c>
      <c r="U22" s="1">
        <v>72573</v>
      </c>
      <c r="V22" s="1">
        <v>27069.377098097724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204">
        <v>1134</v>
      </c>
      <c r="C23" t="s">
        <v>51</v>
      </c>
      <c r="D23" s="1">
        <v>124572</v>
      </c>
      <c r="E23" s="86">
        <f t="shared" si="5"/>
        <v>32015.420200462606</v>
      </c>
      <c r="F23" s="87">
        <f t="shared" si="0"/>
        <v>1.4625875930683043</v>
      </c>
      <c r="G23" s="189">
        <f t="shared" si="6"/>
        <v>-6480.2840310859892</v>
      </c>
      <c r="H23" s="189">
        <f t="shared" si="7"/>
        <v>-25214.785164955581</v>
      </c>
      <c r="I23" s="189">
        <f t="shared" si="1"/>
        <v>0</v>
      </c>
      <c r="J23" s="88">
        <f t="shared" si="2"/>
        <v>0</v>
      </c>
      <c r="K23" s="189">
        <f t="shared" si="8"/>
        <v>-205.39214995582736</v>
      </c>
      <c r="L23" s="88">
        <f t="shared" si="3"/>
        <v>-799.18085547812427</v>
      </c>
      <c r="M23" s="89">
        <f t="shared" si="9"/>
        <v>-26013.966020433705</v>
      </c>
      <c r="N23" s="89">
        <f t="shared" si="10"/>
        <v>98558.033979566302</v>
      </c>
      <c r="O23" s="89">
        <f t="shared" si="11"/>
        <v>25329.744019420792</v>
      </c>
      <c r="P23" s="90">
        <f t="shared" si="4"/>
        <v>1.157160178015268</v>
      </c>
      <c r="Q23" s="1">
        <v>1665.2242622446684</v>
      </c>
      <c r="R23" s="93">
        <f t="shared" si="12"/>
        <v>8.2406506325594334E-2</v>
      </c>
      <c r="S23" s="93">
        <f t="shared" si="12"/>
        <v>9.5759246573250023E-2</v>
      </c>
      <c r="T23" s="92">
        <v>3891</v>
      </c>
      <c r="U23" s="1">
        <v>115088</v>
      </c>
      <c r="V23" s="1">
        <v>29217.567910637219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204">
        <v>1135</v>
      </c>
      <c r="C24" t="s">
        <v>52</v>
      </c>
      <c r="D24" s="1">
        <v>107969</v>
      </c>
      <c r="E24" s="86">
        <f t="shared" si="5"/>
        <v>23456.224201607645</v>
      </c>
      <c r="F24" s="87">
        <f t="shared" si="0"/>
        <v>1.0715705832592546</v>
      </c>
      <c r="G24" s="189">
        <f t="shared" si="6"/>
        <v>-1002.3985918188142</v>
      </c>
      <c r="H24" s="189">
        <f t="shared" si="7"/>
        <v>-4614.0407181420023</v>
      </c>
      <c r="I24" s="189">
        <f t="shared" si="1"/>
        <v>0</v>
      </c>
      <c r="J24" s="88">
        <f t="shared" si="2"/>
        <v>0</v>
      </c>
      <c r="K24" s="189">
        <f t="shared" si="8"/>
        <v>-205.39214995582736</v>
      </c>
      <c r="L24" s="88">
        <f t="shared" si="3"/>
        <v>-945.4200662466734</v>
      </c>
      <c r="M24" s="89">
        <f t="shared" si="9"/>
        <v>-5559.4607843886761</v>
      </c>
      <c r="N24" s="89">
        <f t="shared" si="10"/>
        <v>102409.53921561132</v>
      </c>
      <c r="O24" s="89">
        <f t="shared" si="11"/>
        <v>22248.433459833006</v>
      </c>
      <c r="P24" s="90">
        <f t="shared" si="4"/>
        <v>1.0163940544840102</v>
      </c>
      <c r="Q24" s="1">
        <v>2795.4527471375723</v>
      </c>
      <c r="R24" s="93">
        <f t="shared" si="12"/>
        <v>0.10124129208612548</v>
      </c>
      <c r="S24" s="93">
        <f t="shared" si="12"/>
        <v>0.10052355933004062</v>
      </c>
      <c r="T24" s="92">
        <v>4603</v>
      </c>
      <c r="U24" s="1">
        <v>98043</v>
      </c>
      <c r="V24" s="1">
        <v>21313.695652173912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204">
        <v>1144</v>
      </c>
      <c r="C25" t="s">
        <v>53</v>
      </c>
      <c r="D25" s="1">
        <v>13947</v>
      </c>
      <c r="E25" s="86">
        <f t="shared" si="5"/>
        <v>24088.082901554404</v>
      </c>
      <c r="F25" s="87">
        <f t="shared" si="0"/>
        <v>1.1004363201237997</v>
      </c>
      <c r="G25" s="189">
        <f t="shared" si="6"/>
        <v>-1406.7881597847399</v>
      </c>
      <c r="H25" s="189">
        <f t="shared" si="7"/>
        <v>-814.53034451536439</v>
      </c>
      <c r="I25" s="189">
        <f t="shared" si="1"/>
        <v>0</v>
      </c>
      <c r="J25" s="88">
        <f t="shared" si="2"/>
        <v>0</v>
      </c>
      <c r="K25" s="189">
        <f t="shared" si="8"/>
        <v>-205.39214995582736</v>
      </c>
      <c r="L25" s="88">
        <f t="shared" si="3"/>
        <v>-118.92205482442405</v>
      </c>
      <c r="M25" s="89">
        <f t="shared" si="9"/>
        <v>-933.45239933978849</v>
      </c>
      <c r="N25" s="89">
        <f t="shared" si="10"/>
        <v>13013.547600660211</v>
      </c>
      <c r="O25" s="89">
        <f t="shared" si="11"/>
        <v>22475.902591813836</v>
      </c>
      <c r="P25" s="90">
        <f t="shared" si="4"/>
        <v>1.0267857197552461</v>
      </c>
      <c r="Q25" s="1">
        <v>-838.93430793120842</v>
      </c>
      <c r="R25" s="93">
        <f t="shared" si="12"/>
        <v>0.23885237164682893</v>
      </c>
      <c r="S25" s="93">
        <f t="shared" si="12"/>
        <v>0.21959559903055687</v>
      </c>
      <c r="T25" s="92">
        <v>579</v>
      </c>
      <c r="U25" s="1">
        <v>11258</v>
      </c>
      <c r="V25" s="1">
        <v>19750.877192982458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204">
        <v>1145</v>
      </c>
      <c r="C26" t="s">
        <v>54</v>
      </c>
      <c r="D26" s="1">
        <v>21335</v>
      </c>
      <c r="E26" s="86">
        <f t="shared" si="5"/>
        <v>23522.601984564499</v>
      </c>
      <c r="F26" s="87">
        <f t="shared" si="0"/>
        <v>1.074602975812599</v>
      </c>
      <c r="G26" s="189">
        <f t="shared" si="6"/>
        <v>-1044.8803729112003</v>
      </c>
      <c r="H26" s="189">
        <f t="shared" si="7"/>
        <v>-947.70649823045869</v>
      </c>
      <c r="I26" s="189">
        <f t="shared" si="1"/>
        <v>0</v>
      </c>
      <c r="J26" s="88">
        <f t="shared" si="2"/>
        <v>0</v>
      </c>
      <c r="K26" s="189">
        <f t="shared" si="8"/>
        <v>-205.39214995582736</v>
      </c>
      <c r="L26" s="88">
        <f t="shared" si="3"/>
        <v>-186.29068000993544</v>
      </c>
      <c r="M26" s="89">
        <f t="shared" si="9"/>
        <v>-1133.9971782403941</v>
      </c>
      <c r="N26" s="89">
        <f t="shared" si="10"/>
        <v>20201.002821759605</v>
      </c>
      <c r="O26" s="89">
        <f t="shared" si="11"/>
        <v>22272.329461697471</v>
      </c>
      <c r="P26" s="90">
        <f t="shared" si="4"/>
        <v>1.017485715803214</v>
      </c>
      <c r="Q26" s="1">
        <v>124.85724128910965</v>
      </c>
      <c r="R26" s="93">
        <f t="shared" si="12"/>
        <v>0.17554686208606535</v>
      </c>
      <c r="S26" s="93">
        <f t="shared" si="12"/>
        <v>0.15740170655221208</v>
      </c>
      <c r="T26" s="92">
        <v>907</v>
      </c>
      <c r="U26" s="1">
        <v>18149</v>
      </c>
      <c r="V26" s="1">
        <v>20323.628219484883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204">
        <v>1146</v>
      </c>
      <c r="C27" t="s">
        <v>55</v>
      </c>
      <c r="D27" s="1">
        <v>245866</v>
      </c>
      <c r="E27" s="86">
        <f t="shared" si="5"/>
        <v>20924.765957446809</v>
      </c>
      <c r="F27" s="87">
        <f t="shared" si="0"/>
        <v>0.95592382937949083</v>
      </c>
      <c r="G27" s="189">
        <f t="shared" si="6"/>
        <v>617.73468444412106</v>
      </c>
      <c r="H27" s="189">
        <f t="shared" si="7"/>
        <v>7258.3825422184227</v>
      </c>
      <c r="I27" s="189">
        <f t="shared" si="1"/>
        <v>0</v>
      </c>
      <c r="J27" s="88">
        <f t="shared" si="2"/>
        <v>0</v>
      </c>
      <c r="K27" s="189">
        <f t="shared" si="8"/>
        <v>-205.39214995582736</v>
      </c>
      <c r="L27" s="88">
        <f t="shared" si="3"/>
        <v>-2413.3577619809712</v>
      </c>
      <c r="M27" s="89">
        <f t="shared" si="9"/>
        <v>4845.0247802374515</v>
      </c>
      <c r="N27" s="89">
        <f t="shared" si="10"/>
        <v>250711.02478023747</v>
      </c>
      <c r="O27" s="89">
        <f t="shared" si="11"/>
        <v>21337.108491935105</v>
      </c>
      <c r="P27" s="90">
        <f t="shared" si="4"/>
        <v>0.97476122308729518</v>
      </c>
      <c r="Q27" s="1">
        <v>2999.9501931058621</v>
      </c>
      <c r="R27" s="93">
        <f t="shared" si="12"/>
        <v>0.13850570720752009</v>
      </c>
      <c r="S27" s="93">
        <f t="shared" si="12"/>
        <v>0.13511441361158288</v>
      </c>
      <c r="T27" s="92">
        <v>11750</v>
      </c>
      <c r="U27" s="1">
        <v>215955</v>
      </c>
      <c r="V27" s="1">
        <v>18434.05889884763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204">
        <v>1149</v>
      </c>
      <c r="C28" t="s">
        <v>56</v>
      </c>
      <c r="D28" s="1">
        <v>902652</v>
      </c>
      <c r="E28" s="86">
        <f t="shared" si="5"/>
        <v>20519.481700386452</v>
      </c>
      <c r="F28" s="87">
        <f t="shared" si="0"/>
        <v>0.93740888494550156</v>
      </c>
      <c r="G28" s="189">
        <f t="shared" si="6"/>
        <v>877.11660896274964</v>
      </c>
      <c r="H28" s="189">
        <f t="shared" si="7"/>
        <v>38584.359628271355</v>
      </c>
      <c r="I28" s="189">
        <f t="shared" si="1"/>
        <v>0</v>
      </c>
      <c r="J28" s="88">
        <f t="shared" si="2"/>
        <v>0</v>
      </c>
      <c r="K28" s="189">
        <f t="shared" si="8"/>
        <v>-205.39214995582736</v>
      </c>
      <c r="L28" s="88">
        <f t="shared" si="3"/>
        <v>-9035.2006765568458</v>
      </c>
      <c r="M28" s="89">
        <f t="shared" si="9"/>
        <v>29549.158951714511</v>
      </c>
      <c r="N28" s="89">
        <f t="shared" si="10"/>
        <v>932201.15895171452</v>
      </c>
      <c r="O28" s="89">
        <f t="shared" si="11"/>
        <v>21191.206159393376</v>
      </c>
      <c r="P28" s="90">
        <f t="shared" si="4"/>
        <v>0.96809584309105901</v>
      </c>
      <c r="Q28" s="1">
        <v>16006.09125061518</v>
      </c>
      <c r="R28" s="93">
        <f t="shared" si="12"/>
        <v>0.13829500142499362</v>
      </c>
      <c r="S28" s="93">
        <f t="shared" si="12"/>
        <v>0.13138605017742663</v>
      </c>
      <c r="T28" s="92">
        <v>43990</v>
      </c>
      <c r="U28" s="1">
        <v>792986</v>
      </c>
      <c r="V28" s="1">
        <v>18136.587150927429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204">
        <v>1151</v>
      </c>
      <c r="C29" t="s">
        <v>57</v>
      </c>
      <c r="D29" s="1">
        <v>4763</v>
      </c>
      <c r="E29" s="86">
        <f t="shared" si="5"/>
        <v>21748.858447488583</v>
      </c>
      <c r="F29" s="87">
        <f t="shared" si="0"/>
        <v>0.99357154550905924</v>
      </c>
      <c r="G29" s="189">
        <f t="shared" si="6"/>
        <v>90.315490817385722</v>
      </c>
      <c r="H29" s="189">
        <f t="shared" si="7"/>
        <v>19.779092489007475</v>
      </c>
      <c r="I29" s="189">
        <f t="shared" si="1"/>
        <v>0</v>
      </c>
      <c r="J29" s="88">
        <f t="shared" si="2"/>
        <v>0</v>
      </c>
      <c r="K29" s="189">
        <f t="shared" si="8"/>
        <v>-205.39214995582736</v>
      </c>
      <c r="L29" s="88">
        <f t="shared" si="3"/>
        <v>-44.980880840326193</v>
      </c>
      <c r="M29" s="89">
        <f t="shared" si="9"/>
        <v>-25.201788351318719</v>
      </c>
      <c r="N29" s="89">
        <f t="shared" si="10"/>
        <v>4737.798211648681</v>
      </c>
      <c r="O29" s="89">
        <f t="shared" si="11"/>
        <v>21633.781788350141</v>
      </c>
      <c r="P29" s="90">
        <f t="shared" si="4"/>
        <v>0.98831440089393974</v>
      </c>
      <c r="Q29" s="1">
        <v>187.35106487576084</v>
      </c>
      <c r="R29" s="93">
        <f t="shared" si="12"/>
        <v>0.13974635080162717</v>
      </c>
      <c r="S29" s="93">
        <f t="shared" si="12"/>
        <v>0.12933770832855299</v>
      </c>
      <c r="T29" s="92">
        <v>219</v>
      </c>
      <c r="U29" s="1">
        <v>4179</v>
      </c>
      <c r="V29" s="1">
        <v>19258.06451612903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204">
        <v>1160</v>
      </c>
      <c r="C30" t="s">
        <v>58</v>
      </c>
      <c r="D30" s="1">
        <v>206436</v>
      </c>
      <c r="E30" s="86">
        <f t="shared" si="5"/>
        <v>22485.132338525214</v>
      </c>
      <c r="F30" s="87">
        <f t="shared" si="0"/>
        <v>1.0272073701019453</v>
      </c>
      <c r="G30" s="189">
        <f t="shared" si="6"/>
        <v>-380.89979944605847</v>
      </c>
      <c r="H30" s="189">
        <f t="shared" si="7"/>
        <v>-3497.0410587142628</v>
      </c>
      <c r="I30" s="189">
        <f t="shared" si="1"/>
        <v>0</v>
      </c>
      <c r="J30" s="88">
        <f t="shared" si="2"/>
        <v>0</v>
      </c>
      <c r="K30" s="189">
        <f t="shared" si="8"/>
        <v>-205.39214995582736</v>
      </c>
      <c r="L30" s="88">
        <f t="shared" si="3"/>
        <v>-1885.705328744451</v>
      </c>
      <c r="M30" s="89">
        <f t="shared" si="9"/>
        <v>-5382.7463874587138</v>
      </c>
      <c r="N30" s="89">
        <f t="shared" si="10"/>
        <v>201053.25361254127</v>
      </c>
      <c r="O30" s="89">
        <f t="shared" si="11"/>
        <v>21898.840389123328</v>
      </c>
      <c r="P30" s="90">
        <f t="shared" si="4"/>
        <v>1.0004232977473786</v>
      </c>
      <c r="Q30" s="1">
        <v>-5200.1269103910554</v>
      </c>
      <c r="R30" s="93">
        <f t="shared" si="12"/>
        <v>0.13737589668433406</v>
      </c>
      <c r="S30" s="93">
        <f t="shared" si="12"/>
        <v>0.12350092659080977</v>
      </c>
      <c r="T30" s="92">
        <v>9181</v>
      </c>
      <c r="U30" s="1">
        <v>181502</v>
      </c>
      <c r="V30" s="1">
        <v>20013.452420333004</v>
      </c>
      <c r="W30" s="195"/>
      <c r="X30" s="89">
        <v>0</v>
      </c>
      <c r="Y30" s="89">
        <f t="shared" si="13"/>
        <v>0</v>
      </c>
      <c r="Z30" s="1"/>
      <c r="AA30" s="1"/>
    </row>
    <row r="31" spans="2:27">
      <c r="B31" s="204">
        <v>1505</v>
      </c>
      <c r="C31" t="s">
        <v>59</v>
      </c>
      <c r="D31" s="1">
        <v>478965</v>
      </c>
      <c r="E31" s="86">
        <f t="shared" si="5"/>
        <v>19566.363005024716</v>
      </c>
      <c r="F31" s="87">
        <f t="shared" si="0"/>
        <v>0.89386675525209269</v>
      </c>
      <c r="G31" s="189">
        <f t="shared" si="6"/>
        <v>1487.1125739942609</v>
      </c>
      <c r="H31" s="189">
        <f t="shared" si="7"/>
        <v>36403.028698805509</v>
      </c>
      <c r="I31" s="189">
        <f t="shared" si="1"/>
        <v>47.11551483693529</v>
      </c>
      <c r="J31" s="88">
        <f t="shared" si="2"/>
        <v>1153.3406876933391</v>
      </c>
      <c r="K31" s="189">
        <f t="shared" si="8"/>
        <v>-158.27663511889207</v>
      </c>
      <c r="L31" s="88">
        <f t="shared" si="3"/>
        <v>-3874.4537510753589</v>
      </c>
      <c r="M31" s="89">
        <f t="shared" si="9"/>
        <v>32528.574947730151</v>
      </c>
      <c r="N31" s="89">
        <f t="shared" si="10"/>
        <v>511493.57494773017</v>
      </c>
      <c r="O31" s="89">
        <f t="shared" si="11"/>
        <v>20895.198943900083</v>
      </c>
      <c r="P31" s="90">
        <f t="shared" si="4"/>
        <v>0.95457309442406102</v>
      </c>
      <c r="Q31" s="1">
        <v>13486.126849900746</v>
      </c>
      <c r="R31" s="93">
        <f t="shared" si="12"/>
        <v>0.10614196140922161</v>
      </c>
      <c r="S31" s="93">
        <f t="shared" si="12"/>
        <v>0.11061551237860411</v>
      </c>
      <c r="T31" s="92">
        <v>24479</v>
      </c>
      <c r="U31" s="1">
        <v>433005</v>
      </c>
      <c r="V31" s="1">
        <v>17617.584831963544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204">
        <v>1506</v>
      </c>
      <c r="C32" t="s">
        <v>60</v>
      </c>
      <c r="D32" s="1">
        <v>694564</v>
      </c>
      <c r="E32" s="86">
        <f t="shared" si="5"/>
        <v>20863.416539004535</v>
      </c>
      <c r="F32" s="87">
        <f t="shared" si="0"/>
        <v>0.95312115186678625</v>
      </c>
      <c r="G32" s="189">
        <f t="shared" si="6"/>
        <v>656.99831224717661</v>
      </c>
      <c r="H32" s="189">
        <f t="shared" si="7"/>
        <v>21872.130813020758</v>
      </c>
      <c r="I32" s="189">
        <f t="shared" si="1"/>
        <v>0</v>
      </c>
      <c r="J32" s="88">
        <f t="shared" si="2"/>
        <v>0</v>
      </c>
      <c r="K32" s="189">
        <f t="shared" si="8"/>
        <v>-205.39214995582736</v>
      </c>
      <c r="L32" s="88">
        <f t="shared" si="3"/>
        <v>-6837.7100641794486</v>
      </c>
      <c r="M32" s="89">
        <f t="shared" si="9"/>
        <v>15034.420748841309</v>
      </c>
      <c r="N32" s="89">
        <f t="shared" si="10"/>
        <v>709598.42074884125</v>
      </c>
      <c r="O32" s="89">
        <f t="shared" si="11"/>
        <v>21315.022701295886</v>
      </c>
      <c r="P32" s="90">
        <f t="shared" si="4"/>
        <v>0.97375225918272157</v>
      </c>
      <c r="Q32" s="1">
        <v>9661.4121496755906</v>
      </c>
      <c r="R32" s="93">
        <f t="shared" si="12"/>
        <v>8.5950240075298126E-2</v>
      </c>
      <c r="S32" s="93">
        <f t="shared" si="12"/>
        <v>8.1774888456853601E-2</v>
      </c>
      <c r="T32" s="92">
        <v>33291</v>
      </c>
      <c r="U32" s="1">
        <v>639591</v>
      </c>
      <c r="V32" s="1">
        <v>19286.282905647859</v>
      </c>
      <c r="W32" s="195"/>
      <c r="X32" s="89">
        <v>0</v>
      </c>
      <c r="Y32" s="89">
        <f t="shared" si="13"/>
        <v>0</v>
      </c>
      <c r="Z32" s="1"/>
      <c r="AA32" s="1"/>
    </row>
    <row r="33" spans="2:27">
      <c r="B33" s="204">
        <v>1508</v>
      </c>
      <c r="C33" s="225" t="s">
        <v>61</v>
      </c>
      <c r="D33" s="1">
        <v>1286707.8711039999</v>
      </c>
      <c r="E33" s="86">
        <f t="shared" si="5"/>
        <v>21566.261688215476</v>
      </c>
      <c r="F33" s="87">
        <f t="shared" si="0"/>
        <v>0.98522982289617078</v>
      </c>
      <c r="G33" s="189">
        <f t="shared" si="6"/>
        <v>207.17741675217403</v>
      </c>
      <c r="H33" s="189">
        <f t="shared" si="7"/>
        <v>12360.82621568496</v>
      </c>
      <c r="I33" s="189">
        <f t="shared" si="1"/>
        <v>0</v>
      </c>
      <c r="J33" s="88">
        <f t="shared" si="2"/>
        <v>0</v>
      </c>
      <c r="K33" s="189">
        <f t="shared" si="8"/>
        <v>-205.39214995582736</v>
      </c>
      <c r="L33" s="88">
        <f t="shared" si="3"/>
        <v>-12254.311842814528</v>
      </c>
      <c r="M33" s="89">
        <f t="shared" si="9"/>
        <v>106.51437287043154</v>
      </c>
      <c r="N33" s="89">
        <f t="shared" si="10"/>
        <v>1286814.3854768702</v>
      </c>
      <c r="O33" s="89">
        <f t="shared" si="11"/>
        <v>21568.046955011821</v>
      </c>
      <c r="P33" s="90">
        <f t="shared" si="4"/>
        <v>0.98531138075329983</v>
      </c>
      <c r="Q33" s="1">
        <v>3205.0710257570108</v>
      </c>
      <c r="R33" s="93">
        <f t="shared" si="12"/>
        <v>9.9341190304713278E-2</v>
      </c>
      <c r="S33" s="93">
        <f t="shared" si="12"/>
        <v>9.0773172379170014E-2</v>
      </c>
      <c r="T33" s="92">
        <v>59663</v>
      </c>
      <c r="U33" s="1">
        <v>1170435.4230076221</v>
      </c>
      <c r="V33" s="1">
        <v>19771.536589202711</v>
      </c>
      <c r="W33" s="195"/>
      <c r="X33" s="89">
        <v>0</v>
      </c>
      <c r="Y33" s="89">
        <f t="shared" si="13"/>
        <v>0</v>
      </c>
      <c r="Z33" s="1"/>
      <c r="AA33" s="1"/>
    </row>
    <row r="34" spans="2:27">
      <c r="B34" s="204">
        <v>1511</v>
      </c>
      <c r="C34" t="s">
        <v>62</v>
      </c>
      <c r="D34" s="1">
        <v>64459</v>
      </c>
      <c r="E34" s="86">
        <f t="shared" si="5"/>
        <v>21280.62066688676</v>
      </c>
      <c r="F34" s="87">
        <f t="shared" si="0"/>
        <v>0.9721806418686888</v>
      </c>
      <c r="G34" s="189">
        <f t="shared" si="6"/>
        <v>389.98767040255245</v>
      </c>
      <c r="H34" s="189">
        <f t="shared" si="7"/>
        <v>1181.2726536493312</v>
      </c>
      <c r="I34" s="189">
        <f t="shared" si="1"/>
        <v>0</v>
      </c>
      <c r="J34" s="88">
        <f t="shared" si="2"/>
        <v>0</v>
      </c>
      <c r="K34" s="189">
        <f t="shared" si="8"/>
        <v>-205.39214995582736</v>
      </c>
      <c r="L34" s="88">
        <f t="shared" si="3"/>
        <v>-622.13282221620113</v>
      </c>
      <c r="M34" s="89">
        <f t="shared" si="9"/>
        <v>559.1398314331301</v>
      </c>
      <c r="N34" s="89">
        <f t="shared" si="10"/>
        <v>65018.139831433131</v>
      </c>
      <c r="O34" s="89">
        <f t="shared" si="11"/>
        <v>21465.216187333484</v>
      </c>
      <c r="P34" s="90">
        <f t="shared" si="4"/>
        <v>0.98061367558340629</v>
      </c>
      <c r="Q34" s="1">
        <v>1761.9213493547031</v>
      </c>
      <c r="R34" s="93">
        <f t="shared" si="12"/>
        <v>0.16467612250429126</v>
      </c>
      <c r="S34" s="93">
        <f t="shared" si="12"/>
        <v>0.17198178322650359</v>
      </c>
      <c r="T34" s="92">
        <v>3029</v>
      </c>
      <c r="U34" s="1">
        <v>55345</v>
      </c>
      <c r="V34" s="1">
        <v>18157.808398950132</v>
      </c>
      <c r="W34" s="195"/>
      <c r="X34" s="89">
        <v>0</v>
      </c>
      <c r="Y34" s="89">
        <f t="shared" si="13"/>
        <v>0</v>
      </c>
      <c r="Z34" s="1"/>
      <c r="AA34" s="1"/>
    </row>
    <row r="35" spans="2:27">
      <c r="B35" s="205">
        <v>1514</v>
      </c>
      <c r="C35" s="206" t="s">
        <v>63</v>
      </c>
      <c r="D35" s="1">
        <v>55085</v>
      </c>
      <c r="E35" s="217">
        <f t="shared" si="5"/>
        <v>22603.610997127616</v>
      </c>
      <c r="F35" s="218">
        <f t="shared" si="0"/>
        <v>1.032619931143788</v>
      </c>
      <c r="G35" s="219">
        <f t="shared" si="6"/>
        <v>-606.69334653222734</v>
      </c>
      <c r="H35" s="219">
        <f t="shared" si="7"/>
        <v>-1478.5116854990381</v>
      </c>
      <c r="I35" s="219">
        <f t="shared" si="1"/>
        <v>0</v>
      </c>
      <c r="J35" s="220">
        <f t="shared" si="2"/>
        <v>0</v>
      </c>
      <c r="K35" s="219">
        <f t="shared" si="8"/>
        <v>-205.39214995582736</v>
      </c>
      <c r="L35" s="220">
        <f t="shared" si="3"/>
        <v>-500.54066944235126</v>
      </c>
      <c r="M35" s="221">
        <f t="shared" si="9"/>
        <v>-1979.0523549413892</v>
      </c>
      <c r="N35" s="221">
        <f t="shared" si="10"/>
        <v>53105.947645058608</v>
      </c>
      <c r="O35" s="221">
        <f t="shared" si="11"/>
        <v>21791.52550063956</v>
      </c>
      <c r="P35" s="222">
        <f t="shared" si="4"/>
        <v>0.99552074068377971</v>
      </c>
      <c r="Q35" s="1">
        <v>731.01448685949322</v>
      </c>
      <c r="R35" s="222">
        <f t="shared" si="12"/>
        <v>6.8574199806013578E-2</v>
      </c>
      <c r="S35" s="222">
        <f t="shared" si="12"/>
        <v>6.769724108643542E-2</v>
      </c>
      <c r="T35" s="92">
        <v>2437</v>
      </c>
      <c r="U35" s="1">
        <v>51550</v>
      </c>
      <c r="V35" s="1">
        <v>21170.431211498973</v>
      </c>
      <c r="W35" s="223"/>
      <c r="X35" s="231">
        <v>571.04699999999866</v>
      </c>
      <c r="Y35" s="221">
        <f t="shared" si="13"/>
        <v>234.32375871973682</v>
      </c>
      <c r="Z35" s="1"/>
      <c r="AA35" s="1"/>
    </row>
    <row r="36" spans="2:27">
      <c r="B36" s="204">
        <v>1515</v>
      </c>
      <c r="C36" t="s">
        <v>64</v>
      </c>
      <c r="D36" s="1">
        <v>207651</v>
      </c>
      <c r="E36" s="86">
        <f t="shared" si="5"/>
        <v>23064.645118293902</v>
      </c>
      <c r="F36" s="87">
        <f t="shared" si="0"/>
        <v>1.0536817439007924</v>
      </c>
      <c r="G36" s="189">
        <f t="shared" si="6"/>
        <v>-751.78797849801833</v>
      </c>
      <c r="H36" s="189">
        <f t="shared" si="7"/>
        <v>-6768.3471704176591</v>
      </c>
      <c r="I36" s="189">
        <f t="shared" si="1"/>
        <v>0</v>
      </c>
      <c r="J36" s="88">
        <f t="shared" si="2"/>
        <v>0</v>
      </c>
      <c r="K36" s="189">
        <f t="shared" si="8"/>
        <v>-205.39214995582736</v>
      </c>
      <c r="L36" s="88">
        <f t="shared" si="3"/>
        <v>-1849.1455260523139</v>
      </c>
      <c r="M36" s="89">
        <f t="shared" si="9"/>
        <v>-8617.4926964699735</v>
      </c>
      <c r="N36" s="89">
        <f t="shared" si="10"/>
        <v>199033.50730353003</v>
      </c>
      <c r="O36" s="89">
        <f t="shared" si="11"/>
        <v>22107.464989840057</v>
      </c>
      <c r="P36" s="90">
        <f t="shared" si="4"/>
        <v>1.0099540723149636</v>
      </c>
      <c r="Q36" s="1">
        <v>150.27596838572026</v>
      </c>
      <c r="R36" s="93">
        <f t="shared" si="12"/>
        <v>9.9118697895990468E-2</v>
      </c>
      <c r="S36" s="93">
        <f t="shared" si="12"/>
        <v>0.10253703884246242</v>
      </c>
      <c r="T36" s="92">
        <v>9003</v>
      </c>
      <c r="U36" s="1">
        <v>188925</v>
      </c>
      <c r="V36" s="1">
        <v>20919.610231425093</v>
      </c>
      <c r="W36" s="195"/>
      <c r="X36" s="89">
        <v>0</v>
      </c>
      <c r="Y36" s="89">
        <f t="shared" si="13"/>
        <v>0</v>
      </c>
      <c r="Z36" s="1"/>
      <c r="AA36" s="1"/>
    </row>
    <row r="37" spans="2:27">
      <c r="B37" s="204">
        <v>1516</v>
      </c>
      <c r="C37" t="s">
        <v>65</v>
      </c>
      <c r="D37" s="1">
        <v>200375</v>
      </c>
      <c r="E37" s="86">
        <f t="shared" si="5"/>
        <v>22368.274168341148</v>
      </c>
      <c r="F37" s="87">
        <f t="shared" si="0"/>
        <v>1.021868839206842</v>
      </c>
      <c r="G37" s="189">
        <f t="shared" si="6"/>
        <v>-306.11057052825578</v>
      </c>
      <c r="H37" s="189">
        <f t="shared" si="7"/>
        <v>-2742.1384907921151</v>
      </c>
      <c r="I37" s="189">
        <f t="shared" si="1"/>
        <v>0</v>
      </c>
      <c r="J37" s="88">
        <f t="shared" si="2"/>
        <v>0</v>
      </c>
      <c r="K37" s="189">
        <f t="shared" si="8"/>
        <v>-205.39214995582736</v>
      </c>
      <c r="L37" s="88">
        <f t="shared" si="3"/>
        <v>-1839.9028793043015</v>
      </c>
      <c r="M37" s="89">
        <f t="shared" si="9"/>
        <v>-4582.0413700964164</v>
      </c>
      <c r="N37" s="89">
        <f t="shared" si="10"/>
        <v>195792.95862990359</v>
      </c>
      <c r="O37" s="89">
        <f t="shared" si="11"/>
        <v>21856.771447857063</v>
      </c>
      <c r="P37" s="90">
        <f t="shared" si="4"/>
        <v>0.99850142662514152</v>
      </c>
      <c r="Q37" s="1">
        <v>1326.4816399865767</v>
      </c>
      <c r="R37" s="93">
        <f t="shared" si="12"/>
        <v>0.12209012560689465</v>
      </c>
      <c r="S37" s="93">
        <f t="shared" si="12"/>
        <v>0.1100650472346842</v>
      </c>
      <c r="T37" s="92">
        <v>8958</v>
      </c>
      <c r="U37" s="1">
        <v>178573</v>
      </c>
      <c r="V37" s="1">
        <v>20150.417512976754</v>
      </c>
      <c r="W37" s="195"/>
      <c r="X37" s="89">
        <v>0</v>
      </c>
      <c r="Y37" s="89">
        <f t="shared" si="13"/>
        <v>0</v>
      </c>
      <c r="Z37" s="1"/>
      <c r="AA37" s="1"/>
    </row>
    <row r="38" spans="2:27">
      <c r="B38" s="204">
        <v>1517</v>
      </c>
      <c r="C38" t="s">
        <v>66</v>
      </c>
      <c r="D38" s="1">
        <v>98756</v>
      </c>
      <c r="E38" s="86">
        <f t="shared" si="5"/>
        <v>18250.970245795605</v>
      </c>
      <c r="F38" s="87">
        <f t="shared" si="0"/>
        <v>0.83377455225696906</v>
      </c>
      <c r="G38" s="189">
        <f t="shared" si="6"/>
        <v>2328.963939900892</v>
      </c>
      <c r="H38" s="189">
        <f t="shared" si="7"/>
        <v>12602.023878803726</v>
      </c>
      <c r="I38" s="189">
        <f t="shared" si="1"/>
        <v>507.50298056712415</v>
      </c>
      <c r="J38" s="88">
        <f t="shared" si="2"/>
        <v>2746.0986278487089</v>
      </c>
      <c r="K38" s="189">
        <f t="shared" si="8"/>
        <v>302.11083061129682</v>
      </c>
      <c r="L38" s="88">
        <f t="shared" si="3"/>
        <v>1634.7217044377271</v>
      </c>
      <c r="M38" s="89">
        <f t="shared" si="9"/>
        <v>14236.745583241453</v>
      </c>
      <c r="N38" s="89">
        <f t="shared" si="10"/>
        <v>112992.74558324146</v>
      </c>
      <c r="O38" s="89">
        <f t="shared" si="11"/>
        <v>20882.045016307791</v>
      </c>
      <c r="P38" s="90">
        <f t="shared" si="4"/>
        <v>0.95397217239410981</v>
      </c>
      <c r="Q38" s="1">
        <v>5765.7524566092852</v>
      </c>
      <c r="R38" s="93">
        <f t="shared" si="12"/>
        <v>0.12448902906983364</v>
      </c>
      <c r="S38" s="93">
        <f t="shared" si="12"/>
        <v>0.10557782935714589</v>
      </c>
      <c r="T38" s="92">
        <v>5411</v>
      </c>
      <c r="U38" s="1">
        <v>87823</v>
      </c>
      <c r="V38" s="1">
        <v>16508.082706766916</v>
      </c>
      <c r="W38" s="195"/>
      <c r="X38" s="89">
        <v>0</v>
      </c>
      <c r="Y38" s="89">
        <f t="shared" si="13"/>
        <v>0</v>
      </c>
      <c r="Z38" s="1"/>
      <c r="AA38" s="1"/>
    </row>
    <row r="39" spans="2:27">
      <c r="B39" s="204">
        <v>1520</v>
      </c>
      <c r="C39" t="s">
        <v>67</v>
      </c>
      <c r="D39" s="1">
        <v>199708</v>
      </c>
      <c r="E39" s="86">
        <f t="shared" si="5"/>
        <v>18043.729671123961</v>
      </c>
      <c r="F39" s="87">
        <f t="shared" si="0"/>
        <v>0.82430700532498435</v>
      </c>
      <c r="G39" s="189">
        <f t="shared" si="6"/>
        <v>2461.5979076907433</v>
      </c>
      <c r="H39" s="189">
        <f t="shared" si="7"/>
        <v>27244.965642321145</v>
      </c>
      <c r="I39" s="189">
        <f t="shared" si="1"/>
        <v>580.03718170219918</v>
      </c>
      <c r="J39" s="88">
        <f t="shared" si="2"/>
        <v>6419.8515270799408</v>
      </c>
      <c r="K39" s="189">
        <f t="shared" si="8"/>
        <v>374.64503174637184</v>
      </c>
      <c r="L39" s="88">
        <f t="shared" si="3"/>
        <v>4146.5712113688433</v>
      </c>
      <c r="M39" s="89">
        <f t="shared" si="9"/>
        <v>31391.536853689988</v>
      </c>
      <c r="N39" s="89">
        <f t="shared" si="10"/>
        <v>231099.53685368999</v>
      </c>
      <c r="O39" s="89">
        <f t="shared" si="11"/>
        <v>20879.972610561075</v>
      </c>
      <c r="P39" s="90">
        <f t="shared" si="4"/>
        <v>0.95387749692478996</v>
      </c>
      <c r="Q39" s="1">
        <v>11338.060290103815</v>
      </c>
      <c r="R39" s="93">
        <f t="shared" si="12"/>
        <v>6.7363605267658624E-2</v>
      </c>
      <c r="S39" s="94">
        <f t="shared" si="12"/>
        <v>6.610992557227735E-2</v>
      </c>
      <c r="T39" s="92">
        <v>11068</v>
      </c>
      <c r="U39" s="1">
        <v>187104</v>
      </c>
      <c r="V39" s="1">
        <v>16924.830393487111</v>
      </c>
      <c r="W39" s="195"/>
      <c r="X39" s="89">
        <v>0</v>
      </c>
      <c r="Y39" s="89">
        <f t="shared" si="13"/>
        <v>0</v>
      </c>
      <c r="Z39" s="1"/>
      <c r="AA39" s="1"/>
    </row>
    <row r="40" spans="2:27">
      <c r="B40" s="204">
        <v>1525</v>
      </c>
      <c r="C40" t="s">
        <v>68</v>
      </c>
      <c r="D40" s="1">
        <v>85777</v>
      </c>
      <c r="E40" s="86">
        <f t="shared" si="5"/>
        <v>19796.215093468727</v>
      </c>
      <c r="F40" s="87">
        <f t="shared" si="0"/>
        <v>0.90436728314440484</v>
      </c>
      <c r="G40" s="189">
        <f t="shared" si="6"/>
        <v>1340.0072373900935</v>
      </c>
      <c r="H40" s="189">
        <f t="shared" si="7"/>
        <v>5806.2513596112749</v>
      </c>
      <c r="I40" s="189">
        <f t="shared" si="1"/>
        <v>0</v>
      </c>
      <c r="J40" s="88">
        <f t="shared" si="2"/>
        <v>0</v>
      </c>
      <c r="K40" s="189">
        <f t="shared" si="8"/>
        <v>-205.39214995582736</v>
      </c>
      <c r="L40" s="88">
        <f t="shared" si="3"/>
        <v>-889.96418575860002</v>
      </c>
      <c r="M40" s="89">
        <f t="shared" si="9"/>
        <v>4916.2871738526746</v>
      </c>
      <c r="N40" s="89">
        <f t="shared" si="10"/>
        <v>90693.287173852674</v>
      </c>
      <c r="O40" s="89">
        <f t="shared" si="11"/>
        <v>20930.830180902994</v>
      </c>
      <c r="P40" s="90">
        <f t="shared" si="4"/>
        <v>0.95620086644266422</v>
      </c>
      <c r="Q40" s="1">
        <v>2194.4467767427882</v>
      </c>
      <c r="R40" s="93">
        <f t="shared" si="12"/>
        <v>9.0699862672295406E-2</v>
      </c>
      <c r="S40" s="93">
        <f t="shared" si="12"/>
        <v>0.10253067124501582</v>
      </c>
      <c r="T40" s="92">
        <v>4333</v>
      </c>
      <c r="U40" s="1">
        <v>78644</v>
      </c>
      <c r="V40" s="1">
        <v>17955.251141552511</v>
      </c>
      <c r="W40" s="195"/>
      <c r="X40" s="89">
        <v>0</v>
      </c>
      <c r="Y40" s="89">
        <f t="shared" si="13"/>
        <v>0</v>
      </c>
      <c r="Z40" s="1"/>
      <c r="AA40" s="1"/>
    </row>
    <row r="41" spans="2:27">
      <c r="B41" s="204">
        <v>1528</v>
      </c>
      <c r="C41" t="s">
        <v>69</v>
      </c>
      <c r="D41" s="1">
        <v>141684</v>
      </c>
      <c r="E41" s="86">
        <f t="shared" si="5"/>
        <v>18579.071597167585</v>
      </c>
      <c r="F41" s="87">
        <f t="shared" si="0"/>
        <v>0.84876348455212192</v>
      </c>
      <c r="G41" s="189">
        <f t="shared" si="6"/>
        <v>2118.979075022824</v>
      </c>
      <c r="H41" s="189">
        <f t="shared" si="7"/>
        <v>16159.334426124055</v>
      </c>
      <c r="I41" s="189">
        <f t="shared" si="1"/>
        <v>392.66750758693087</v>
      </c>
      <c r="J41" s="88">
        <f t="shared" si="2"/>
        <v>2994.4824128579348</v>
      </c>
      <c r="K41" s="189">
        <f t="shared" si="8"/>
        <v>187.2753576311035</v>
      </c>
      <c r="L41" s="88">
        <f t="shared" si="3"/>
        <v>1428.1618772947954</v>
      </c>
      <c r="M41" s="89">
        <f t="shared" si="9"/>
        <v>17587.496303418851</v>
      </c>
      <c r="N41" s="89">
        <f t="shared" si="10"/>
        <v>159271.49630341885</v>
      </c>
      <c r="O41" s="89">
        <f t="shared" si="11"/>
        <v>20885.326029821514</v>
      </c>
      <c r="P41" s="90">
        <f t="shared" si="4"/>
        <v>0.95412206171706149</v>
      </c>
      <c r="Q41" s="1">
        <v>4643.7366834416043</v>
      </c>
      <c r="R41" s="93">
        <f t="shared" si="12"/>
        <v>0.12074925446333225</v>
      </c>
      <c r="S41" s="93">
        <f t="shared" si="12"/>
        <v>0.12074925446333214</v>
      </c>
      <c r="T41" s="92">
        <v>7626</v>
      </c>
      <c r="U41" s="1">
        <v>126419</v>
      </c>
      <c r="V41" s="1">
        <v>16577.366902701287</v>
      </c>
      <c r="W41" s="195"/>
      <c r="X41" s="89">
        <v>0</v>
      </c>
      <c r="Y41" s="89">
        <f t="shared" si="13"/>
        <v>0</v>
      </c>
      <c r="Z41" s="1"/>
      <c r="AA41" s="1"/>
    </row>
    <row r="42" spans="2:27">
      <c r="B42" s="204">
        <v>1531</v>
      </c>
      <c r="C42" t="s">
        <v>70</v>
      </c>
      <c r="D42" s="1">
        <v>181911</v>
      </c>
      <c r="E42" s="86">
        <f t="shared" si="5"/>
        <v>18566.135946111452</v>
      </c>
      <c r="F42" s="87">
        <f t="shared" si="0"/>
        <v>0.84817253423429073</v>
      </c>
      <c r="G42" s="189">
        <f t="shared" si="6"/>
        <v>2127.25789169875</v>
      </c>
      <c r="H42" s="189">
        <f t="shared" si="7"/>
        <v>20842.872822864352</v>
      </c>
      <c r="I42" s="189">
        <f t="shared" si="1"/>
        <v>397.19498545657768</v>
      </c>
      <c r="J42" s="88">
        <f t="shared" si="2"/>
        <v>3891.7164675035483</v>
      </c>
      <c r="K42" s="189">
        <f t="shared" si="8"/>
        <v>191.80283550075032</v>
      </c>
      <c r="L42" s="88">
        <f t="shared" si="3"/>
        <v>1879.2841822363516</v>
      </c>
      <c r="M42" s="89">
        <f t="shared" si="9"/>
        <v>22722.157005100704</v>
      </c>
      <c r="N42" s="89">
        <f t="shared" si="10"/>
        <v>204633.15700510071</v>
      </c>
      <c r="O42" s="89">
        <f t="shared" si="11"/>
        <v>20885.196673310955</v>
      </c>
      <c r="P42" s="90">
        <f t="shared" si="4"/>
        <v>0.95411615221388324</v>
      </c>
      <c r="Q42" s="1">
        <v>9488.2100110622687</v>
      </c>
      <c r="R42" s="93">
        <f t="shared" si="12"/>
        <v>0.10639346057001059</v>
      </c>
      <c r="S42" s="93">
        <f t="shared" si="12"/>
        <v>0.1019895674324082</v>
      </c>
      <c r="T42" s="92">
        <v>9798</v>
      </c>
      <c r="U42" s="1">
        <v>164418</v>
      </c>
      <c r="V42" s="1">
        <v>16847.832769750996</v>
      </c>
      <c r="W42" s="195"/>
      <c r="X42" s="89">
        <v>0</v>
      </c>
      <c r="Y42" s="89">
        <f t="shared" si="13"/>
        <v>0</v>
      </c>
      <c r="Z42" s="1"/>
      <c r="AA42" s="1"/>
    </row>
    <row r="43" spans="2:27">
      <c r="B43" s="204">
        <v>1532</v>
      </c>
      <c r="C43" t="s">
        <v>71</v>
      </c>
      <c r="D43" s="1">
        <v>186987</v>
      </c>
      <c r="E43" s="86">
        <f t="shared" si="5"/>
        <v>21181.128228364294</v>
      </c>
      <c r="F43" s="87">
        <f t="shared" si="0"/>
        <v>0.96763544442083627</v>
      </c>
      <c r="G43" s="189">
        <f t="shared" si="6"/>
        <v>453.6628310569306</v>
      </c>
      <c r="H43" s="189">
        <f t="shared" si="7"/>
        <v>4004.9354725705834</v>
      </c>
      <c r="I43" s="189">
        <f t="shared" si="1"/>
        <v>0</v>
      </c>
      <c r="J43" s="88">
        <f t="shared" si="2"/>
        <v>0</v>
      </c>
      <c r="K43" s="189">
        <f t="shared" si="8"/>
        <v>-205.39214995582736</v>
      </c>
      <c r="L43" s="88">
        <f t="shared" si="3"/>
        <v>-1813.2018998100439</v>
      </c>
      <c r="M43" s="89">
        <f t="shared" si="9"/>
        <v>2191.7335727605396</v>
      </c>
      <c r="N43" s="89">
        <f t="shared" si="10"/>
        <v>189178.73357276054</v>
      </c>
      <c r="O43" s="89">
        <f t="shared" si="11"/>
        <v>21429.398909465399</v>
      </c>
      <c r="P43" s="90">
        <f t="shared" si="4"/>
        <v>0.97897740450217952</v>
      </c>
      <c r="Q43" s="1">
        <v>4078.0091357224487</v>
      </c>
      <c r="R43" s="93">
        <f t="shared" si="12"/>
        <v>0.15734127229738931</v>
      </c>
      <c r="S43" s="93">
        <f t="shared" si="12"/>
        <v>0.15013083165666011</v>
      </c>
      <c r="T43" s="92">
        <v>8828</v>
      </c>
      <c r="U43" s="1">
        <v>161566</v>
      </c>
      <c r="V43" s="1">
        <v>18416.27721417987</v>
      </c>
      <c r="W43" s="195"/>
      <c r="X43" s="89">
        <v>0</v>
      </c>
      <c r="Y43" s="89">
        <f t="shared" si="13"/>
        <v>0</v>
      </c>
      <c r="Z43" s="1"/>
      <c r="AA43" s="1"/>
    </row>
    <row r="44" spans="2:27">
      <c r="B44" s="204">
        <v>1535</v>
      </c>
      <c r="C44" t="s">
        <v>72</v>
      </c>
      <c r="D44" s="1">
        <v>145224</v>
      </c>
      <c r="E44" s="86">
        <f t="shared" si="5"/>
        <v>19852.904989747094</v>
      </c>
      <c r="F44" s="87">
        <f t="shared" si="0"/>
        <v>0.90695709575438799</v>
      </c>
      <c r="G44" s="189">
        <f t="shared" si="6"/>
        <v>1303.7257037719387</v>
      </c>
      <c r="H44" s="189">
        <f t="shared" si="7"/>
        <v>9536.753523091731</v>
      </c>
      <c r="I44" s="189">
        <f t="shared" si="1"/>
        <v>0</v>
      </c>
      <c r="J44" s="88">
        <f t="shared" si="2"/>
        <v>0</v>
      </c>
      <c r="K44" s="189">
        <f t="shared" si="8"/>
        <v>-205.39214995582736</v>
      </c>
      <c r="L44" s="88">
        <f t="shared" si="3"/>
        <v>-1502.4435769268773</v>
      </c>
      <c r="M44" s="89">
        <f t="shared" si="9"/>
        <v>8034.3099461648535</v>
      </c>
      <c r="N44" s="89">
        <f t="shared" si="10"/>
        <v>153258.30994616487</v>
      </c>
      <c r="O44" s="89">
        <f t="shared" si="11"/>
        <v>20951.238543563206</v>
      </c>
      <c r="P44" s="90">
        <f t="shared" si="4"/>
        <v>0.95713319898225813</v>
      </c>
      <c r="Q44" s="1">
        <v>4233.5536053250717</v>
      </c>
      <c r="R44" s="93">
        <f t="shared" si="12"/>
        <v>0.10411313008439139</v>
      </c>
      <c r="S44" s="93">
        <f t="shared" si="12"/>
        <v>9.3094639517588659E-2</v>
      </c>
      <c r="T44" s="92">
        <v>7315</v>
      </c>
      <c r="U44" s="1">
        <v>131530</v>
      </c>
      <c r="V44" s="1">
        <v>18162.109914388293</v>
      </c>
      <c r="W44" s="195"/>
      <c r="X44" s="89">
        <v>0</v>
      </c>
      <c r="Y44" s="89">
        <f t="shared" si="13"/>
        <v>0</v>
      </c>
      <c r="Z44" s="1"/>
      <c r="AA44" s="1"/>
    </row>
    <row r="45" spans="2:27">
      <c r="B45" s="204">
        <v>1539</v>
      </c>
      <c r="C45" t="s">
        <v>73</v>
      </c>
      <c r="D45" s="1">
        <v>139034</v>
      </c>
      <c r="E45" s="86">
        <f t="shared" si="5"/>
        <v>19323.697011813761</v>
      </c>
      <c r="F45" s="87">
        <f t="shared" si="0"/>
        <v>0.88278083888093073</v>
      </c>
      <c r="G45" s="189">
        <f t="shared" si="6"/>
        <v>1642.4188096492715</v>
      </c>
      <c r="H45" s="189">
        <f t="shared" si="7"/>
        <v>11817.203335426508</v>
      </c>
      <c r="I45" s="189">
        <f t="shared" si="1"/>
        <v>132.04861246076925</v>
      </c>
      <c r="J45" s="88">
        <f t="shared" si="2"/>
        <v>950.08976665523471</v>
      </c>
      <c r="K45" s="189">
        <f t="shared" si="8"/>
        <v>-73.343537495058115</v>
      </c>
      <c r="L45" s="88">
        <f t="shared" si="3"/>
        <v>-527.70675227694323</v>
      </c>
      <c r="M45" s="89">
        <f t="shared" si="9"/>
        <v>11289.496583149565</v>
      </c>
      <c r="N45" s="89">
        <f t="shared" si="10"/>
        <v>150323.49658314956</v>
      </c>
      <c r="O45" s="89">
        <f t="shared" si="11"/>
        <v>20892.77228396797</v>
      </c>
      <c r="P45" s="90">
        <f t="shared" si="4"/>
        <v>0.95446223526034923</v>
      </c>
      <c r="Q45" s="1">
        <v>4682.1611338304501</v>
      </c>
      <c r="R45" s="93">
        <f t="shared" si="12"/>
        <v>8.8712266551818644E-2</v>
      </c>
      <c r="S45" s="93">
        <f t="shared" si="12"/>
        <v>8.8863581668782235E-2</v>
      </c>
      <c r="T45" s="92">
        <v>7195</v>
      </c>
      <c r="U45" s="1">
        <v>127705</v>
      </c>
      <c r="V45" s="1">
        <v>17746.664813785435</v>
      </c>
      <c r="W45" s="195"/>
      <c r="X45" s="89">
        <v>0</v>
      </c>
      <c r="Y45" s="89">
        <f t="shared" si="13"/>
        <v>0</v>
      </c>
      <c r="Z45" s="1"/>
      <c r="AA45" s="1"/>
    </row>
    <row r="46" spans="2:27">
      <c r="B46" s="204">
        <v>1547</v>
      </c>
      <c r="C46" t="s">
        <v>74</v>
      </c>
      <c r="D46" s="1">
        <v>83125</v>
      </c>
      <c r="E46" s="86">
        <f t="shared" si="5"/>
        <v>21990.740740740741</v>
      </c>
      <c r="F46" s="87">
        <f t="shared" si="0"/>
        <v>1.0046216594503532</v>
      </c>
      <c r="G46" s="189">
        <f t="shared" si="6"/>
        <v>-64.489176863995382</v>
      </c>
      <c r="H46" s="189">
        <f t="shared" si="7"/>
        <v>-243.76908854590255</v>
      </c>
      <c r="I46" s="189">
        <f t="shared" si="1"/>
        <v>0</v>
      </c>
      <c r="J46" s="88">
        <f t="shared" si="2"/>
        <v>0</v>
      </c>
      <c r="K46" s="189">
        <f t="shared" si="8"/>
        <v>-205.39214995582736</v>
      </c>
      <c r="L46" s="88">
        <f t="shared" si="3"/>
        <v>-776.38232683302738</v>
      </c>
      <c r="M46" s="89">
        <f t="shared" si="9"/>
        <v>-1020.1514153789299</v>
      </c>
      <c r="N46" s="89">
        <f t="shared" si="10"/>
        <v>82104.848584621068</v>
      </c>
      <c r="O46" s="89">
        <f t="shared" si="11"/>
        <v>21720.859413920916</v>
      </c>
      <c r="P46" s="90">
        <f t="shared" si="4"/>
        <v>0.99229244191280541</v>
      </c>
      <c r="Q46" s="1">
        <v>1112.3235855268267</v>
      </c>
      <c r="R46" s="93">
        <f t="shared" si="12"/>
        <v>0.17006601635629126</v>
      </c>
      <c r="S46" s="94">
        <f t="shared" si="12"/>
        <v>0.1635656495987563</v>
      </c>
      <c r="T46" s="92">
        <v>3780</v>
      </c>
      <c r="U46" s="1">
        <v>71043</v>
      </c>
      <c r="V46" s="1">
        <v>18899.441340782123</v>
      </c>
      <c r="W46" s="195"/>
      <c r="X46" s="89">
        <v>0</v>
      </c>
      <c r="Y46" s="89">
        <f t="shared" si="13"/>
        <v>0</v>
      </c>
      <c r="Z46" s="1"/>
      <c r="AA46" s="1"/>
    </row>
    <row r="47" spans="2:27">
      <c r="B47" s="204">
        <v>1554</v>
      </c>
      <c r="C47" t="s">
        <v>75</v>
      </c>
      <c r="D47" s="1">
        <v>125989</v>
      </c>
      <c r="E47" s="86">
        <f t="shared" si="5"/>
        <v>20973.697353088064</v>
      </c>
      <c r="F47" s="87">
        <f t="shared" si="0"/>
        <v>0.95815920382493958</v>
      </c>
      <c r="G47" s="189">
        <f t="shared" si="6"/>
        <v>586.41859123371773</v>
      </c>
      <c r="H47" s="189">
        <f t="shared" si="7"/>
        <v>3522.6164775409425</v>
      </c>
      <c r="I47" s="189">
        <f t="shared" si="1"/>
        <v>0</v>
      </c>
      <c r="J47" s="88">
        <f t="shared" si="2"/>
        <v>0</v>
      </c>
      <c r="K47" s="189">
        <f t="shared" si="8"/>
        <v>-205.39214995582736</v>
      </c>
      <c r="L47" s="88">
        <f t="shared" si="3"/>
        <v>-1233.7906447846549</v>
      </c>
      <c r="M47" s="89">
        <f t="shared" si="9"/>
        <v>2288.8258327562876</v>
      </c>
      <c r="N47" s="89">
        <f t="shared" si="10"/>
        <v>128277.82583275629</v>
      </c>
      <c r="O47" s="89">
        <f t="shared" si="11"/>
        <v>21354.723794365957</v>
      </c>
      <c r="P47" s="90">
        <f t="shared" si="4"/>
        <v>0.97556595788765677</v>
      </c>
      <c r="Q47" s="1">
        <v>356.90779319038506</v>
      </c>
      <c r="R47" s="93">
        <f t="shared" si="12"/>
        <v>0.13403481610830079</v>
      </c>
      <c r="S47" s="94">
        <f t="shared" si="12"/>
        <v>0.13120303281520529</v>
      </c>
      <c r="T47" s="92">
        <v>6007</v>
      </c>
      <c r="U47" s="1">
        <v>111098</v>
      </c>
      <c r="V47" s="1">
        <v>18541.054739652871</v>
      </c>
      <c r="W47" s="195"/>
      <c r="X47" s="89">
        <v>0</v>
      </c>
      <c r="Y47" s="89">
        <f t="shared" si="13"/>
        <v>0</v>
      </c>
      <c r="Z47" s="1"/>
      <c r="AA47" s="1"/>
    </row>
    <row r="48" spans="2:27">
      <c r="B48" s="204">
        <v>1557</v>
      </c>
      <c r="C48" t="s">
        <v>76</v>
      </c>
      <c r="D48" s="1">
        <v>44850</v>
      </c>
      <c r="E48" s="86">
        <f t="shared" si="5"/>
        <v>16368.613138686133</v>
      </c>
      <c r="F48" s="87">
        <f t="shared" si="0"/>
        <v>0.74778123611918879</v>
      </c>
      <c r="G48" s="189">
        <f t="shared" si="6"/>
        <v>3533.672488450954</v>
      </c>
      <c r="H48" s="189">
        <f t="shared" si="7"/>
        <v>9682.2626183556131</v>
      </c>
      <c r="I48" s="189">
        <f t="shared" si="1"/>
        <v>1166.3279680554392</v>
      </c>
      <c r="J48" s="88">
        <f t="shared" si="2"/>
        <v>3195.7386324719032</v>
      </c>
      <c r="K48" s="189">
        <f t="shared" si="8"/>
        <v>960.93581809961188</v>
      </c>
      <c r="L48" s="88">
        <f t="shared" si="3"/>
        <v>2632.9641415929368</v>
      </c>
      <c r="M48" s="89">
        <f t="shared" si="9"/>
        <v>12315.226759948549</v>
      </c>
      <c r="N48" s="89">
        <f t="shared" si="10"/>
        <v>57165.226759948549</v>
      </c>
      <c r="O48" s="89">
        <f t="shared" si="11"/>
        <v>20863.221445236697</v>
      </c>
      <c r="P48" s="90">
        <f t="shared" si="4"/>
        <v>0.95311223923273203</v>
      </c>
      <c r="Q48" s="1">
        <v>3660.7375311605065</v>
      </c>
      <c r="R48" s="93">
        <f t="shared" si="12"/>
        <v>3.4363468634686346E-2</v>
      </c>
      <c r="S48" s="94">
        <f t="shared" si="12"/>
        <v>2.2283311336763111E-2</v>
      </c>
      <c r="T48" s="92">
        <v>2740</v>
      </c>
      <c r="U48" s="1">
        <v>43360</v>
      </c>
      <c r="V48" s="1">
        <v>16011.816838995568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204">
        <v>1560</v>
      </c>
      <c r="C49" t="s">
        <v>77</v>
      </c>
      <c r="D49" s="1">
        <v>53412</v>
      </c>
      <c r="E49" s="86">
        <f t="shared" si="5"/>
        <v>17420.743639921722</v>
      </c>
      <c r="F49" s="87">
        <f t="shared" si="0"/>
        <v>0.79584660611154245</v>
      </c>
      <c r="G49" s="189">
        <f t="shared" si="6"/>
        <v>2860.3089676601767</v>
      </c>
      <c r="H49" s="189">
        <f t="shared" si="7"/>
        <v>8769.7072948461027</v>
      </c>
      <c r="I49" s="189">
        <f t="shared" si="1"/>
        <v>798.082292622983</v>
      </c>
      <c r="J49" s="88">
        <f t="shared" si="2"/>
        <v>2446.9203091820659</v>
      </c>
      <c r="K49" s="189">
        <f t="shared" si="8"/>
        <v>592.69014266715567</v>
      </c>
      <c r="L49" s="88">
        <f t="shared" si="3"/>
        <v>1817.1879774174993</v>
      </c>
      <c r="M49" s="89">
        <f t="shared" si="9"/>
        <v>10586.895272263602</v>
      </c>
      <c r="N49" s="89">
        <f t="shared" si="10"/>
        <v>63998.895272263602</v>
      </c>
      <c r="O49" s="89">
        <f t="shared" si="11"/>
        <v>20873.742750249054</v>
      </c>
      <c r="P49" s="90">
        <f t="shared" si="4"/>
        <v>0.95359289293265559</v>
      </c>
      <c r="Q49" s="1">
        <v>4010.8596972766818</v>
      </c>
      <c r="R49" s="93">
        <f t="shared" si="12"/>
        <v>9.1644865925441465E-2</v>
      </c>
      <c r="S49" s="94">
        <f t="shared" si="12"/>
        <v>9.5561400017150536E-2</v>
      </c>
      <c r="T49" s="92">
        <v>3066</v>
      </c>
      <c r="U49" s="1">
        <v>48928</v>
      </c>
      <c r="V49" s="1">
        <v>15901.202469938251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204">
        <v>1563</v>
      </c>
      <c r="C50" t="s">
        <v>78</v>
      </c>
      <c r="D50" s="1">
        <v>160406</v>
      </c>
      <c r="E50" s="86">
        <f t="shared" si="5"/>
        <v>22611.502678319706</v>
      </c>
      <c r="F50" s="87">
        <f t="shared" si="0"/>
        <v>1.0329804535085652</v>
      </c>
      <c r="G50" s="189">
        <f t="shared" si="6"/>
        <v>-461.7768169145333</v>
      </c>
      <c r="H50" s="189">
        <f t="shared" si="7"/>
        <v>-3275.8447391916993</v>
      </c>
      <c r="I50" s="189">
        <f t="shared" si="1"/>
        <v>0</v>
      </c>
      <c r="J50" s="88">
        <f t="shared" si="2"/>
        <v>0</v>
      </c>
      <c r="K50" s="189">
        <f t="shared" si="8"/>
        <v>-205.39214995582736</v>
      </c>
      <c r="L50" s="88">
        <f t="shared" si="3"/>
        <v>-1457.0519117866393</v>
      </c>
      <c r="M50" s="89">
        <f t="shared" si="9"/>
        <v>-4732.8966509783386</v>
      </c>
      <c r="N50" s="89">
        <f t="shared" si="10"/>
        <v>155673.10334902167</v>
      </c>
      <c r="O50" s="89">
        <f t="shared" si="11"/>
        <v>21944.333711449344</v>
      </c>
      <c r="P50" s="90">
        <f t="shared" si="4"/>
        <v>1.0025016077737616</v>
      </c>
      <c r="Q50" s="1">
        <v>5791.0223480760069</v>
      </c>
      <c r="R50" s="93">
        <f t="shared" si="12"/>
        <v>5.0361785024391842E-2</v>
      </c>
      <c r="S50" s="94">
        <f t="shared" si="12"/>
        <v>6.5020061979200877E-2</v>
      </c>
      <c r="T50" s="92">
        <v>7094</v>
      </c>
      <c r="U50" s="1">
        <v>152715</v>
      </c>
      <c r="V50" s="1">
        <v>21231.057973029332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204">
        <v>1566</v>
      </c>
      <c r="C51" t="s">
        <v>79</v>
      </c>
      <c r="D51" s="1">
        <v>109476</v>
      </c>
      <c r="E51" s="86">
        <f t="shared" si="5"/>
        <v>18300.902708124373</v>
      </c>
      <c r="F51" s="87">
        <f t="shared" si="0"/>
        <v>0.83605565928090098</v>
      </c>
      <c r="G51" s="189">
        <f t="shared" si="6"/>
        <v>2297.0071640104802</v>
      </c>
      <c r="H51" s="189">
        <f t="shared" si="7"/>
        <v>13740.696855110691</v>
      </c>
      <c r="I51" s="189">
        <f t="shared" si="1"/>
        <v>490.02661875205519</v>
      </c>
      <c r="J51" s="88">
        <f t="shared" si="2"/>
        <v>2931.3392333747938</v>
      </c>
      <c r="K51" s="189">
        <f t="shared" si="8"/>
        <v>284.63446879622779</v>
      </c>
      <c r="L51" s="88">
        <f t="shared" si="3"/>
        <v>1702.6833923390348</v>
      </c>
      <c r="M51" s="89">
        <f t="shared" si="9"/>
        <v>15443.380247449726</v>
      </c>
      <c r="N51" s="89">
        <f t="shared" si="10"/>
        <v>124919.38024744972</v>
      </c>
      <c r="O51" s="89">
        <f t="shared" si="11"/>
        <v>20882.544340931079</v>
      </c>
      <c r="P51" s="90">
        <f t="shared" si="4"/>
        <v>0.95399498346434908</v>
      </c>
      <c r="Q51" s="1">
        <v>7504.2141647453145</v>
      </c>
      <c r="R51" s="93">
        <f t="shared" si="12"/>
        <v>0.10529344654557937</v>
      </c>
      <c r="S51" s="94">
        <f t="shared" si="12"/>
        <v>9.9380810255131583E-2</v>
      </c>
      <c r="T51" s="92">
        <v>5982</v>
      </c>
      <c r="U51" s="1">
        <v>99047</v>
      </c>
      <c r="V51" s="1">
        <v>16646.55462184874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204">
        <v>1573</v>
      </c>
      <c r="C52" t="s">
        <v>80</v>
      </c>
      <c r="D52" s="1">
        <v>44574</v>
      </c>
      <c r="E52" s="86">
        <f t="shared" si="5"/>
        <v>20819.243344231669</v>
      </c>
      <c r="F52" s="87">
        <f t="shared" si="0"/>
        <v>0.95110315034700454</v>
      </c>
      <c r="G52" s="189">
        <f t="shared" si="6"/>
        <v>685.26915690181079</v>
      </c>
      <c r="H52" s="189">
        <f t="shared" si="7"/>
        <v>1467.161264926777</v>
      </c>
      <c r="I52" s="189">
        <f t="shared" si="1"/>
        <v>0</v>
      </c>
      <c r="J52" s="88">
        <f t="shared" si="2"/>
        <v>0</v>
      </c>
      <c r="K52" s="189">
        <f t="shared" si="8"/>
        <v>-205.39214995582736</v>
      </c>
      <c r="L52" s="88">
        <f t="shared" si="3"/>
        <v>-439.74459305542638</v>
      </c>
      <c r="M52" s="89">
        <f t="shared" si="9"/>
        <v>1027.4166718713507</v>
      </c>
      <c r="N52" s="89">
        <f t="shared" si="10"/>
        <v>45601.416671871353</v>
      </c>
      <c r="O52" s="89">
        <f t="shared" si="11"/>
        <v>21299.120351177651</v>
      </c>
      <c r="P52" s="90">
        <f t="shared" si="4"/>
        <v>0.97302577863560002</v>
      </c>
      <c r="Q52" s="1">
        <v>1425.7559356118877</v>
      </c>
      <c r="R52" s="93">
        <f t="shared" si="12"/>
        <v>0.14245437769120362</v>
      </c>
      <c r="S52" s="94">
        <f t="shared" si="12"/>
        <v>0.15686178927348426</v>
      </c>
      <c r="T52" s="92">
        <v>2141</v>
      </c>
      <c r="U52" s="1">
        <v>39016</v>
      </c>
      <c r="V52" s="1">
        <v>17996.309963099629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204">
        <v>1576</v>
      </c>
      <c r="C53" t="s">
        <v>81</v>
      </c>
      <c r="D53" s="1">
        <v>68163</v>
      </c>
      <c r="E53" s="86">
        <f t="shared" si="5"/>
        <v>20220.409374072977</v>
      </c>
      <c r="F53" s="87">
        <f t="shared" si="0"/>
        <v>0.92374611022140651</v>
      </c>
      <c r="G53" s="189">
        <f t="shared" si="6"/>
        <v>1068.5228978033736</v>
      </c>
      <c r="H53" s="189">
        <f t="shared" si="7"/>
        <v>3601.990688495172</v>
      </c>
      <c r="I53" s="189">
        <f t="shared" si="1"/>
        <v>0</v>
      </c>
      <c r="J53" s="88">
        <f t="shared" si="2"/>
        <v>0</v>
      </c>
      <c r="K53" s="189">
        <f t="shared" si="8"/>
        <v>-205.39214995582736</v>
      </c>
      <c r="L53" s="88">
        <f t="shared" si="3"/>
        <v>-692.37693750109406</v>
      </c>
      <c r="M53" s="89">
        <f t="shared" si="9"/>
        <v>2909.6137509940781</v>
      </c>
      <c r="N53" s="89">
        <f t="shared" si="10"/>
        <v>71072.613750994075</v>
      </c>
      <c r="O53" s="89">
        <f t="shared" si="11"/>
        <v>21083.54012192052</v>
      </c>
      <c r="P53" s="90">
        <f t="shared" si="4"/>
        <v>0.96317724419038453</v>
      </c>
      <c r="Q53" s="1">
        <v>1712.6142451880778</v>
      </c>
      <c r="R53" s="93">
        <f t="shared" si="12"/>
        <v>0.12927435387673955</v>
      </c>
      <c r="S53" s="94">
        <f t="shared" si="12"/>
        <v>0.13697928123929234</v>
      </c>
      <c r="T53" s="92">
        <v>3371</v>
      </c>
      <c r="U53" s="1">
        <v>60360</v>
      </c>
      <c r="V53" s="1">
        <v>17784.325279905715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204">
        <v>1577</v>
      </c>
      <c r="C54" t="s">
        <v>82</v>
      </c>
      <c r="D54" s="1">
        <v>190216</v>
      </c>
      <c r="E54" s="86">
        <f t="shared" si="5"/>
        <v>17278.226905259333</v>
      </c>
      <c r="F54" s="87">
        <f t="shared" si="0"/>
        <v>0.78933589325452969</v>
      </c>
      <c r="G54" s="189">
        <f t="shared" si="6"/>
        <v>2951.5196778441059</v>
      </c>
      <c r="H54" s="189">
        <f t="shared" si="7"/>
        <v>32493.280133385764</v>
      </c>
      <c r="I54" s="189">
        <f t="shared" si="1"/>
        <v>847.96314975481926</v>
      </c>
      <c r="J54" s="88">
        <f t="shared" si="2"/>
        <v>9335.2263156508052</v>
      </c>
      <c r="K54" s="189">
        <f t="shared" si="8"/>
        <v>642.57099979899192</v>
      </c>
      <c r="L54" s="88">
        <f t="shared" si="3"/>
        <v>7074.0641367871012</v>
      </c>
      <c r="M54" s="89">
        <f t="shared" si="9"/>
        <v>39567.344270172864</v>
      </c>
      <c r="N54" s="89">
        <f t="shared" si="10"/>
        <v>229783.34427017288</v>
      </c>
      <c r="O54" s="89">
        <f t="shared" si="11"/>
        <v>20872.317582902433</v>
      </c>
      <c r="P54" s="90">
        <f t="shared" si="4"/>
        <v>0.95352778580408559</v>
      </c>
      <c r="Q54" s="1">
        <v>12649.756033045986</v>
      </c>
      <c r="R54" s="93">
        <f t="shared" si="12"/>
        <v>8.8977180347389995E-2</v>
      </c>
      <c r="S54" s="94">
        <f t="shared" si="12"/>
        <v>0.1010450535422652</v>
      </c>
      <c r="T54" s="92">
        <v>11009</v>
      </c>
      <c r="U54" s="1">
        <v>174674</v>
      </c>
      <c r="V54" s="1">
        <v>15692.570299164496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204">
        <v>1578</v>
      </c>
      <c r="C55" t="s">
        <v>83</v>
      </c>
      <c r="D55" s="1">
        <v>52072</v>
      </c>
      <c r="E55" s="86">
        <f t="shared" si="5"/>
        <v>20444.444444444442</v>
      </c>
      <c r="F55" s="87">
        <f t="shared" si="0"/>
        <v>0.93398089434373877</v>
      </c>
      <c r="G55" s="189">
        <f t="shared" si="6"/>
        <v>925.14045276563616</v>
      </c>
      <c r="H55" s="189">
        <f t="shared" si="7"/>
        <v>2356.332733194075</v>
      </c>
      <c r="I55" s="189">
        <f t="shared" si="1"/>
        <v>0</v>
      </c>
      <c r="J55" s="88">
        <f t="shared" si="2"/>
        <v>0</v>
      </c>
      <c r="K55" s="189">
        <f t="shared" si="8"/>
        <v>-205.39214995582736</v>
      </c>
      <c r="L55" s="88">
        <f t="shared" si="3"/>
        <v>-523.1338059374923</v>
      </c>
      <c r="M55" s="89">
        <f t="shared" si="9"/>
        <v>1833.1989272565827</v>
      </c>
      <c r="N55" s="89">
        <f t="shared" si="10"/>
        <v>53905.198927256584</v>
      </c>
      <c r="O55" s="89">
        <f t="shared" si="11"/>
        <v>21164.192747254256</v>
      </c>
      <c r="P55" s="90">
        <f t="shared" si="4"/>
        <v>0.96686176647442457</v>
      </c>
      <c r="Q55" s="1">
        <v>2316.614987390702</v>
      </c>
      <c r="R55" s="93">
        <f t="shared" si="12"/>
        <v>9.0444579398152994E-2</v>
      </c>
      <c r="S55" s="93">
        <f t="shared" si="12"/>
        <v>7.2891290134185618E-2</v>
      </c>
      <c r="T55" s="92">
        <v>2547</v>
      </c>
      <c r="U55" s="1">
        <v>47753</v>
      </c>
      <c r="V55" s="1">
        <v>19055.466879489228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204">
        <v>1579</v>
      </c>
      <c r="C56" t="s">
        <v>84</v>
      </c>
      <c r="D56" s="1">
        <v>256437</v>
      </c>
      <c r="E56" s="86">
        <f t="shared" si="5"/>
        <v>18942.015068695524</v>
      </c>
      <c r="F56" s="87">
        <f t="shared" si="0"/>
        <v>0.86534413897171414</v>
      </c>
      <c r="G56" s="189">
        <f t="shared" si="6"/>
        <v>1886.6952532449434</v>
      </c>
      <c r="H56" s="189">
        <f t="shared" si="7"/>
        <v>25542.080338430042</v>
      </c>
      <c r="I56" s="189">
        <f t="shared" si="1"/>
        <v>265.63729255215236</v>
      </c>
      <c r="J56" s="88">
        <f t="shared" si="2"/>
        <v>3596.1976665710386</v>
      </c>
      <c r="K56" s="189">
        <f t="shared" si="8"/>
        <v>60.245142596324996</v>
      </c>
      <c r="L56" s="88">
        <f t="shared" si="3"/>
        <v>815.59874046904781</v>
      </c>
      <c r="M56" s="89">
        <f t="shared" si="9"/>
        <v>26357.679078899091</v>
      </c>
      <c r="N56" s="89">
        <f t="shared" si="10"/>
        <v>282794.67907889909</v>
      </c>
      <c r="O56" s="89">
        <f t="shared" si="11"/>
        <v>20888.955464536793</v>
      </c>
      <c r="P56" s="90">
        <f t="shared" si="4"/>
        <v>0.95428786826125733</v>
      </c>
      <c r="Q56" s="1">
        <v>13049.172407609814</v>
      </c>
      <c r="R56" s="93">
        <f t="shared" si="12"/>
        <v>0.13039549317628804</v>
      </c>
      <c r="S56" s="93">
        <f t="shared" si="12"/>
        <v>0.12388265165850475</v>
      </c>
      <c r="T56" s="92">
        <v>13538</v>
      </c>
      <c r="U56" s="1">
        <v>226856</v>
      </c>
      <c r="V56" s="1">
        <v>16854.08618127786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204">
        <v>1580</v>
      </c>
      <c r="C57" s="225" t="s">
        <v>85</v>
      </c>
      <c r="D57" s="1">
        <v>186065.12889600001</v>
      </c>
      <c r="E57" s="86">
        <f t="shared" si="5"/>
        <v>19668.618276532772</v>
      </c>
      <c r="F57" s="87">
        <f t="shared" si="0"/>
        <v>0.89853816954236509</v>
      </c>
      <c r="G57" s="189">
        <f t="shared" si="6"/>
        <v>1421.6692002291047</v>
      </c>
      <c r="H57" s="189">
        <f t="shared" si="7"/>
        <v>13448.99063416733</v>
      </c>
      <c r="I57" s="189">
        <f t="shared" si="1"/>
        <v>11.326169809115527</v>
      </c>
      <c r="J57" s="88">
        <f t="shared" si="2"/>
        <v>107.14556639423289</v>
      </c>
      <c r="K57" s="189">
        <f t="shared" si="8"/>
        <v>-194.06598014671184</v>
      </c>
      <c r="L57" s="88">
        <f t="shared" si="3"/>
        <v>-1835.8641721878939</v>
      </c>
      <c r="M57" s="89">
        <f t="shared" si="9"/>
        <v>11613.126461979436</v>
      </c>
      <c r="N57" s="89">
        <f t="shared" si="10"/>
        <v>197678.25535797945</v>
      </c>
      <c r="O57" s="89">
        <f t="shared" si="11"/>
        <v>20896.221496615162</v>
      </c>
      <c r="P57" s="90">
        <f t="shared" si="4"/>
        <v>0.95461980856696371</v>
      </c>
      <c r="Q57" s="1">
        <v>3982.4909793120987</v>
      </c>
      <c r="R57" s="93">
        <f t="shared" si="12"/>
        <v>0.11750440903587882</v>
      </c>
      <c r="S57" s="93">
        <f t="shared" si="12"/>
        <v>0.11147980809921615</v>
      </c>
      <c r="T57" s="92">
        <v>9460</v>
      </c>
      <c r="U57" s="1">
        <v>166500.57699237781</v>
      </c>
      <c r="V57" s="1">
        <v>17695.884471503647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204">
        <v>1804</v>
      </c>
      <c r="C58" t="s">
        <v>86</v>
      </c>
      <c r="D58" s="1">
        <v>1167210</v>
      </c>
      <c r="E58" s="86">
        <f t="shared" si="5"/>
        <v>21760.878481673441</v>
      </c>
      <c r="F58" s="87">
        <f t="shared" si="0"/>
        <v>0.9941206669248317</v>
      </c>
      <c r="G58" s="189">
        <f t="shared" si="6"/>
        <v>82.622668939076831</v>
      </c>
      <c r="H58" s="189">
        <f t="shared" si="7"/>
        <v>4431.7147165542028</v>
      </c>
      <c r="I58" s="189">
        <f t="shared" si="1"/>
        <v>0</v>
      </c>
      <c r="J58" s="88">
        <f t="shared" si="2"/>
        <v>0</v>
      </c>
      <c r="K58" s="189">
        <f t="shared" si="8"/>
        <v>-205.39214995582736</v>
      </c>
      <c r="L58" s="88">
        <f t="shared" si="3"/>
        <v>-11016.824139330669</v>
      </c>
      <c r="M58" s="89">
        <f t="shared" si="9"/>
        <v>-6585.1094227764661</v>
      </c>
      <c r="N58" s="89">
        <f t="shared" si="10"/>
        <v>1160624.8905772236</v>
      </c>
      <c r="O58" s="89">
        <f t="shared" si="11"/>
        <v>21638.109000656692</v>
      </c>
      <c r="P58" s="90">
        <f t="shared" si="4"/>
        <v>0.98851208460361784</v>
      </c>
      <c r="Q58" s="1">
        <v>4742.5392593883589</v>
      </c>
      <c r="R58" s="93">
        <f t="shared" si="12"/>
        <v>9.9675621082462723E-2</v>
      </c>
      <c r="S58" s="93">
        <f t="shared" si="12"/>
        <v>0.10145927780035252</v>
      </c>
      <c r="T58" s="92">
        <v>53638</v>
      </c>
      <c r="U58" s="1">
        <v>1061413</v>
      </c>
      <c r="V58" s="1">
        <v>19756.407631456492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204">
        <v>1806</v>
      </c>
      <c r="C59" t="s">
        <v>87</v>
      </c>
      <c r="D59" s="1">
        <v>448750</v>
      </c>
      <c r="E59" s="86">
        <f t="shared" si="5"/>
        <v>20730.355245530558</v>
      </c>
      <c r="F59" s="87">
        <f t="shared" si="0"/>
        <v>0.94704239994867634</v>
      </c>
      <c r="G59" s="189">
        <f t="shared" si="6"/>
        <v>742.15754007052169</v>
      </c>
      <c r="H59" s="189">
        <f t="shared" si="7"/>
        <v>16065.484269906583</v>
      </c>
      <c r="I59" s="189">
        <f t="shared" si="1"/>
        <v>0</v>
      </c>
      <c r="J59" s="88">
        <f t="shared" si="2"/>
        <v>0</v>
      </c>
      <c r="K59" s="189">
        <f t="shared" si="8"/>
        <v>-205.39214995582736</v>
      </c>
      <c r="L59" s="88">
        <f t="shared" si="3"/>
        <v>-4446.1238700937947</v>
      </c>
      <c r="M59" s="89">
        <f t="shared" si="9"/>
        <v>11619.360399812787</v>
      </c>
      <c r="N59" s="89">
        <f t="shared" si="10"/>
        <v>460369.36039981281</v>
      </c>
      <c r="O59" s="89">
        <f t="shared" si="11"/>
        <v>21267.120635645253</v>
      </c>
      <c r="P59" s="90">
        <f t="shared" si="4"/>
        <v>0.97156390849220187</v>
      </c>
      <c r="Q59" s="1">
        <v>4612.252152354291</v>
      </c>
      <c r="R59" s="93">
        <f t="shared" si="12"/>
        <v>0.11243046534918541</v>
      </c>
      <c r="S59" s="93">
        <f t="shared" si="12"/>
        <v>0.10955264828171413</v>
      </c>
      <c r="T59" s="92">
        <v>21647</v>
      </c>
      <c r="U59" s="1">
        <v>403396</v>
      </c>
      <c r="V59" s="1">
        <v>18683.525543050342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204">
        <v>1811</v>
      </c>
      <c r="C60" t="s">
        <v>88</v>
      </c>
      <c r="D60" s="1">
        <v>26753</v>
      </c>
      <c r="E60" s="86">
        <f t="shared" si="5"/>
        <v>19656.86994856723</v>
      </c>
      <c r="F60" s="87">
        <f t="shared" si="0"/>
        <v>0.89800146071224163</v>
      </c>
      <c r="G60" s="189">
        <f t="shared" si="6"/>
        <v>1429.1881301270519</v>
      </c>
      <c r="H60" s="189">
        <f t="shared" si="7"/>
        <v>1945.1250451029175</v>
      </c>
      <c r="I60" s="189">
        <f t="shared" si="1"/>
        <v>15.43808459705542</v>
      </c>
      <c r="J60" s="88">
        <f t="shared" si="2"/>
        <v>21.011233136592427</v>
      </c>
      <c r="K60" s="189">
        <f t="shared" si="8"/>
        <v>-189.95406535877194</v>
      </c>
      <c r="L60" s="88">
        <f t="shared" si="3"/>
        <v>-258.5274829532886</v>
      </c>
      <c r="M60" s="89">
        <f t="shared" si="9"/>
        <v>1686.5975621496289</v>
      </c>
      <c r="N60" s="89">
        <f t="shared" si="10"/>
        <v>28439.597562149629</v>
      </c>
      <c r="O60" s="89">
        <f t="shared" si="11"/>
        <v>20896.104013335509</v>
      </c>
      <c r="P60" s="90">
        <f t="shared" si="4"/>
        <v>0.95461444147866259</v>
      </c>
      <c r="Q60" s="1">
        <v>1271.5998767398573</v>
      </c>
      <c r="R60" s="93">
        <f t="shared" si="12"/>
        <v>2.9159453741104058E-2</v>
      </c>
      <c r="S60" s="93">
        <f t="shared" si="12"/>
        <v>3.8989779162584046E-2</v>
      </c>
      <c r="T60" s="92">
        <v>1361</v>
      </c>
      <c r="U60" s="1">
        <v>25995</v>
      </c>
      <c r="V60" s="1">
        <v>18919.213973799127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204">
        <v>1812</v>
      </c>
      <c r="C61" t="s">
        <v>89</v>
      </c>
      <c r="D61" s="1">
        <v>33597</v>
      </c>
      <c r="E61" s="86">
        <f t="shared" si="5"/>
        <v>16748.255234297107</v>
      </c>
      <c r="F61" s="87">
        <f t="shared" si="0"/>
        <v>0.76512474794475083</v>
      </c>
      <c r="G61" s="189">
        <f t="shared" si="6"/>
        <v>3290.7015472599305</v>
      </c>
      <c r="H61" s="189">
        <f t="shared" si="7"/>
        <v>6601.147303803421</v>
      </c>
      <c r="I61" s="189">
        <f t="shared" si="1"/>
        <v>1033.4532345915984</v>
      </c>
      <c r="J61" s="88">
        <f t="shared" si="2"/>
        <v>2073.1071885907463</v>
      </c>
      <c r="K61" s="189">
        <f t="shared" si="8"/>
        <v>828.06108463577107</v>
      </c>
      <c r="L61" s="88">
        <f t="shared" si="3"/>
        <v>1661.0905357793567</v>
      </c>
      <c r="M61" s="89">
        <f t="shared" si="9"/>
        <v>8262.2378395827782</v>
      </c>
      <c r="N61" s="89">
        <f t="shared" si="10"/>
        <v>41859.237839582776</v>
      </c>
      <c r="O61" s="89">
        <f t="shared" si="11"/>
        <v>20867.017866192811</v>
      </c>
      <c r="P61" s="90">
        <f t="shared" si="4"/>
        <v>0.95328567435098788</v>
      </c>
      <c r="Q61" s="1">
        <v>2412.4947399664152</v>
      </c>
      <c r="R61" s="93">
        <f t="shared" si="12"/>
        <v>0.14225002549892904</v>
      </c>
      <c r="S61" s="93">
        <f t="shared" si="12"/>
        <v>0.12687577291245292</v>
      </c>
      <c r="T61" s="92">
        <v>2006</v>
      </c>
      <c r="U61" s="1">
        <v>29413</v>
      </c>
      <c r="V61" s="1">
        <v>14862.556846892368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204">
        <v>1813</v>
      </c>
      <c r="C62" t="s">
        <v>90</v>
      </c>
      <c r="D62" s="1">
        <v>140239</v>
      </c>
      <c r="E62" s="86">
        <f t="shared" si="5"/>
        <v>17885.346256854995</v>
      </c>
      <c r="F62" s="87">
        <f t="shared" si="0"/>
        <v>0.81707144148708599</v>
      </c>
      <c r="G62" s="189">
        <f t="shared" si="6"/>
        <v>2562.9632928228821</v>
      </c>
      <c r="H62" s="189">
        <f t="shared" si="7"/>
        <v>20096.19517902422</v>
      </c>
      <c r="I62" s="189">
        <f t="shared" si="1"/>
        <v>635.47137669633753</v>
      </c>
      <c r="J62" s="88">
        <f t="shared" si="2"/>
        <v>4982.7310646759825</v>
      </c>
      <c r="K62" s="189">
        <f t="shared" si="8"/>
        <v>430.07922674051019</v>
      </c>
      <c r="L62" s="88">
        <f t="shared" si="3"/>
        <v>3372.2512168723406</v>
      </c>
      <c r="M62" s="89">
        <f t="shared" si="9"/>
        <v>23468.446395896561</v>
      </c>
      <c r="N62" s="89">
        <f t="shared" si="10"/>
        <v>163707.44639589655</v>
      </c>
      <c r="O62" s="89">
        <f t="shared" si="11"/>
        <v>20878.388776418382</v>
      </c>
      <c r="P62" s="90">
        <f t="shared" si="4"/>
        <v>0.95380514128641081</v>
      </c>
      <c r="Q62" s="1">
        <v>10613.651179499804</v>
      </c>
      <c r="R62" s="93">
        <f t="shared" si="12"/>
        <v>5.2537170047808827E-2</v>
      </c>
      <c r="S62" s="93">
        <f t="shared" si="12"/>
        <v>5.2134464843097361E-2</v>
      </c>
      <c r="T62" s="92">
        <v>7841</v>
      </c>
      <c r="U62" s="1">
        <v>133239</v>
      </c>
      <c r="V62" s="1">
        <v>16999.106915029344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204">
        <v>1815</v>
      </c>
      <c r="C63" t="s">
        <v>91</v>
      </c>
      <c r="D63" s="1">
        <v>19886</v>
      </c>
      <c r="E63" s="86">
        <f t="shared" si="5"/>
        <v>16544.093178036605</v>
      </c>
      <c r="F63" s="87">
        <f t="shared" si="0"/>
        <v>0.75579783958021185</v>
      </c>
      <c r="G63" s="189">
        <f t="shared" si="6"/>
        <v>3421.3652632666522</v>
      </c>
      <c r="H63" s="189">
        <f t="shared" si="7"/>
        <v>4112.4810464465154</v>
      </c>
      <c r="I63" s="189">
        <f t="shared" si="1"/>
        <v>1104.9099542827742</v>
      </c>
      <c r="J63" s="88">
        <f t="shared" si="2"/>
        <v>1328.1017650478946</v>
      </c>
      <c r="K63" s="189">
        <f t="shared" si="8"/>
        <v>899.51780432694682</v>
      </c>
      <c r="L63" s="88">
        <f t="shared" si="3"/>
        <v>1081.2204008009901</v>
      </c>
      <c r="M63" s="89">
        <f t="shared" si="9"/>
        <v>5193.7014472475057</v>
      </c>
      <c r="N63" s="89">
        <f t="shared" si="10"/>
        <v>25079.701447247506</v>
      </c>
      <c r="O63" s="89">
        <f t="shared" si="11"/>
        <v>20864.976245630201</v>
      </c>
      <c r="P63" s="90">
        <f t="shared" si="4"/>
        <v>0.95319240526734228</v>
      </c>
      <c r="Q63" s="1">
        <v>1565.5235081952296</v>
      </c>
      <c r="R63" s="93">
        <f t="shared" si="12"/>
        <v>0.10649899844202092</v>
      </c>
      <c r="S63" s="93">
        <f t="shared" si="12"/>
        <v>0.11110173970009916</v>
      </c>
      <c r="T63" s="92">
        <v>1202</v>
      </c>
      <c r="U63" s="1">
        <v>17972</v>
      </c>
      <c r="V63" s="1">
        <v>14889.809444904722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204">
        <v>1816</v>
      </c>
      <c r="C64" t="s">
        <v>92</v>
      </c>
      <c r="D64" s="1">
        <v>8850</v>
      </c>
      <c r="E64" s="86">
        <f t="shared" si="5"/>
        <v>18553.459119496856</v>
      </c>
      <c r="F64" s="87">
        <f t="shared" si="0"/>
        <v>0.84759340801292959</v>
      </c>
      <c r="G64" s="189">
        <f t="shared" si="6"/>
        <v>2135.3710607320909</v>
      </c>
      <c r="H64" s="189">
        <f t="shared" si="7"/>
        <v>1018.5719959692074</v>
      </c>
      <c r="I64" s="189">
        <f t="shared" si="1"/>
        <v>401.63187477168611</v>
      </c>
      <c r="J64" s="88">
        <f t="shared" si="2"/>
        <v>191.57840426609425</v>
      </c>
      <c r="K64" s="189">
        <f t="shared" si="8"/>
        <v>196.23972481585875</v>
      </c>
      <c r="L64" s="88">
        <f t="shared" si="3"/>
        <v>93.606348737164623</v>
      </c>
      <c r="M64" s="89">
        <f t="shared" si="9"/>
        <v>1112.1783447063719</v>
      </c>
      <c r="N64" s="89">
        <f t="shared" si="10"/>
        <v>9962.1783447063717</v>
      </c>
      <c r="O64" s="89">
        <f t="shared" si="11"/>
        <v>20885.069905044806</v>
      </c>
      <c r="P64" s="90">
        <f t="shared" si="4"/>
        <v>0.95411036095166946</v>
      </c>
      <c r="Q64" s="1">
        <v>-222.12676921037905</v>
      </c>
      <c r="R64" s="93">
        <f t="shared" si="12"/>
        <v>0.30820399113082042</v>
      </c>
      <c r="S64" s="93">
        <f t="shared" si="12"/>
        <v>0.2890060289968252</v>
      </c>
      <c r="T64" s="92">
        <v>477</v>
      </c>
      <c r="U64" s="1">
        <v>6765</v>
      </c>
      <c r="V64" s="1">
        <v>14393.617021276596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204">
        <v>1818</v>
      </c>
      <c r="C65" t="s">
        <v>64</v>
      </c>
      <c r="D65" s="1">
        <v>34983</v>
      </c>
      <c r="E65" s="86">
        <f t="shared" si="5"/>
        <v>18667.556029882606</v>
      </c>
      <c r="F65" s="87">
        <f t="shared" si="0"/>
        <v>0.85280579393486144</v>
      </c>
      <c r="G65" s="189">
        <f t="shared" si="6"/>
        <v>2062.3490380852113</v>
      </c>
      <c r="H65" s="189">
        <f t="shared" si="7"/>
        <v>3864.8420973716857</v>
      </c>
      <c r="I65" s="189">
        <f t="shared" si="1"/>
        <v>361.69795613667372</v>
      </c>
      <c r="J65" s="88">
        <f t="shared" si="2"/>
        <v>677.82196980012645</v>
      </c>
      <c r="K65" s="189">
        <f t="shared" si="8"/>
        <v>156.30580618084636</v>
      </c>
      <c r="L65" s="88">
        <f t="shared" si="3"/>
        <v>292.91708078290611</v>
      </c>
      <c r="M65" s="89">
        <f t="shared" si="9"/>
        <v>4157.7591781545916</v>
      </c>
      <c r="N65" s="89">
        <f t="shared" si="10"/>
        <v>39140.759178154593</v>
      </c>
      <c r="O65" s="89">
        <f t="shared" si="11"/>
        <v>20886.210874148663</v>
      </c>
      <c r="P65" s="90">
        <f t="shared" si="4"/>
        <v>0.95416248481088883</v>
      </c>
      <c r="Q65" s="1">
        <v>2085.3545377353221</v>
      </c>
      <c r="R65" s="93">
        <f t="shared" si="12"/>
        <v>0.13155000646914219</v>
      </c>
      <c r="S65" s="93">
        <f t="shared" si="12"/>
        <v>0.14000342167222021</v>
      </c>
      <c r="T65" s="92">
        <v>1874</v>
      </c>
      <c r="U65" s="1">
        <v>30916</v>
      </c>
      <c r="V65" s="1">
        <v>16375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204">
        <v>1820</v>
      </c>
      <c r="C66" t="s">
        <v>93</v>
      </c>
      <c r="D66" s="1">
        <v>155313</v>
      </c>
      <c r="E66" s="86">
        <f t="shared" si="5"/>
        <v>20738.816931499532</v>
      </c>
      <c r="F66" s="87">
        <f t="shared" si="0"/>
        <v>0.94742896232509277</v>
      </c>
      <c r="G66" s="189">
        <f t="shared" si="6"/>
        <v>736.74206105037831</v>
      </c>
      <c r="H66" s="189">
        <f t="shared" si="7"/>
        <v>5517.4612952062835</v>
      </c>
      <c r="I66" s="189">
        <f t="shared" si="1"/>
        <v>0</v>
      </c>
      <c r="J66" s="88">
        <f t="shared" si="2"/>
        <v>0</v>
      </c>
      <c r="K66" s="189">
        <f t="shared" si="8"/>
        <v>-205.39214995582736</v>
      </c>
      <c r="L66" s="88">
        <f t="shared" si="3"/>
        <v>-1538.1818110191909</v>
      </c>
      <c r="M66" s="89">
        <f t="shared" si="9"/>
        <v>3979.2794841870927</v>
      </c>
      <c r="N66" s="89">
        <f t="shared" si="10"/>
        <v>159292.27948418708</v>
      </c>
      <c r="O66" s="89">
        <f t="shared" si="11"/>
        <v>21270.166842594084</v>
      </c>
      <c r="P66" s="90">
        <f t="shared" si="4"/>
        <v>0.9717030709477118</v>
      </c>
      <c r="Q66" s="1">
        <v>-843.20965819829462</v>
      </c>
      <c r="R66" s="93">
        <f t="shared" si="12"/>
        <v>0.201582892996124</v>
      </c>
      <c r="S66" s="93">
        <f t="shared" si="12"/>
        <v>0.19773218002618032</v>
      </c>
      <c r="T66" s="92">
        <v>7489</v>
      </c>
      <c r="U66" s="1">
        <v>129257</v>
      </c>
      <c r="V66" s="1">
        <v>17315.070328198261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204">
        <v>1822</v>
      </c>
      <c r="C67" t="s">
        <v>94</v>
      </c>
      <c r="D67" s="1">
        <v>38361</v>
      </c>
      <c r="E67" s="86">
        <f t="shared" si="5"/>
        <v>16037.207357859532</v>
      </c>
      <c r="F67" s="87">
        <f t="shared" si="0"/>
        <v>0.73264134477079734</v>
      </c>
      <c r="G67" s="189">
        <f t="shared" si="6"/>
        <v>3745.7721881799785</v>
      </c>
      <c r="H67" s="189">
        <f t="shared" si="7"/>
        <v>8959.8870741265073</v>
      </c>
      <c r="I67" s="189">
        <f t="shared" si="1"/>
        <v>1282.3199913447495</v>
      </c>
      <c r="J67" s="88">
        <f t="shared" si="2"/>
        <v>3067.309419296641</v>
      </c>
      <c r="K67" s="189">
        <f t="shared" si="8"/>
        <v>1076.9278413889222</v>
      </c>
      <c r="L67" s="88">
        <f t="shared" si="3"/>
        <v>2576.0113966023018</v>
      </c>
      <c r="M67" s="89">
        <f t="shared" si="9"/>
        <v>11535.898470728809</v>
      </c>
      <c r="N67" s="89">
        <f t="shared" si="10"/>
        <v>49896.898470728811</v>
      </c>
      <c r="O67" s="89">
        <f t="shared" si="11"/>
        <v>20859.907387428433</v>
      </c>
      <c r="P67" s="90">
        <f t="shared" si="4"/>
        <v>0.95296084031924821</v>
      </c>
      <c r="Q67" s="1">
        <v>3530.1569980058139</v>
      </c>
      <c r="R67" s="93">
        <f t="shared" si="12"/>
        <v>0.14217233371047461</v>
      </c>
      <c r="S67" s="93">
        <f t="shared" si="12"/>
        <v>0.12402745549935495</v>
      </c>
      <c r="T67" s="92">
        <v>2392</v>
      </c>
      <c r="U67" s="1">
        <v>33586</v>
      </c>
      <c r="V67" s="1">
        <v>14267.629566694988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204">
        <v>1824</v>
      </c>
      <c r="C68" t="s">
        <v>95</v>
      </c>
      <c r="D68" s="1">
        <v>254773</v>
      </c>
      <c r="E68" s="86">
        <f t="shared" si="5"/>
        <v>18898.672205326016</v>
      </c>
      <c r="F68" s="87">
        <f t="shared" si="0"/>
        <v>0.86336407018563022</v>
      </c>
      <c r="G68" s="189">
        <f t="shared" si="6"/>
        <v>1914.4346858014283</v>
      </c>
      <c r="H68" s="189">
        <f t="shared" si="7"/>
        <v>25808.493999289054</v>
      </c>
      <c r="I68" s="189">
        <f t="shared" si="1"/>
        <v>280.80729473148</v>
      </c>
      <c r="J68" s="88">
        <f t="shared" si="2"/>
        <v>3785.5631402750819</v>
      </c>
      <c r="K68" s="189">
        <f t="shared" si="8"/>
        <v>75.415144775652635</v>
      </c>
      <c r="L68" s="88">
        <f t="shared" si="3"/>
        <v>1016.6715667205732</v>
      </c>
      <c r="M68" s="89">
        <f t="shared" si="9"/>
        <v>26825.165566009626</v>
      </c>
      <c r="N68" s="89">
        <f t="shared" si="10"/>
        <v>281598.16556600964</v>
      </c>
      <c r="O68" s="89">
        <f t="shared" si="11"/>
        <v>20888.522035903097</v>
      </c>
      <c r="P68" s="90">
        <f t="shared" si="4"/>
        <v>0.95426806757339644</v>
      </c>
      <c r="Q68" s="1">
        <v>13249.569820282746</v>
      </c>
      <c r="R68" s="93">
        <f t="shared" si="12"/>
        <v>8.4661986401972006E-2</v>
      </c>
      <c r="S68" s="93">
        <f t="shared" si="12"/>
        <v>8.417923498008871E-2</v>
      </c>
      <c r="T68" s="92">
        <v>13481</v>
      </c>
      <c r="U68" s="1">
        <v>234887</v>
      </c>
      <c r="V68" s="1">
        <v>17431.317254174395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204">
        <v>1825</v>
      </c>
      <c r="C69" t="s">
        <v>96</v>
      </c>
      <c r="D69" s="1">
        <v>25578</v>
      </c>
      <c r="E69" s="86">
        <f t="shared" si="5"/>
        <v>18076.325088339221</v>
      </c>
      <c r="F69" s="87">
        <f t="shared" si="0"/>
        <v>0.82579608941357108</v>
      </c>
      <c r="G69" s="189">
        <f t="shared" si="6"/>
        <v>2440.7368406729775</v>
      </c>
      <c r="H69" s="189">
        <f t="shared" si="7"/>
        <v>3453.6426295522633</v>
      </c>
      <c r="I69" s="189">
        <f t="shared" si="1"/>
        <v>568.62878567685834</v>
      </c>
      <c r="J69" s="88">
        <f t="shared" si="2"/>
        <v>804.60973173275454</v>
      </c>
      <c r="K69" s="189">
        <f t="shared" si="8"/>
        <v>363.23663572103101</v>
      </c>
      <c r="L69" s="88">
        <f t="shared" si="3"/>
        <v>513.97983954525887</v>
      </c>
      <c r="M69" s="89">
        <f t="shared" si="9"/>
        <v>3967.6224690975223</v>
      </c>
      <c r="N69" s="89">
        <f t="shared" si="10"/>
        <v>29545.622469097521</v>
      </c>
      <c r="O69" s="89">
        <f t="shared" si="11"/>
        <v>20880.298564733232</v>
      </c>
      <c r="P69" s="90">
        <f t="shared" si="4"/>
        <v>0.95389238776567598</v>
      </c>
      <c r="Q69" s="1">
        <v>1872.1663345226721</v>
      </c>
      <c r="R69" s="93">
        <f t="shared" si="12"/>
        <v>4.3744389129192852E-2</v>
      </c>
      <c r="S69" s="93">
        <f t="shared" si="12"/>
        <v>5.4808817282505841E-2</v>
      </c>
      <c r="T69" s="92">
        <v>1415</v>
      </c>
      <c r="U69" s="1">
        <v>24506</v>
      </c>
      <c r="V69" s="1">
        <v>17137.062937062936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204">
        <v>1826</v>
      </c>
      <c r="C70" t="s">
        <v>97</v>
      </c>
      <c r="D70" s="1">
        <v>21378</v>
      </c>
      <c r="E70" s="86">
        <f t="shared" si="5"/>
        <v>17034.262948207172</v>
      </c>
      <c r="F70" s="87">
        <f t="shared" si="0"/>
        <v>0.77819068090041588</v>
      </c>
      <c r="G70" s="189">
        <f t="shared" si="6"/>
        <v>3107.6566103574892</v>
      </c>
      <c r="H70" s="189">
        <f t="shared" si="7"/>
        <v>3900.1090459986485</v>
      </c>
      <c r="I70" s="189">
        <f t="shared" si="1"/>
        <v>933.35053472307561</v>
      </c>
      <c r="J70" s="88">
        <f t="shared" si="2"/>
        <v>1171.3549210774597</v>
      </c>
      <c r="K70" s="189">
        <f t="shared" si="8"/>
        <v>727.95838476724828</v>
      </c>
      <c r="L70" s="88">
        <f t="shared" si="3"/>
        <v>913.58777288289662</v>
      </c>
      <c r="M70" s="89">
        <f t="shared" si="9"/>
        <v>4813.6968188815454</v>
      </c>
      <c r="N70" s="89">
        <f t="shared" si="10"/>
        <v>26191.696818881544</v>
      </c>
      <c r="O70" s="89">
        <f t="shared" si="11"/>
        <v>20869.877943331907</v>
      </c>
      <c r="P70" s="90">
        <f t="shared" si="4"/>
        <v>0.95341633368054424</v>
      </c>
      <c r="Q70" s="1">
        <v>1715.6327560607424</v>
      </c>
      <c r="R70" s="93">
        <f t="shared" si="12"/>
        <v>8.1992104464014573E-2</v>
      </c>
      <c r="S70" s="93">
        <f t="shared" si="12"/>
        <v>9.83728614240275E-2</v>
      </c>
      <c r="T70" s="92">
        <v>1255</v>
      </c>
      <c r="U70" s="1">
        <v>19758</v>
      </c>
      <c r="V70" s="1">
        <v>15508.634222919938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204">
        <v>1827</v>
      </c>
      <c r="C71" t="s">
        <v>98</v>
      </c>
      <c r="D71" s="1">
        <v>25223</v>
      </c>
      <c r="E71" s="86">
        <f t="shared" si="5"/>
        <v>17455.363321799308</v>
      </c>
      <c r="F71" s="87">
        <f t="shared" ref="F71:F134" si="14">E71/E$365</f>
        <v>0.79742816639946268</v>
      </c>
      <c r="G71" s="189">
        <f t="shared" si="6"/>
        <v>2838.1523712585217</v>
      </c>
      <c r="H71" s="189">
        <f t="shared" ref="H71:H134" si="15">G71*T71/1000</f>
        <v>4101.1301764685641</v>
      </c>
      <c r="I71" s="189">
        <f t="shared" ref="I71:I134" si="16">IF(E71+Y71&lt;(E$365+Y$365)*0.9,((E$365+Y$365)*0.9-E71-Y71)*0.35,0)</f>
        <v>785.96540396582782</v>
      </c>
      <c r="J71" s="88">
        <f t="shared" ref="J71:J134" si="17">I71*T71/1000</f>
        <v>1135.7200087306212</v>
      </c>
      <c r="K71" s="189">
        <f t="shared" si="8"/>
        <v>580.57325401000048</v>
      </c>
      <c r="L71" s="88">
        <f t="shared" ref="L71:L134" si="18">K71*T71/1000</f>
        <v>838.92835204445066</v>
      </c>
      <c r="M71" s="89">
        <f t="shared" si="9"/>
        <v>4940.0585285130146</v>
      </c>
      <c r="N71" s="89">
        <f t="shared" si="10"/>
        <v>30163.058528513015</v>
      </c>
      <c r="O71" s="89">
        <f t="shared" si="11"/>
        <v>20874.08894706783</v>
      </c>
      <c r="P71" s="90">
        <f t="shared" ref="P71:P134" si="19">O71/O$365</f>
        <v>0.95360870853553481</v>
      </c>
      <c r="Q71" s="1">
        <v>274.45138048427907</v>
      </c>
      <c r="R71" s="93">
        <f t="shared" si="12"/>
        <v>-6.5053006153161841E-2</v>
      </c>
      <c r="S71" s="93">
        <f t="shared" si="12"/>
        <v>-6.3758961871020925E-2</v>
      </c>
      <c r="T71" s="92">
        <v>1445</v>
      </c>
      <c r="U71" s="1">
        <v>26978</v>
      </c>
      <c r="V71" s="1">
        <v>18644.091223220457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204">
        <v>1828</v>
      </c>
      <c r="C72" t="s">
        <v>99</v>
      </c>
      <c r="D72" s="1">
        <v>35082</v>
      </c>
      <c r="E72" s="86">
        <f t="shared" ref="E72:E135" si="20">D72/T72*1000</f>
        <v>19533.407572383072</v>
      </c>
      <c r="F72" s="87">
        <f t="shared" si="14"/>
        <v>0.8923612242734561</v>
      </c>
      <c r="G72" s="189">
        <f t="shared" ref="G72:G135" si="21">($E$365+$Y$365-E72-Y72)*0.64</f>
        <v>1508.2040508849127</v>
      </c>
      <c r="H72" s="189">
        <f t="shared" si="15"/>
        <v>2708.734475389303</v>
      </c>
      <c r="I72" s="189">
        <f t="shared" si="16"/>
        <v>58.649916261510583</v>
      </c>
      <c r="J72" s="88">
        <f t="shared" si="17"/>
        <v>105.335249605673</v>
      </c>
      <c r="K72" s="189">
        <f t="shared" ref="K72:K135" si="22">I72+J$367</f>
        <v>-146.74223369431678</v>
      </c>
      <c r="L72" s="88">
        <f t="shared" si="18"/>
        <v>-263.54905171499297</v>
      </c>
      <c r="M72" s="89">
        <f t="shared" ref="M72:M135" si="23">+H72+L72</f>
        <v>2445.1854236743102</v>
      </c>
      <c r="N72" s="89">
        <f t="shared" ref="N72:N135" si="24">D72+M72</f>
        <v>37527.185423674309</v>
      </c>
      <c r="O72" s="89">
        <f t="shared" ref="O72:O135" si="25">N72/T72*1000</f>
        <v>20894.869389573669</v>
      </c>
      <c r="P72" s="90">
        <f t="shared" si="19"/>
        <v>0.95455803911427484</v>
      </c>
      <c r="Q72" s="1">
        <v>-1830.6705817648626</v>
      </c>
      <c r="R72" s="93">
        <f t="shared" ref="R72:S135" si="26">(D72-U72)/U72</f>
        <v>0.26321474866772288</v>
      </c>
      <c r="S72" s="93">
        <f t="shared" si="26"/>
        <v>0.24492767546874686</v>
      </c>
      <c r="T72" s="92">
        <v>1796</v>
      </c>
      <c r="U72" s="1">
        <v>27772</v>
      </c>
      <c r="V72" s="1">
        <v>15690.395480225989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4">
        <v>1832</v>
      </c>
      <c r="C73" t="s">
        <v>100</v>
      </c>
      <c r="D73" s="1">
        <v>108353</v>
      </c>
      <c r="E73" s="86">
        <f t="shared" si="20"/>
        <v>24153.588943379404</v>
      </c>
      <c r="F73" s="87">
        <f t="shared" si="14"/>
        <v>1.1034288881877001</v>
      </c>
      <c r="G73" s="189">
        <f t="shared" si="21"/>
        <v>-1448.7120265527396</v>
      </c>
      <c r="H73" s="189">
        <f t="shared" si="15"/>
        <v>-6498.9221511155902</v>
      </c>
      <c r="I73" s="189">
        <f t="shared" si="16"/>
        <v>0</v>
      </c>
      <c r="J73" s="88">
        <f t="shared" si="17"/>
        <v>0</v>
      </c>
      <c r="K73" s="189">
        <f t="shared" si="22"/>
        <v>-205.39214995582736</v>
      </c>
      <c r="L73" s="88">
        <f t="shared" si="18"/>
        <v>-921.3891847018416</v>
      </c>
      <c r="M73" s="89">
        <f t="shared" si="23"/>
        <v>-7420.3113358174314</v>
      </c>
      <c r="N73" s="89">
        <f t="shared" si="24"/>
        <v>100932.68866418257</v>
      </c>
      <c r="O73" s="89">
        <f t="shared" si="25"/>
        <v>22499.484766870835</v>
      </c>
      <c r="P73" s="90">
        <f t="shared" si="19"/>
        <v>1.0278630442582504</v>
      </c>
      <c r="Q73" s="1">
        <v>4220.6914932998234</v>
      </c>
      <c r="R73" s="93">
        <f t="shared" si="26"/>
        <v>6.9984002527995581E-2</v>
      </c>
      <c r="S73" s="93">
        <f t="shared" si="26"/>
        <v>6.9745486254583336E-2</v>
      </c>
      <c r="T73" s="92">
        <v>4486</v>
      </c>
      <c r="U73" s="1">
        <v>101266</v>
      </c>
      <c r="V73" s="1">
        <v>22578.818283166107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204">
        <v>1833</v>
      </c>
      <c r="C74" t="s">
        <v>101</v>
      </c>
      <c r="D74" s="1">
        <v>529796</v>
      </c>
      <c r="E74" s="86">
        <f t="shared" si="20"/>
        <v>20499.767837796007</v>
      </c>
      <c r="F74" s="87">
        <f t="shared" si="14"/>
        <v>0.93650827984159546</v>
      </c>
      <c r="G74" s="189">
        <f t="shared" si="21"/>
        <v>889.73348102063403</v>
      </c>
      <c r="H74" s="189">
        <f>G74*T74/1000</f>
        <v>22994.272083497268</v>
      </c>
      <c r="I74" s="189">
        <f t="shared" si="16"/>
        <v>0</v>
      </c>
      <c r="J74" s="88">
        <f t="shared" si="17"/>
        <v>0</v>
      </c>
      <c r="K74" s="189">
        <f t="shared" si="22"/>
        <v>-205.39214995582736</v>
      </c>
      <c r="L74" s="88">
        <f t="shared" si="18"/>
        <v>-5308.1547234584032</v>
      </c>
      <c r="M74" s="89">
        <f t="shared" si="23"/>
        <v>17686.117360038865</v>
      </c>
      <c r="N74" s="89">
        <f t="shared" si="24"/>
        <v>547482.11736003892</v>
      </c>
      <c r="O74" s="89">
        <f t="shared" si="25"/>
        <v>21184.109168860814</v>
      </c>
      <c r="P74" s="90">
        <f t="shared" si="19"/>
        <v>0.96777162525365268</v>
      </c>
      <c r="Q74" s="1">
        <v>16182.125847713052</v>
      </c>
      <c r="R74" s="93">
        <f t="shared" si="26"/>
        <v>0.10842708030403518</v>
      </c>
      <c r="S74" s="93">
        <f t="shared" si="26"/>
        <v>0.11198687939338808</v>
      </c>
      <c r="T74" s="92">
        <v>25844</v>
      </c>
      <c r="U74" s="1">
        <v>477971</v>
      </c>
      <c r="V74" s="1">
        <v>18435.260539206232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204">
        <v>1834</v>
      </c>
      <c r="C75" t="s">
        <v>102</v>
      </c>
      <c r="D75" s="1">
        <v>57067</v>
      </c>
      <c r="E75" s="86">
        <f t="shared" si="20"/>
        <v>29220.174091141831</v>
      </c>
      <c r="F75" s="87">
        <f t="shared" si="14"/>
        <v>1.3348899944278236</v>
      </c>
      <c r="G75" s="189">
        <f t="shared" si="21"/>
        <v>-4691.3265211206935</v>
      </c>
      <c r="H75" s="189">
        <f t="shared" si="15"/>
        <v>-9162.1606957487147</v>
      </c>
      <c r="I75" s="189">
        <f t="shared" si="16"/>
        <v>0</v>
      </c>
      <c r="J75" s="88">
        <f t="shared" si="17"/>
        <v>0</v>
      </c>
      <c r="K75" s="189">
        <f t="shared" si="22"/>
        <v>-205.39214995582736</v>
      </c>
      <c r="L75" s="88">
        <f t="shared" si="18"/>
        <v>-401.13086886373088</v>
      </c>
      <c r="M75" s="89">
        <f t="shared" si="23"/>
        <v>-9563.2915646124457</v>
      </c>
      <c r="N75" s="89">
        <f t="shared" si="24"/>
        <v>47503.708435387554</v>
      </c>
      <c r="O75" s="89">
        <f t="shared" si="25"/>
        <v>24323.455420065311</v>
      </c>
      <c r="P75" s="90">
        <f t="shared" si="19"/>
        <v>1.1111890425046949</v>
      </c>
      <c r="Q75" s="1">
        <v>-7997.3421474778079</v>
      </c>
      <c r="R75" s="93">
        <f t="shared" si="26"/>
        <v>-0.33835362318840578</v>
      </c>
      <c r="S75" s="93">
        <f t="shared" si="26"/>
        <v>-0.34004754632412426</v>
      </c>
      <c r="T75" s="92">
        <v>1953</v>
      </c>
      <c r="U75" s="1">
        <v>86250</v>
      </c>
      <c r="V75" s="1">
        <v>44276.180698151955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204">
        <v>1835</v>
      </c>
      <c r="C76" t="s">
        <v>103</v>
      </c>
      <c r="D76" s="1">
        <v>10669</v>
      </c>
      <c r="E76" s="86">
        <f t="shared" si="20"/>
        <v>24083.52144469526</v>
      </c>
      <c r="F76" s="87">
        <f t="shared" si="14"/>
        <v>1.1002279352215643</v>
      </c>
      <c r="G76" s="189">
        <f t="shared" si="21"/>
        <v>-1403.8688273948874</v>
      </c>
      <c r="H76" s="189">
        <f t="shared" si="15"/>
        <v>-621.91389053593502</v>
      </c>
      <c r="I76" s="189">
        <f t="shared" si="16"/>
        <v>0</v>
      </c>
      <c r="J76" s="88">
        <f t="shared" si="17"/>
        <v>0</v>
      </c>
      <c r="K76" s="189">
        <f t="shared" si="22"/>
        <v>-205.39214995582736</v>
      </c>
      <c r="L76" s="88">
        <f t="shared" si="18"/>
        <v>-90.988722430431523</v>
      </c>
      <c r="M76" s="89">
        <f t="shared" si="23"/>
        <v>-712.90261296636652</v>
      </c>
      <c r="N76" s="89">
        <f t="shared" si="24"/>
        <v>9956.0973870336329</v>
      </c>
      <c r="O76" s="89">
        <f t="shared" si="25"/>
        <v>22474.260467344542</v>
      </c>
      <c r="P76" s="90">
        <f t="shared" si="19"/>
        <v>1.0267107011904413</v>
      </c>
      <c r="Q76" s="1">
        <v>248.49261068475812</v>
      </c>
      <c r="R76" s="93">
        <f t="shared" si="26"/>
        <v>0.40900686740623349</v>
      </c>
      <c r="S76" s="93">
        <f t="shared" si="26"/>
        <v>0.47261891559613112</v>
      </c>
      <c r="T76" s="92">
        <v>443</v>
      </c>
      <c r="U76" s="1">
        <v>7572</v>
      </c>
      <c r="V76" s="1">
        <v>16354.211663066955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204">
        <v>1836</v>
      </c>
      <c r="C77" t="s">
        <v>104</v>
      </c>
      <c r="D77" s="1">
        <v>23211</v>
      </c>
      <c r="E77" s="86">
        <f t="shared" si="20"/>
        <v>20360.526315789473</v>
      </c>
      <c r="F77" s="87">
        <f t="shared" si="14"/>
        <v>0.93014719130202472</v>
      </c>
      <c r="G77" s="189">
        <f t="shared" si="21"/>
        <v>978.8480551048159</v>
      </c>
      <c r="H77" s="189">
        <f t="shared" si="15"/>
        <v>1115.8867828194902</v>
      </c>
      <c r="I77" s="189">
        <f t="shared" si="16"/>
        <v>0</v>
      </c>
      <c r="J77" s="88">
        <f t="shared" si="17"/>
        <v>0</v>
      </c>
      <c r="K77" s="189">
        <f t="shared" si="22"/>
        <v>-205.39214995582736</v>
      </c>
      <c r="L77" s="88">
        <f t="shared" si="18"/>
        <v>-234.14705094964319</v>
      </c>
      <c r="M77" s="89">
        <f t="shared" si="23"/>
        <v>881.73973186984699</v>
      </c>
      <c r="N77" s="89">
        <f t="shared" si="24"/>
        <v>24092.739731869846</v>
      </c>
      <c r="O77" s="89">
        <f t="shared" si="25"/>
        <v>21133.982220938458</v>
      </c>
      <c r="P77" s="90">
        <f t="shared" si="19"/>
        <v>0.96548163337940707</v>
      </c>
      <c r="Q77" s="1">
        <v>-3.930347222067553</v>
      </c>
      <c r="R77" s="93">
        <f t="shared" si="26"/>
        <v>0.21517198052457986</v>
      </c>
      <c r="S77" s="93">
        <f t="shared" si="26"/>
        <v>0.23649078720044978</v>
      </c>
      <c r="T77" s="92">
        <v>1140</v>
      </c>
      <c r="U77" s="1">
        <v>19101</v>
      </c>
      <c r="V77" s="1">
        <v>16466.379310344826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204">
        <v>1837</v>
      </c>
      <c r="C78" t="s">
        <v>105</v>
      </c>
      <c r="D78" s="1">
        <v>146197</v>
      </c>
      <c r="E78" s="86">
        <f t="shared" si="20"/>
        <v>24069.311820875864</v>
      </c>
      <c r="F78" s="87">
        <f t="shared" si="14"/>
        <v>1.0995787849255418</v>
      </c>
      <c r="G78" s="189">
        <f t="shared" si="21"/>
        <v>-1394.7746681504743</v>
      </c>
      <c r="H78" s="189">
        <f t="shared" si="15"/>
        <v>-8471.861334345982</v>
      </c>
      <c r="I78" s="189">
        <f t="shared" si="16"/>
        <v>0</v>
      </c>
      <c r="J78" s="88">
        <f t="shared" si="17"/>
        <v>0</v>
      </c>
      <c r="K78" s="189">
        <f t="shared" si="22"/>
        <v>-205.39214995582736</v>
      </c>
      <c r="L78" s="88">
        <f t="shared" si="18"/>
        <v>-1247.5519188316953</v>
      </c>
      <c r="M78" s="89">
        <f t="shared" si="23"/>
        <v>-9719.4132531776777</v>
      </c>
      <c r="N78" s="89">
        <f t="shared" si="24"/>
        <v>136477.58674682232</v>
      </c>
      <c r="O78" s="89">
        <f t="shared" si="25"/>
        <v>22469.145002769561</v>
      </c>
      <c r="P78" s="90">
        <f t="shared" si="19"/>
        <v>1.0264770070838733</v>
      </c>
      <c r="Q78" s="1">
        <v>4413.9242376957409</v>
      </c>
      <c r="R78" s="93">
        <f t="shared" si="26"/>
        <v>0.10038386271262983</v>
      </c>
      <c r="S78" s="93">
        <f t="shared" si="26"/>
        <v>0.10581875172833269</v>
      </c>
      <c r="T78" s="92">
        <v>6074</v>
      </c>
      <c r="U78" s="1">
        <v>132860</v>
      </c>
      <c r="V78" s="1">
        <v>21766.055045871559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204">
        <v>1838</v>
      </c>
      <c r="C79" t="s">
        <v>106</v>
      </c>
      <c r="D79" s="1">
        <v>41742</v>
      </c>
      <c r="E79" s="86">
        <f t="shared" si="20"/>
        <v>20623.517786561264</v>
      </c>
      <c r="F79" s="87">
        <f t="shared" si="14"/>
        <v>0.94216165370249161</v>
      </c>
      <c r="G79" s="189">
        <f t="shared" si="21"/>
        <v>810.53351381086975</v>
      </c>
      <c r="H79" s="189">
        <f t="shared" si="15"/>
        <v>1640.5198319532003</v>
      </c>
      <c r="I79" s="189">
        <f t="shared" si="16"/>
        <v>0</v>
      </c>
      <c r="J79" s="88">
        <f t="shared" si="17"/>
        <v>0</v>
      </c>
      <c r="K79" s="189">
        <f t="shared" si="22"/>
        <v>-205.39214995582736</v>
      </c>
      <c r="L79" s="88">
        <f t="shared" si="18"/>
        <v>-415.71371151059458</v>
      </c>
      <c r="M79" s="89">
        <f t="shared" si="23"/>
        <v>1224.8061204426058</v>
      </c>
      <c r="N79" s="89">
        <f t="shared" si="24"/>
        <v>42966.806120442605</v>
      </c>
      <c r="O79" s="89">
        <f t="shared" si="25"/>
        <v>21228.659150416304</v>
      </c>
      <c r="P79" s="90">
        <f t="shared" si="19"/>
        <v>0.9698068398435753</v>
      </c>
      <c r="Q79" s="1">
        <v>1137.0746817741544</v>
      </c>
      <c r="R79" s="93">
        <f t="shared" si="26"/>
        <v>0.10469486053035516</v>
      </c>
      <c r="S79" s="93">
        <f t="shared" si="26"/>
        <v>9.3233105554496751E-2</v>
      </c>
      <c r="T79" s="92">
        <v>2024</v>
      </c>
      <c r="U79" s="1">
        <v>37786</v>
      </c>
      <c r="V79" s="1">
        <v>18864.702945581626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204">
        <v>1839</v>
      </c>
      <c r="C80" t="s">
        <v>107</v>
      </c>
      <c r="D80" s="1">
        <v>21753</v>
      </c>
      <c r="E80" s="86">
        <f t="shared" si="20"/>
        <v>21078.488372093023</v>
      </c>
      <c r="F80" s="87">
        <f t="shared" si="14"/>
        <v>0.96294646081866231</v>
      </c>
      <c r="G80" s="189">
        <f t="shared" si="21"/>
        <v>519.35233907054408</v>
      </c>
      <c r="H80" s="189">
        <f t="shared" si="15"/>
        <v>535.97161392080147</v>
      </c>
      <c r="I80" s="189">
        <f t="shared" si="16"/>
        <v>0</v>
      </c>
      <c r="J80" s="88">
        <f t="shared" si="17"/>
        <v>0</v>
      </c>
      <c r="K80" s="189">
        <f t="shared" si="22"/>
        <v>-205.39214995582736</v>
      </c>
      <c r="L80" s="88">
        <f t="shared" si="18"/>
        <v>-211.96469875441383</v>
      </c>
      <c r="M80" s="89">
        <f t="shared" si="23"/>
        <v>324.00691516638767</v>
      </c>
      <c r="N80" s="89">
        <f t="shared" si="24"/>
        <v>22077.006915166388</v>
      </c>
      <c r="O80" s="89">
        <f t="shared" si="25"/>
        <v>21392.448561207741</v>
      </c>
      <c r="P80" s="90">
        <f t="shared" si="19"/>
        <v>0.97728937040539687</v>
      </c>
      <c r="Q80" s="1">
        <v>1154.5792646200243</v>
      </c>
      <c r="R80" s="93">
        <f t="shared" si="26"/>
        <v>5.1072671047545419E-2</v>
      </c>
      <c r="S80" s="93">
        <f t="shared" si="26"/>
        <v>7.8571665348207989E-2</v>
      </c>
      <c r="T80" s="92">
        <v>1032</v>
      </c>
      <c r="U80" s="1">
        <v>20696</v>
      </c>
      <c r="V80" s="1">
        <v>19542.965061378658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204">
        <v>1840</v>
      </c>
      <c r="C81" t="s">
        <v>108</v>
      </c>
      <c r="D81" s="1">
        <v>86428</v>
      </c>
      <c r="E81" s="86">
        <f t="shared" si="20"/>
        <v>17765.262076053441</v>
      </c>
      <c r="F81" s="87">
        <f t="shared" si="14"/>
        <v>0.8115855340129875</v>
      </c>
      <c r="G81" s="189">
        <f t="shared" si="21"/>
        <v>2639.8171685358766</v>
      </c>
      <c r="H81" s="189">
        <f t="shared" si="15"/>
        <v>12842.710524927039</v>
      </c>
      <c r="I81" s="189">
        <f t="shared" si="16"/>
        <v>677.50083997688137</v>
      </c>
      <c r="J81" s="88">
        <f t="shared" si="17"/>
        <v>3296.0415864875281</v>
      </c>
      <c r="K81" s="189">
        <f t="shared" si="22"/>
        <v>472.10869002105403</v>
      </c>
      <c r="L81" s="88">
        <f t="shared" si="18"/>
        <v>2296.8087769524277</v>
      </c>
      <c r="M81" s="89">
        <f t="shared" si="23"/>
        <v>15139.519301879467</v>
      </c>
      <c r="N81" s="89">
        <f t="shared" si="24"/>
        <v>101567.51930187947</v>
      </c>
      <c r="O81" s="89">
        <f t="shared" si="25"/>
        <v>20877.187934610371</v>
      </c>
      <c r="P81" s="90">
        <f t="shared" si="19"/>
        <v>0.95375028221167002</v>
      </c>
      <c r="Q81" s="1">
        <v>4143.0766201079878</v>
      </c>
      <c r="R81" s="90">
        <f t="shared" si="26"/>
        <v>0.13050189009954088</v>
      </c>
      <c r="S81" s="90">
        <f t="shared" si="26"/>
        <v>0.12050978706268965</v>
      </c>
      <c r="T81" s="92">
        <v>4865</v>
      </c>
      <c r="U81" s="1">
        <v>76451</v>
      </c>
      <c r="V81" s="1">
        <v>15854.624637080051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204">
        <v>1841</v>
      </c>
      <c r="C82" t="s">
        <v>109</v>
      </c>
      <c r="D82" s="1">
        <v>190299</v>
      </c>
      <c r="E82" s="86">
        <f t="shared" si="20"/>
        <v>19604.306170804572</v>
      </c>
      <c r="F82" s="87">
        <f t="shared" si="14"/>
        <v>0.89560014507374341</v>
      </c>
      <c r="G82" s="189">
        <f t="shared" si="21"/>
        <v>1462.8289478951531</v>
      </c>
      <c r="H82" s="189">
        <f t="shared" si="15"/>
        <v>14199.68059721825</v>
      </c>
      <c r="I82" s="189">
        <f t="shared" si="16"/>
        <v>33.835406813985713</v>
      </c>
      <c r="J82" s="88">
        <f t="shared" si="17"/>
        <v>328.44029394335934</v>
      </c>
      <c r="K82" s="189">
        <f t="shared" si="22"/>
        <v>-171.55674314184165</v>
      </c>
      <c r="L82" s="88">
        <f t="shared" si="18"/>
        <v>-1665.3013056778568</v>
      </c>
      <c r="M82" s="89">
        <f t="shared" si="23"/>
        <v>12534.379291540394</v>
      </c>
      <c r="N82" s="89">
        <f t="shared" si="24"/>
        <v>202833.37929154039</v>
      </c>
      <c r="O82" s="89">
        <f t="shared" si="25"/>
        <v>20895.578375557885</v>
      </c>
      <c r="P82" s="90">
        <f t="shared" si="19"/>
        <v>0.9545904283222777</v>
      </c>
      <c r="Q82" s="1">
        <v>7043.315329547263</v>
      </c>
      <c r="R82" s="90">
        <f t="shared" si="26"/>
        <v>8.5134772964434988E-2</v>
      </c>
      <c r="S82" s="90">
        <f t="shared" si="26"/>
        <v>9.6090084363478254E-2</v>
      </c>
      <c r="T82" s="92">
        <v>9707</v>
      </c>
      <c r="U82" s="1">
        <v>175369</v>
      </c>
      <c r="V82" s="1">
        <v>17885.670576236615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204">
        <v>1845</v>
      </c>
      <c r="C83" t="s">
        <v>110</v>
      </c>
      <c r="D83" s="1">
        <v>49648</v>
      </c>
      <c r="E83" s="86">
        <f t="shared" si="20"/>
        <v>27294.117647058822</v>
      </c>
      <c r="F83" s="87">
        <f t="shared" si="14"/>
        <v>1.2469003244179837</v>
      </c>
      <c r="G83" s="189">
        <f t="shared" si="21"/>
        <v>-3458.650396907567</v>
      </c>
      <c r="H83" s="189">
        <f t="shared" si="15"/>
        <v>-6291.285071974864</v>
      </c>
      <c r="I83" s="189">
        <f t="shared" si="16"/>
        <v>0</v>
      </c>
      <c r="J83" s="88">
        <f t="shared" si="17"/>
        <v>0</v>
      </c>
      <c r="K83" s="189">
        <f t="shared" si="22"/>
        <v>-205.39214995582736</v>
      </c>
      <c r="L83" s="88">
        <f t="shared" si="18"/>
        <v>-373.60832076964999</v>
      </c>
      <c r="M83" s="89">
        <f t="shared" si="23"/>
        <v>-6664.8933927445141</v>
      </c>
      <c r="N83" s="89">
        <f t="shared" si="24"/>
        <v>42983.106607255482</v>
      </c>
      <c r="O83" s="89">
        <f t="shared" si="25"/>
        <v>23630.075100195427</v>
      </c>
      <c r="P83" s="90">
        <f t="shared" si="19"/>
        <v>1.0795127613011524</v>
      </c>
      <c r="Q83" s="1">
        <v>914.54496351145644</v>
      </c>
      <c r="R83" s="90">
        <f t="shared" si="26"/>
        <v>7.4167027260926E-2</v>
      </c>
      <c r="S83" s="90">
        <f t="shared" si="26"/>
        <v>9.3063863364471769E-2</v>
      </c>
      <c r="T83" s="92">
        <v>1819</v>
      </c>
      <c r="U83" s="1">
        <v>46220</v>
      </c>
      <c r="V83" s="1">
        <v>24970.286331712585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204">
        <v>1848</v>
      </c>
      <c r="C84" t="s">
        <v>111</v>
      </c>
      <c r="D84" s="1">
        <v>49595</v>
      </c>
      <c r="E84" s="86">
        <f t="shared" si="20"/>
        <v>18512.504665920118</v>
      </c>
      <c r="F84" s="87">
        <f t="shared" si="14"/>
        <v>0.84572245097700216</v>
      </c>
      <c r="G84" s="189">
        <f t="shared" si="21"/>
        <v>2161.5819110212033</v>
      </c>
      <c r="H84" s="189">
        <f t="shared" si="15"/>
        <v>5790.8779396258033</v>
      </c>
      <c r="I84" s="189">
        <f t="shared" si="16"/>
        <v>415.96593352354444</v>
      </c>
      <c r="J84" s="88">
        <f t="shared" si="17"/>
        <v>1114.3727359095756</v>
      </c>
      <c r="K84" s="189">
        <f t="shared" si="22"/>
        <v>210.57378356771707</v>
      </c>
      <c r="L84" s="88">
        <f t="shared" si="18"/>
        <v>564.12716617791398</v>
      </c>
      <c r="M84" s="89">
        <f t="shared" si="23"/>
        <v>6355.005105803717</v>
      </c>
      <c r="N84" s="89">
        <f t="shared" si="24"/>
        <v>55950.005105803721</v>
      </c>
      <c r="O84" s="89">
        <f t="shared" si="25"/>
        <v>20884.660360509042</v>
      </c>
      <c r="P84" s="90">
        <f t="shared" si="19"/>
        <v>0.95409165138131036</v>
      </c>
      <c r="Q84" s="1">
        <v>2268.2716043718992</v>
      </c>
      <c r="R84" s="90">
        <f t="shared" si="26"/>
        <v>0.11838989739542226</v>
      </c>
      <c r="S84" s="90">
        <f t="shared" si="26"/>
        <v>0.11129298501926617</v>
      </c>
      <c r="T84" s="92">
        <v>2679</v>
      </c>
      <c r="U84" s="1">
        <v>44345</v>
      </c>
      <c r="V84" s="1">
        <v>16658.527422990232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204">
        <v>1851</v>
      </c>
      <c r="C85" t="s">
        <v>112</v>
      </c>
      <c r="D85" s="1">
        <v>37146</v>
      </c>
      <c r="E85" s="86">
        <f t="shared" si="20"/>
        <v>18913.441955193484</v>
      </c>
      <c r="F85" s="87">
        <f t="shared" si="14"/>
        <v>0.8640388091949458</v>
      </c>
      <c r="G85" s="189">
        <f t="shared" si="21"/>
        <v>1904.9820458862489</v>
      </c>
      <c r="H85" s="189">
        <f t="shared" si="15"/>
        <v>3741.3847381205928</v>
      </c>
      <c r="I85" s="189">
        <f t="shared" si="16"/>
        <v>275.63788227786625</v>
      </c>
      <c r="J85" s="88">
        <f t="shared" si="17"/>
        <v>541.35280079372933</v>
      </c>
      <c r="K85" s="189">
        <f t="shared" si="22"/>
        <v>70.24573232203889</v>
      </c>
      <c r="L85" s="88">
        <f t="shared" si="18"/>
        <v>137.96261828048438</v>
      </c>
      <c r="M85" s="89">
        <f t="shared" si="23"/>
        <v>3879.3473564010774</v>
      </c>
      <c r="N85" s="89">
        <f t="shared" si="24"/>
        <v>41025.347356401078</v>
      </c>
      <c r="O85" s="89">
        <f t="shared" si="25"/>
        <v>20888.66973340177</v>
      </c>
      <c r="P85" s="90">
        <f t="shared" si="19"/>
        <v>0.95427481496348954</v>
      </c>
      <c r="Q85" s="1">
        <v>-133.79032437984324</v>
      </c>
      <c r="R85" s="90">
        <f t="shared" si="26"/>
        <v>0.13847002574475911</v>
      </c>
      <c r="S85" s="90">
        <f t="shared" si="26"/>
        <v>0.19817593850021242</v>
      </c>
      <c r="T85" s="92">
        <v>1964</v>
      </c>
      <c r="U85" s="1">
        <v>32628</v>
      </c>
      <c r="V85" s="1">
        <v>15785.195936139333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204">
        <v>1853</v>
      </c>
      <c r="C86" t="s">
        <v>113</v>
      </c>
      <c r="D86" s="1">
        <v>26647</v>
      </c>
      <c r="E86" s="86">
        <f t="shared" si="20"/>
        <v>19074.44523979957</v>
      </c>
      <c r="F86" s="87">
        <f t="shared" si="14"/>
        <v>0.87139405879134824</v>
      </c>
      <c r="G86" s="189">
        <f t="shared" si="21"/>
        <v>1801.939943738354</v>
      </c>
      <c r="H86" s="189">
        <f t="shared" si="15"/>
        <v>2517.3101014024805</v>
      </c>
      <c r="I86" s="189">
        <f t="shared" si="16"/>
        <v>219.28673266573622</v>
      </c>
      <c r="J86" s="88">
        <f t="shared" si="17"/>
        <v>306.34356553403353</v>
      </c>
      <c r="K86" s="189">
        <f t="shared" si="22"/>
        <v>13.89458270990886</v>
      </c>
      <c r="L86" s="88">
        <f t="shared" si="18"/>
        <v>19.41073204574268</v>
      </c>
      <c r="M86" s="89">
        <f t="shared" si="23"/>
        <v>2536.7208334482234</v>
      </c>
      <c r="N86" s="89">
        <f t="shared" si="24"/>
        <v>29183.720833448224</v>
      </c>
      <c r="O86" s="89">
        <f t="shared" si="25"/>
        <v>20890.279766247833</v>
      </c>
      <c r="P86" s="90">
        <f t="shared" si="19"/>
        <v>0.95434836745945373</v>
      </c>
      <c r="Q86" s="1">
        <v>890.79130694570313</v>
      </c>
      <c r="R86" s="90">
        <f t="shared" si="26"/>
        <v>8.3123323307048205E-2</v>
      </c>
      <c r="S86" s="90">
        <f t="shared" si="26"/>
        <v>5.5987091155475913E-2</v>
      </c>
      <c r="T86" s="92">
        <v>1397</v>
      </c>
      <c r="U86" s="1">
        <v>24602</v>
      </c>
      <c r="V86" s="1">
        <v>18063.142437591774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204">
        <v>1856</v>
      </c>
      <c r="C87" t="s">
        <v>114</v>
      </c>
      <c r="D87" s="1">
        <v>10336</v>
      </c>
      <c r="E87" s="86">
        <f t="shared" si="20"/>
        <v>21944.798301486197</v>
      </c>
      <c r="F87" s="87">
        <f t="shared" si="14"/>
        <v>1.0025228320344313</v>
      </c>
      <c r="G87" s="189">
        <f t="shared" si="21"/>
        <v>-35.086015741087031</v>
      </c>
      <c r="H87" s="189">
        <f t="shared" si="15"/>
        <v>-16.525513414051993</v>
      </c>
      <c r="I87" s="189">
        <f t="shared" si="16"/>
        <v>0</v>
      </c>
      <c r="J87" s="88">
        <f t="shared" si="17"/>
        <v>0</v>
      </c>
      <c r="K87" s="189">
        <f t="shared" si="22"/>
        <v>-205.39214995582736</v>
      </c>
      <c r="L87" s="88">
        <f t="shared" si="18"/>
        <v>-96.739702629194682</v>
      </c>
      <c r="M87" s="89">
        <f t="shared" si="23"/>
        <v>-113.26521604324668</v>
      </c>
      <c r="N87" s="89">
        <f t="shared" si="24"/>
        <v>10222.734783956754</v>
      </c>
      <c r="O87" s="89">
        <f t="shared" si="25"/>
        <v>21704.320135789283</v>
      </c>
      <c r="P87" s="90">
        <f t="shared" si="19"/>
        <v>0.99153686404307362</v>
      </c>
      <c r="Q87" s="1">
        <v>-333.86469608911671</v>
      </c>
      <c r="R87" s="90">
        <f t="shared" si="26"/>
        <v>0.21901167590517751</v>
      </c>
      <c r="S87" s="90">
        <f t="shared" si="26"/>
        <v>0.18536591839611721</v>
      </c>
      <c r="T87" s="92">
        <v>471</v>
      </c>
      <c r="U87" s="1">
        <v>8479</v>
      </c>
      <c r="V87" s="1">
        <v>18513.100436681223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204">
        <v>1857</v>
      </c>
      <c r="C88" t="s">
        <v>115</v>
      </c>
      <c r="D88" s="1">
        <v>15127</v>
      </c>
      <c r="E88" s="86">
        <f t="shared" si="20"/>
        <v>23059.451219512193</v>
      </c>
      <c r="F88" s="87">
        <f t="shared" si="14"/>
        <v>1.0534444666178389</v>
      </c>
      <c r="G88" s="189">
        <f t="shared" si="21"/>
        <v>-748.46388327772502</v>
      </c>
      <c r="H88" s="189">
        <f t="shared" si="15"/>
        <v>-490.99230743018757</v>
      </c>
      <c r="I88" s="189">
        <f t="shared" si="16"/>
        <v>0</v>
      </c>
      <c r="J88" s="88">
        <f t="shared" si="17"/>
        <v>0</v>
      </c>
      <c r="K88" s="189">
        <f t="shared" si="22"/>
        <v>-205.39214995582736</v>
      </c>
      <c r="L88" s="88">
        <f t="shared" si="18"/>
        <v>-134.73725037102275</v>
      </c>
      <c r="M88" s="89">
        <f t="shared" si="23"/>
        <v>-625.72955780121038</v>
      </c>
      <c r="N88" s="89">
        <f t="shared" si="24"/>
        <v>14501.270442198789</v>
      </c>
      <c r="O88" s="89">
        <f t="shared" si="25"/>
        <v>22105.595186278642</v>
      </c>
      <c r="P88" s="90">
        <f t="shared" si="19"/>
        <v>1.0098686524931004</v>
      </c>
      <c r="Q88" s="1">
        <v>385.82309844063536</v>
      </c>
      <c r="R88" s="90">
        <f t="shared" si="26"/>
        <v>0.16873985938345051</v>
      </c>
      <c r="S88" s="90">
        <f t="shared" si="26"/>
        <v>0.20615378780883517</v>
      </c>
      <c r="T88" s="92">
        <v>656</v>
      </c>
      <c r="U88" s="1">
        <v>12943</v>
      </c>
      <c r="V88" s="1">
        <v>19118.168389955688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204">
        <v>1859</v>
      </c>
      <c r="C89" t="s">
        <v>116</v>
      </c>
      <c r="D89" s="1">
        <v>28768</v>
      </c>
      <c r="E89" s="86">
        <f t="shared" si="20"/>
        <v>23293.927125506074</v>
      </c>
      <c r="F89" s="87">
        <f t="shared" si="14"/>
        <v>1.0641562282887085</v>
      </c>
      <c r="G89" s="189">
        <f t="shared" si="21"/>
        <v>-898.52846311380858</v>
      </c>
      <c r="H89" s="189">
        <f t="shared" si="15"/>
        <v>-1109.6826519455535</v>
      </c>
      <c r="I89" s="189">
        <f t="shared" si="16"/>
        <v>0</v>
      </c>
      <c r="J89" s="88">
        <f t="shared" si="17"/>
        <v>0</v>
      </c>
      <c r="K89" s="189">
        <f t="shared" si="22"/>
        <v>-205.39214995582736</v>
      </c>
      <c r="L89" s="88">
        <f t="shared" si="18"/>
        <v>-253.65930519544679</v>
      </c>
      <c r="M89" s="89">
        <f t="shared" si="23"/>
        <v>-1363.3419571410004</v>
      </c>
      <c r="N89" s="89">
        <f t="shared" si="24"/>
        <v>27404.658042858999</v>
      </c>
      <c r="O89" s="89">
        <f t="shared" si="25"/>
        <v>22190.006512436437</v>
      </c>
      <c r="P89" s="90">
        <f t="shared" si="19"/>
        <v>1.0137248866946134</v>
      </c>
      <c r="Q89" s="1">
        <v>-356.47120949057307</v>
      </c>
      <c r="R89" s="90">
        <f t="shared" si="26"/>
        <v>0.32376219399963185</v>
      </c>
      <c r="S89" s="90">
        <f t="shared" si="26"/>
        <v>0.35699023287735543</v>
      </c>
      <c r="T89" s="92">
        <v>1235</v>
      </c>
      <c r="U89" s="1">
        <v>21732</v>
      </c>
      <c r="V89" s="1">
        <v>17165.876777251186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204">
        <v>1860</v>
      </c>
      <c r="C90" t="s">
        <v>117</v>
      </c>
      <c r="D90" s="1">
        <v>212405</v>
      </c>
      <c r="E90" s="86">
        <f t="shared" si="20"/>
        <v>18301.309667413407</v>
      </c>
      <c r="F90" s="87">
        <f t="shared" si="14"/>
        <v>0.83607425074724118</v>
      </c>
      <c r="G90" s="189">
        <f t="shared" si="21"/>
        <v>2296.7467100654985</v>
      </c>
      <c r="H90" s="189">
        <f t="shared" si="15"/>
        <v>26656.042317020176</v>
      </c>
      <c r="I90" s="189">
        <f t="shared" si="16"/>
        <v>489.88418300089342</v>
      </c>
      <c r="J90" s="88">
        <f t="shared" si="17"/>
        <v>5685.5958279083688</v>
      </c>
      <c r="K90" s="189">
        <f t="shared" si="22"/>
        <v>284.49203304506602</v>
      </c>
      <c r="L90" s="88">
        <f t="shared" si="18"/>
        <v>3301.8145355210363</v>
      </c>
      <c r="M90" s="89">
        <f t="shared" si="23"/>
        <v>29957.856852541212</v>
      </c>
      <c r="N90" s="89">
        <f t="shared" si="24"/>
        <v>242362.85685254121</v>
      </c>
      <c r="O90" s="89">
        <f t="shared" si="25"/>
        <v>20882.54841052397</v>
      </c>
      <c r="P90" s="90">
        <f t="shared" si="19"/>
        <v>0.95399516937901252</v>
      </c>
      <c r="Q90" s="1">
        <v>8297.9294476820687</v>
      </c>
      <c r="R90" s="90">
        <f t="shared" si="26"/>
        <v>0.10216588140061023</v>
      </c>
      <c r="S90" s="90">
        <f t="shared" si="26"/>
        <v>9.9886717075811302E-2</v>
      </c>
      <c r="T90" s="92">
        <v>11606</v>
      </c>
      <c r="U90" s="1">
        <v>192716</v>
      </c>
      <c r="V90" s="1">
        <v>16639.267829390436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204">
        <v>1865</v>
      </c>
      <c r="C91" t="s">
        <v>118</v>
      </c>
      <c r="D91" s="1">
        <v>175684</v>
      </c>
      <c r="E91" s="86">
        <f t="shared" si="20"/>
        <v>17736.900555275115</v>
      </c>
      <c r="F91" s="87">
        <f t="shared" si="14"/>
        <v>0.81028987060606683</v>
      </c>
      <c r="G91" s="189">
        <f t="shared" si="21"/>
        <v>2657.968541834005</v>
      </c>
      <c r="H91" s="189">
        <f t="shared" si="15"/>
        <v>26327.17840686582</v>
      </c>
      <c r="I91" s="189">
        <f t="shared" si="16"/>
        <v>687.42737224929544</v>
      </c>
      <c r="J91" s="88">
        <f t="shared" si="17"/>
        <v>6808.9681221292722</v>
      </c>
      <c r="K91" s="189">
        <f t="shared" si="22"/>
        <v>482.03522229346811</v>
      </c>
      <c r="L91" s="88">
        <f t="shared" si="18"/>
        <v>4774.5588768168018</v>
      </c>
      <c r="M91" s="89">
        <f t="shared" si="23"/>
        <v>31101.737283682622</v>
      </c>
      <c r="N91" s="89">
        <f t="shared" si="24"/>
        <v>206785.73728368263</v>
      </c>
      <c r="O91" s="89">
        <f t="shared" si="25"/>
        <v>20876.904319402587</v>
      </c>
      <c r="P91" s="90">
        <f t="shared" si="19"/>
        <v>0.95373732557760083</v>
      </c>
      <c r="Q91" s="1">
        <v>4846.5843416586795</v>
      </c>
      <c r="R91" s="90">
        <f t="shared" si="26"/>
        <v>2.3990487736640864E-2</v>
      </c>
      <c r="S91" s="90">
        <f t="shared" si="26"/>
        <v>2.047552796046273E-2</v>
      </c>
      <c r="T91" s="92">
        <v>9905</v>
      </c>
      <c r="U91" s="1">
        <v>171568</v>
      </c>
      <c r="V91" s="1">
        <v>17381.015094721912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204">
        <v>1866</v>
      </c>
      <c r="C92" t="s">
        <v>119</v>
      </c>
      <c r="D92" s="1">
        <v>167278</v>
      </c>
      <c r="E92" s="86">
        <f t="shared" si="20"/>
        <v>19975.877716742296</v>
      </c>
      <c r="F92" s="87">
        <f t="shared" si="14"/>
        <v>0.91257496313400654</v>
      </c>
      <c r="G92" s="189">
        <f t="shared" si="21"/>
        <v>1225.0231584950095</v>
      </c>
      <c r="H92" s="189">
        <f t="shared" si="15"/>
        <v>10258.34392923721</v>
      </c>
      <c r="I92" s="189">
        <f t="shared" si="16"/>
        <v>0</v>
      </c>
      <c r="J92" s="88">
        <f t="shared" si="17"/>
        <v>0</v>
      </c>
      <c r="K92" s="189">
        <f t="shared" si="22"/>
        <v>-205.39214995582736</v>
      </c>
      <c r="L92" s="88">
        <f t="shared" si="18"/>
        <v>-1719.9538637300984</v>
      </c>
      <c r="M92" s="89">
        <f t="shared" si="23"/>
        <v>8538.390065507112</v>
      </c>
      <c r="N92" s="89">
        <f t="shared" si="24"/>
        <v>175816.39006550712</v>
      </c>
      <c r="O92" s="89">
        <f t="shared" si="25"/>
        <v>20995.508725281481</v>
      </c>
      <c r="P92" s="90">
        <f t="shared" si="19"/>
        <v>0.95915563123892089</v>
      </c>
      <c r="Q92" s="1">
        <v>4077.2254669845825</v>
      </c>
      <c r="R92" s="90">
        <f t="shared" si="26"/>
        <v>7.2068088160837776E-2</v>
      </c>
      <c r="S92" s="90">
        <f t="shared" si="26"/>
        <v>7.5396696984838252E-2</v>
      </c>
      <c r="T92" s="92">
        <v>8374</v>
      </c>
      <c r="U92" s="1">
        <v>156033</v>
      </c>
      <c r="V92" s="1">
        <v>18575.357142857145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5">
        <v>1867</v>
      </c>
      <c r="C93" s="206" t="s">
        <v>120</v>
      </c>
      <c r="D93" s="1">
        <v>46933</v>
      </c>
      <c r="E93" s="217">
        <f t="shared" si="20"/>
        <v>17988.884630126486</v>
      </c>
      <c r="F93" s="218">
        <f t="shared" si="14"/>
        <v>0.82180147280340687</v>
      </c>
      <c r="G93" s="219">
        <f t="shared" si="21"/>
        <v>2082.0952536684918</v>
      </c>
      <c r="H93" s="219">
        <f t="shared" si="15"/>
        <v>5432.1865168210952</v>
      </c>
      <c r="I93" s="219">
        <f t="shared" si="16"/>
        <v>372.49666778378037</v>
      </c>
      <c r="J93" s="220">
        <f t="shared" si="17"/>
        <v>971.84380624788298</v>
      </c>
      <c r="K93" s="219">
        <f t="shared" si="22"/>
        <v>167.104517827953</v>
      </c>
      <c r="L93" s="220">
        <f t="shared" si="18"/>
        <v>435.9756870131294</v>
      </c>
      <c r="M93" s="221">
        <f t="shared" si="23"/>
        <v>5868.1622038342248</v>
      </c>
      <c r="N93" s="221">
        <f t="shared" si="24"/>
        <v>52801.162203834225</v>
      </c>
      <c r="O93" s="221">
        <f t="shared" si="25"/>
        <v>20238.084401622931</v>
      </c>
      <c r="P93" s="222">
        <f t="shared" si="19"/>
        <v>0.92455357349503597</v>
      </c>
      <c r="Q93" s="1">
        <v>506.54859379480331</v>
      </c>
      <c r="R93" s="222">
        <f t="shared" si="26"/>
        <v>-9.9985234248106819E-3</v>
      </c>
      <c r="S93" s="222">
        <f t="shared" si="26"/>
        <v>-6.9628730558564094E-3</v>
      </c>
      <c r="T93" s="92">
        <v>2609</v>
      </c>
      <c r="U93" s="1">
        <v>47407</v>
      </c>
      <c r="V93" s="1">
        <v>18115.017195261749</v>
      </c>
      <c r="W93" s="223"/>
      <c r="X93" s="221">
        <v>1690.1569999999992</v>
      </c>
      <c r="Y93" s="221">
        <f t="shared" si="27"/>
        <v>647.81793790724385</v>
      </c>
      <c r="Z93" s="1"/>
      <c r="AA93" s="1"/>
    </row>
    <row r="94" spans="2:29">
      <c r="B94" s="204">
        <v>1868</v>
      </c>
      <c r="C94" t="s">
        <v>121</v>
      </c>
      <c r="D94" s="1">
        <v>95969</v>
      </c>
      <c r="E94" s="86">
        <f t="shared" si="20"/>
        <v>20804.032083243008</v>
      </c>
      <c r="F94" s="87">
        <f t="shared" si="14"/>
        <v>0.95040824141069713</v>
      </c>
      <c r="G94" s="189">
        <f t="shared" si="21"/>
        <v>695.00436393455368</v>
      </c>
      <c r="H94" s="189">
        <f t="shared" si="15"/>
        <v>3206.055130830096</v>
      </c>
      <c r="I94" s="189">
        <f t="shared" si="16"/>
        <v>0</v>
      </c>
      <c r="J94" s="88">
        <f t="shared" si="17"/>
        <v>0</v>
      </c>
      <c r="K94" s="189">
        <f t="shared" si="22"/>
        <v>-205.39214995582736</v>
      </c>
      <c r="L94" s="88">
        <f t="shared" si="18"/>
        <v>-947.47398774623161</v>
      </c>
      <c r="M94" s="89">
        <f t="shared" si="23"/>
        <v>2258.5811430838644</v>
      </c>
      <c r="N94" s="89">
        <f t="shared" si="24"/>
        <v>98227.581143083866</v>
      </c>
      <c r="O94" s="89">
        <f t="shared" si="25"/>
        <v>21293.644297221737</v>
      </c>
      <c r="P94" s="90">
        <f t="shared" si="19"/>
        <v>0.97277561141852953</v>
      </c>
      <c r="Q94" s="1">
        <v>960.31370900403908</v>
      </c>
      <c r="R94" s="90">
        <f t="shared" si="26"/>
        <v>0.19838415623985414</v>
      </c>
      <c r="S94" s="90">
        <f t="shared" si="26"/>
        <v>0.20228091807458159</v>
      </c>
      <c r="T94" s="92">
        <v>4613</v>
      </c>
      <c r="U94" s="1">
        <v>80082</v>
      </c>
      <c r="V94" s="1">
        <v>17303.802938634399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4">
        <v>1870</v>
      </c>
      <c r="C95" t="s">
        <v>122</v>
      </c>
      <c r="D95" s="1">
        <v>208506</v>
      </c>
      <c r="E95" s="86">
        <f t="shared" si="20"/>
        <v>19399.516189058428</v>
      </c>
      <c r="F95" s="87">
        <f t="shared" si="14"/>
        <v>0.88624455065670471</v>
      </c>
      <c r="G95" s="189">
        <f t="shared" si="21"/>
        <v>1593.8945362126851</v>
      </c>
      <c r="H95" s="189">
        <f t="shared" si="15"/>
        <v>17131.178475213943</v>
      </c>
      <c r="I95" s="189">
        <f t="shared" si="16"/>
        <v>105.51190042513608</v>
      </c>
      <c r="J95" s="88">
        <f t="shared" si="17"/>
        <v>1134.0419057693625</v>
      </c>
      <c r="K95" s="189">
        <f t="shared" si="22"/>
        <v>-99.880249530691287</v>
      </c>
      <c r="L95" s="88">
        <f t="shared" si="18"/>
        <v>-1073.5129219558701</v>
      </c>
      <c r="M95" s="89">
        <f t="shared" si="23"/>
        <v>16057.665553258073</v>
      </c>
      <c r="N95" s="89">
        <f t="shared" si="24"/>
        <v>224563.66555325806</v>
      </c>
      <c r="O95" s="89">
        <f t="shared" si="25"/>
        <v>20893.530475740423</v>
      </c>
      <c r="P95" s="90">
        <f t="shared" si="19"/>
        <v>0.95449687237810732</v>
      </c>
      <c r="Q95" s="1">
        <v>7443.8353087435698</v>
      </c>
      <c r="R95" s="90">
        <f t="shared" si="26"/>
        <v>0.12315573439343255</v>
      </c>
      <c r="S95" s="90">
        <f t="shared" si="26"/>
        <v>0.12660420287454363</v>
      </c>
      <c r="T95" s="92">
        <v>10748</v>
      </c>
      <c r="U95" s="1">
        <v>185643</v>
      </c>
      <c r="V95" s="1">
        <v>17219.460161395047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204">
        <v>1871</v>
      </c>
      <c r="C96" t="s">
        <v>123</v>
      </c>
      <c r="D96" s="1">
        <v>93268</v>
      </c>
      <c r="E96" s="86">
        <f t="shared" si="20"/>
        <v>20611.71270718232</v>
      </c>
      <c r="F96" s="87">
        <f t="shared" si="14"/>
        <v>0.94162235224941926</v>
      </c>
      <c r="G96" s="189">
        <f t="shared" si="21"/>
        <v>818.08876461339423</v>
      </c>
      <c r="H96" s="189">
        <f t="shared" si="15"/>
        <v>3701.8516598756091</v>
      </c>
      <c r="I96" s="189">
        <f t="shared" si="16"/>
        <v>0</v>
      </c>
      <c r="J96" s="88">
        <f t="shared" si="17"/>
        <v>0</v>
      </c>
      <c r="K96" s="189">
        <f t="shared" si="22"/>
        <v>-205.39214995582736</v>
      </c>
      <c r="L96" s="88">
        <f t="shared" si="18"/>
        <v>-929.39947855011883</v>
      </c>
      <c r="M96" s="89">
        <f t="shared" si="23"/>
        <v>2772.4521813254905</v>
      </c>
      <c r="N96" s="89">
        <f t="shared" si="24"/>
        <v>96040.452181325498</v>
      </c>
      <c r="O96" s="89">
        <f t="shared" si="25"/>
        <v>21224.409321839888</v>
      </c>
      <c r="P96" s="90">
        <f t="shared" si="19"/>
        <v>0.96961269132046946</v>
      </c>
      <c r="Q96" s="1">
        <v>2224.5452445790725</v>
      </c>
      <c r="R96" s="90">
        <f t="shared" si="26"/>
        <v>0.1275553997364508</v>
      </c>
      <c r="S96" s="90">
        <f t="shared" si="26"/>
        <v>0.13179151947026738</v>
      </c>
      <c r="T96" s="92">
        <v>4525</v>
      </c>
      <c r="U96" s="1">
        <v>82717</v>
      </c>
      <c r="V96" s="1">
        <v>18211.580801409069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204">
        <v>1874</v>
      </c>
      <c r="C97" t="s">
        <v>124</v>
      </c>
      <c r="D97" s="1">
        <v>23335</v>
      </c>
      <c r="E97" s="86">
        <f t="shared" si="20"/>
        <v>23908.811475409839</v>
      </c>
      <c r="F97" s="87">
        <f t="shared" si="14"/>
        <v>1.0922465115244138</v>
      </c>
      <c r="G97" s="189">
        <f t="shared" si="21"/>
        <v>-1292.0544470522179</v>
      </c>
      <c r="H97" s="189">
        <f t="shared" si="15"/>
        <v>-1261.0451403229647</v>
      </c>
      <c r="I97" s="189">
        <f t="shared" si="16"/>
        <v>0</v>
      </c>
      <c r="J97" s="88">
        <f t="shared" si="17"/>
        <v>0</v>
      </c>
      <c r="K97" s="189">
        <f t="shared" si="22"/>
        <v>-205.39214995582736</v>
      </c>
      <c r="L97" s="88">
        <f t="shared" si="18"/>
        <v>-200.46273835688751</v>
      </c>
      <c r="M97" s="89">
        <f t="shared" si="23"/>
        <v>-1461.5078786798522</v>
      </c>
      <c r="N97" s="89">
        <f t="shared" si="24"/>
        <v>21873.492121320149</v>
      </c>
      <c r="O97" s="89">
        <f t="shared" si="25"/>
        <v>22411.36487840179</v>
      </c>
      <c r="P97" s="90">
        <f t="shared" si="19"/>
        <v>1.0238373886594672</v>
      </c>
      <c r="Q97" s="1">
        <v>-518.46612183222783</v>
      </c>
      <c r="R97" s="90">
        <f t="shared" si="26"/>
        <v>0.21917450365726227</v>
      </c>
      <c r="S97" s="90">
        <f t="shared" si="26"/>
        <v>0.21043042422529432</v>
      </c>
      <c r="T97" s="92">
        <v>976</v>
      </c>
      <c r="U97" s="1">
        <v>19140</v>
      </c>
      <c r="V97" s="1">
        <v>19752.321981424149</v>
      </c>
      <c r="W97" s="195"/>
      <c r="X97" s="89">
        <v>0</v>
      </c>
      <c r="Y97" s="89">
        <f t="shared" si="27"/>
        <v>0</v>
      </c>
      <c r="Z97" s="1"/>
    </row>
    <row r="98" spans="2:27" ht="29.1" customHeight="1">
      <c r="B98" s="204">
        <v>1875</v>
      </c>
      <c r="C98" t="s">
        <v>125</v>
      </c>
      <c r="D98" s="1">
        <v>57181</v>
      </c>
      <c r="E98" s="86">
        <f t="shared" si="20"/>
        <v>20363.603988603987</v>
      </c>
      <c r="F98" s="87">
        <f t="shared" si="14"/>
        <v>0.93028779123936256</v>
      </c>
      <c r="G98" s="189">
        <f t="shared" si="21"/>
        <v>976.87834450352705</v>
      </c>
      <c r="H98" s="189">
        <f t="shared" si="15"/>
        <v>2743.0743913659039</v>
      </c>
      <c r="I98" s="189">
        <f t="shared" si="16"/>
        <v>0</v>
      </c>
      <c r="J98" s="88">
        <f t="shared" si="17"/>
        <v>0</v>
      </c>
      <c r="K98" s="189">
        <f t="shared" si="22"/>
        <v>-205.39214995582736</v>
      </c>
      <c r="L98" s="88">
        <f t="shared" si="18"/>
        <v>-576.7411570759632</v>
      </c>
      <c r="M98" s="89">
        <f t="shared" si="23"/>
        <v>2166.3332342899407</v>
      </c>
      <c r="N98" s="89">
        <f t="shared" si="24"/>
        <v>59347.333234289938</v>
      </c>
      <c r="O98" s="89">
        <f t="shared" si="25"/>
        <v>21135.090183151686</v>
      </c>
      <c r="P98" s="90">
        <f t="shared" si="19"/>
        <v>0.96553224935684889</v>
      </c>
      <c r="Q98" s="1">
        <v>1789.150092105649</v>
      </c>
      <c r="R98" s="90">
        <f t="shared" si="26"/>
        <v>3.4837845663819311E-2</v>
      </c>
      <c r="S98" s="90">
        <f t="shared" si="26"/>
        <v>2.673014174480063E-2</v>
      </c>
      <c r="T98" s="92">
        <v>2808</v>
      </c>
      <c r="U98" s="1">
        <v>55256</v>
      </c>
      <c r="V98" s="1">
        <v>19833.452979181624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204">
        <v>3101</v>
      </c>
      <c r="C99" t="s">
        <v>126</v>
      </c>
      <c r="D99" s="1">
        <v>559231</v>
      </c>
      <c r="E99" s="86">
        <f t="shared" si="20"/>
        <v>17431.301041082224</v>
      </c>
      <c r="F99" s="87">
        <f t="shared" si="14"/>
        <v>0.79632890882241469</v>
      </c>
      <c r="G99" s="189">
        <f t="shared" si="21"/>
        <v>2853.5522309174553</v>
      </c>
      <c r="H99" s="189">
        <f t="shared" si="15"/>
        <v>91547.662672293794</v>
      </c>
      <c r="I99" s="189">
        <f t="shared" si="16"/>
        <v>794.38720221680717</v>
      </c>
      <c r="J99" s="88">
        <f t="shared" si="17"/>
        <v>25485.53022151961</v>
      </c>
      <c r="K99" s="189">
        <f t="shared" si="22"/>
        <v>588.99505226097983</v>
      </c>
      <c r="L99" s="88">
        <f t="shared" si="18"/>
        <v>18896.139266636754</v>
      </c>
      <c r="M99" s="89">
        <f t="shared" si="23"/>
        <v>110443.80193893056</v>
      </c>
      <c r="N99" s="89">
        <f t="shared" si="24"/>
        <v>669674.80193893053</v>
      </c>
      <c r="O99" s="89">
        <f t="shared" si="25"/>
        <v>20873.84832426066</v>
      </c>
      <c r="P99" s="90">
        <f t="shared" si="19"/>
        <v>0.95359771595976439</v>
      </c>
      <c r="Q99" s="1">
        <v>23272.404151347262</v>
      </c>
      <c r="R99" s="90">
        <f t="shared" si="26"/>
        <v>0.10889225979794374</v>
      </c>
      <c r="S99" s="90">
        <f t="shared" si="26"/>
        <v>0.10737143006690723</v>
      </c>
      <c r="T99" s="92">
        <v>32082</v>
      </c>
      <c r="U99" s="1">
        <v>504315</v>
      </c>
      <c r="V99" s="1">
        <v>15741.151133029527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204">
        <v>3103</v>
      </c>
      <c r="C100" t="s">
        <v>127</v>
      </c>
      <c r="D100" s="1">
        <v>1008125</v>
      </c>
      <c r="E100" s="86">
        <f t="shared" si="20"/>
        <v>18947.224989193153</v>
      </c>
      <c r="F100" s="87">
        <f t="shared" si="14"/>
        <v>0.86558214818830392</v>
      </c>
      <c r="G100" s="189">
        <f t="shared" si="21"/>
        <v>1883.3609041264608</v>
      </c>
      <c r="H100" s="189">
        <f t="shared" si="15"/>
        <v>100207.98362585659</v>
      </c>
      <c r="I100" s="189">
        <f t="shared" si="16"/>
        <v>263.8138203779821</v>
      </c>
      <c r="J100" s="88">
        <f t="shared" si="17"/>
        <v>14036.741940851294</v>
      </c>
      <c r="K100" s="189">
        <f t="shared" si="22"/>
        <v>58.421670422154733</v>
      </c>
      <c r="L100" s="88">
        <f t="shared" si="18"/>
        <v>3108.4418181515866</v>
      </c>
      <c r="M100" s="89">
        <f t="shared" si="23"/>
        <v>103316.42544400817</v>
      </c>
      <c r="N100" s="89">
        <f t="shared" si="24"/>
        <v>1111441.4254440081</v>
      </c>
      <c r="O100" s="89">
        <f t="shared" si="25"/>
        <v>20889.007563741765</v>
      </c>
      <c r="P100" s="90">
        <f t="shared" si="19"/>
        <v>0.95429024835342302</v>
      </c>
      <c r="Q100" s="1">
        <v>28754.365682648466</v>
      </c>
      <c r="R100" s="90">
        <f t="shared" si="26"/>
        <v>9.911885147599464E-2</v>
      </c>
      <c r="S100" s="90">
        <f t="shared" si="26"/>
        <v>8.7530044069487375E-2</v>
      </c>
      <c r="T100" s="92">
        <v>53207</v>
      </c>
      <c r="U100" s="1">
        <v>917212</v>
      </c>
      <c r="V100" s="1">
        <v>17422.254302321166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204">
        <v>3105</v>
      </c>
      <c r="C101" t="s">
        <v>128</v>
      </c>
      <c r="D101" s="1">
        <v>1018125</v>
      </c>
      <c r="E101" s="86">
        <f t="shared" si="20"/>
        <v>16796.862111063452</v>
      </c>
      <c r="F101" s="87">
        <f t="shared" si="14"/>
        <v>0.76734529711921484</v>
      </c>
      <c r="G101" s="189">
        <f t="shared" si="21"/>
        <v>3259.5931461294695</v>
      </c>
      <c r="H101" s="189">
        <f t="shared" si="15"/>
        <v>197576.97895949168</v>
      </c>
      <c r="I101" s="189">
        <f t="shared" si="16"/>
        <v>1016.4408277233774</v>
      </c>
      <c r="J101" s="88">
        <f t="shared" si="17"/>
        <v>61610.544331624798</v>
      </c>
      <c r="K101" s="189">
        <f t="shared" si="22"/>
        <v>811.04867776755009</v>
      </c>
      <c r="L101" s="88">
        <f t="shared" si="18"/>
        <v>49160.90455420228</v>
      </c>
      <c r="M101" s="89">
        <f t="shared" si="23"/>
        <v>246737.88351369396</v>
      </c>
      <c r="N101" s="89">
        <f t="shared" si="24"/>
        <v>1264862.8835136939</v>
      </c>
      <c r="O101" s="89">
        <f t="shared" si="25"/>
        <v>20867.50393496047</v>
      </c>
      <c r="P101" s="90">
        <f t="shared" si="19"/>
        <v>0.95330787984273224</v>
      </c>
      <c r="Q101" s="1">
        <v>61884.194530570268</v>
      </c>
      <c r="R101" s="90">
        <f t="shared" si="26"/>
        <v>8.6719843224151674E-2</v>
      </c>
      <c r="S101" s="90">
        <f t="shared" si="26"/>
        <v>7.8203792055585544E-2</v>
      </c>
      <c r="T101" s="92">
        <v>60614</v>
      </c>
      <c r="U101" s="1">
        <v>936879</v>
      </c>
      <c r="V101" s="1">
        <v>15578.559670097608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204">
        <v>3107</v>
      </c>
      <c r="C102" t="s">
        <v>129</v>
      </c>
      <c r="D102" s="1">
        <v>1535410</v>
      </c>
      <c r="E102" s="86">
        <f t="shared" si="20"/>
        <v>17803.299977969229</v>
      </c>
      <c r="F102" s="87">
        <f t="shared" si="14"/>
        <v>0.81332325174588094</v>
      </c>
      <c r="G102" s="189">
        <f t="shared" si="21"/>
        <v>2615.4729113097724</v>
      </c>
      <c r="H102" s="189">
        <f t="shared" si="15"/>
        <v>225566.23029008872</v>
      </c>
      <c r="I102" s="189">
        <f t="shared" si="16"/>
        <v>664.1875743063556</v>
      </c>
      <c r="J102" s="88">
        <f t="shared" si="17"/>
        <v>57281.528970903026</v>
      </c>
      <c r="K102" s="189">
        <f t="shared" si="22"/>
        <v>458.79542435052826</v>
      </c>
      <c r="L102" s="88">
        <f t="shared" si="18"/>
        <v>39567.89378226261</v>
      </c>
      <c r="M102" s="89">
        <f t="shared" si="23"/>
        <v>265134.12407235132</v>
      </c>
      <c r="N102" s="89">
        <f t="shared" si="24"/>
        <v>1800544.1240723513</v>
      </c>
      <c r="O102" s="89">
        <f t="shared" si="25"/>
        <v>20877.568313629527</v>
      </c>
      <c r="P102" s="90">
        <f t="shared" si="19"/>
        <v>0.95376765938899888</v>
      </c>
      <c r="Q102" s="1">
        <v>58387.776295574877</v>
      </c>
      <c r="R102" s="90">
        <f t="shared" si="26"/>
        <v>9.1995428356847042E-2</v>
      </c>
      <c r="S102" s="90">
        <f t="shared" si="26"/>
        <v>8.7171265720993152E-2</v>
      </c>
      <c r="T102" s="92">
        <v>86243</v>
      </c>
      <c r="U102" s="1">
        <v>1406059</v>
      </c>
      <c r="V102" s="1">
        <v>16375.800703454381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204">
        <v>3110</v>
      </c>
      <c r="C103" t="s">
        <v>130</v>
      </c>
      <c r="D103" s="1">
        <v>97765</v>
      </c>
      <c r="E103" s="86">
        <f t="shared" si="20"/>
        <v>20739.287229529062</v>
      </c>
      <c r="F103" s="87">
        <f t="shared" si="14"/>
        <v>0.9474504473488321</v>
      </c>
      <c r="G103" s="189">
        <f t="shared" si="21"/>
        <v>736.44107031147928</v>
      </c>
      <c r="H103" s="189">
        <f t="shared" si="15"/>
        <v>3471.583205448313</v>
      </c>
      <c r="I103" s="189">
        <f t="shared" si="16"/>
        <v>0</v>
      </c>
      <c r="J103" s="88">
        <f t="shared" si="17"/>
        <v>0</v>
      </c>
      <c r="K103" s="189">
        <f t="shared" si="22"/>
        <v>-205.39214995582736</v>
      </c>
      <c r="L103" s="88">
        <f t="shared" si="18"/>
        <v>-968.21859489177018</v>
      </c>
      <c r="M103" s="89">
        <f t="shared" si="23"/>
        <v>2503.3646105565431</v>
      </c>
      <c r="N103" s="89">
        <f t="shared" si="24"/>
        <v>100268.36461055654</v>
      </c>
      <c r="O103" s="89">
        <f t="shared" si="25"/>
        <v>21270.336149884712</v>
      </c>
      <c r="P103" s="90">
        <f t="shared" si="19"/>
        <v>0.97171080555625788</v>
      </c>
      <c r="Q103" s="1">
        <v>672.51342385542102</v>
      </c>
      <c r="R103" s="90">
        <f t="shared" si="26"/>
        <v>5.3320548181348043E-2</v>
      </c>
      <c r="S103" s="90">
        <f t="shared" si="26"/>
        <v>6.7397594115888623E-2</v>
      </c>
      <c r="T103" s="92">
        <v>4714</v>
      </c>
      <c r="U103" s="1">
        <v>92816</v>
      </c>
      <c r="V103" s="1">
        <v>19429.767636592005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204">
        <v>3112</v>
      </c>
      <c r="C104" t="s">
        <v>131</v>
      </c>
      <c r="D104" s="1">
        <v>150984</v>
      </c>
      <c r="E104" s="86">
        <f t="shared" si="20"/>
        <v>19131.272174353777</v>
      </c>
      <c r="F104" s="87">
        <f t="shared" si="14"/>
        <v>0.87399013183710783</v>
      </c>
      <c r="G104" s="189">
        <f t="shared" si="21"/>
        <v>1765.5707056236618</v>
      </c>
      <c r="H104" s="189">
        <f t="shared" si="15"/>
        <v>13933.884008781937</v>
      </c>
      <c r="I104" s="189">
        <f t="shared" si="16"/>
        <v>199.39730557176389</v>
      </c>
      <c r="J104" s="88">
        <f t="shared" si="17"/>
        <v>1573.6435355723606</v>
      </c>
      <c r="K104" s="189">
        <f t="shared" si="22"/>
        <v>-5.9948443840634695</v>
      </c>
      <c r="L104" s="88">
        <f t="shared" si="18"/>
        <v>-47.311311879028899</v>
      </c>
      <c r="M104" s="89">
        <f t="shared" si="23"/>
        <v>13886.572696902907</v>
      </c>
      <c r="N104" s="89">
        <f t="shared" si="24"/>
        <v>164870.57269690291</v>
      </c>
      <c r="O104" s="89">
        <f t="shared" si="25"/>
        <v>20890.848035593375</v>
      </c>
      <c r="P104" s="90">
        <f t="shared" si="19"/>
        <v>0.9543743281899113</v>
      </c>
      <c r="Q104" s="1">
        <v>3982.778757634549</v>
      </c>
      <c r="R104" s="90">
        <f t="shared" si="26"/>
        <v>0.11801076662199086</v>
      </c>
      <c r="S104" s="90">
        <f t="shared" si="26"/>
        <v>0.11206088671852868</v>
      </c>
      <c r="T104" s="92">
        <v>7892</v>
      </c>
      <c r="U104" s="1">
        <v>135047</v>
      </c>
      <c r="V104" s="1">
        <v>17203.43949044586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204">
        <v>3114</v>
      </c>
      <c r="C105" t="s">
        <v>132</v>
      </c>
      <c r="D105" s="1">
        <v>112493</v>
      </c>
      <c r="E105" s="86">
        <f t="shared" si="20"/>
        <v>18059.560122009952</v>
      </c>
      <c r="F105" s="87">
        <f t="shared" si="14"/>
        <v>0.82503020123850213</v>
      </c>
      <c r="G105" s="189">
        <f t="shared" si="21"/>
        <v>2451.4664191237093</v>
      </c>
      <c r="H105" s="189">
        <f t="shared" si="15"/>
        <v>15270.184324721586</v>
      </c>
      <c r="I105" s="189">
        <f t="shared" si="16"/>
        <v>574.49652389210235</v>
      </c>
      <c r="J105" s="88">
        <f t="shared" si="17"/>
        <v>3578.5388473239059</v>
      </c>
      <c r="K105" s="189">
        <f t="shared" si="22"/>
        <v>369.10437393627501</v>
      </c>
      <c r="L105" s="88">
        <f t="shared" si="18"/>
        <v>2299.1511452490572</v>
      </c>
      <c r="M105" s="89">
        <f t="shared" si="23"/>
        <v>17569.335469970643</v>
      </c>
      <c r="N105" s="89">
        <f t="shared" si="24"/>
        <v>130062.33546997064</v>
      </c>
      <c r="O105" s="89">
        <f t="shared" si="25"/>
        <v>20880.130915069938</v>
      </c>
      <c r="P105" s="90">
        <f t="shared" si="19"/>
        <v>0.95388472888392528</v>
      </c>
      <c r="Q105" s="1">
        <v>5738.8853764959058</v>
      </c>
      <c r="R105" s="90">
        <f t="shared" si="26"/>
        <v>0.11353850113340526</v>
      </c>
      <c r="S105" s="90">
        <f t="shared" si="26"/>
        <v>0.10156112441548303</v>
      </c>
      <c r="T105" s="92">
        <v>6229</v>
      </c>
      <c r="U105" s="1">
        <v>101023</v>
      </c>
      <c r="V105" s="1">
        <v>16394.514767932487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204">
        <v>3116</v>
      </c>
      <c r="C106" t="s">
        <v>133</v>
      </c>
      <c r="D106" s="1">
        <v>71136</v>
      </c>
      <c r="E106" s="86">
        <f t="shared" si="20"/>
        <v>18054.822335025383</v>
      </c>
      <c r="F106" s="87">
        <f t="shared" si="14"/>
        <v>0.8248137608976025</v>
      </c>
      <c r="G106" s="189">
        <f t="shared" si="21"/>
        <v>2454.4986027938339</v>
      </c>
      <c r="H106" s="189">
        <f t="shared" si="15"/>
        <v>9670.7244950077056</v>
      </c>
      <c r="I106" s="189">
        <f t="shared" si="16"/>
        <v>576.15474933670168</v>
      </c>
      <c r="J106" s="88">
        <f t="shared" si="17"/>
        <v>2270.0497123866048</v>
      </c>
      <c r="K106" s="189">
        <f t="shared" si="22"/>
        <v>370.76259938087435</v>
      </c>
      <c r="L106" s="88">
        <f t="shared" si="18"/>
        <v>1460.8046415606448</v>
      </c>
      <c r="M106" s="89">
        <f t="shared" si="23"/>
        <v>11131.52913656835</v>
      </c>
      <c r="N106" s="89">
        <f t="shared" si="24"/>
        <v>82267.529136568352</v>
      </c>
      <c r="O106" s="89">
        <f t="shared" si="25"/>
        <v>20880.083537200091</v>
      </c>
      <c r="P106" s="90">
        <f t="shared" si="19"/>
        <v>0.95388256448051623</v>
      </c>
      <c r="Q106" s="1">
        <v>4111.0493696249559</v>
      </c>
      <c r="R106" s="90">
        <f t="shared" si="26"/>
        <v>0.12882033704655813</v>
      </c>
      <c r="S106" s="90">
        <f t="shared" si="26"/>
        <v>0.13340437902441235</v>
      </c>
      <c r="T106" s="92">
        <v>3940</v>
      </c>
      <c r="U106" s="1">
        <v>63018</v>
      </c>
      <c r="V106" s="1">
        <v>15929.726996966632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204">
        <v>3118</v>
      </c>
      <c r="C107" t="s">
        <v>134</v>
      </c>
      <c r="D107" s="1">
        <v>876511</v>
      </c>
      <c r="E107" s="86">
        <f t="shared" si="20"/>
        <v>18282.356131239179</v>
      </c>
      <c r="F107" s="87">
        <f t="shared" si="14"/>
        <v>0.83520838027983457</v>
      </c>
      <c r="G107" s="189">
        <f t="shared" si="21"/>
        <v>2308.876973217004</v>
      </c>
      <c r="H107" s="189">
        <f t="shared" si="15"/>
        <v>110694.48872694283</v>
      </c>
      <c r="I107" s="189">
        <f t="shared" si="16"/>
        <v>496.51792066187295</v>
      </c>
      <c r="J107" s="88">
        <f t="shared" si="17"/>
        <v>23804.558670292176</v>
      </c>
      <c r="K107" s="189">
        <f t="shared" si="22"/>
        <v>291.12577070604561</v>
      </c>
      <c r="L107" s="88">
        <f t="shared" si="18"/>
        <v>13957.442824959944</v>
      </c>
      <c r="M107" s="89">
        <f t="shared" si="23"/>
        <v>124651.93155190277</v>
      </c>
      <c r="N107" s="89">
        <f t="shared" si="24"/>
        <v>1001162.9315519028</v>
      </c>
      <c r="O107" s="89">
        <f t="shared" si="25"/>
        <v>20882.35887516223</v>
      </c>
      <c r="P107" s="90">
        <f t="shared" si="19"/>
        <v>0.95398651067433859</v>
      </c>
      <c r="Q107" s="1">
        <v>37001.090951251157</v>
      </c>
      <c r="R107" s="90">
        <f t="shared" si="26"/>
        <v>0.11584815489534837</v>
      </c>
      <c r="S107" s="90">
        <f t="shared" si="26"/>
        <v>0.10435056424565388</v>
      </c>
      <c r="T107" s="92">
        <v>47943</v>
      </c>
      <c r="U107" s="1">
        <v>785511</v>
      </c>
      <c r="V107" s="1">
        <v>16554.84836350608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204">
        <v>3120</v>
      </c>
      <c r="C108" t="s">
        <v>135</v>
      </c>
      <c r="D108" s="1">
        <v>148442</v>
      </c>
      <c r="E108" s="86">
        <f t="shared" si="20"/>
        <v>17294.885238261682</v>
      </c>
      <c r="F108" s="87">
        <f t="shared" si="14"/>
        <v>0.79009691000888993</v>
      </c>
      <c r="G108" s="189">
        <f t="shared" si="21"/>
        <v>2940.8583447226019</v>
      </c>
      <c r="H108" s="189">
        <f t="shared" si="15"/>
        <v>25241.387172754094</v>
      </c>
      <c r="I108" s="189">
        <f t="shared" si="16"/>
        <v>842.13273320399685</v>
      </c>
      <c r="J108" s="88">
        <f t="shared" si="17"/>
        <v>7228.0252490899047</v>
      </c>
      <c r="K108" s="189">
        <f t="shared" si="22"/>
        <v>636.74058324816951</v>
      </c>
      <c r="L108" s="88">
        <f t="shared" si="18"/>
        <v>5465.1444260190392</v>
      </c>
      <c r="M108" s="89">
        <f t="shared" si="23"/>
        <v>30706.531598773134</v>
      </c>
      <c r="N108" s="89">
        <f t="shared" si="24"/>
        <v>179148.53159877314</v>
      </c>
      <c r="O108" s="89">
        <f t="shared" si="25"/>
        <v>20872.484166232454</v>
      </c>
      <c r="P108" s="90">
        <f t="shared" si="19"/>
        <v>0.95353539597162906</v>
      </c>
      <c r="Q108" s="1">
        <v>6317.8006496169946</v>
      </c>
      <c r="R108" s="90">
        <f t="shared" si="26"/>
        <v>0.11804713449675752</v>
      </c>
      <c r="S108" s="90">
        <f t="shared" si="26"/>
        <v>0.110752407765799</v>
      </c>
      <c r="T108" s="92">
        <v>8583</v>
      </c>
      <c r="U108" s="1">
        <v>132769</v>
      </c>
      <c r="V108" s="1">
        <v>15570.423361088308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204">
        <v>3122</v>
      </c>
      <c r="C109" t="s">
        <v>136</v>
      </c>
      <c r="D109" s="1">
        <v>61988</v>
      </c>
      <c r="E109" s="86">
        <f t="shared" si="20"/>
        <v>16996.983822319715</v>
      </c>
      <c r="F109" s="87">
        <f t="shared" si="14"/>
        <v>0.77648762697633722</v>
      </c>
      <c r="G109" s="189">
        <f t="shared" si="21"/>
        <v>3131.5152509254613</v>
      </c>
      <c r="H109" s="189">
        <f t="shared" si="15"/>
        <v>11420.636120125158</v>
      </c>
      <c r="I109" s="189">
        <f t="shared" si="16"/>
        <v>946.39822878368557</v>
      </c>
      <c r="J109" s="88">
        <f t="shared" si="17"/>
        <v>3451.5143403741013</v>
      </c>
      <c r="K109" s="189">
        <f t="shared" si="22"/>
        <v>741.00607882785823</v>
      </c>
      <c r="L109" s="88">
        <f t="shared" si="18"/>
        <v>2702.4491694851986</v>
      </c>
      <c r="M109" s="89">
        <f t="shared" si="23"/>
        <v>14123.085289610357</v>
      </c>
      <c r="N109" s="89">
        <f t="shared" si="24"/>
        <v>76111.085289610361</v>
      </c>
      <c r="O109" s="89">
        <f t="shared" si="25"/>
        <v>20869.505152073034</v>
      </c>
      <c r="P109" s="90">
        <f t="shared" si="19"/>
        <v>0.9533993031413035</v>
      </c>
      <c r="Q109" s="1">
        <v>2615.3597540665542</v>
      </c>
      <c r="R109" s="90">
        <f t="shared" si="26"/>
        <v>2.456117153151962E-2</v>
      </c>
      <c r="S109" s="90">
        <f t="shared" si="26"/>
        <v>2.6808632286181612E-2</v>
      </c>
      <c r="T109" s="92">
        <v>3647</v>
      </c>
      <c r="U109" s="1">
        <v>60502</v>
      </c>
      <c r="V109" s="1">
        <v>16553.214774281805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204">
        <v>3124</v>
      </c>
      <c r="C110" t="s">
        <v>137</v>
      </c>
      <c r="D110" s="1">
        <v>23566</v>
      </c>
      <c r="E110" s="86">
        <f t="shared" si="20"/>
        <v>17404.726735598229</v>
      </c>
      <c r="F110" s="87">
        <f t="shared" si="14"/>
        <v>0.79511489228750953</v>
      </c>
      <c r="G110" s="189">
        <f t="shared" si="21"/>
        <v>2870.5597864272122</v>
      </c>
      <c r="H110" s="189">
        <f t="shared" si="15"/>
        <v>3886.7379508224449</v>
      </c>
      <c r="I110" s="189">
        <f t="shared" si="16"/>
        <v>803.68820913620539</v>
      </c>
      <c r="J110" s="88">
        <f t="shared" si="17"/>
        <v>1088.1938351704221</v>
      </c>
      <c r="K110" s="189">
        <f t="shared" si="22"/>
        <v>598.29605918037805</v>
      </c>
      <c r="L110" s="88">
        <f t="shared" si="18"/>
        <v>810.09286413023187</v>
      </c>
      <c r="M110" s="89">
        <f t="shared" si="23"/>
        <v>4696.8308149526765</v>
      </c>
      <c r="N110" s="89">
        <f t="shared" si="24"/>
        <v>28262.830814952678</v>
      </c>
      <c r="O110" s="89">
        <f t="shared" si="25"/>
        <v>20873.582581205821</v>
      </c>
      <c r="P110" s="90">
        <f t="shared" si="19"/>
        <v>0.95358557579441539</v>
      </c>
      <c r="Q110" s="1">
        <v>1505.340407734057</v>
      </c>
      <c r="R110" s="90">
        <f t="shared" si="26"/>
        <v>8.0563070292081249E-2</v>
      </c>
      <c r="S110" s="90">
        <f t="shared" si="26"/>
        <v>7.4178650378981803E-2</v>
      </c>
      <c r="T110" s="92">
        <v>1354</v>
      </c>
      <c r="U110" s="1">
        <v>21809</v>
      </c>
      <c r="V110" s="1">
        <v>16202.823179791978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204">
        <v>3201</v>
      </c>
      <c r="C111" t="s">
        <v>138</v>
      </c>
      <c r="D111" s="1">
        <v>4543266</v>
      </c>
      <c r="E111" s="86">
        <f t="shared" si="20"/>
        <v>34101.435133755665</v>
      </c>
      <c r="F111" s="87">
        <f t="shared" si="14"/>
        <v>1.5578847824003861</v>
      </c>
      <c r="G111" s="189">
        <f t="shared" si="21"/>
        <v>-7815.333588393547</v>
      </c>
      <c r="H111" s="189">
        <f t="shared" si="15"/>
        <v>-1041221.2633144954</v>
      </c>
      <c r="I111" s="189">
        <f t="shared" si="16"/>
        <v>0</v>
      </c>
      <c r="J111" s="88">
        <f t="shared" si="17"/>
        <v>0</v>
      </c>
      <c r="K111" s="189">
        <f t="shared" si="22"/>
        <v>-205.39214995582736</v>
      </c>
      <c r="L111" s="88">
        <f t="shared" si="18"/>
        <v>-27363.985354314969</v>
      </c>
      <c r="M111" s="89">
        <f t="shared" si="23"/>
        <v>-1068585.2486688104</v>
      </c>
      <c r="N111" s="89">
        <f t="shared" si="24"/>
        <v>3474680.7513311896</v>
      </c>
      <c r="O111" s="89">
        <f t="shared" si="25"/>
        <v>26080.709395406295</v>
      </c>
      <c r="P111" s="90">
        <f t="shared" si="19"/>
        <v>1.1914671661748175</v>
      </c>
      <c r="Q111" s="1">
        <v>-395395.30524535221</v>
      </c>
      <c r="R111" s="90">
        <f t="shared" si="26"/>
        <v>7.724302630898823E-2</v>
      </c>
      <c r="S111" s="90">
        <f t="shared" si="26"/>
        <v>7.0208458253558301E-2</v>
      </c>
      <c r="T111" s="92">
        <v>133228</v>
      </c>
      <c r="U111" s="1">
        <v>4217494</v>
      </c>
      <c r="V111" s="1">
        <v>31864.292298161046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204">
        <v>3203</v>
      </c>
      <c r="C112" t="s">
        <v>139</v>
      </c>
      <c r="D112" s="1">
        <v>2858036</v>
      </c>
      <c r="E112" s="86">
        <f t="shared" si="20"/>
        <v>28155.493601552571</v>
      </c>
      <c r="F112" s="87">
        <f t="shared" si="14"/>
        <v>1.2862512926739531</v>
      </c>
      <c r="G112" s="189">
        <f t="shared" si="21"/>
        <v>-4009.9310077835667</v>
      </c>
      <c r="H112" s="189">
        <f t="shared" si="15"/>
        <v>-407044.08666910208</v>
      </c>
      <c r="I112" s="189">
        <f t="shared" si="16"/>
        <v>0</v>
      </c>
      <c r="J112" s="88">
        <f t="shared" si="17"/>
        <v>0</v>
      </c>
      <c r="K112" s="189">
        <f t="shared" si="22"/>
        <v>-205.39214995582736</v>
      </c>
      <c r="L112" s="88">
        <f t="shared" si="18"/>
        <v>-20849.15174986608</v>
      </c>
      <c r="M112" s="89">
        <f t="shared" si="23"/>
        <v>-427893.23841896816</v>
      </c>
      <c r="N112" s="89">
        <f t="shared" si="24"/>
        <v>2430142.7615810316</v>
      </c>
      <c r="O112" s="89">
        <f t="shared" si="25"/>
        <v>23940.170443813178</v>
      </c>
      <c r="P112" s="90">
        <f t="shared" si="19"/>
        <v>1.0936791098733014</v>
      </c>
      <c r="Q112" s="1">
        <v>-103905.88618961815</v>
      </c>
      <c r="R112" s="90">
        <f t="shared" si="26"/>
        <v>0.13374580850568393</v>
      </c>
      <c r="S112" s="90">
        <f t="shared" si="26"/>
        <v>0.12238701778515387</v>
      </c>
      <c r="T112" s="92">
        <v>101509</v>
      </c>
      <c r="U112" s="1">
        <v>2520879</v>
      </c>
      <c r="V112" s="1">
        <v>25085.369979699877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204">
        <v>3205</v>
      </c>
      <c r="C113" t="s">
        <v>140</v>
      </c>
      <c r="D113" s="1">
        <v>2096544</v>
      </c>
      <c r="E113" s="86">
        <f t="shared" si="20"/>
        <v>21665.002945097189</v>
      </c>
      <c r="F113" s="87">
        <f t="shared" si="14"/>
        <v>0.98974070347605692</v>
      </c>
      <c r="G113" s="189">
        <f t="shared" si="21"/>
        <v>143.98301234787797</v>
      </c>
      <c r="H113" s="189">
        <f t="shared" si="15"/>
        <v>13933.380087916499</v>
      </c>
      <c r="I113" s="189">
        <f t="shared" si="16"/>
        <v>0</v>
      </c>
      <c r="J113" s="88">
        <f t="shared" si="17"/>
        <v>0</v>
      </c>
      <c r="K113" s="189">
        <f t="shared" si="22"/>
        <v>-205.39214995582736</v>
      </c>
      <c r="L113" s="88">
        <f t="shared" si="18"/>
        <v>-19876.003743375368</v>
      </c>
      <c r="M113" s="89">
        <f t="shared" si="23"/>
        <v>-5942.6236554588686</v>
      </c>
      <c r="N113" s="89">
        <f t="shared" si="24"/>
        <v>2090601.3763445411</v>
      </c>
      <c r="O113" s="89">
        <f t="shared" si="25"/>
        <v>21603.59380748924</v>
      </c>
      <c r="P113" s="90">
        <f t="shared" si="19"/>
        <v>0.98693529776205891</v>
      </c>
      <c r="Q113" s="1">
        <v>11702.158078046754</v>
      </c>
      <c r="R113" s="90">
        <f t="shared" si="26"/>
        <v>0.11766383573751737</v>
      </c>
      <c r="S113" s="90">
        <f t="shared" si="26"/>
        <v>0.10601031546533721</v>
      </c>
      <c r="T113" s="92">
        <v>96771</v>
      </c>
      <c r="U113" s="1">
        <v>1875827</v>
      </c>
      <c r="V113" s="1">
        <v>19588.42755999248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204">
        <v>3207</v>
      </c>
      <c r="C114" t="s">
        <v>141</v>
      </c>
      <c r="D114" s="1">
        <v>1545273</v>
      </c>
      <c r="E114" s="86">
        <f t="shared" si="20"/>
        <v>23634.893929429039</v>
      </c>
      <c r="F114" s="87">
        <f t="shared" si="14"/>
        <v>1.079732903963847</v>
      </c>
      <c r="G114" s="189">
        <f t="shared" si="21"/>
        <v>-1116.7472176245064</v>
      </c>
      <c r="H114" s="189">
        <f t="shared" si="15"/>
        <v>-73014.04983550786</v>
      </c>
      <c r="I114" s="189">
        <f t="shared" si="16"/>
        <v>0</v>
      </c>
      <c r="J114" s="88">
        <f t="shared" si="17"/>
        <v>0</v>
      </c>
      <c r="K114" s="189">
        <f t="shared" si="22"/>
        <v>-205.39214995582736</v>
      </c>
      <c r="L114" s="88">
        <f t="shared" si="18"/>
        <v>-13428.74415626195</v>
      </c>
      <c r="M114" s="89">
        <f t="shared" si="23"/>
        <v>-86442.79399176981</v>
      </c>
      <c r="N114" s="89">
        <f t="shared" si="24"/>
        <v>1458830.2060082301</v>
      </c>
      <c r="O114" s="89">
        <f t="shared" si="25"/>
        <v>22312.754561848702</v>
      </c>
      <c r="P114" s="90">
        <f t="shared" si="19"/>
        <v>1.019332489937663</v>
      </c>
      <c r="Q114" s="1">
        <v>-19031.601220812299</v>
      </c>
      <c r="R114" s="93">
        <f t="shared" si="26"/>
        <v>9.9566868538517539E-2</v>
      </c>
      <c r="S114" s="94">
        <f t="shared" si="26"/>
        <v>8.7575752200927823E-2</v>
      </c>
      <c r="T114" s="92">
        <v>65381</v>
      </c>
      <c r="U114" s="1">
        <v>1405347</v>
      </c>
      <c r="V114" s="1">
        <v>21731.722026349969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204">
        <v>3209</v>
      </c>
      <c r="C115" t="s">
        <v>142</v>
      </c>
      <c r="D115" s="1">
        <v>878853</v>
      </c>
      <c r="E115" s="86">
        <f t="shared" si="20"/>
        <v>19112.978991779393</v>
      </c>
      <c r="F115" s="87">
        <f t="shared" si="14"/>
        <v>0.8731544288632439</v>
      </c>
      <c r="G115" s="189">
        <f t="shared" si="21"/>
        <v>1777.278342471267</v>
      </c>
      <c r="H115" s="189">
        <f t="shared" si="15"/>
        <v>81722.812743513801</v>
      </c>
      <c r="I115" s="189">
        <f t="shared" si="16"/>
        <v>205.79991947279814</v>
      </c>
      <c r="J115" s="88">
        <f t="shared" si="17"/>
        <v>9463.0918971982046</v>
      </c>
      <c r="K115" s="189">
        <f t="shared" si="22"/>
        <v>0.40776951697077379</v>
      </c>
      <c r="L115" s="88">
        <f t="shared" si="18"/>
        <v>18.75005792935012</v>
      </c>
      <c r="M115" s="89">
        <f t="shared" si="23"/>
        <v>81741.562801443157</v>
      </c>
      <c r="N115" s="89">
        <f t="shared" si="24"/>
        <v>960594.56280144316</v>
      </c>
      <c r="O115" s="89">
        <f t="shared" si="25"/>
        <v>20890.665103767631</v>
      </c>
      <c r="P115" s="90">
        <f t="shared" si="19"/>
        <v>0.95436597116017263</v>
      </c>
      <c r="Q115" s="1">
        <v>29942.248780227019</v>
      </c>
      <c r="R115" s="93">
        <f t="shared" si="26"/>
        <v>0.12939593555069509</v>
      </c>
      <c r="S115" s="94">
        <f t="shared" si="26"/>
        <v>0.10689742141550246</v>
      </c>
      <c r="T115" s="92">
        <v>45982</v>
      </c>
      <c r="U115" s="1">
        <v>778162</v>
      </c>
      <c r="V115" s="1">
        <v>17267.163715439576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204">
        <v>3212</v>
      </c>
      <c r="C116" t="s">
        <v>143</v>
      </c>
      <c r="D116" s="1">
        <v>450915</v>
      </c>
      <c r="E116" s="86">
        <f t="shared" si="20"/>
        <v>21467.031659128777</v>
      </c>
      <c r="F116" s="87">
        <f t="shared" si="14"/>
        <v>0.9806966133211199</v>
      </c>
      <c r="G116" s="189">
        <f t="shared" si="21"/>
        <v>270.68463536766126</v>
      </c>
      <c r="H116" s="189">
        <f t="shared" si="15"/>
        <v>5685.7307658977252</v>
      </c>
      <c r="I116" s="189">
        <f t="shared" si="16"/>
        <v>0</v>
      </c>
      <c r="J116" s="88">
        <f t="shared" si="17"/>
        <v>0</v>
      </c>
      <c r="K116" s="189">
        <f t="shared" si="22"/>
        <v>-205.39214995582736</v>
      </c>
      <c r="L116" s="88">
        <f t="shared" si="18"/>
        <v>-4314.2621098221543</v>
      </c>
      <c r="M116" s="89">
        <f t="shared" si="23"/>
        <v>1371.4686560755708</v>
      </c>
      <c r="N116" s="89">
        <f t="shared" si="24"/>
        <v>452286.46865607559</v>
      </c>
      <c r="O116" s="89">
        <f t="shared" si="25"/>
        <v>21532.324144540613</v>
      </c>
      <c r="P116" s="90">
        <f t="shared" si="19"/>
        <v>0.98367942530628161</v>
      </c>
      <c r="Q116" s="1">
        <v>1974.2904005267583</v>
      </c>
      <c r="R116" s="93">
        <f t="shared" si="26"/>
        <v>8.2691439602762221E-2</v>
      </c>
      <c r="S116" s="93">
        <f t="shared" si="26"/>
        <v>6.68672895452498E-2</v>
      </c>
      <c r="T116" s="92">
        <v>21005</v>
      </c>
      <c r="U116" s="1">
        <v>416476</v>
      </c>
      <c r="V116" s="1">
        <v>20121.55763841917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204">
        <v>3214</v>
      </c>
      <c r="C117" t="s">
        <v>144</v>
      </c>
      <c r="D117" s="1">
        <v>404758</v>
      </c>
      <c r="E117" s="86">
        <f t="shared" si="20"/>
        <v>24636.800779110112</v>
      </c>
      <c r="F117" s="87">
        <f t="shared" si="14"/>
        <v>1.1255038642879134</v>
      </c>
      <c r="G117" s="189">
        <f t="shared" si="21"/>
        <v>-1757.9676014203928</v>
      </c>
      <c r="H117" s="189">
        <f t="shared" si="15"/>
        <v>-28881.649723735634</v>
      </c>
      <c r="I117" s="189">
        <f t="shared" si="16"/>
        <v>0</v>
      </c>
      <c r="J117" s="88">
        <f t="shared" si="17"/>
        <v>0</v>
      </c>
      <c r="K117" s="189">
        <f t="shared" si="22"/>
        <v>-205.39214995582736</v>
      </c>
      <c r="L117" s="88">
        <f t="shared" si="18"/>
        <v>-3374.3876316242881</v>
      </c>
      <c r="M117" s="89">
        <f t="shared" si="23"/>
        <v>-32256.037355359924</v>
      </c>
      <c r="N117" s="89">
        <f t="shared" si="24"/>
        <v>372501.96264464007</v>
      </c>
      <c r="O117" s="89">
        <f t="shared" si="25"/>
        <v>22673.44102773389</v>
      </c>
      <c r="P117" s="90">
        <f t="shared" si="19"/>
        <v>1.0358100356543272</v>
      </c>
      <c r="Q117" s="1">
        <v>-13813.989749571389</v>
      </c>
      <c r="R117" s="93">
        <f t="shared" si="26"/>
        <v>9.5652126835976195E-2</v>
      </c>
      <c r="S117" s="93">
        <f t="shared" si="26"/>
        <v>8.951663498200417E-2</v>
      </c>
      <c r="T117" s="92">
        <v>16429</v>
      </c>
      <c r="U117" s="1">
        <v>369422</v>
      </c>
      <c r="V117" s="1">
        <v>22612.597172063412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204">
        <v>3216</v>
      </c>
      <c r="C118" t="s">
        <v>145</v>
      </c>
      <c r="D118" s="1">
        <v>395485</v>
      </c>
      <c r="E118" s="86">
        <f t="shared" si="20"/>
        <v>19610.502305747013</v>
      </c>
      <c r="F118" s="87">
        <f t="shared" si="14"/>
        <v>0.89588320836121704</v>
      </c>
      <c r="G118" s="189">
        <f t="shared" si="21"/>
        <v>1458.8634215319903</v>
      </c>
      <c r="H118" s="189">
        <f t="shared" si="15"/>
        <v>29420.898622035649</v>
      </c>
      <c r="I118" s="189">
        <f t="shared" si="16"/>
        <v>31.666759584131068</v>
      </c>
      <c r="J118" s="88">
        <f t="shared" si="17"/>
        <v>638.62354053317131</v>
      </c>
      <c r="K118" s="189">
        <f t="shared" si="22"/>
        <v>-173.72539037169631</v>
      </c>
      <c r="L118" s="88">
        <f t="shared" si="18"/>
        <v>-3503.5199476259995</v>
      </c>
      <c r="M118" s="89">
        <f t="shared" si="23"/>
        <v>25917.378674409651</v>
      </c>
      <c r="N118" s="89">
        <f t="shared" si="24"/>
        <v>421402.37867440964</v>
      </c>
      <c r="O118" s="89">
        <f t="shared" si="25"/>
        <v>20895.640336907305</v>
      </c>
      <c r="P118" s="90">
        <f t="shared" si="19"/>
        <v>0.95459325895515224</v>
      </c>
      <c r="Q118" s="1">
        <v>7282.8207305015712</v>
      </c>
      <c r="R118" s="93">
        <f t="shared" si="26"/>
        <v>6.7055731831034554E-2</v>
      </c>
      <c r="S118" s="93">
        <f t="shared" si="26"/>
        <v>5.0547506099330231E-2</v>
      </c>
      <c r="T118" s="92">
        <v>20167</v>
      </c>
      <c r="U118" s="1">
        <v>370632</v>
      </c>
      <c r="V118" s="1">
        <v>18666.935280785696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204">
        <v>3218</v>
      </c>
      <c r="C119" t="s">
        <v>146</v>
      </c>
      <c r="D119" s="1">
        <v>462666</v>
      </c>
      <c r="E119" s="86">
        <f t="shared" si="20"/>
        <v>20359.3399339934</v>
      </c>
      <c r="F119" s="87">
        <f t="shared" si="14"/>
        <v>0.93009299281627267</v>
      </c>
      <c r="G119" s="189">
        <f t="shared" si="21"/>
        <v>979.60733945430263</v>
      </c>
      <c r="H119" s="189">
        <f t="shared" si="15"/>
        <v>22261.576789099028</v>
      </c>
      <c r="I119" s="189">
        <f t="shared" si="16"/>
        <v>0</v>
      </c>
      <c r="J119" s="88">
        <f t="shared" si="17"/>
        <v>0</v>
      </c>
      <c r="K119" s="189">
        <f t="shared" si="22"/>
        <v>-205.39214995582736</v>
      </c>
      <c r="L119" s="88">
        <f t="shared" si="18"/>
        <v>-4667.5366077461767</v>
      </c>
      <c r="M119" s="89">
        <f t="shared" si="23"/>
        <v>17594.040181352852</v>
      </c>
      <c r="N119" s="89">
        <f t="shared" si="24"/>
        <v>480260.04018135287</v>
      </c>
      <c r="O119" s="89">
        <f t="shared" si="25"/>
        <v>21133.555123491875</v>
      </c>
      <c r="P119" s="90">
        <f t="shared" si="19"/>
        <v>0.96546212192453651</v>
      </c>
      <c r="Q119" s="1">
        <v>5038.2158415600679</v>
      </c>
      <c r="R119" s="93">
        <f t="shared" si="26"/>
        <v>0.13461656362731225</v>
      </c>
      <c r="S119" s="93">
        <f t="shared" si="26"/>
        <v>0.1155939492932305</v>
      </c>
      <c r="T119" s="92">
        <v>22725</v>
      </c>
      <c r="U119" s="1">
        <v>407773</v>
      </c>
      <c r="V119" s="1">
        <v>18249.776226279988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204">
        <v>3220</v>
      </c>
      <c r="C120" t="s">
        <v>147</v>
      </c>
      <c r="D120" s="1">
        <v>218438</v>
      </c>
      <c r="E120" s="86">
        <f t="shared" si="20"/>
        <v>18674.702915277423</v>
      </c>
      <c r="F120" s="87">
        <f t="shared" si="14"/>
        <v>0.85313229116157563</v>
      </c>
      <c r="G120" s="189">
        <f t="shared" si="21"/>
        <v>2057.7750314325281</v>
      </c>
      <c r="H120" s="189">
        <f t="shared" si="15"/>
        <v>24069.794542666281</v>
      </c>
      <c r="I120" s="189">
        <f t="shared" si="16"/>
        <v>359.19654624848772</v>
      </c>
      <c r="J120" s="88">
        <f t="shared" si="17"/>
        <v>4201.522001468561</v>
      </c>
      <c r="K120" s="189">
        <f t="shared" si="22"/>
        <v>153.80439629266036</v>
      </c>
      <c r="L120" s="88">
        <f t="shared" si="18"/>
        <v>1799.0500234352482</v>
      </c>
      <c r="M120" s="89">
        <f t="shared" si="23"/>
        <v>25868.844566101528</v>
      </c>
      <c r="N120" s="89">
        <f t="shared" si="24"/>
        <v>244306.84456610153</v>
      </c>
      <c r="O120" s="89">
        <f t="shared" si="25"/>
        <v>20886.282343002607</v>
      </c>
      <c r="P120" s="90">
        <f t="shared" si="19"/>
        <v>0.95416574978315571</v>
      </c>
      <c r="Q120" s="1">
        <v>8441.1604204322539</v>
      </c>
      <c r="R120" s="93">
        <f t="shared" si="26"/>
        <v>0.12810899024954553</v>
      </c>
      <c r="S120" s="93">
        <f t="shared" si="26"/>
        <v>0.11383523368316682</v>
      </c>
      <c r="T120" s="92">
        <v>11697</v>
      </c>
      <c r="U120" s="1">
        <v>193632</v>
      </c>
      <c r="V120" s="1">
        <v>16766.126937397177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204">
        <v>3222</v>
      </c>
      <c r="C121" t="s">
        <v>148</v>
      </c>
      <c r="D121" s="1">
        <v>1115722</v>
      </c>
      <c r="E121" s="86">
        <f t="shared" si="20"/>
        <v>21659.87847255926</v>
      </c>
      <c r="F121" s="87">
        <f t="shared" si="14"/>
        <v>0.98950659785107797</v>
      </c>
      <c r="G121" s="189">
        <f t="shared" si="21"/>
        <v>147.26267477215268</v>
      </c>
      <c r="H121" s="189">
        <f t="shared" si="15"/>
        <v>7585.6476401883565</v>
      </c>
      <c r="I121" s="189">
        <f t="shared" si="16"/>
        <v>0</v>
      </c>
      <c r="J121" s="88">
        <f t="shared" si="17"/>
        <v>0</v>
      </c>
      <c r="K121" s="189">
        <f t="shared" si="22"/>
        <v>-205.39214995582736</v>
      </c>
      <c r="L121" s="88">
        <f t="shared" si="18"/>
        <v>-10579.955036374622</v>
      </c>
      <c r="M121" s="89">
        <f t="shared" si="23"/>
        <v>-2994.3073961862656</v>
      </c>
      <c r="N121" s="89">
        <f t="shared" si="24"/>
        <v>1112727.6926038137</v>
      </c>
      <c r="O121" s="89">
        <f t="shared" si="25"/>
        <v>21601.748997375584</v>
      </c>
      <c r="P121" s="90">
        <f t="shared" si="19"/>
        <v>0.98685101973706635</v>
      </c>
      <c r="Q121" s="1">
        <v>-2711.3553296104737</v>
      </c>
      <c r="R121" s="93">
        <f t="shared" si="26"/>
        <v>0.13959189176490777</v>
      </c>
      <c r="S121" s="93">
        <f t="shared" si="26"/>
        <v>0.10645122950123923</v>
      </c>
      <c r="T121" s="92">
        <v>51511</v>
      </c>
      <c r="U121" s="1">
        <v>979054</v>
      </c>
      <c r="V121" s="1">
        <v>19575.99024253694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204">
        <v>3224</v>
      </c>
      <c r="C122" t="s">
        <v>149</v>
      </c>
      <c r="D122" s="1">
        <v>427496</v>
      </c>
      <c r="E122" s="86">
        <f t="shared" si="20"/>
        <v>20450.440107156523</v>
      </c>
      <c r="F122" s="87">
        <f t="shared" si="14"/>
        <v>0.93425479928829369</v>
      </c>
      <c r="G122" s="189">
        <f t="shared" si="21"/>
        <v>921.30322862990431</v>
      </c>
      <c r="H122" s="189">
        <f t="shared" si="15"/>
        <v>19258.92269127952</v>
      </c>
      <c r="I122" s="189">
        <f t="shared" si="16"/>
        <v>0</v>
      </c>
      <c r="J122" s="88">
        <f t="shared" si="17"/>
        <v>0</v>
      </c>
      <c r="K122" s="189">
        <f t="shared" si="22"/>
        <v>-205.39214995582736</v>
      </c>
      <c r="L122" s="88">
        <f t="shared" si="18"/>
        <v>-4293.5175026766155</v>
      </c>
      <c r="M122" s="89">
        <f t="shared" si="23"/>
        <v>14965.405188602905</v>
      </c>
      <c r="N122" s="89">
        <f t="shared" si="24"/>
        <v>442461.40518860292</v>
      </c>
      <c r="O122" s="89">
        <f t="shared" si="25"/>
        <v>21166.351185830605</v>
      </c>
      <c r="P122" s="90">
        <f t="shared" si="19"/>
        <v>0.9669603722544643</v>
      </c>
      <c r="Q122" s="1">
        <v>6008.0106856753791</v>
      </c>
      <c r="R122" s="93">
        <f t="shared" si="26"/>
        <v>9.3731770966586497E-2</v>
      </c>
      <c r="S122" s="93">
        <f t="shared" si="26"/>
        <v>7.3064719228555272E-2</v>
      </c>
      <c r="T122" s="92">
        <v>20904</v>
      </c>
      <c r="U122" s="1">
        <v>390860</v>
      </c>
      <c r="V122" s="1">
        <v>19057.974547759521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204">
        <v>3226</v>
      </c>
      <c r="C123" t="s">
        <v>150</v>
      </c>
      <c r="D123" s="1">
        <v>308568</v>
      </c>
      <c r="E123" s="86">
        <f t="shared" si="20"/>
        <v>16717.304149962074</v>
      </c>
      <c r="F123" s="87">
        <f t="shared" si="14"/>
        <v>0.76371078330967868</v>
      </c>
      <c r="G123" s="189">
        <f t="shared" si="21"/>
        <v>3310.5102412343513</v>
      </c>
      <c r="H123" s="189">
        <f t="shared" si="15"/>
        <v>61105.398032703655</v>
      </c>
      <c r="I123" s="189">
        <f t="shared" si="16"/>
        <v>1044.2861141088599</v>
      </c>
      <c r="J123" s="88">
        <f t="shared" si="17"/>
        <v>19275.433094221335</v>
      </c>
      <c r="K123" s="189">
        <f t="shared" si="22"/>
        <v>838.89396415303258</v>
      </c>
      <c r="L123" s="88">
        <f t="shared" si="18"/>
        <v>15484.304790336675</v>
      </c>
      <c r="M123" s="89">
        <f t="shared" si="23"/>
        <v>76589.702823040338</v>
      </c>
      <c r="N123" s="89">
        <f t="shared" si="24"/>
        <v>385157.70282304031</v>
      </c>
      <c r="O123" s="89">
        <f t="shared" si="25"/>
        <v>20866.708355349459</v>
      </c>
      <c r="P123" s="90">
        <f t="shared" si="19"/>
        <v>0.9532715347046371</v>
      </c>
      <c r="Q123" s="1">
        <v>19677.249945314128</v>
      </c>
      <c r="R123" s="93">
        <f t="shared" si="26"/>
        <v>8.1067445844675914E-2</v>
      </c>
      <c r="S123" s="93">
        <f t="shared" si="26"/>
        <v>7.2633503261425494E-2</v>
      </c>
      <c r="T123" s="92">
        <v>18458</v>
      </c>
      <c r="U123" s="1">
        <v>285429</v>
      </c>
      <c r="V123" s="1">
        <v>15585.289942120782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7">
        <v>3228</v>
      </c>
      <c r="C124" s="208" t="s">
        <v>151</v>
      </c>
      <c r="D124" s="1">
        <v>467038</v>
      </c>
      <c r="E124" s="86">
        <f t="shared" si="20"/>
        <v>18720.458553791887</v>
      </c>
      <c r="F124" s="87">
        <f t="shared" si="14"/>
        <v>0.85522258480086399</v>
      </c>
      <c r="G124" s="189">
        <f t="shared" si="21"/>
        <v>2028.4914227832714</v>
      </c>
      <c r="H124" s="189">
        <f t="shared" si="15"/>
        <v>50606.804015597052</v>
      </c>
      <c r="I124" s="189">
        <f t="shared" si="16"/>
        <v>343.18207276842548</v>
      </c>
      <c r="J124" s="88">
        <f t="shared" si="17"/>
        <v>8561.7063514266792</v>
      </c>
      <c r="K124" s="189">
        <f t="shared" si="22"/>
        <v>137.78992281259812</v>
      </c>
      <c r="L124" s="88">
        <f t="shared" si="18"/>
        <v>3437.5829943286981</v>
      </c>
      <c r="M124" s="89">
        <f t="shared" si="23"/>
        <v>54044.387009925747</v>
      </c>
      <c r="N124" s="89">
        <f t="shared" si="24"/>
        <v>521082.38700992573</v>
      </c>
      <c r="O124" s="89">
        <f t="shared" si="25"/>
        <v>20886.739899387754</v>
      </c>
      <c r="P124" s="90">
        <f t="shared" si="19"/>
        <v>0.95418665271954872</v>
      </c>
      <c r="Q124" s="1">
        <v>15575.708221676017</v>
      </c>
      <c r="R124" s="93">
        <f t="shared" si="26"/>
        <v>0.12168445524675051</v>
      </c>
      <c r="S124" s="93">
        <f t="shared" si="26"/>
        <v>0.11939144950610636</v>
      </c>
      <c r="T124" s="92">
        <v>24948</v>
      </c>
      <c r="U124" s="1">
        <v>416372</v>
      </c>
      <c r="V124" s="1">
        <v>16723.781981764874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204">
        <v>3230</v>
      </c>
      <c r="C125" t="s">
        <v>152</v>
      </c>
      <c r="D125" s="1">
        <v>171086</v>
      </c>
      <c r="E125" s="86">
        <f t="shared" si="20"/>
        <v>22878.577159668359</v>
      </c>
      <c r="F125" s="87">
        <f t="shared" si="14"/>
        <v>1.045181443543987</v>
      </c>
      <c r="G125" s="189">
        <f t="shared" si="21"/>
        <v>-632.70448497767097</v>
      </c>
      <c r="H125" s="189">
        <f t="shared" si="15"/>
        <v>-4731.3641386630234</v>
      </c>
      <c r="I125" s="189">
        <f t="shared" si="16"/>
        <v>0</v>
      </c>
      <c r="J125" s="88">
        <f t="shared" si="17"/>
        <v>0</v>
      </c>
      <c r="K125" s="189">
        <f t="shared" si="22"/>
        <v>-205.39214995582736</v>
      </c>
      <c r="L125" s="88">
        <f t="shared" si="18"/>
        <v>-1535.9224973696771</v>
      </c>
      <c r="M125" s="89">
        <f t="shared" si="23"/>
        <v>-6267.2866360327007</v>
      </c>
      <c r="N125" s="89">
        <f t="shared" si="24"/>
        <v>164818.71336396731</v>
      </c>
      <c r="O125" s="89">
        <f t="shared" si="25"/>
        <v>22040.480524734863</v>
      </c>
      <c r="P125" s="90">
        <f t="shared" si="19"/>
        <v>1.0068939641865138</v>
      </c>
      <c r="Q125" s="1">
        <v>-2933.4207162514131</v>
      </c>
      <c r="R125" s="93">
        <f t="shared" si="26"/>
        <v>0.10243638402206343</v>
      </c>
      <c r="S125" s="93">
        <f t="shared" si="26"/>
        <v>9.8750784984813864E-2</v>
      </c>
      <c r="T125" s="92">
        <v>7478</v>
      </c>
      <c r="U125" s="1">
        <v>155189</v>
      </c>
      <c r="V125" s="1">
        <v>20822.353414732323</v>
      </c>
      <c r="W125" s="195"/>
      <c r="X125" s="89">
        <v>0</v>
      </c>
      <c r="Y125" s="89">
        <f t="shared" si="27"/>
        <v>0</v>
      </c>
      <c r="Z125" s="1"/>
    </row>
    <row r="126" spans="2:27">
      <c r="B126" s="204">
        <v>3232</v>
      </c>
      <c r="C126" t="s">
        <v>153</v>
      </c>
      <c r="D126" s="1">
        <v>585746</v>
      </c>
      <c r="E126" s="86">
        <f t="shared" si="20"/>
        <v>22500.998770743699</v>
      </c>
      <c r="F126" s="87">
        <f t="shared" si="14"/>
        <v>1.0279322097811909</v>
      </c>
      <c r="G126" s="189">
        <f t="shared" si="21"/>
        <v>-391.05431606588888</v>
      </c>
      <c r="H126" s="189">
        <f t="shared" si="15"/>
        <v>-10179.925955827219</v>
      </c>
      <c r="I126" s="189">
        <f t="shared" si="16"/>
        <v>0</v>
      </c>
      <c r="J126" s="88">
        <f t="shared" si="17"/>
        <v>0</v>
      </c>
      <c r="K126" s="189">
        <f t="shared" si="22"/>
        <v>-205.39214995582736</v>
      </c>
      <c r="L126" s="88">
        <f t="shared" si="18"/>
        <v>-5346.7684476500981</v>
      </c>
      <c r="M126" s="89">
        <f t="shared" si="23"/>
        <v>-15526.694403477317</v>
      </c>
      <c r="N126" s="89">
        <f t="shared" si="24"/>
        <v>570219.30559652264</v>
      </c>
      <c r="O126" s="89">
        <f t="shared" si="25"/>
        <v>21904.552304721983</v>
      </c>
      <c r="P126" s="90">
        <f t="shared" si="19"/>
        <v>1.0006842400319071</v>
      </c>
      <c r="Q126" s="1">
        <v>-3121.1760691972104</v>
      </c>
      <c r="R126" s="93">
        <f t="shared" si="26"/>
        <v>8.6755500142860847E-2</v>
      </c>
      <c r="S126" s="93">
        <f t="shared" si="26"/>
        <v>8.6379777973942237E-2</v>
      </c>
      <c r="T126" s="92">
        <v>26032</v>
      </c>
      <c r="U126" s="1">
        <v>538986</v>
      </c>
      <c r="V126" s="1">
        <v>20711.908696153405</v>
      </c>
      <c r="W126" s="195"/>
      <c r="X126" s="89">
        <v>0</v>
      </c>
      <c r="Y126" s="89">
        <f t="shared" si="27"/>
        <v>0</v>
      </c>
      <c r="Z126" s="1"/>
    </row>
    <row r="127" spans="2:27">
      <c r="B127" s="204">
        <v>3234</v>
      </c>
      <c r="C127" t="s">
        <v>154</v>
      </c>
      <c r="D127" s="1">
        <v>178391</v>
      </c>
      <c r="E127" s="86">
        <f t="shared" si="20"/>
        <v>18851.421325161155</v>
      </c>
      <c r="F127" s="87">
        <f t="shared" si="14"/>
        <v>0.86120546815392285</v>
      </c>
      <c r="G127" s="189">
        <f t="shared" si="21"/>
        <v>1944.6752491069399</v>
      </c>
      <c r="H127" s="189">
        <f t="shared" si="15"/>
        <v>18402.461882298972</v>
      </c>
      <c r="I127" s="189">
        <f t="shared" si="16"/>
        <v>297.34510278918168</v>
      </c>
      <c r="J127" s="88">
        <f t="shared" si="17"/>
        <v>2813.7767076940263</v>
      </c>
      <c r="K127" s="189">
        <f t="shared" si="22"/>
        <v>91.952952833354317</v>
      </c>
      <c r="L127" s="88">
        <f t="shared" si="18"/>
        <v>870.1507926620319</v>
      </c>
      <c r="M127" s="89">
        <f t="shared" si="23"/>
        <v>19272.612674961005</v>
      </c>
      <c r="N127" s="89">
        <f t="shared" si="24"/>
        <v>197663.61267496101</v>
      </c>
      <c r="O127" s="89">
        <f t="shared" si="25"/>
        <v>20888.049527101448</v>
      </c>
      <c r="P127" s="90">
        <f t="shared" si="19"/>
        <v>0.95424648155307934</v>
      </c>
      <c r="Q127" s="1">
        <v>6629.2853311576037</v>
      </c>
      <c r="R127" s="93">
        <f t="shared" si="26"/>
        <v>0.1124685075706553</v>
      </c>
      <c r="S127" s="93">
        <f t="shared" si="26"/>
        <v>0.10741343562459824</v>
      </c>
      <c r="T127" s="92">
        <v>9463</v>
      </c>
      <c r="U127" s="1">
        <v>160356</v>
      </c>
      <c r="V127" s="1">
        <v>17022.929936305733</v>
      </c>
      <c r="W127" s="195"/>
      <c r="X127" s="89">
        <v>0</v>
      </c>
      <c r="Y127" s="89">
        <f t="shared" si="27"/>
        <v>0</v>
      </c>
      <c r="Z127" s="1"/>
    </row>
    <row r="128" spans="2:27">
      <c r="B128" s="207">
        <v>3236</v>
      </c>
      <c r="C128" s="208" t="s">
        <v>155</v>
      </c>
      <c r="D128" s="1">
        <v>124107</v>
      </c>
      <c r="E128" s="86">
        <f t="shared" si="20"/>
        <v>17628.835227272728</v>
      </c>
      <c r="F128" s="87">
        <f t="shared" si="14"/>
        <v>0.8053530305774963</v>
      </c>
      <c r="G128" s="189">
        <f t="shared" si="21"/>
        <v>2727.130351755533</v>
      </c>
      <c r="H128" s="189">
        <f t="shared" si="15"/>
        <v>19198.997676358955</v>
      </c>
      <c r="I128" s="189">
        <f t="shared" si="16"/>
        <v>725.25023705013098</v>
      </c>
      <c r="J128" s="88">
        <f t="shared" si="17"/>
        <v>5105.7616688329226</v>
      </c>
      <c r="K128" s="189">
        <f t="shared" si="22"/>
        <v>519.85808709430364</v>
      </c>
      <c r="L128" s="88">
        <f t="shared" si="18"/>
        <v>3659.8009331438975</v>
      </c>
      <c r="M128" s="89">
        <f t="shared" si="23"/>
        <v>22858.798609502854</v>
      </c>
      <c r="N128" s="89">
        <f t="shared" si="24"/>
        <v>146965.79860950285</v>
      </c>
      <c r="O128" s="89">
        <f t="shared" si="25"/>
        <v>20875.823666122564</v>
      </c>
      <c r="P128" s="90">
        <f t="shared" si="19"/>
        <v>0.95368795717731514</v>
      </c>
      <c r="Q128" s="1">
        <v>5883.6174523247937</v>
      </c>
      <c r="R128" s="93">
        <f t="shared" si="26"/>
        <v>0.10039544616257626</v>
      </c>
      <c r="S128" s="94">
        <f t="shared" si="26"/>
        <v>0.10086436467656601</v>
      </c>
      <c r="T128" s="92">
        <v>7040</v>
      </c>
      <c r="U128" s="1">
        <v>112784</v>
      </c>
      <c r="V128" s="1">
        <v>16013.630555161153</v>
      </c>
      <c r="W128" s="195"/>
      <c r="X128" s="89">
        <v>0</v>
      </c>
      <c r="Y128" s="89">
        <f t="shared" si="27"/>
        <v>0</v>
      </c>
      <c r="Z128" s="1"/>
    </row>
    <row r="129" spans="2:26">
      <c r="B129" s="204">
        <v>3238</v>
      </c>
      <c r="C129" t="s">
        <v>156</v>
      </c>
      <c r="D129" s="1">
        <v>301465</v>
      </c>
      <c r="E129" s="86">
        <f t="shared" si="20"/>
        <v>18092.966030488536</v>
      </c>
      <c r="F129" s="87">
        <f t="shared" si="14"/>
        <v>0.82655631168684307</v>
      </c>
      <c r="G129" s="189">
        <f t="shared" si="21"/>
        <v>2430.0866376974154</v>
      </c>
      <c r="H129" s="189">
        <f t="shared" si="15"/>
        <v>40490.103557314338</v>
      </c>
      <c r="I129" s="189">
        <f t="shared" si="16"/>
        <v>562.80445592459796</v>
      </c>
      <c r="J129" s="88">
        <f t="shared" si="17"/>
        <v>9377.4478446156518</v>
      </c>
      <c r="K129" s="189">
        <f t="shared" si="22"/>
        <v>357.41230596877062</v>
      </c>
      <c r="L129" s="88">
        <f t="shared" si="18"/>
        <v>5955.2038420516556</v>
      </c>
      <c r="M129" s="89">
        <f t="shared" si="23"/>
        <v>46445.307399365993</v>
      </c>
      <c r="N129" s="89">
        <f t="shared" si="24"/>
        <v>347910.30739936599</v>
      </c>
      <c r="O129" s="89">
        <f t="shared" si="25"/>
        <v>20880.464974154722</v>
      </c>
      <c r="P129" s="90">
        <f t="shared" si="19"/>
        <v>0.95389998998840864</v>
      </c>
      <c r="Q129" s="1">
        <v>16625.240527078975</v>
      </c>
      <c r="R129" s="90">
        <f t="shared" si="26"/>
        <v>0.13677157100085222</v>
      </c>
      <c r="S129" s="90">
        <f t="shared" si="26"/>
        <v>0.12606018361355559</v>
      </c>
      <c r="T129" s="92">
        <v>16662</v>
      </c>
      <c r="U129" s="1">
        <v>265194</v>
      </c>
      <c r="V129" s="1">
        <v>16067.494698576191</v>
      </c>
      <c r="W129" s="195"/>
      <c r="X129" s="89">
        <v>0</v>
      </c>
      <c r="Y129" s="89">
        <f t="shared" si="27"/>
        <v>0</v>
      </c>
      <c r="Z129" s="1"/>
    </row>
    <row r="130" spans="2:26">
      <c r="B130" s="204">
        <v>3240</v>
      </c>
      <c r="C130" t="s">
        <v>157</v>
      </c>
      <c r="D130" s="1">
        <v>516186</v>
      </c>
      <c r="E130" s="86">
        <f t="shared" si="20"/>
        <v>17961.167751139565</v>
      </c>
      <c r="F130" s="87">
        <f t="shared" si="14"/>
        <v>0.82053525911415903</v>
      </c>
      <c r="G130" s="189">
        <f t="shared" si="21"/>
        <v>2514.4375364807574</v>
      </c>
      <c r="H130" s="189">
        <f t="shared" si="15"/>
        <v>72262.420360920485</v>
      </c>
      <c r="I130" s="189">
        <f t="shared" si="16"/>
        <v>608.93385369673808</v>
      </c>
      <c r="J130" s="88">
        <f t="shared" si="17"/>
        <v>17500.150021390557</v>
      </c>
      <c r="K130" s="189">
        <f t="shared" si="22"/>
        <v>403.54170374091075</v>
      </c>
      <c r="L130" s="88">
        <f t="shared" si="18"/>
        <v>11597.385023810035</v>
      </c>
      <c r="M130" s="89">
        <f t="shared" si="23"/>
        <v>83859.805384730513</v>
      </c>
      <c r="N130" s="89">
        <f t="shared" si="24"/>
        <v>600045.80538473045</v>
      </c>
      <c r="O130" s="89">
        <f t="shared" si="25"/>
        <v>20879.146991361231</v>
      </c>
      <c r="P130" s="90">
        <f t="shared" si="19"/>
        <v>0.95383977946268172</v>
      </c>
      <c r="Q130" s="1">
        <v>23130.478196358403</v>
      </c>
      <c r="R130" s="90">
        <f t="shared" si="26"/>
        <v>0.14377069013653829</v>
      </c>
      <c r="S130" s="90">
        <f t="shared" si="26"/>
        <v>0.12836864910926374</v>
      </c>
      <c r="T130" s="92">
        <v>28739</v>
      </c>
      <c r="U130" s="1">
        <v>451302</v>
      </c>
      <c r="V130" s="1">
        <v>15917.818848758465</v>
      </c>
      <c r="W130" s="195"/>
      <c r="X130" s="89">
        <v>0</v>
      </c>
      <c r="Y130" s="89">
        <f t="shared" si="27"/>
        <v>0</v>
      </c>
      <c r="Z130" s="1"/>
    </row>
    <row r="131" spans="2:26">
      <c r="B131" s="204">
        <v>3242</v>
      </c>
      <c r="C131" t="s">
        <v>158</v>
      </c>
      <c r="D131" s="1">
        <v>49818</v>
      </c>
      <c r="E131" s="86">
        <f t="shared" si="20"/>
        <v>16185.185185185186</v>
      </c>
      <c r="F131" s="87">
        <f t="shared" si="14"/>
        <v>0.73940154135545999</v>
      </c>
      <c r="G131" s="189">
        <f t="shared" si="21"/>
        <v>3651.0663786915597</v>
      </c>
      <c r="H131" s="189">
        <f t="shared" si="15"/>
        <v>11237.982313612622</v>
      </c>
      <c r="I131" s="189">
        <f t="shared" si="16"/>
        <v>1230.5277517807706</v>
      </c>
      <c r="J131" s="88">
        <f t="shared" si="17"/>
        <v>3787.5644199812118</v>
      </c>
      <c r="K131" s="189">
        <f t="shared" si="22"/>
        <v>1025.1356018249433</v>
      </c>
      <c r="L131" s="88">
        <f t="shared" si="18"/>
        <v>3155.3673824171756</v>
      </c>
      <c r="M131" s="89">
        <f t="shared" si="23"/>
        <v>14393.349696029796</v>
      </c>
      <c r="N131" s="89">
        <f t="shared" si="24"/>
        <v>64211.349696029793</v>
      </c>
      <c r="O131" s="89">
        <f t="shared" si="25"/>
        <v>20861.387165701686</v>
      </c>
      <c r="P131" s="90">
        <f t="shared" si="19"/>
        <v>0.95302844228509465</v>
      </c>
      <c r="Q131" s="1">
        <v>4173.0797156613262</v>
      </c>
      <c r="R131" s="90">
        <f t="shared" si="26"/>
        <v>0.12177437514073407</v>
      </c>
      <c r="S131" s="90">
        <f t="shared" si="26"/>
        <v>0.1013652247158216</v>
      </c>
      <c r="T131" s="92">
        <v>3078</v>
      </c>
      <c r="U131" s="1">
        <v>44410</v>
      </c>
      <c r="V131" s="1">
        <v>14695.565850430177</v>
      </c>
      <c r="W131" s="195"/>
      <c r="X131" s="89">
        <v>0</v>
      </c>
      <c r="Y131" s="89">
        <f t="shared" si="27"/>
        <v>0</v>
      </c>
      <c r="Z131" s="1"/>
    </row>
    <row r="132" spans="2:26">
      <c r="B132" s="204">
        <v>3301</v>
      </c>
      <c r="C132" t="s">
        <v>159</v>
      </c>
      <c r="D132" s="1">
        <v>2084320</v>
      </c>
      <c r="E132" s="86">
        <f t="shared" si="20"/>
        <v>19660.984973540981</v>
      </c>
      <c r="F132" s="87">
        <f t="shared" si="14"/>
        <v>0.89818945088804103</v>
      </c>
      <c r="G132" s="189">
        <f t="shared" si="21"/>
        <v>1426.5545141438511</v>
      </c>
      <c r="H132" s="189">
        <f t="shared" si="15"/>
        <v>151233.32370793208</v>
      </c>
      <c r="I132" s="189">
        <f t="shared" si="16"/>
        <v>13.997825856242525</v>
      </c>
      <c r="J132" s="88">
        <f t="shared" si="17"/>
        <v>1483.9515124978388</v>
      </c>
      <c r="K132" s="189">
        <f t="shared" si="22"/>
        <v>-191.39432409958485</v>
      </c>
      <c r="L132" s="88">
        <f t="shared" si="18"/>
        <v>-20290.286480769289</v>
      </c>
      <c r="M132" s="89">
        <f t="shared" si="23"/>
        <v>130943.0372271628</v>
      </c>
      <c r="N132" s="89">
        <f t="shared" si="24"/>
        <v>2215263.0372271626</v>
      </c>
      <c r="O132" s="89">
        <f t="shared" si="25"/>
        <v>20896.145163585246</v>
      </c>
      <c r="P132" s="90">
        <f t="shared" si="19"/>
        <v>0.95461632138042052</v>
      </c>
      <c r="Q132" s="1">
        <v>29121.320119634474</v>
      </c>
      <c r="R132" s="90">
        <f t="shared" si="26"/>
        <v>9.990733489674912E-2</v>
      </c>
      <c r="S132" s="90">
        <f t="shared" si="26"/>
        <v>9.4086841043381234E-2</v>
      </c>
      <c r="T132" s="92">
        <v>106013</v>
      </c>
      <c r="U132" s="1">
        <v>1894996</v>
      </c>
      <c r="V132" s="1">
        <v>17970.223419185982</v>
      </c>
      <c r="W132" s="195"/>
      <c r="X132" s="89">
        <v>0</v>
      </c>
      <c r="Y132" s="89">
        <f t="shared" si="27"/>
        <v>0</v>
      </c>
      <c r="Z132" s="1"/>
    </row>
    <row r="133" spans="2:26">
      <c r="B133" s="204">
        <v>3303</v>
      </c>
      <c r="C133" t="s">
        <v>160</v>
      </c>
      <c r="D133" s="1">
        <v>715381</v>
      </c>
      <c r="E133" s="86">
        <f t="shared" si="20"/>
        <v>24525.386540505329</v>
      </c>
      <c r="F133" s="87">
        <f t="shared" si="14"/>
        <v>1.1204140331361063</v>
      </c>
      <c r="G133" s="189">
        <f t="shared" si="21"/>
        <v>-1686.6624887133321</v>
      </c>
      <c r="H133" s="189">
        <f t="shared" si="15"/>
        <v>-49198.258133279181</v>
      </c>
      <c r="I133" s="189">
        <f t="shared" si="16"/>
        <v>0</v>
      </c>
      <c r="J133" s="88">
        <f t="shared" si="17"/>
        <v>0</v>
      </c>
      <c r="K133" s="189">
        <f t="shared" si="22"/>
        <v>-205.39214995582736</v>
      </c>
      <c r="L133" s="88">
        <f t="shared" si="18"/>
        <v>-5991.0836220615283</v>
      </c>
      <c r="M133" s="89">
        <f t="shared" si="23"/>
        <v>-55189.341755340713</v>
      </c>
      <c r="N133" s="89">
        <f t="shared" si="24"/>
        <v>660191.65824465931</v>
      </c>
      <c r="O133" s="89">
        <f t="shared" si="25"/>
        <v>22633.331901836173</v>
      </c>
      <c r="P133" s="90">
        <f t="shared" si="19"/>
        <v>1.0339776964396767</v>
      </c>
      <c r="Q133" s="1">
        <v>-12751.364331684577</v>
      </c>
      <c r="R133" s="90">
        <f t="shared" si="26"/>
        <v>0.10881698763901267</v>
      </c>
      <c r="S133" s="90">
        <f t="shared" si="26"/>
        <v>0.10281084810570798</v>
      </c>
      <c r="T133" s="92">
        <v>29169</v>
      </c>
      <c r="U133" s="1">
        <v>645175</v>
      </c>
      <c r="V133" s="1">
        <v>22238.978318568817</v>
      </c>
      <c r="W133" s="195"/>
      <c r="X133" s="89">
        <v>0</v>
      </c>
      <c r="Y133" s="89">
        <f t="shared" si="27"/>
        <v>0</v>
      </c>
      <c r="Z133" s="1"/>
    </row>
    <row r="134" spans="2:26">
      <c r="B134" s="204">
        <v>3305</v>
      </c>
      <c r="C134" t="s">
        <v>161</v>
      </c>
      <c r="D134" s="1">
        <v>599295</v>
      </c>
      <c r="E134" s="86">
        <f t="shared" si="20"/>
        <v>18761.974829378247</v>
      </c>
      <c r="F134" s="87">
        <f t="shared" si="14"/>
        <v>0.85711920802813424</v>
      </c>
      <c r="G134" s="189">
        <f t="shared" si="21"/>
        <v>2001.9210064080009</v>
      </c>
      <c r="H134" s="189">
        <f t="shared" si="15"/>
        <v>63945.360786684367</v>
      </c>
      <c r="I134" s="189">
        <f t="shared" si="16"/>
        <v>328.65137631319936</v>
      </c>
      <c r="J134" s="88">
        <f t="shared" si="17"/>
        <v>10497.782262196215</v>
      </c>
      <c r="K134" s="189">
        <f t="shared" si="22"/>
        <v>123.259226357372</v>
      </c>
      <c r="L134" s="88">
        <f t="shared" si="18"/>
        <v>3937.1462083071765</v>
      </c>
      <c r="M134" s="89">
        <f t="shared" si="23"/>
        <v>67882.506994991549</v>
      </c>
      <c r="N134" s="89">
        <f t="shared" si="24"/>
        <v>667177.50699499156</v>
      </c>
      <c r="O134" s="89">
        <f t="shared" si="25"/>
        <v>20887.155062143618</v>
      </c>
      <c r="P134" s="90">
        <f t="shared" si="19"/>
        <v>0.95420561895182143</v>
      </c>
      <c r="Q134" s="1">
        <v>5973.7872701930537</v>
      </c>
      <c r="R134" s="90">
        <f t="shared" si="26"/>
        <v>0.11023937130990072</v>
      </c>
      <c r="S134" s="90">
        <f t="shared" si="26"/>
        <v>0.10506043241048367</v>
      </c>
      <c r="T134" s="92">
        <v>31942</v>
      </c>
      <c r="U134" s="1">
        <v>539789</v>
      </c>
      <c r="V134" s="1">
        <v>16978.234202497406</v>
      </c>
      <c r="W134" s="195"/>
      <c r="X134" s="89">
        <v>0</v>
      </c>
      <c r="Y134" s="89">
        <f t="shared" si="27"/>
        <v>0</v>
      </c>
      <c r="Z134" s="1"/>
    </row>
    <row r="135" spans="2:26">
      <c r="B135" s="204">
        <v>3310</v>
      </c>
      <c r="C135" t="s">
        <v>162</v>
      </c>
      <c r="D135" s="1">
        <v>160612</v>
      </c>
      <c r="E135" s="86">
        <f t="shared" si="20"/>
        <v>22291.74184594032</v>
      </c>
      <c r="F135" s="87">
        <f t="shared" ref="F135:F198" si="28">E135/E$365</f>
        <v>1.0183725482160859</v>
      </c>
      <c r="G135" s="189">
        <f t="shared" si="21"/>
        <v>-257.12988419172586</v>
      </c>
      <c r="H135" s="189">
        <f t="shared" ref="H135:H198" si="29">G135*T135/1000</f>
        <v>-1852.6208156013849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-205.39214995582736</v>
      </c>
      <c r="L135" s="88">
        <f t="shared" ref="L135:L198" si="32">K135*T135/1000</f>
        <v>-1479.8504404317362</v>
      </c>
      <c r="M135" s="89">
        <f t="shared" si="23"/>
        <v>-3332.4712560331209</v>
      </c>
      <c r="N135" s="89">
        <f t="shared" si="24"/>
        <v>157279.52874396689</v>
      </c>
      <c r="O135" s="89">
        <f t="shared" si="25"/>
        <v>21829.219811792769</v>
      </c>
      <c r="P135" s="90">
        <f t="shared" ref="P135:P198" si="33">O135/O$365</f>
        <v>0.99724276186846939</v>
      </c>
      <c r="Q135" s="1">
        <v>-1005.8369752061421</v>
      </c>
      <c r="R135" s="90">
        <f t="shared" si="26"/>
        <v>8.8363646220150166E-2</v>
      </c>
      <c r="S135" s="90">
        <f t="shared" si="26"/>
        <v>6.7215705835580883E-2</v>
      </c>
      <c r="T135" s="92">
        <v>7205</v>
      </c>
      <c r="U135" s="1">
        <v>147572</v>
      </c>
      <c r="V135" s="1">
        <v>20887.756546355275</v>
      </c>
      <c r="W135" s="195"/>
      <c r="X135" s="89">
        <v>0</v>
      </c>
      <c r="Y135" s="89">
        <f t="shared" si="27"/>
        <v>0</v>
      </c>
      <c r="Z135" s="1"/>
    </row>
    <row r="136" spans="2:26">
      <c r="B136" s="204">
        <v>3312</v>
      </c>
      <c r="C136" t="s">
        <v>163</v>
      </c>
      <c r="D136" s="1">
        <v>661683</v>
      </c>
      <c r="E136" s="86">
        <f t="shared" ref="E136:E199" si="34">D136/T136*1000</f>
        <v>22977.497656005835</v>
      </c>
      <c r="F136" s="87">
        <f t="shared" si="28"/>
        <v>1.0497005124719425</v>
      </c>
      <c r="G136" s="189">
        <f t="shared" ref="G136:G199" si="35">($E$365+$Y$365-E136-Y136)*0.64</f>
        <v>-696.01360263365552</v>
      </c>
      <c r="H136" s="189">
        <f t="shared" si="29"/>
        <v>-20043.103715041376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-205.39214995582736</v>
      </c>
      <c r="L136" s="88">
        <f t="shared" si="32"/>
        <v>-5914.6777422779605</v>
      </c>
      <c r="M136" s="89">
        <f t="shared" ref="M136:M199" si="37">+H136+L136</f>
        <v>-25957.781457319335</v>
      </c>
      <c r="N136" s="89">
        <f t="shared" ref="N136:N199" si="38">D136+M136</f>
        <v>635725.21854268061</v>
      </c>
      <c r="O136" s="89">
        <f t="shared" ref="O136:O199" si="39">N136/T136*1000</f>
        <v>22076.091903416349</v>
      </c>
      <c r="P136" s="90">
        <f t="shared" si="33"/>
        <v>1.0085208290005776</v>
      </c>
      <c r="Q136" s="1">
        <v>-10872.800113117481</v>
      </c>
      <c r="R136" s="90">
        <f t="shared" ref="R136:S199" si="40">(D136-U136)/U136</f>
        <v>7.22598899353743E-2</v>
      </c>
      <c r="S136" s="90">
        <f t="shared" si="40"/>
        <v>6.6488445585616257E-2</v>
      </c>
      <c r="T136" s="92">
        <v>28797</v>
      </c>
      <c r="U136" s="1">
        <v>617092</v>
      </c>
      <c r="V136" s="1">
        <v>21545.003840513931</v>
      </c>
      <c r="W136" s="195"/>
      <c r="X136" s="89">
        <v>0</v>
      </c>
      <c r="Y136" s="89">
        <f t="shared" ref="Y136:Y199" si="41">X136*1000/T136</f>
        <v>0</v>
      </c>
      <c r="Z136" s="1"/>
    </row>
    <row r="137" spans="2:26">
      <c r="B137" s="204">
        <v>3314</v>
      </c>
      <c r="C137" t="s">
        <v>164</v>
      </c>
      <c r="D137" s="1">
        <v>409535</v>
      </c>
      <c r="E137" s="86">
        <f t="shared" si="34"/>
        <v>19534.223706176963</v>
      </c>
      <c r="F137" s="87">
        <f t="shared" si="28"/>
        <v>0.89239850840571966</v>
      </c>
      <c r="G137" s="189">
        <f t="shared" si="35"/>
        <v>1507.6817252568226</v>
      </c>
      <c r="H137" s="189">
        <f t="shared" si="29"/>
        <v>31608.547370009284</v>
      </c>
      <c r="I137" s="189">
        <f t="shared" si="30"/>
        <v>58.364269433648765</v>
      </c>
      <c r="J137" s="88">
        <f t="shared" si="31"/>
        <v>1223.6069086764464</v>
      </c>
      <c r="K137" s="189">
        <f t="shared" si="36"/>
        <v>-147.02788052217861</v>
      </c>
      <c r="L137" s="88">
        <f t="shared" si="32"/>
        <v>-3082.4395151474746</v>
      </c>
      <c r="M137" s="89">
        <f t="shared" si="37"/>
        <v>28526.10785486181</v>
      </c>
      <c r="N137" s="89">
        <f t="shared" si="38"/>
        <v>438061.10785486182</v>
      </c>
      <c r="O137" s="89">
        <f t="shared" si="39"/>
        <v>20894.877550911606</v>
      </c>
      <c r="P137" s="90">
        <f t="shared" si="33"/>
        <v>0.95455841195559732</v>
      </c>
      <c r="Q137" s="1">
        <v>5817.4579528394206</v>
      </c>
      <c r="R137" s="90">
        <f t="shared" si="40"/>
        <v>0.11056423773534764</v>
      </c>
      <c r="S137" s="90">
        <f t="shared" si="40"/>
        <v>0.1050551186929209</v>
      </c>
      <c r="T137" s="92">
        <v>20965</v>
      </c>
      <c r="U137" s="1">
        <v>368763</v>
      </c>
      <c r="V137" s="1">
        <v>17677.148746464696</v>
      </c>
      <c r="W137" s="195"/>
      <c r="X137" s="89">
        <v>0</v>
      </c>
      <c r="Y137" s="89">
        <f t="shared" si="41"/>
        <v>0</v>
      </c>
      <c r="Z137" s="1"/>
    </row>
    <row r="138" spans="2:26">
      <c r="B138" s="204">
        <v>3316</v>
      </c>
      <c r="C138" t="s">
        <v>165</v>
      </c>
      <c r="D138" s="1">
        <v>259670</v>
      </c>
      <c r="E138" s="86">
        <f t="shared" si="34"/>
        <v>17573.768272874931</v>
      </c>
      <c r="F138" s="87">
        <f t="shared" si="28"/>
        <v>0.80283736019784868</v>
      </c>
      <c r="G138" s="189">
        <f t="shared" si="35"/>
        <v>2762.3732025701229</v>
      </c>
      <c r="H138" s="189">
        <f t="shared" si="29"/>
        <v>40816.826441176141</v>
      </c>
      <c r="I138" s="189">
        <f t="shared" si="30"/>
        <v>744.52367108935971</v>
      </c>
      <c r="J138" s="88">
        <f t="shared" si="31"/>
        <v>11001.081764016379</v>
      </c>
      <c r="K138" s="189">
        <f t="shared" si="36"/>
        <v>539.13152113353237</v>
      </c>
      <c r="L138" s="88">
        <f t="shared" si="32"/>
        <v>7966.2073562690748</v>
      </c>
      <c r="M138" s="89">
        <f t="shared" si="37"/>
        <v>48783.033797445212</v>
      </c>
      <c r="N138" s="89">
        <f t="shared" si="38"/>
        <v>308453.03379744524</v>
      </c>
      <c r="O138" s="89">
        <f t="shared" si="39"/>
        <v>20875.272996578591</v>
      </c>
      <c r="P138" s="90">
        <f t="shared" si="33"/>
        <v>0.95366280047351892</v>
      </c>
      <c r="Q138" s="1">
        <v>13409.445970959001</v>
      </c>
      <c r="R138" s="90">
        <f t="shared" si="40"/>
        <v>7.452174740649091E-2</v>
      </c>
      <c r="S138" s="90">
        <f t="shared" si="40"/>
        <v>6.6377023820301917E-2</v>
      </c>
      <c r="T138" s="92">
        <v>14776</v>
      </c>
      <c r="U138" s="1">
        <v>241661</v>
      </c>
      <c r="V138" s="1">
        <v>16479.882705946537</v>
      </c>
      <c r="W138" s="195"/>
      <c r="X138" s="89">
        <v>0</v>
      </c>
      <c r="Y138" s="89">
        <f t="shared" si="41"/>
        <v>0</v>
      </c>
      <c r="Z138" s="1"/>
    </row>
    <row r="139" spans="2:26">
      <c r="B139" s="204">
        <v>3318</v>
      </c>
      <c r="C139" t="s">
        <v>166</v>
      </c>
      <c r="D139" s="1">
        <v>45323</v>
      </c>
      <c r="E139" s="86">
        <f t="shared" si="34"/>
        <v>19913.444639718804</v>
      </c>
      <c r="F139" s="87">
        <f t="shared" si="28"/>
        <v>0.909722779927293</v>
      </c>
      <c r="G139" s="189">
        <f t="shared" si="35"/>
        <v>1264.9803277900444</v>
      </c>
      <c r="H139" s="189">
        <f t="shared" si="29"/>
        <v>2879.0952260501408</v>
      </c>
      <c r="I139" s="189">
        <f t="shared" si="30"/>
        <v>0</v>
      </c>
      <c r="J139" s="88">
        <f t="shared" si="31"/>
        <v>0</v>
      </c>
      <c r="K139" s="189">
        <f t="shared" si="36"/>
        <v>-205.39214995582736</v>
      </c>
      <c r="L139" s="88">
        <f t="shared" si="32"/>
        <v>-467.47253329946312</v>
      </c>
      <c r="M139" s="89">
        <f t="shared" si="37"/>
        <v>2411.6226927506777</v>
      </c>
      <c r="N139" s="89">
        <f t="shared" si="38"/>
        <v>47734.62269275068</v>
      </c>
      <c r="O139" s="89">
        <f t="shared" si="39"/>
        <v>20973.032817553023</v>
      </c>
      <c r="P139" s="90">
        <f t="shared" si="33"/>
        <v>0.95812884528450393</v>
      </c>
      <c r="Q139" s="1">
        <v>1316.0189208092747</v>
      </c>
      <c r="R139" s="90">
        <f t="shared" si="40"/>
        <v>4.5513264129181087E-2</v>
      </c>
      <c r="S139" s="90">
        <f t="shared" si="40"/>
        <v>2.6679325715606224E-2</v>
      </c>
      <c r="T139" s="92">
        <v>2276</v>
      </c>
      <c r="U139" s="1">
        <v>43350</v>
      </c>
      <c r="V139" s="1">
        <v>19395.973154362415</v>
      </c>
      <c r="W139" s="195"/>
      <c r="X139" s="89">
        <v>0</v>
      </c>
      <c r="Y139" s="89">
        <f t="shared" si="41"/>
        <v>0</v>
      </c>
      <c r="Z139" s="1"/>
    </row>
    <row r="140" spans="2:26">
      <c r="B140" s="204">
        <v>3320</v>
      </c>
      <c r="C140" t="s">
        <v>167</v>
      </c>
      <c r="D140" s="1">
        <v>22589</v>
      </c>
      <c r="E140" s="86">
        <f t="shared" si="34"/>
        <v>20132.798573975044</v>
      </c>
      <c r="F140" s="87">
        <f t="shared" si="28"/>
        <v>0.91974371173843505</v>
      </c>
      <c r="G140" s="189">
        <f t="shared" si="35"/>
        <v>1124.5938098660508</v>
      </c>
      <c r="H140" s="189">
        <f t="shared" si="29"/>
        <v>1261.7942546697091</v>
      </c>
      <c r="I140" s="189">
        <f t="shared" si="30"/>
        <v>0</v>
      </c>
      <c r="J140" s="88">
        <f t="shared" si="31"/>
        <v>0</v>
      </c>
      <c r="K140" s="189">
        <f t="shared" si="36"/>
        <v>-205.39214995582736</v>
      </c>
      <c r="L140" s="88">
        <f t="shared" si="32"/>
        <v>-230.44999225043833</v>
      </c>
      <c r="M140" s="89">
        <f t="shared" si="37"/>
        <v>1031.3442624192708</v>
      </c>
      <c r="N140" s="89">
        <f t="shared" si="38"/>
        <v>23620.344262419272</v>
      </c>
      <c r="O140" s="89">
        <f t="shared" si="39"/>
        <v>21052.000233885268</v>
      </c>
      <c r="P140" s="90">
        <f t="shared" si="33"/>
        <v>0.96173638073651502</v>
      </c>
      <c r="Q140" s="1">
        <v>26.487921418281189</v>
      </c>
      <c r="R140" s="90">
        <f t="shared" si="40"/>
        <v>5.6745883233532933E-2</v>
      </c>
      <c r="S140" s="90">
        <f t="shared" si="40"/>
        <v>5.2036676980263957E-2</v>
      </c>
      <c r="T140" s="92">
        <v>1122</v>
      </c>
      <c r="U140" s="1">
        <v>21376</v>
      </c>
      <c r="V140" s="1">
        <v>19136.974037600718</v>
      </c>
      <c r="W140" s="195"/>
      <c r="X140" s="89">
        <v>0</v>
      </c>
      <c r="Y140" s="89">
        <f t="shared" si="41"/>
        <v>0</v>
      </c>
      <c r="Z140" s="1"/>
    </row>
    <row r="141" spans="2:26">
      <c r="B141" s="204">
        <v>3322</v>
      </c>
      <c r="C141" t="s">
        <v>168</v>
      </c>
      <c r="D141" s="1">
        <v>62417</v>
      </c>
      <c r="E141" s="86">
        <f t="shared" si="34"/>
        <v>19300.247371675945</v>
      </c>
      <c r="F141" s="87">
        <f t="shared" si="28"/>
        <v>0.88170956908304154</v>
      </c>
      <c r="G141" s="189">
        <f t="shared" si="35"/>
        <v>1657.4265793374741</v>
      </c>
      <c r="H141" s="189">
        <f t="shared" si="29"/>
        <v>5360.1175575773914</v>
      </c>
      <c r="I141" s="189">
        <f t="shared" si="30"/>
        <v>140.255986509005</v>
      </c>
      <c r="J141" s="88">
        <f t="shared" si="31"/>
        <v>453.5878603701222</v>
      </c>
      <c r="K141" s="189">
        <f t="shared" si="36"/>
        <v>-65.136163446822366</v>
      </c>
      <c r="L141" s="88">
        <f t="shared" si="32"/>
        <v>-210.65035258702352</v>
      </c>
      <c r="M141" s="89">
        <f t="shared" si="37"/>
        <v>5149.4672049903675</v>
      </c>
      <c r="N141" s="89">
        <f t="shared" si="38"/>
        <v>67566.46720499036</v>
      </c>
      <c r="O141" s="89">
        <f t="shared" si="39"/>
        <v>20892.537787566591</v>
      </c>
      <c r="P141" s="90">
        <f t="shared" si="33"/>
        <v>0.95445152256237031</v>
      </c>
      <c r="Q141" s="1">
        <v>2054.909589549367</v>
      </c>
      <c r="R141" s="90">
        <f t="shared" si="40"/>
        <v>-6.5574814178166133E-3</v>
      </c>
      <c r="S141" s="90">
        <f t="shared" si="40"/>
        <v>3.2725002131760743E-3</v>
      </c>
      <c r="T141" s="92">
        <v>3234</v>
      </c>
      <c r="U141" s="1">
        <v>62829</v>
      </c>
      <c r="V141" s="1">
        <v>19237.293325168401</v>
      </c>
      <c r="W141" s="195"/>
      <c r="X141" s="89">
        <v>0</v>
      </c>
      <c r="Y141" s="89">
        <f t="shared" si="41"/>
        <v>0</v>
      </c>
      <c r="Z141" s="1"/>
    </row>
    <row r="142" spans="2:26">
      <c r="B142" s="204">
        <v>3324</v>
      </c>
      <c r="C142" t="s">
        <v>169</v>
      </c>
      <c r="D142" s="1">
        <v>103356</v>
      </c>
      <c r="E142" s="86">
        <f t="shared" si="34"/>
        <v>21084.455324357408</v>
      </c>
      <c r="F142" s="87">
        <f t="shared" si="28"/>
        <v>0.96321905415948617</v>
      </c>
      <c r="G142" s="189">
        <f t="shared" si="35"/>
        <v>515.53348962133748</v>
      </c>
      <c r="H142" s="189">
        <f t="shared" si="29"/>
        <v>2527.1451661237961</v>
      </c>
      <c r="I142" s="189">
        <f t="shared" si="30"/>
        <v>0</v>
      </c>
      <c r="J142" s="88">
        <f t="shared" si="31"/>
        <v>0</v>
      </c>
      <c r="K142" s="189">
        <f t="shared" si="36"/>
        <v>-205.39214995582736</v>
      </c>
      <c r="L142" s="88">
        <f t="shared" si="32"/>
        <v>-1006.8323190834657</v>
      </c>
      <c r="M142" s="89">
        <f t="shared" si="37"/>
        <v>1520.3128470403303</v>
      </c>
      <c r="N142" s="89">
        <f t="shared" si="38"/>
        <v>104876.31284704033</v>
      </c>
      <c r="O142" s="89">
        <f t="shared" si="39"/>
        <v>21394.596664022916</v>
      </c>
      <c r="P142" s="90">
        <f t="shared" si="33"/>
        <v>0.97738750400809327</v>
      </c>
      <c r="Q142" s="1">
        <v>1871.6115069450996</v>
      </c>
      <c r="R142" s="90">
        <f t="shared" si="40"/>
        <v>7.9492401691994355E-2</v>
      </c>
      <c r="S142" s="90">
        <f t="shared" si="40"/>
        <v>7.6409396056807244E-2</v>
      </c>
      <c r="T142" s="92">
        <v>4902</v>
      </c>
      <c r="U142" s="1">
        <v>95745</v>
      </c>
      <c r="V142" s="1">
        <v>19587.765957446809</v>
      </c>
      <c r="W142" s="195"/>
      <c r="X142" s="89">
        <v>0</v>
      </c>
      <c r="Y142" s="89">
        <f t="shared" si="41"/>
        <v>0</v>
      </c>
      <c r="Z142" s="1"/>
    </row>
    <row r="143" spans="2:26">
      <c r="B143" s="204">
        <v>3326</v>
      </c>
      <c r="C143" t="s">
        <v>170</v>
      </c>
      <c r="D143" s="1">
        <v>63435</v>
      </c>
      <c r="E143" s="86">
        <f t="shared" si="34"/>
        <v>23433.690432212781</v>
      </c>
      <c r="F143" s="87">
        <f t="shared" si="28"/>
        <v>1.0705411539612593</v>
      </c>
      <c r="G143" s="189">
        <f t="shared" si="35"/>
        <v>-987.97697940610124</v>
      </c>
      <c r="H143" s="189">
        <f t="shared" si="29"/>
        <v>-2674.4536832523158</v>
      </c>
      <c r="I143" s="189">
        <f t="shared" si="30"/>
        <v>0</v>
      </c>
      <c r="J143" s="88">
        <f t="shared" si="31"/>
        <v>0</v>
      </c>
      <c r="K143" s="189">
        <f t="shared" si="36"/>
        <v>-205.39214995582736</v>
      </c>
      <c r="L143" s="88">
        <f t="shared" si="32"/>
        <v>-555.99654993042464</v>
      </c>
      <c r="M143" s="89">
        <f t="shared" si="37"/>
        <v>-3230.4502331827407</v>
      </c>
      <c r="N143" s="89">
        <f t="shared" si="38"/>
        <v>60204.549766817261</v>
      </c>
      <c r="O143" s="89">
        <f t="shared" si="39"/>
        <v>22240.321302850854</v>
      </c>
      <c r="P143" s="90">
        <f t="shared" si="33"/>
        <v>1.0160234599367317</v>
      </c>
      <c r="Q143" s="1">
        <v>403.35037725427128</v>
      </c>
      <c r="R143" s="90">
        <f t="shared" si="40"/>
        <v>6.4559978519164937E-2</v>
      </c>
      <c r="S143" s="90">
        <f t="shared" si="40"/>
        <v>5.5908216595477567E-2</v>
      </c>
      <c r="T143" s="92">
        <v>2707</v>
      </c>
      <c r="U143" s="1">
        <v>59588</v>
      </c>
      <c r="V143" s="1">
        <v>22192.92364990689</v>
      </c>
      <c r="W143" s="195"/>
      <c r="X143" s="89">
        <v>0</v>
      </c>
      <c r="Y143" s="89">
        <f t="shared" si="41"/>
        <v>0</v>
      </c>
      <c r="Z143" s="1"/>
    </row>
    <row r="144" spans="2:26">
      <c r="B144" s="204">
        <v>3328</v>
      </c>
      <c r="C144" t="s">
        <v>171</v>
      </c>
      <c r="D144" s="1">
        <v>106389</v>
      </c>
      <c r="E144" s="86">
        <f t="shared" si="34"/>
        <v>20836.075205640424</v>
      </c>
      <c r="F144" s="87">
        <f t="shared" si="28"/>
        <v>0.95187209454672284</v>
      </c>
      <c r="G144" s="189">
        <f t="shared" si="35"/>
        <v>674.49676560020771</v>
      </c>
      <c r="H144" s="189">
        <f t="shared" si="29"/>
        <v>3443.9804851546605</v>
      </c>
      <c r="I144" s="189">
        <f t="shared" si="30"/>
        <v>0</v>
      </c>
      <c r="J144" s="88">
        <f t="shared" si="31"/>
        <v>0</v>
      </c>
      <c r="K144" s="189">
        <f t="shared" si="36"/>
        <v>-205.39214995582736</v>
      </c>
      <c r="L144" s="88">
        <f t="shared" si="32"/>
        <v>-1048.7323176744546</v>
      </c>
      <c r="M144" s="89">
        <f t="shared" si="37"/>
        <v>2395.2481674802057</v>
      </c>
      <c r="N144" s="89">
        <f t="shared" si="38"/>
        <v>108784.24816748021</v>
      </c>
      <c r="O144" s="89">
        <f t="shared" si="39"/>
        <v>21305.179821284804</v>
      </c>
      <c r="P144" s="90">
        <f t="shared" si="33"/>
        <v>0.97330259854749868</v>
      </c>
      <c r="Q144" s="1">
        <v>2641.751129021161</v>
      </c>
      <c r="R144" s="90">
        <f t="shared" si="40"/>
        <v>4.8828818171063527E-2</v>
      </c>
      <c r="S144" s="90">
        <f t="shared" si="40"/>
        <v>-6.8375762128687683E-3</v>
      </c>
      <c r="T144" s="92">
        <v>5106</v>
      </c>
      <c r="U144" s="1">
        <v>101436</v>
      </c>
      <c r="V144" s="1">
        <v>20979.524301964841</v>
      </c>
      <c r="W144" s="195"/>
      <c r="X144" s="89">
        <v>0</v>
      </c>
      <c r="Y144" s="89">
        <f t="shared" si="41"/>
        <v>0</v>
      </c>
      <c r="Z144" s="1"/>
    </row>
    <row r="145" spans="2:26">
      <c r="B145" s="204">
        <v>3330</v>
      </c>
      <c r="C145" t="s">
        <v>172</v>
      </c>
      <c r="D145" s="1">
        <v>122945</v>
      </c>
      <c r="E145" s="86">
        <f t="shared" si="34"/>
        <v>27009.007029876975</v>
      </c>
      <c r="F145" s="87">
        <f t="shared" si="28"/>
        <v>1.2338753742929753</v>
      </c>
      <c r="G145" s="189">
        <f t="shared" si="35"/>
        <v>-3276.1796019111853</v>
      </c>
      <c r="H145" s="189">
        <f t="shared" si="29"/>
        <v>-14913.169547899715</v>
      </c>
      <c r="I145" s="189">
        <f t="shared" si="30"/>
        <v>0</v>
      </c>
      <c r="J145" s="88">
        <f t="shared" si="31"/>
        <v>0</v>
      </c>
      <c r="K145" s="189">
        <f t="shared" si="36"/>
        <v>-205.39214995582736</v>
      </c>
      <c r="L145" s="88">
        <f t="shared" si="32"/>
        <v>-934.94506659892625</v>
      </c>
      <c r="M145" s="89">
        <f t="shared" si="37"/>
        <v>-15848.114614498641</v>
      </c>
      <c r="N145" s="89">
        <f t="shared" si="38"/>
        <v>107096.88538550136</v>
      </c>
      <c r="O145" s="89">
        <f t="shared" si="39"/>
        <v>23527.435278009965</v>
      </c>
      <c r="P145" s="90">
        <f t="shared" si="33"/>
        <v>1.0748237792561495</v>
      </c>
      <c r="Q145" s="1">
        <v>-1175.9621583814514</v>
      </c>
      <c r="R145" s="90">
        <f t="shared" si="40"/>
        <v>6.4177601689573592E-3</v>
      </c>
      <c r="S145" s="90">
        <f t="shared" si="40"/>
        <v>8.9042185519976091E-4</v>
      </c>
      <c r="T145" s="92">
        <v>4552</v>
      </c>
      <c r="U145" s="1">
        <v>122161</v>
      </c>
      <c r="V145" s="1">
        <v>26984.97901480009</v>
      </c>
      <c r="W145" s="195"/>
      <c r="X145" s="89">
        <v>0</v>
      </c>
      <c r="Y145" s="89">
        <f t="shared" si="41"/>
        <v>0</v>
      </c>
      <c r="Z145" s="1"/>
    </row>
    <row r="146" spans="2:26">
      <c r="B146" s="204">
        <v>3332</v>
      </c>
      <c r="C146" t="s">
        <v>173</v>
      </c>
      <c r="D146" s="1">
        <v>68413</v>
      </c>
      <c r="E146" s="86">
        <f t="shared" si="34"/>
        <v>19468.696642003415</v>
      </c>
      <c r="F146" s="87">
        <f t="shared" si="28"/>
        <v>0.88940497996004164</v>
      </c>
      <c r="G146" s="189">
        <f t="shared" si="35"/>
        <v>1549.6190463278931</v>
      </c>
      <c r="H146" s="189">
        <f t="shared" si="29"/>
        <v>5445.3613287962162</v>
      </c>
      <c r="I146" s="189">
        <f t="shared" si="30"/>
        <v>81.298741894390503</v>
      </c>
      <c r="J146" s="88">
        <f t="shared" si="31"/>
        <v>285.68377901688825</v>
      </c>
      <c r="K146" s="189">
        <f t="shared" si="36"/>
        <v>-124.09340806143686</v>
      </c>
      <c r="L146" s="88">
        <f t="shared" si="32"/>
        <v>-436.06423592788911</v>
      </c>
      <c r="M146" s="89">
        <f t="shared" si="37"/>
        <v>5009.2970928683271</v>
      </c>
      <c r="N146" s="89">
        <f t="shared" si="38"/>
        <v>73422.297092868321</v>
      </c>
      <c r="O146" s="89">
        <f t="shared" si="39"/>
        <v>20894.222280269867</v>
      </c>
      <c r="P146" s="90">
        <f t="shared" si="33"/>
        <v>0.95452847667114038</v>
      </c>
      <c r="Q146" s="1">
        <v>-250.37628302992653</v>
      </c>
      <c r="R146" s="90">
        <f t="shared" si="40"/>
        <v>3.307008139166151E-2</v>
      </c>
      <c r="S146" s="90">
        <f t="shared" si="40"/>
        <v>3.7773872314332775E-2</v>
      </c>
      <c r="T146" s="92">
        <v>3514</v>
      </c>
      <c r="U146" s="1">
        <v>66223</v>
      </c>
      <c r="V146" s="1">
        <v>18760.056657223795</v>
      </c>
      <c r="W146" s="195"/>
      <c r="X146" s="89">
        <v>0</v>
      </c>
      <c r="Y146" s="89">
        <f t="shared" si="41"/>
        <v>0</v>
      </c>
      <c r="Z146" s="1"/>
    </row>
    <row r="147" spans="2:26">
      <c r="B147" s="204">
        <v>3334</v>
      </c>
      <c r="C147" t="s">
        <v>174</v>
      </c>
      <c r="D147" s="1">
        <v>56772</v>
      </c>
      <c r="E147" s="86">
        <f t="shared" si="34"/>
        <v>20348.387096774193</v>
      </c>
      <c r="F147" s="87">
        <f t="shared" si="28"/>
        <v>0.92959262506456419</v>
      </c>
      <c r="G147" s="189">
        <f t="shared" si="35"/>
        <v>986.61715527459512</v>
      </c>
      <c r="H147" s="189">
        <f t="shared" si="29"/>
        <v>2752.6618632161203</v>
      </c>
      <c r="I147" s="189">
        <f t="shared" si="30"/>
        <v>0</v>
      </c>
      <c r="J147" s="88">
        <f t="shared" si="31"/>
        <v>0</v>
      </c>
      <c r="K147" s="189">
        <f t="shared" si="36"/>
        <v>-205.39214995582736</v>
      </c>
      <c r="L147" s="88">
        <f t="shared" si="32"/>
        <v>-573.04409837675837</v>
      </c>
      <c r="M147" s="89">
        <f t="shared" si="37"/>
        <v>2179.6177648393618</v>
      </c>
      <c r="N147" s="89">
        <f t="shared" si="38"/>
        <v>58951.617764839364</v>
      </c>
      <c r="O147" s="89">
        <f t="shared" si="39"/>
        <v>21129.612102092964</v>
      </c>
      <c r="P147" s="90">
        <f t="shared" si="33"/>
        <v>0.96528198953392164</v>
      </c>
      <c r="Q147" s="1">
        <v>186.92836074599336</v>
      </c>
      <c r="R147" s="90">
        <f t="shared" si="40"/>
        <v>0.11247844489731933</v>
      </c>
      <c r="S147" s="90">
        <f t="shared" si="40"/>
        <v>0.11526960945440924</v>
      </c>
      <c r="T147" s="92">
        <v>2790</v>
      </c>
      <c r="U147" s="1">
        <v>51032</v>
      </c>
      <c r="V147" s="1">
        <v>18245.262781551664</v>
      </c>
      <c r="W147" s="195"/>
      <c r="X147" s="89">
        <v>0</v>
      </c>
      <c r="Y147" s="89">
        <f t="shared" si="41"/>
        <v>0</v>
      </c>
      <c r="Z147" s="1"/>
    </row>
    <row r="148" spans="2:26">
      <c r="B148" s="204">
        <v>3336</v>
      </c>
      <c r="C148" t="s">
        <v>175</v>
      </c>
      <c r="D148" s="1">
        <v>29172</v>
      </c>
      <c r="E148" s="86">
        <f t="shared" si="34"/>
        <v>20090.909090909088</v>
      </c>
      <c r="F148" s="87">
        <f t="shared" si="28"/>
        <v>0.91783003895735982</v>
      </c>
      <c r="G148" s="189">
        <f t="shared" si="35"/>
        <v>1151.4030790282623</v>
      </c>
      <c r="H148" s="189">
        <f t="shared" si="29"/>
        <v>1671.8372707490366</v>
      </c>
      <c r="I148" s="189">
        <f t="shared" si="30"/>
        <v>0</v>
      </c>
      <c r="J148" s="88">
        <f t="shared" si="31"/>
        <v>0</v>
      </c>
      <c r="K148" s="189">
        <f t="shared" si="36"/>
        <v>-205.39214995582736</v>
      </c>
      <c r="L148" s="88">
        <f t="shared" si="32"/>
        <v>-298.2294017358613</v>
      </c>
      <c r="M148" s="89">
        <f t="shared" si="37"/>
        <v>1373.6078690131753</v>
      </c>
      <c r="N148" s="89">
        <f t="shared" si="38"/>
        <v>30545.607869013176</v>
      </c>
      <c r="O148" s="89">
        <f t="shared" si="39"/>
        <v>21036.920019981528</v>
      </c>
      <c r="P148" s="90">
        <f t="shared" si="33"/>
        <v>0.96104745853532814</v>
      </c>
      <c r="Q148" s="1">
        <v>171.53966301189507</v>
      </c>
      <c r="R148" s="90">
        <f t="shared" si="40"/>
        <v>1.3902405116085082E-2</v>
      </c>
      <c r="S148" s="90">
        <f t="shared" si="40"/>
        <v>-1.2632230830479414E-2</v>
      </c>
      <c r="T148" s="92">
        <v>1452</v>
      </c>
      <c r="U148" s="1">
        <v>28772</v>
      </c>
      <c r="V148" s="1">
        <v>20347.949080622351</v>
      </c>
      <c r="W148" s="195"/>
      <c r="X148" s="89">
        <v>0</v>
      </c>
      <c r="Y148" s="89">
        <f t="shared" si="41"/>
        <v>0</v>
      </c>
      <c r="Z148" s="1"/>
    </row>
    <row r="149" spans="2:26" ht="30" customHeight="1">
      <c r="B149" s="204">
        <v>3338</v>
      </c>
      <c r="C149" t="s">
        <v>176</v>
      </c>
      <c r="D149" s="1">
        <v>71225</v>
      </c>
      <c r="E149" s="86">
        <f t="shared" si="34"/>
        <v>28965.026433509556</v>
      </c>
      <c r="F149" s="87">
        <f t="shared" si="28"/>
        <v>1.3232338675952915</v>
      </c>
      <c r="G149" s="189">
        <f t="shared" si="35"/>
        <v>-4528.0320202360372</v>
      </c>
      <c r="H149" s="189">
        <f t="shared" si="29"/>
        <v>-11134.430737760415</v>
      </c>
      <c r="I149" s="189">
        <f t="shared" si="30"/>
        <v>0</v>
      </c>
      <c r="J149" s="88">
        <f t="shared" si="31"/>
        <v>0</v>
      </c>
      <c r="K149" s="189">
        <f t="shared" si="36"/>
        <v>-205.39214995582736</v>
      </c>
      <c r="L149" s="88">
        <f t="shared" si="32"/>
        <v>-505.05929674137946</v>
      </c>
      <c r="M149" s="89">
        <f t="shared" si="37"/>
        <v>-11639.490034501794</v>
      </c>
      <c r="N149" s="89">
        <f t="shared" si="38"/>
        <v>59585.509965498204</v>
      </c>
      <c r="O149" s="89">
        <f t="shared" si="39"/>
        <v>24231.602263317694</v>
      </c>
      <c r="P149" s="90">
        <f t="shared" si="33"/>
        <v>1.1069928368449833</v>
      </c>
      <c r="Q149" s="1">
        <v>-221.39347703426574</v>
      </c>
      <c r="R149" s="90">
        <f t="shared" si="40"/>
        <v>9.0918837782781176E-2</v>
      </c>
      <c r="S149" s="90">
        <f t="shared" si="40"/>
        <v>9.4024340777689425E-2</v>
      </c>
      <c r="T149" s="92">
        <v>2459</v>
      </c>
      <c r="U149" s="1">
        <v>65289</v>
      </c>
      <c r="V149" s="1">
        <v>26475.669099756691</v>
      </c>
      <c r="W149" s="195"/>
      <c r="X149" s="89">
        <v>0</v>
      </c>
      <c r="Y149" s="89">
        <f t="shared" si="41"/>
        <v>0</v>
      </c>
      <c r="Z149" s="1"/>
    </row>
    <row r="150" spans="2:26">
      <c r="B150" s="204">
        <v>3401</v>
      </c>
      <c r="C150" t="s">
        <v>177</v>
      </c>
      <c r="D150" s="1">
        <v>322597</v>
      </c>
      <c r="E150" s="86">
        <f t="shared" si="34"/>
        <v>17733.879390907594</v>
      </c>
      <c r="F150" s="87">
        <f t="shared" si="28"/>
        <v>0.81015185219203723</v>
      </c>
      <c r="G150" s="189">
        <f t="shared" si="35"/>
        <v>2659.9020870292188</v>
      </c>
      <c r="H150" s="189">
        <f t="shared" si="29"/>
        <v>48386.278865148524</v>
      </c>
      <c r="I150" s="189">
        <f t="shared" si="30"/>
        <v>688.48477977792788</v>
      </c>
      <c r="J150" s="88">
        <f t="shared" si="31"/>
        <v>12524.226628940287</v>
      </c>
      <c r="K150" s="189">
        <f t="shared" si="36"/>
        <v>483.09262982210055</v>
      </c>
      <c r="L150" s="88">
        <f t="shared" si="32"/>
        <v>8787.9380290938316</v>
      </c>
      <c r="M150" s="89">
        <f t="shared" si="37"/>
        <v>57174.21689424236</v>
      </c>
      <c r="N150" s="89">
        <f t="shared" si="38"/>
        <v>379771.21689424233</v>
      </c>
      <c r="O150" s="89">
        <f t="shared" si="39"/>
        <v>20876.874107758907</v>
      </c>
      <c r="P150" s="90">
        <f t="shared" si="33"/>
        <v>0.95373594539346029</v>
      </c>
      <c r="Q150" s="1">
        <v>16220.562036255709</v>
      </c>
      <c r="R150" s="90">
        <f t="shared" si="40"/>
        <v>0.1023680973209404</v>
      </c>
      <c r="S150" s="90">
        <f t="shared" si="40"/>
        <v>9.739892663322032E-2</v>
      </c>
      <c r="T150" s="92">
        <v>18191</v>
      </c>
      <c r="U150" s="1">
        <v>292640</v>
      </c>
      <c r="V150" s="1">
        <v>16159.920481528523</v>
      </c>
      <c r="W150" s="195"/>
      <c r="X150" s="89">
        <v>0</v>
      </c>
      <c r="Y150" s="89">
        <f t="shared" si="41"/>
        <v>0</v>
      </c>
      <c r="Z150" s="1"/>
    </row>
    <row r="151" spans="2:26">
      <c r="B151" s="204">
        <v>3403</v>
      </c>
      <c r="C151" t="s">
        <v>178</v>
      </c>
      <c r="D151" s="1">
        <v>663225</v>
      </c>
      <c r="E151" s="86">
        <f t="shared" si="34"/>
        <v>19612.17730727149</v>
      </c>
      <c r="F151" s="87">
        <f t="shared" si="28"/>
        <v>0.89595972887641662</v>
      </c>
      <c r="G151" s="189">
        <f t="shared" si="35"/>
        <v>1457.7914205563254</v>
      </c>
      <c r="H151" s="189">
        <f t="shared" si="29"/>
        <v>49298.132468953256</v>
      </c>
      <c r="I151" s="189">
        <f t="shared" si="30"/>
        <v>31.08050905056443</v>
      </c>
      <c r="J151" s="88">
        <f t="shared" si="31"/>
        <v>1051.0495745629373</v>
      </c>
      <c r="K151" s="189">
        <f t="shared" si="36"/>
        <v>-174.31164090526295</v>
      </c>
      <c r="L151" s="88">
        <f t="shared" si="32"/>
        <v>-5894.6967604932779</v>
      </c>
      <c r="M151" s="89">
        <f t="shared" si="37"/>
        <v>43403.435708459976</v>
      </c>
      <c r="N151" s="89">
        <f t="shared" si="38"/>
        <v>706628.43570845993</v>
      </c>
      <c r="O151" s="89">
        <f t="shared" si="39"/>
        <v>20895.657086922551</v>
      </c>
      <c r="P151" s="90">
        <f t="shared" si="33"/>
        <v>0.95459402416030426</v>
      </c>
      <c r="Q151" s="1">
        <v>12133.531985093148</v>
      </c>
      <c r="R151" s="90">
        <f t="shared" si="40"/>
        <v>9.9662254587418356E-2</v>
      </c>
      <c r="S151" s="90">
        <f t="shared" si="40"/>
        <v>8.743547492852273E-2</v>
      </c>
      <c r="T151" s="92">
        <v>33817</v>
      </c>
      <c r="U151" s="1">
        <v>603117</v>
      </c>
      <c r="V151" s="1">
        <v>18035.256122723604</v>
      </c>
      <c r="W151" s="195"/>
      <c r="X151" s="89">
        <v>0</v>
      </c>
      <c r="Y151" s="89">
        <f t="shared" si="41"/>
        <v>0</v>
      </c>
      <c r="Z151" s="1"/>
    </row>
    <row r="152" spans="2:26">
      <c r="B152" s="204">
        <v>3405</v>
      </c>
      <c r="C152" t="s">
        <v>179</v>
      </c>
      <c r="D152" s="1">
        <v>583874</v>
      </c>
      <c r="E152" s="86">
        <f t="shared" si="34"/>
        <v>19679.598233846777</v>
      </c>
      <c r="F152" s="87">
        <f t="shared" si="28"/>
        <v>0.8990397762443646</v>
      </c>
      <c r="G152" s="189">
        <f t="shared" si="35"/>
        <v>1414.6420275481419</v>
      </c>
      <c r="H152" s="189">
        <f t="shared" si="29"/>
        <v>41971.014315325818</v>
      </c>
      <c r="I152" s="189">
        <f t="shared" si="30"/>
        <v>7.4831847492139785</v>
      </c>
      <c r="J152" s="88">
        <f t="shared" si="31"/>
        <v>222.01860832442952</v>
      </c>
      <c r="K152" s="189">
        <f t="shared" si="36"/>
        <v>-197.90896520661337</v>
      </c>
      <c r="L152" s="88">
        <f t="shared" si="32"/>
        <v>-5871.7610887150122</v>
      </c>
      <c r="M152" s="89">
        <f t="shared" si="37"/>
        <v>36099.253226610803</v>
      </c>
      <c r="N152" s="89">
        <f t="shared" si="38"/>
        <v>619973.25322661083</v>
      </c>
      <c r="O152" s="89">
        <f t="shared" si="39"/>
        <v>20896.331296188306</v>
      </c>
      <c r="P152" s="90">
        <f t="shared" si="33"/>
        <v>0.9546248246339839</v>
      </c>
      <c r="Q152" s="1">
        <v>7919.8670631849818</v>
      </c>
      <c r="R152" s="90">
        <f t="shared" si="40"/>
        <v>7.9676618847381406E-2</v>
      </c>
      <c r="S152" s="90">
        <f t="shared" si="40"/>
        <v>5.5731517387892476E-2</v>
      </c>
      <c r="T152" s="92">
        <v>29669</v>
      </c>
      <c r="U152" s="1">
        <v>540786</v>
      </c>
      <c r="V152" s="1">
        <v>18640.722484574817</v>
      </c>
      <c r="W152" s="195"/>
      <c r="X152" s="89">
        <v>0</v>
      </c>
      <c r="Y152" s="89">
        <f t="shared" si="41"/>
        <v>0</v>
      </c>
      <c r="Z152" s="1"/>
    </row>
    <row r="153" spans="2:26">
      <c r="B153" s="204">
        <v>3407</v>
      </c>
      <c r="C153" t="s">
        <v>180</v>
      </c>
      <c r="D153" s="1">
        <v>568559</v>
      </c>
      <c r="E153" s="86">
        <f t="shared" si="34"/>
        <v>18135.853269537482</v>
      </c>
      <c r="F153" s="87">
        <f t="shared" si="28"/>
        <v>0.82851556580067898</v>
      </c>
      <c r="G153" s="189">
        <f t="shared" si="35"/>
        <v>2402.6388047060905</v>
      </c>
      <c r="H153" s="189">
        <f t="shared" si="29"/>
        <v>75322.726527535924</v>
      </c>
      <c r="I153" s="189">
        <f t="shared" si="30"/>
        <v>547.79392225746722</v>
      </c>
      <c r="J153" s="88">
        <f t="shared" si="31"/>
        <v>17173.339462771597</v>
      </c>
      <c r="K153" s="189">
        <f t="shared" si="36"/>
        <v>342.40177230163988</v>
      </c>
      <c r="L153" s="88">
        <f t="shared" si="32"/>
        <v>10734.29556165641</v>
      </c>
      <c r="M153" s="89">
        <f t="shared" si="37"/>
        <v>86057.022089192338</v>
      </c>
      <c r="N153" s="89">
        <f t="shared" si="38"/>
        <v>654616.02208919229</v>
      </c>
      <c r="O153" s="89">
        <f t="shared" si="39"/>
        <v>20880.893846545208</v>
      </c>
      <c r="P153" s="90">
        <f t="shared" si="33"/>
        <v>0.95391958252954678</v>
      </c>
      <c r="Q153" s="1">
        <v>22809.703029883894</v>
      </c>
      <c r="R153" s="90">
        <f t="shared" si="40"/>
        <v>9.7733516881331584E-2</v>
      </c>
      <c r="S153" s="90">
        <f t="shared" si="40"/>
        <v>9.1605817823780272E-2</v>
      </c>
      <c r="T153" s="92">
        <v>31350</v>
      </c>
      <c r="U153" s="1">
        <v>517939</v>
      </c>
      <c r="V153" s="1">
        <v>16613.921411387331</v>
      </c>
      <c r="W153" s="195"/>
      <c r="X153" s="89">
        <v>0</v>
      </c>
      <c r="Y153" s="89">
        <f t="shared" si="41"/>
        <v>0</v>
      </c>
      <c r="Z153" s="1"/>
    </row>
    <row r="154" spans="2:26">
      <c r="B154" s="204">
        <v>3411</v>
      </c>
      <c r="C154" t="s">
        <v>181</v>
      </c>
      <c r="D154" s="1">
        <v>632436</v>
      </c>
      <c r="E154" s="86">
        <f t="shared" si="34"/>
        <v>17471.090361612198</v>
      </c>
      <c r="F154" s="87">
        <f t="shared" si="28"/>
        <v>0.79814663809722564</v>
      </c>
      <c r="G154" s="189">
        <f t="shared" si="35"/>
        <v>2828.0870657782721</v>
      </c>
      <c r="H154" s="189">
        <f t="shared" si="29"/>
        <v>102373.92369410767</v>
      </c>
      <c r="I154" s="189">
        <f t="shared" si="30"/>
        <v>780.46094003131657</v>
      </c>
      <c r="J154" s="88">
        <f t="shared" si="31"/>
        <v>28251.90556819363</v>
      </c>
      <c r="K154" s="189">
        <f t="shared" si="36"/>
        <v>575.06879007548923</v>
      </c>
      <c r="L154" s="88">
        <f t="shared" si="32"/>
        <v>20816.915131942635</v>
      </c>
      <c r="M154" s="89">
        <f t="shared" si="37"/>
        <v>123190.8388260503</v>
      </c>
      <c r="N154" s="89">
        <f t="shared" si="38"/>
        <v>755626.83882605028</v>
      </c>
      <c r="O154" s="89">
        <f t="shared" si="39"/>
        <v>20874.246217465959</v>
      </c>
      <c r="P154" s="90">
        <f t="shared" si="33"/>
        <v>0.9536158932525125</v>
      </c>
      <c r="Q154" s="1">
        <v>34821.48629214571</v>
      </c>
      <c r="R154" s="90">
        <f t="shared" si="40"/>
        <v>8.9689204696217315E-2</v>
      </c>
      <c r="S154" s="90">
        <f t="shared" si="40"/>
        <v>8.101961462598016E-2</v>
      </c>
      <c r="T154" s="92">
        <v>36199</v>
      </c>
      <c r="U154" s="1">
        <v>580382</v>
      </c>
      <c r="V154" s="1">
        <v>16161.677480437749</v>
      </c>
      <c r="W154" s="195"/>
      <c r="X154" s="89">
        <v>0</v>
      </c>
      <c r="Y154" s="89">
        <f t="shared" si="41"/>
        <v>0</v>
      </c>
      <c r="Z154" s="1"/>
    </row>
    <row r="155" spans="2:26">
      <c r="B155" s="204">
        <v>3412</v>
      </c>
      <c r="C155" t="s">
        <v>182</v>
      </c>
      <c r="D155" s="1">
        <v>128939</v>
      </c>
      <c r="E155" s="86">
        <f t="shared" si="34"/>
        <v>16216.702301597285</v>
      </c>
      <c r="F155" s="87">
        <f t="shared" si="28"/>
        <v>0.74084136451395655</v>
      </c>
      <c r="G155" s="189">
        <f t="shared" si="35"/>
        <v>3630.8954241878168</v>
      </c>
      <c r="H155" s="189">
        <f t="shared" si="29"/>
        <v>28869.249517717333</v>
      </c>
      <c r="I155" s="189">
        <f t="shared" si="30"/>
        <v>1219.4967610365361</v>
      </c>
      <c r="J155" s="88">
        <f t="shared" si="31"/>
        <v>9696.2187470014997</v>
      </c>
      <c r="K155" s="189">
        <f t="shared" si="36"/>
        <v>1014.1046110807088</v>
      </c>
      <c r="L155" s="88">
        <f t="shared" si="32"/>
        <v>8063.1457627027157</v>
      </c>
      <c r="M155" s="89">
        <f t="shared" si="37"/>
        <v>36932.395280420053</v>
      </c>
      <c r="N155" s="89">
        <f t="shared" si="38"/>
        <v>165871.39528042005</v>
      </c>
      <c r="O155" s="89">
        <f t="shared" si="39"/>
        <v>20861.702336865812</v>
      </c>
      <c r="P155" s="90">
        <f t="shared" si="33"/>
        <v>0.95304284051667987</v>
      </c>
      <c r="Q155" s="1">
        <v>9729.7830146923916</v>
      </c>
      <c r="R155" s="90">
        <f t="shared" si="40"/>
        <v>0.11493596893996386</v>
      </c>
      <c r="S155" s="90">
        <f t="shared" si="40"/>
        <v>0.11213145134735929</v>
      </c>
      <c r="T155" s="92">
        <v>7951</v>
      </c>
      <c r="U155" s="1">
        <v>115647</v>
      </c>
      <c r="V155" s="1">
        <v>14581.641659311563</v>
      </c>
      <c r="W155" s="195"/>
      <c r="X155" s="89">
        <v>0</v>
      </c>
      <c r="Y155" s="89">
        <f t="shared" si="41"/>
        <v>0</v>
      </c>
      <c r="Z155" s="1"/>
    </row>
    <row r="156" spans="2:26">
      <c r="B156" s="204">
        <v>3413</v>
      </c>
      <c r="C156" t="s">
        <v>183</v>
      </c>
      <c r="D156" s="1">
        <v>379235</v>
      </c>
      <c r="E156" s="86">
        <f t="shared" si="34"/>
        <v>17365.035029076425</v>
      </c>
      <c r="F156" s="87">
        <f t="shared" si="28"/>
        <v>0.79330162239621949</v>
      </c>
      <c r="G156" s="189">
        <f t="shared" si="35"/>
        <v>2895.9624786011664</v>
      </c>
      <c r="H156" s="189">
        <f t="shared" si="29"/>
        <v>63244.924570170871</v>
      </c>
      <c r="I156" s="189">
        <f t="shared" si="30"/>
        <v>817.58030641883681</v>
      </c>
      <c r="J156" s="88">
        <f t="shared" si="31"/>
        <v>17855.136311880975</v>
      </c>
      <c r="K156" s="189">
        <f t="shared" si="36"/>
        <v>612.18815646300948</v>
      </c>
      <c r="L156" s="88">
        <f t="shared" si="32"/>
        <v>13369.577148995664</v>
      </c>
      <c r="M156" s="89">
        <f t="shared" si="37"/>
        <v>76614.501719166539</v>
      </c>
      <c r="N156" s="89">
        <f t="shared" si="38"/>
        <v>455849.50171916652</v>
      </c>
      <c r="O156" s="89">
        <f t="shared" si="39"/>
        <v>20873.185664140601</v>
      </c>
      <c r="P156" s="90">
        <f t="shared" si="33"/>
        <v>0.95356744309550234</v>
      </c>
      <c r="Q156" s="1">
        <v>16255.227625187617</v>
      </c>
      <c r="R156" s="90">
        <f t="shared" si="40"/>
        <v>9.9474087045262144E-2</v>
      </c>
      <c r="S156" s="90">
        <f t="shared" si="40"/>
        <v>9.2023097307513388E-2</v>
      </c>
      <c r="T156" s="92">
        <v>21839</v>
      </c>
      <c r="U156" s="1">
        <v>344924</v>
      </c>
      <c r="V156" s="1">
        <v>15901.710386796367</v>
      </c>
      <c r="W156" s="195"/>
      <c r="X156" s="89">
        <v>0</v>
      </c>
      <c r="Y156" s="89">
        <f t="shared" si="41"/>
        <v>0</v>
      </c>
      <c r="Z156" s="1"/>
    </row>
    <row r="157" spans="2:26">
      <c r="B157" s="204">
        <v>3414</v>
      </c>
      <c r="C157" t="s">
        <v>184</v>
      </c>
      <c r="D157" s="1">
        <v>81006</v>
      </c>
      <c r="E157" s="86">
        <f t="shared" si="34"/>
        <v>16272.800321414223</v>
      </c>
      <c r="F157" s="87">
        <f t="shared" si="28"/>
        <v>0.74340413792958604</v>
      </c>
      <c r="G157" s="189">
        <f t="shared" si="35"/>
        <v>3594.9926915049764</v>
      </c>
      <c r="H157" s="189">
        <f t="shared" si="29"/>
        <v>17895.873618311773</v>
      </c>
      <c r="I157" s="189">
        <f t="shared" si="30"/>
        <v>1199.8624541006077</v>
      </c>
      <c r="J157" s="88">
        <f t="shared" si="31"/>
        <v>5972.9152965128251</v>
      </c>
      <c r="K157" s="189">
        <f t="shared" si="36"/>
        <v>994.47030414478036</v>
      </c>
      <c r="L157" s="88">
        <f t="shared" si="32"/>
        <v>4950.473174032717</v>
      </c>
      <c r="M157" s="89">
        <f t="shared" si="37"/>
        <v>22846.346792344491</v>
      </c>
      <c r="N157" s="89">
        <f t="shared" si="38"/>
        <v>103852.3467923445</v>
      </c>
      <c r="O157" s="89">
        <f t="shared" si="39"/>
        <v>20862.263317063982</v>
      </c>
      <c r="P157" s="90">
        <f t="shared" si="33"/>
        <v>0.95306846825083613</v>
      </c>
      <c r="Q157" s="1">
        <v>5895.2959598967172</v>
      </c>
      <c r="R157" s="90">
        <f t="shared" si="40"/>
        <v>8.2910004812576862E-2</v>
      </c>
      <c r="S157" s="90">
        <f t="shared" si="40"/>
        <v>8.9001101665681023E-2</v>
      </c>
      <c r="T157" s="92">
        <v>4978</v>
      </c>
      <c r="U157" s="1">
        <v>74804</v>
      </c>
      <c r="V157" s="1">
        <v>14942.868557730722</v>
      </c>
      <c r="W157" s="195"/>
      <c r="X157" s="89">
        <v>0</v>
      </c>
      <c r="Y157" s="89">
        <f t="shared" si="41"/>
        <v>0</v>
      </c>
      <c r="Z157" s="1"/>
    </row>
    <row r="158" spans="2:26">
      <c r="B158" s="204">
        <v>3415</v>
      </c>
      <c r="C158" t="s">
        <v>185</v>
      </c>
      <c r="D158" s="1">
        <v>141561</v>
      </c>
      <c r="E158" s="86">
        <f t="shared" si="34"/>
        <v>17337.538273116963</v>
      </c>
      <c r="F158" s="87">
        <f t="shared" si="28"/>
        <v>0.79204546477391979</v>
      </c>
      <c r="G158" s="189">
        <f t="shared" si="35"/>
        <v>2913.5604024152226</v>
      </c>
      <c r="H158" s="189">
        <f t="shared" si="29"/>
        <v>23789.220685720291</v>
      </c>
      <c r="I158" s="189">
        <f t="shared" si="30"/>
        <v>827.20417100464874</v>
      </c>
      <c r="J158" s="88">
        <f t="shared" si="31"/>
        <v>6754.122056252957</v>
      </c>
      <c r="K158" s="189">
        <f t="shared" si="36"/>
        <v>621.81202104882141</v>
      </c>
      <c r="L158" s="88">
        <f t="shared" si="32"/>
        <v>5077.0951518636275</v>
      </c>
      <c r="M158" s="89">
        <f t="shared" si="37"/>
        <v>28866.315837583919</v>
      </c>
      <c r="N158" s="89">
        <f t="shared" si="38"/>
        <v>170427.31583758391</v>
      </c>
      <c r="O158" s="89">
        <f t="shared" si="39"/>
        <v>20872.910696581006</v>
      </c>
      <c r="P158" s="90">
        <f t="shared" si="33"/>
        <v>0.95355488151927936</v>
      </c>
      <c r="Q158" s="1">
        <v>9577.3016758852245</v>
      </c>
      <c r="R158" s="90">
        <f t="shared" si="40"/>
        <v>8.4675503792812815E-2</v>
      </c>
      <c r="S158" s="90">
        <f t="shared" si="40"/>
        <v>8.2682835996500226E-2</v>
      </c>
      <c r="T158" s="92">
        <v>8165</v>
      </c>
      <c r="U158" s="1">
        <v>130510</v>
      </c>
      <c r="V158" s="1">
        <v>16013.496932515338</v>
      </c>
      <c r="W158" s="195"/>
      <c r="X158" s="89">
        <v>0</v>
      </c>
      <c r="Y158" s="89">
        <f t="shared" si="41"/>
        <v>0</v>
      </c>
      <c r="Z158" s="1"/>
    </row>
    <row r="159" spans="2:26">
      <c r="B159" s="204">
        <v>3416</v>
      </c>
      <c r="C159" t="s">
        <v>186</v>
      </c>
      <c r="D159" s="1">
        <v>92304</v>
      </c>
      <c r="E159" s="86">
        <f t="shared" si="34"/>
        <v>15124.365066360806</v>
      </c>
      <c r="F159" s="87">
        <f t="shared" si="28"/>
        <v>0.69093919619319455</v>
      </c>
      <c r="G159" s="189">
        <f t="shared" si="35"/>
        <v>4329.9912547391632</v>
      </c>
      <c r="H159" s="189">
        <f t="shared" si="29"/>
        <v>26425.936627673113</v>
      </c>
      <c r="I159" s="189">
        <f t="shared" si="30"/>
        <v>1601.8147933693035</v>
      </c>
      <c r="J159" s="88">
        <f t="shared" si="31"/>
        <v>9775.8756839328598</v>
      </c>
      <c r="K159" s="189">
        <f t="shared" si="36"/>
        <v>1396.4226434134762</v>
      </c>
      <c r="L159" s="88">
        <f t="shared" si="32"/>
        <v>8522.3673927524451</v>
      </c>
      <c r="M159" s="89">
        <f t="shared" si="37"/>
        <v>34948.304020425559</v>
      </c>
      <c r="N159" s="89">
        <f t="shared" si="38"/>
        <v>127252.30402042557</v>
      </c>
      <c r="O159" s="89">
        <f t="shared" si="39"/>
        <v>20850.778964513447</v>
      </c>
      <c r="P159" s="90">
        <f t="shared" si="33"/>
        <v>0.95254381883347228</v>
      </c>
      <c r="Q159" s="1">
        <v>8732.630183457135</v>
      </c>
      <c r="R159" s="90">
        <f t="shared" si="40"/>
        <v>9.7602739726027399E-2</v>
      </c>
      <c r="S159" s="90">
        <f t="shared" si="40"/>
        <v>8.9689496968703916E-2</v>
      </c>
      <c r="T159" s="92">
        <v>6103</v>
      </c>
      <c r="U159" s="1">
        <v>84096</v>
      </c>
      <c r="V159" s="1">
        <v>13879.518072289156</v>
      </c>
      <c r="W159" s="195"/>
      <c r="X159" s="89">
        <v>0</v>
      </c>
      <c r="Y159" s="89">
        <f t="shared" si="41"/>
        <v>0</v>
      </c>
      <c r="Z159" s="1"/>
    </row>
    <row r="160" spans="2:26">
      <c r="B160" s="204">
        <v>3417</v>
      </c>
      <c r="C160" t="s">
        <v>187</v>
      </c>
      <c r="D160" s="1">
        <v>73766</v>
      </c>
      <c r="E160" s="86">
        <f t="shared" si="34"/>
        <v>16528.344163118978</v>
      </c>
      <c r="F160" s="87">
        <f t="shared" si="28"/>
        <v>0.7550783639751022</v>
      </c>
      <c r="G160" s="189">
        <f t="shared" si="35"/>
        <v>3431.4446328139329</v>
      </c>
      <c r="H160" s="189">
        <f t="shared" si="29"/>
        <v>15314.537396248583</v>
      </c>
      <c r="I160" s="189">
        <f t="shared" si="30"/>
        <v>1110.4221095039434</v>
      </c>
      <c r="J160" s="88">
        <f t="shared" si="31"/>
        <v>4955.8138747160992</v>
      </c>
      <c r="K160" s="189">
        <f t="shared" si="36"/>
        <v>905.02995954811604</v>
      </c>
      <c r="L160" s="88">
        <f t="shared" si="32"/>
        <v>4039.1487094632421</v>
      </c>
      <c r="M160" s="89">
        <f t="shared" si="37"/>
        <v>19353.686105711826</v>
      </c>
      <c r="N160" s="89">
        <f t="shared" si="38"/>
        <v>93119.686105711822</v>
      </c>
      <c r="O160" s="89">
        <f t="shared" si="39"/>
        <v>20864.818755481025</v>
      </c>
      <c r="P160" s="90">
        <f t="shared" si="33"/>
        <v>0.95318521051129113</v>
      </c>
      <c r="Q160" s="1">
        <v>3856.2110042223958</v>
      </c>
      <c r="R160" s="90">
        <f t="shared" si="40"/>
        <v>7.7174690790146175E-2</v>
      </c>
      <c r="S160" s="90">
        <f t="shared" si="40"/>
        <v>8.9242522862632581E-2</v>
      </c>
      <c r="T160" s="92">
        <v>4463</v>
      </c>
      <c r="U160" s="1">
        <v>68481</v>
      </c>
      <c r="V160" s="1">
        <v>15174.163527586972</v>
      </c>
      <c r="W160" s="195"/>
      <c r="X160" s="89">
        <v>0</v>
      </c>
      <c r="Y160" s="89">
        <f t="shared" si="41"/>
        <v>0</v>
      </c>
      <c r="Z160" s="1"/>
    </row>
    <row r="161" spans="2:26">
      <c r="B161" s="204">
        <v>3418</v>
      </c>
      <c r="C161" t="s">
        <v>188</v>
      </c>
      <c r="D161" s="1">
        <v>115579</v>
      </c>
      <c r="E161" s="86">
        <f t="shared" si="34"/>
        <v>16017.045454545454</v>
      </c>
      <c r="F161" s="87">
        <f t="shared" si="28"/>
        <v>0.73172027144253327</v>
      </c>
      <c r="G161" s="189">
        <f t="shared" si="35"/>
        <v>3758.6758063009884</v>
      </c>
      <c r="H161" s="189">
        <f t="shared" si="29"/>
        <v>27122.604618267931</v>
      </c>
      <c r="I161" s="189">
        <f t="shared" si="30"/>
        <v>1289.3766575046768</v>
      </c>
      <c r="J161" s="88">
        <f t="shared" si="31"/>
        <v>9304.1419605537485</v>
      </c>
      <c r="K161" s="189">
        <f t="shared" si="36"/>
        <v>1083.9845075488495</v>
      </c>
      <c r="L161" s="88">
        <f t="shared" si="32"/>
        <v>7822.0322064724978</v>
      </c>
      <c r="M161" s="89">
        <f t="shared" si="37"/>
        <v>34944.636824740432</v>
      </c>
      <c r="N161" s="89">
        <f t="shared" si="38"/>
        <v>150523.63682474045</v>
      </c>
      <c r="O161" s="89">
        <f t="shared" si="39"/>
        <v>20859.705768395295</v>
      </c>
      <c r="P161" s="90">
        <f t="shared" si="33"/>
        <v>0.95295162958596569</v>
      </c>
      <c r="Q161" s="1">
        <v>7203.2143886329359</v>
      </c>
      <c r="R161" s="90">
        <f t="shared" si="40"/>
        <v>0.11462683112649841</v>
      </c>
      <c r="S161" s="90">
        <f t="shared" si="40"/>
        <v>0.11941527787884326</v>
      </c>
      <c r="T161" s="92">
        <v>7216</v>
      </c>
      <c r="U161" s="1">
        <v>103693</v>
      </c>
      <c r="V161" s="1">
        <v>14308.403477300953</v>
      </c>
      <c r="W161" s="195"/>
      <c r="X161" s="89">
        <v>0</v>
      </c>
      <c r="Y161" s="89">
        <f t="shared" si="41"/>
        <v>0</v>
      </c>
      <c r="Z161" s="1"/>
    </row>
    <row r="162" spans="2:26">
      <c r="B162" s="204">
        <v>3419</v>
      </c>
      <c r="C162" t="s">
        <v>189</v>
      </c>
      <c r="D162" s="1">
        <v>57357</v>
      </c>
      <c r="E162" s="86">
        <f t="shared" si="34"/>
        <v>15870.780298837852</v>
      </c>
      <c r="F162" s="87">
        <f t="shared" si="28"/>
        <v>0.72503831628790272</v>
      </c>
      <c r="G162" s="189">
        <f t="shared" si="35"/>
        <v>3852.2855059538538</v>
      </c>
      <c r="H162" s="189">
        <f t="shared" si="29"/>
        <v>13922.159818517226</v>
      </c>
      <c r="I162" s="189">
        <f t="shared" si="30"/>
        <v>1340.5694620023376</v>
      </c>
      <c r="J162" s="88">
        <f t="shared" si="31"/>
        <v>4844.8180356764478</v>
      </c>
      <c r="K162" s="189">
        <f t="shared" si="36"/>
        <v>1135.1773120465102</v>
      </c>
      <c r="L162" s="88">
        <f t="shared" si="32"/>
        <v>4102.530805736088</v>
      </c>
      <c r="M162" s="89">
        <f t="shared" si="37"/>
        <v>18024.690624253315</v>
      </c>
      <c r="N162" s="89">
        <f t="shared" si="38"/>
        <v>75381.690624253315</v>
      </c>
      <c r="O162" s="89">
        <f t="shared" si="39"/>
        <v>20858.243116838217</v>
      </c>
      <c r="P162" s="90">
        <f t="shared" si="33"/>
        <v>0.95288481003441927</v>
      </c>
      <c r="Q162" s="1">
        <v>4513.3272035087848</v>
      </c>
      <c r="R162" s="90">
        <f t="shared" si="40"/>
        <v>0.13923371799710013</v>
      </c>
      <c r="S162" s="90">
        <f t="shared" si="40"/>
        <v>0.12189618216703892</v>
      </c>
      <c r="T162" s="92">
        <v>3614</v>
      </c>
      <c r="U162" s="1">
        <v>50347</v>
      </c>
      <c r="V162" s="1">
        <v>14146.389435234618</v>
      </c>
      <c r="W162" s="195"/>
      <c r="X162" s="89">
        <v>0</v>
      </c>
      <c r="Y162" s="89">
        <f t="shared" si="41"/>
        <v>0</v>
      </c>
      <c r="Z162" s="1"/>
    </row>
    <row r="163" spans="2:26">
      <c r="B163" s="204">
        <v>3420</v>
      </c>
      <c r="C163" t="s">
        <v>190</v>
      </c>
      <c r="D163" s="1">
        <v>390919</v>
      </c>
      <c r="E163" s="86">
        <f t="shared" si="34"/>
        <v>17820.075671240371</v>
      </c>
      <c r="F163" s="87">
        <f t="shared" si="28"/>
        <v>0.81408962996893286</v>
      </c>
      <c r="G163" s="189">
        <f t="shared" si="35"/>
        <v>2604.7364676162415</v>
      </c>
      <c r="H163" s="189">
        <f t="shared" si="29"/>
        <v>57140.103890097489</v>
      </c>
      <c r="I163" s="189">
        <f t="shared" si="30"/>
        <v>658.31608166145588</v>
      </c>
      <c r="J163" s="88">
        <f t="shared" si="31"/>
        <v>14441.479883407357</v>
      </c>
      <c r="K163" s="189">
        <f t="shared" si="36"/>
        <v>452.92393170562855</v>
      </c>
      <c r="L163" s="88">
        <f t="shared" si="32"/>
        <v>9935.7922898263732</v>
      </c>
      <c r="M163" s="89">
        <f t="shared" si="37"/>
        <v>67075.89617992386</v>
      </c>
      <c r="N163" s="89">
        <f t="shared" si="38"/>
        <v>457994.89617992385</v>
      </c>
      <c r="O163" s="89">
        <f t="shared" si="39"/>
        <v>20877.736070562238</v>
      </c>
      <c r="P163" s="90">
        <f t="shared" si="33"/>
        <v>0.95377532317122937</v>
      </c>
      <c r="Q163" s="1">
        <v>13384.569441995613</v>
      </c>
      <c r="R163" s="90">
        <f t="shared" si="40"/>
        <v>0.12025940381826832</v>
      </c>
      <c r="S163" s="90">
        <f t="shared" si="40"/>
        <v>0.11831885327147093</v>
      </c>
      <c r="T163" s="92">
        <v>21937</v>
      </c>
      <c r="U163" s="1">
        <v>348954</v>
      </c>
      <c r="V163" s="1">
        <v>15934.700214621673</v>
      </c>
      <c r="W163" s="195"/>
      <c r="X163" s="89">
        <v>0</v>
      </c>
      <c r="Y163" s="89">
        <f t="shared" si="41"/>
        <v>0</v>
      </c>
      <c r="Z163" s="1"/>
    </row>
    <row r="164" spans="2:26">
      <c r="B164" s="204">
        <v>3421</v>
      </c>
      <c r="C164" t="s">
        <v>191</v>
      </c>
      <c r="D164" s="1">
        <v>118961</v>
      </c>
      <c r="E164" s="86">
        <f t="shared" si="34"/>
        <v>18375.193080012359</v>
      </c>
      <c r="F164" s="87">
        <f t="shared" si="28"/>
        <v>0.83944952934499684</v>
      </c>
      <c r="G164" s="189">
        <f t="shared" si="35"/>
        <v>2249.4613260021688</v>
      </c>
      <c r="H164" s="189">
        <f t="shared" si="29"/>
        <v>14563.012624538042</v>
      </c>
      <c r="I164" s="189">
        <f t="shared" si="30"/>
        <v>464.02498859126007</v>
      </c>
      <c r="J164" s="88">
        <f t="shared" si="31"/>
        <v>3004.0977761398176</v>
      </c>
      <c r="K164" s="189">
        <f t="shared" si="36"/>
        <v>258.63283863543268</v>
      </c>
      <c r="L164" s="88">
        <f t="shared" si="32"/>
        <v>1674.388997325791</v>
      </c>
      <c r="M164" s="89">
        <f t="shared" si="37"/>
        <v>16237.401621863832</v>
      </c>
      <c r="N164" s="89">
        <f t="shared" si="38"/>
        <v>135198.40162186383</v>
      </c>
      <c r="O164" s="89">
        <f t="shared" si="39"/>
        <v>20883.287244649957</v>
      </c>
      <c r="P164" s="90">
        <f t="shared" si="33"/>
        <v>0.95402892216499002</v>
      </c>
      <c r="Q164" s="1">
        <v>1930.7149185157214</v>
      </c>
      <c r="R164" s="90">
        <f t="shared" si="40"/>
        <v>9.1024982574562527E-2</v>
      </c>
      <c r="S164" s="90">
        <f t="shared" si="40"/>
        <v>0.10248462094575043</v>
      </c>
      <c r="T164" s="92">
        <v>6474</v>
      </c>
      <c r="U164" s="1">
        <v>109036</v>
      </c>
      <c r="V164" s="1">
        <v>16667.074289208194</v>
      </c>
      <c r="W164" s="195"/>
      <c r="X164" s="89">
        <v>0</v>
      </c>
      <c r="Y164" s="89">
        <f t="shared" si="41"/>
        <v>0</v>
      </c>
      <c r="Z164" s="1"/>
    </row>
    <row r="165" spans="2:26">
      <c r="B165" s="204">
        <v>3422</v>
      </c>
      <c r="C165" t="s">
        <v>192</v>
      </c>
      <c r="D165" s="1">
        <v>85303</v>
      </c>
      <c r="E165" s="86">
        <f t="shared" si="34"/>
        <v>20353.853495585779</v>
      </c>
      <c r="F165" s="87">
        <f t="shared" si="28"/>
        <v>0.92984235119748793</v>
      </c>
      <c r="G165" s="189">
        <f t="shared" si="35"/>
        <v>983.11866003517991</v>
      </c>
      <c r="H165" s="189">
        <f t="shared" si="29"/>
        <v>4120.2503042074395</v>
      </c>
      <c r="I165" s="189">
        <f t="shared" si="30"/>
        <v>0</v>
      </c>
      <c r="J165" s="88">
        <f t="shared" si="31"/>
        <v>0</v>
      </c>
      <c r="K165" s="189">
        <f t="shared" si="36"/>
        <v>-205.39214995582736</v>
      </c>
      <c r="L165" s="88">
        <f t="shared" si="32"/>
        <v>-860.7985004648724</v>
      </c>
      <c r="M165" s="89">
        <f t="shared" si="37"/>
        <v>3259.4518037425669</v>
      </c>
      <c r="N165" s="89">
        <f t="shared" si="38"/>
        <v>88562.451803742573</v>
      </c>
      <c r="O165" s="89">
        <f t="shared" si="39"/>
        <v>21131.580005665131</v>
      </c>
      <c r="P165" s="90">
        <f t="shared" si="33"/>
        <v>0.965371890941774</v>
      </c>
      <c r="Q165" s="1">
        <v>2296.8131182388702</v>
      </c>
      <c r="R165" s="90">
        <f t="shared" si="40"/>
        <v>0.20148454886053127</v>
      </c>
      <c r="S165" s="90">
        <f t="shared" si="40"/>
        <v>0.20549809781878658</v>
      </c>
      <c r="T165" s="92">
        <v>4191</v>
      </c>
      <c r="U165" s="1">
        <v>70998</v>
      </c>
      <c r="V165" s="1">
        <v>16884.185493460165</v>
      </c>
      <c r="W165" s="195"/>
      <c r="X165" s="89">
        <v>0</v>
      </c>
      <c r="Y165" s="89">
        <f t="shared" si="41"/>
        <v>0</v>
      </c>
      <c r="Z165" s="1"/>
    </row>
    <row r="166" spans="2:26">
      <c r="B166" s="204">
        <v>3423</v>
      </c>
      <c r="C166" t="s">
        <v>193</v>
      </c>
      <c r="D166" s="1">
        <v>37233</v>
      </c>
      <c r="E166" s="86">
        <f t="shared" si="34"/>
        <v>16629.29879410451</v>
      </c>
      <c r="F166" s="87">
        <f t="shared" si="28"/>
        <v>0.75969036000132006</v>
      </c>
      <c r="G166" s="189">
        <f t="shared" si="35"/>
        <v>3366.8336689831922</v>
      </c>
      <c r="H166" s="189">
        <f t="shared" si="29"/>
        <v>7538.3405848533666</v>
      </c>
      <c r="I166" s="189">
        <f t="shared" si="30"/>
        <v>1075.0879886590071</v>
      </c>
      <c r="J166" s="88">
        <f t="shared" si="31"/>
        <v>2407.1220066075171</v>
      </c>
      <c r="K166" s="189">
        <f t="shared" si="36"/>
        <v>869.69583870317979</v>
      </c>
      <c r="L166" s="88">
        <f t="shared" si="32"/>
        <v>1947.2489828564196</v>
      </c>
      <c r="M166" s="89">
        <f t="shared" si="37"/>
        <v>9485.5895677097869</v>
      </c>
      <c r="N166" s="89">
        <f t="shared" si="38"/>
        <v>46718.589567709787</v>
      </c>
      <c r="O166" s="89">
        <f t="shared" si="39"/>
        <v>20865.828301790883</v>
      </c>
      <c r="P166" s="90">
        <f t="shared" si="33"/>
        <v>0.9532313304715534</v>
      </c>
      <c r="Q166" s="1">
        <v>2743.6542636015947</v>
      </c>
      <c r="R166" s="90">
        <f t="shared" si="40"/>
        <v>9.695951917977727E-2</v>
      </c>
      <c r="S166" s="90">
        <f t="shared" si="40"/>
        <v>0.10234877988141981</v>
      </c>
      <c r="T166" s="92">
        <v>2239</v>
      </c>
      <c r="U166" s="1">
        <v>33942</v>
      </c>
      <c r="V166" s="1">
        <v>15085.333333333332</v>
      </c>
      <c r="W166" s="195"/>
      <c r="X166" s="89">
        <v>0</v>
      </c>
      <c r="Y166" s="89">
        <f t="shared" si="41"/>
        <v>0</v>
      </c>
      <c r="Z166" s="1"/>
    </row>
    <row r="167" spans="2:26">
      <c r="B167" s="204">
        <v>3424</v>
      </c>
      <c r="C167" t="s">
        <v>194</v>
      </c>
      <c r="D167" s="1">
        <v>32009</v>
      </c>
      <c r="E167" s="86">
        <f t="shared" si="34"/>
        <v>17434.095860566449</v>
      </c>
      <c r="F167" s="87">
        <f t="shared" si="28"/>
        <v>0.79645658693117904</v>
      </c>
      <c r="G167" s="189">
        <f t="shared" si="35"/>
        <v>2851.7635464475516</v>
      </c>
      <c r="H167" s="189">
        <f t="shared" si="29"/>
        <v>5235.8378712777048</v>
      </c>
      <c r="I167" s="189">
        <f t="shared" si="30"/>
        <v>793.40901539732852</v>
      </c>
      <c r="J167" s="88">
        <f t="shared" si="31"/>
        <v>1456.6989522694953</v>
      </c>
      <c r="K167" s="189">
        <f t="shared" si="36"/>
        <v>588.01686544150118</v>
      </c>
      <c r="L167" s="88">
        <f t="shared" si="32"/>
        <v>1079.5989649505962</v>
      </c>
      <c r="M167" s="89">
        <f t="shared" si="37"/>
        <v>6315.4368362283012</v>
      </c>
      <c r="N167" s="89">
        <f t="shared" si="38"/>
        <v>38324.436836228298</v>
      </c>
      <c r="O167" s="89">
        <f t="shared" si="39"/>
        <v>20873.876272455502</v>
      </c>
      <c r="P167" s="90">
        <f t="shared" si="33"/>
        <v>0.95359899274085203</v>
      </c>
      <c r="Q167" s="1">
        <v>2736.7228128506158</v>
      </c>
      <c r="R167" s="90">
        <f t="shared" si="40"/>
        <v>4.8581537050383282E-2</v>
      </c>
      <c r="S167" s="90">
        <f t="shared" si="40"/>
        <v>5.4292765465690569E-2</v>
      </c>
      <c r="T167" s="92">
        <v>1836</v>
      </c>
      <c r="U167" s="1">
        <v>30526</v>
      </c>
      <c r="V167" s="1">
        <v>16536.294691224266</v>
      </c>
      <c r="W167" s="195"/>
      <c r="X167" s="89">
        <v>0</v>
      </c>
      <c r="Y167" s="89">
        <f t="shared" si="41"/>
        <v>0</v>
      </c>
      <c r="Z167" s="1"/>
    </row>
    <row r="168" spans="2:26">
      <c r="B168" s="204">
        <v>3425</v>
      </c>
      <c r="C168" t="s">
        <v>195</v>
      </c>
      <c r="D168" s="1">
        <v>19327</v>
      </c>
      <c r="E168" s="86">
        <f t="shared" si="34"/>
        <v>15017.094017094018</v>
      </c>
      <c r="F168" s="87">
        <f t="shared" si="28"/>
        <v>0.68603864187372454</v>
      </c>
      <c r="G168" s="189">
        <f t="shared" si="35"/>
        <v>4398.6447262699076</v>
      </c>
      <c r="H168" s="189">
        <f t="shared" si="29"/>
        <v>5661.0557627093713</v>
      </c>
      <c r="I168" s="189">
        <f t="shared" si="30"/>
        <v>1639.3596606126796</v>
      </c>
      <c r="J168" s="88">
        <f t="shared" si="31"/>
        <v>2109.8558832085187</v>
      </c>
      <c r="K168" s="189">
        <f t="shared" si="36"/>
        <v>1433.9675106568523</v>
      </c>
      <c r="L168" s="88">
        <f t="shared" si="32"/>
        <v>1845.5161862153689</v>
      </c>
      <c r="M168" s="89">
        <f t="shared" si="37"/>
        <v>7506.5719489247404</v>
      </c>
      <c r="N168" s="89">
        <f t="shared" si="38"/>
        <v>26833.571948924742</v>
      </c>
      <c r="O168" s="89">
        <f t="shared" si="39"/>
        <v>20849.706254020777</v>
      </c>
      <c r="P168" s="90">
        <f t="shared" si="33"/>
        <v>0.95249481329027741</v>
      </c>
      <c r="Q168" s="1">
        <v>1694.4694717531247</v>
      </c>
      <c r="R168" s="90">
        <f t="shared" si="40"/>
        <v>1.1514104778353483E-2</v>
      </c>
      <c r="S168" s="90">
        <f t="shared" si="40"/>
        <v>4.2166047347394549E-2</v>
      </c>
      <c r="T168" s="92">
        <v>1287</v>
      </c>
      <c r="U168" s="1">
        <v>19107</v>
      </c>
      <c r="V168" s="1">
        <v>14409.502262443439</v>
      </c>
      <c r="W168" s="195"/>
      <c r="X168" s="89">
        <v>0</v>
      </c>
      <c r="Y168" s="89">
        <f t="shared" si="41"/>
        <v>0</v>
      </c>
      <c r="Z168" s="1"/>
    </row>
    <row r="169" spans="2:26">
      <c r="B169" s="204">
        <v>3426</v>
      </c>
      <c r="C169" t="s">
        <v>196</v>
      </c>
      <c r="D169" s="1">
        <v>26742</v>
      </c>
      <c r="E169" s="86">
        <f t="shared" si="34"/>
        <v>16620.261031696708</v>
      </c>
      <c r="F169" s="87">
        <f t="shared" si="28"/>
        <v>0.75927748023638231</v>
      </c>
      <c r="G169" s="189">
        <f t="shared" si="35"/>
        <v>3372.6178369241861</v>
      </c>
      <c r="H169" s="189">
        <f t="shared" si="29"/>
        <v>5426.5420996110151</v>
      </c>
      <c r="I169" s="189">
        <f t="shared" si="30"/>
        <v>1078.251205501738</v>
      </c>
      <c r="J169" s="88">
        <f t="shared" si="31"/>
        <v>1734.9061896522965</v>
      </c>
      <c r="K169" s="189">
        <f t="shared" si="36"/>
        <v>872.85905554591068</v>
      </c>
      <c r="L169" s="88">
        <f t="shared" si="32"/>
        <v>1404.4302203733703</v>
      </c>
      <c r="M169" s="89">
        <f t="shared" si="37"/>
        <v>6830.9723199843856</v>
      </c>
      <c r="N169" s="89">
        <f t="shared" si="38"/>
        <v>33572.972319984387</v>
      </c>
      <c r="O169" s="89">
        <f t="shared" si="39"/>
        <v>20865.737924166806</v>
      </c>
      <c r="P169" s="90">
        <f t="shared" si="33"/>
        <v>0.95322720167390407</v>
      </c>
      <c r="Q169" s="1">
        <v>1586.2682984077546</v>
      </c>
      <c r="R169" s="90">
        <f t="shared" si="40"/>
        <v>0.16128191766545075</v>
      </c>
      <c r="S169" s="90">
        <f t="shared" si="40"/>
        <v>0.15911669345600635</v>
      </c>
      <c r="T169" s="92">
        <v>1609</v>
      </c>
      <c r="U169" s="1">
        <v>23028</v>
      </c>
      <c r="V169" s="1">
        <v>14338.729763387297</v>
      </c>
      <c r="W169" s="195"/>
      <c r="X169" s="89">
        <v>0</v>
      </c>
      <c r="Y169" s="89">
        <f t="shared" si="41"/>
        <v>0</v>
      </c>
      <c r="Z169" s="1"/>
    </row>
    <row r="170" spans="2:26">
      <c r="B170" s="204">
        <v>3427</v>
      </c>
      <c r="C170" t="s">
        <v>197</v>
      </c>
      <c r="D170" s="1">
        <v>104249</v>
      </c>
      <c r="E170" s="86">
        <f t="shared" si="34"/>
        <v>18092.502603262754</v>
      </c>
      <c r="F170" s="87">
        <f t="shared" si="28"/>
        <v>0.82653514054785837</v>
      </c>
      <c r="G170" s="189">
        <f t="shared" si="35"/>
        <v>2430.3832311219162</v>
      </c>
      <c r="H170" s="189">
        <f t="shared" si="29"/>
        <v>14003.86817772448</v>
      </c>
      <c r="I170" s="189">
        <f t="shared" si="30"/>
        <v>562.96665545362191</v>
      </c>
      <c r="J170" s="88">
        <f t="shared" si="31"/>
        <v>3243.8138687237697</v>
      </c>
      <c r="K170" s="189">
        <f t="shared" si="36"/>
        <v>357.57450549779458</v>
      </c>
      <c r="L170" s="88">
        <f t="shared" si="32"/>
        <v>2060.3443006782923</v>
      </c>
      <c r="M170" s="89">
        <f t="shared" si="37"/>
        <v>16064.212478402773</v>
      </c>
      <c r="N170" s="89">
        <f t="shared" si="38"/>
        <v>120313.21247840277</v>
      </c>
      <c r="O170" s="89">
        <f t="shared" si="39"/>
        <v>20880.460339882466</v>
      </c>
      <c r="P170" s="90">
        <f t="shared" si="33"/>
        <v>0.95389977827701877</v>
      </c>
      <c r="Q170" s="1">
        <v>5289.1804943601692</v>
      </c>
      <c r="R170" s="90">
        <f t="shared" si="40"/>
        <v>0.13561002178649237</v>
      </c>
      <c r="S170" s="90">
        <f t="shared" si="40"/>
        <v>0.1277265783863778</v>
      </c>
      <c r="T170" s="92">
        <v>5762</v>
      </c>
      <c r="U170" s="1">
        <v>91800</v>
      </c>
      <c r="V170" s="1">
        <v>16043.341488989863</v>
      </c>
      <c r="W170" s="195"/>
      <c r="X170" s="89">
        <v>0</v>
      </c>
      <c r="Y170" s="89">
        <f t="shared" si="41"/>
        <v>0</v>
      </c>
      <c r="Z170" s="1"/>
    </row>
    <row r="171" spans="2:26">
      <c r="B171" s="204">
        <v>3428</v>
      </c>
      <c r="C171" t="s">
        <v>198</v>
      </c>
      <c r="D171" s="1">
        <v>43372</v>
      </c>
      <c r="E171" s="86">
        <f t="shared" si="34"/>
        <v>17404.494382022469</v>
      </c>
      <c r="F171" s="87">
        <f t="shared" si="28"/>
        <v>0.79510427748205059</v>
      </c>
      <c r="G171" s="189">
        <f t="shared" si="35"/>
        <v>2870.7084927156989</v>
      </c>
      <c r="H171" s="189">
        <f t="shared" si="29"/>
        <v>7153.8055638475216</v>
      </c>
      <c r="I171" s="189">
        <f t="shared" si="30"/>
        <v>803.76953288772165</v>
      </c>
      <c r="J171" s="88">
        <f t="shared" si="31"/>
        <v>2002.9936759562024</v>
      </c>
      <c r="K171" s="189">
        <f t="shared" si="36"/>
        <v>598.37738293189432</v>
      </c>
      <c r="L171" s="88">
        <f t="shared" si="32"/>
        <v>1491.1564382662805</v>
      </c>
      <c r="M171" s="89">
        <f t="shared" si="37"/>
        <v>8644.9620021138016</v>
      </c>
      <c r="N171" s="89">
        <f t="shared" si="38"/>
        <v>52016.962002113803</v>
      </c>
      <c r="O171" s="89">
        <f t="shared" si="39"/>
        <v>20873.580257670066</v>
      </c>
      <c r="P171" s="90">
        <f t="shared" si="33"/>
        <v>0.95358546964636093</v>
      </c>
      <c r="Q171" s="1">
        <v>2742.9304845445258</v>
      </c>
      <c r="R171" s="90">
        <f t="shared" si="40"/>
        <v>-2.7577238688848035E-2</v>
      </c>
      <c r="S171" s="90">
        <f t="shared" si="40"/>
        <v>-2.0943536063531248E-2</v>
      </c>
      <c r="T171" s="92">
        <v>2492</v>
      </c>
      <c r="U171" s="1">
        <v>44602</v>
      </c>
      <c r="V171" s="1">
        <v>17776.803507373454</v>
      </c>
      <c r="W171" s="195"/>
      <c r="X171" s="89">
        <v>0</v>
      </c>
      <c r="Y171" s="89">
        <f t="shared" si="41"/>
        <v>0</v>
      </c>
      <c r="Z171" s="1"/>
    </row>
    <row r="172" spans="2:26">
      <c r="B172" s="204">
        <v>3429</v>
      </c>
      <c r="C172" t="s">
        <v>199</v>
      </c>
      <c r="D172" s="1">
        <v>23343</v>
      </c>
      <c r="E172" s="86">
        <f t="shared" si="34"/>
        <v>15306.88524590164</v>
      </c>
      <c r="F172" s="87">
        <f t="shared" si="28"/>
        <v>0.69927742034922691</v>
      </c>
      <c r="G172" s="189">
        <f t="shared" si="35"/>
        <v>4213.178339833029</v>
      </c>
      <c r="H172" s="189">
        <f t="shared" si="29"/>
        <v>6425.0969682453697</v>
      </c>
      <c r="I172" s="189">
        <f t="shared" si="30"/>
        <v>1537.9327305300117</v>
      </c>
      <c r="J172" s="88">
        <f t="shared" si="31"/>
        <v>2345.3474140582675</v>
      </c>
      <c r="K172" s="189">
        <f t="shared" si="36"/>
        <v>1332.5405805741843</v>
      </c>
      <c r="L172" s="88">
        <f t="shared" si="32"/>
        <v>2032.1243853756309</v>
      </c>
      <c r="M172" s="89">
        <f t="shared" si="37"/>
        <v>8457.2213536210002</v>
      </c>
      <c r="N172" s="89">
        <f t="shared" si="38"/>
        <v>31800.221353621</v>
      </c>
      <c r="O172" s="89">
        <f t="shared" si="39"/>
        <v>20852.604166308854</v>
      </c>
      <c r="P172" s="90">
        <f t="shared" si="33"/>
        <v>0.95262720107503251</v>
      </c>
      <c r="Q172" s="1">
        <v>2038.6881697152457</v>
      </c>
      <c r="R172" s="90">
        <f t="shared" si="40"/>
        <v>1.916695773663989E-2</v>
      </c>
      <c r="S172" s="90">
        <f t="shared" si="40"/>
        <v>2.9191550763557606E-2</v>
      </c>
      <c r="T172" s="92">
        <v>1525</v>
      </c>
      <c r="U172" s="1">
        <v>22904</v>
      </c>
      <c r="V172" s="1">
        <v>14872.727272727274</v>
      </c>
      <c r="W172" s="195"/>
      <c r="X172" s="89">
        <v>0</v>
      </c>
      <c r="Y172" s="89">
        <f t="shared" si="41"/>
        <v>0</v>
      </c>
      <c r="Z172" s="1"/>
    </row>
    <row r="173" spans="2:26">
      <c r="B173" s="204">
        <v>3430</v>
      </c>
      <c r="C173" t="s">
        <v>200</v>
      </c>
      <c r="D173" s="1">
        <v>32370</v>
      </c>
      <c r="E173" s="86">
        <f t="shared" si="34"/>
        <v>17300.908605024051</v>
      </c>
      <c r="F173" s="87">
        <f t="shared" si="28"/>
        <v>0.79037208058106989</v>
      </c>
      <c r="G173" s="189">
        <f t="shared" si="35"/>
        <v>2937.0033899946861</v>
      </c>
      <c r="H173" s="189">
        <f t="shared" si="29"/>
        <v>5495.1333426800575</v>
      </c>
      <c r="I173" s="189">
        <f t="shared" si="30"/>
        <v>840.02455483716778</v>
      </c>
      <c r="J173" s="88">
        <f t="shared" si="31"/>
        <v>1571.685942100341</v>
      </c>
      <c r="K173" s="189">
        <f t="shared" si="36"/>
        <v>634.63240488134045</v>
      </c>
      <c r="L173" s="88">
        <f t="shared" si="32"/>
        <v>1187.3972295329881</v>
      </c>
      <c r="M173" s="89">
        <f t="shared" si="37"/>
        <v>6682.5305722130452</v>
      </c>
      <c r="N173" s="89">
        <f t="shared" si="38"/>
        <v>39052.530572213043</v>
      </c>
      <c r="O173" s="89">
        <f t="shared" si="39"/>
        <v>20872.544399900074</v>
      </c>
      <c r="P173" s="90">
        <f t="shared" si="33"/>
        <v>0.95353814767735079</v>
      </c>
      <c r="Q173" s="1">
        <v>2024.2570331391635</v>
      </c>
      <c r="R173" s="90">
        <f t="shared" si="40"/>
        <v>9.063342318059299E-2</v>
      </c>
      <c r="S173" s="90">
        <f t="shared" si="40"/>
        <v>0.10462337623047767</v>
      </c>
      <c r="T173" s="92">
        <v>1871</v>
      </c>
      <c r="U173" s="1">
        <v>29680</v>
      </c>
      <c r="V173" s="1">
        <v>15662.269129287599</v>
      </c>
      <c r="W173" s="195"/>
      <c r="X173" s="89">
        <v>0</v>
      </c>
      <c r="Y173" s="89">
        <f t="shared" si="41"/>
        <v>0</v>
      </c>
      <c r="Z173" s="1"/>
    </row>
    <row r="174" spans="2:26">
      <c r="B174" s="204">
        <v>3431</v>
      </c>
      <c r="C174" t="s">
        <v>201</v>
      </c>
      <c r="D174" s="1">
        <v>42365</v>
      </c>
      <c r="E174" s="86">
        <f t="shared" si="34"/>
        <v>16791.518034086406</v>
      </c>
      <c r="F174" s="87">
        <f t="shared" si="28"/>
        <v>0.76710115911839871</v>
      </c>
      <c r="G174" s="189">
        <f t="shared" si="35"/>
        <v>3263.013355394779</v>
      </c>
      <c r="H174" s="189">
        <f t="shared" si="29"/>
        <v>8232.5826956610272</v>
      </c>
      <c r="I174" s="189">
        <f t="shared" si="30"/>
        <v>1018.3112546653435</v>
      </c>
      <c r="J174" s="88">
        <f t="shared" si="31"/>
        <v>2569.199295520662</v>
      </c>
      <c r="K174" s="189">
        <f t="shared" si="36"/>
        <v>812.9191047095162</v>
      </c>
      <c r="L174" s="88">
        <f t="shared" si="32"/>
        <v>2050.9949011821095</v>
      </c>
      <c r="M174" s="89">
        <f t="shared" si="37"/>
        <v>10283.577596843137</v>
      </c>
      <c r="N174" s="89">
        <f t="shared" si="38"/>
        <v>52648.577596843141</v>
      </c>
      <c r="O174" s="89">
        <f t="shared" si="39"/>
        <v>20867.450494190703</v>
      </c>
      <c r="P174" s="90">
        <f t="shared" si="33"/>
        <v>0.95330543846272431</v>
      </c>
      <c r="Q174" s="1">
        <v>2277.0213653715164</v>
      </c>
      <c r="R174" s="90">
        <f t="shared" si="40"/>
        <v>7.9583099740074409E-2</v>
      </c>
      <c r="S174" s="90">
        <f t="shared" si="40"/>
        <v>7.6587823601279095E-2</v>
      </c>
      <c r="T174" s="92">
        <v>2523</v>
      </c>
      <c r="U174" s="1">
        <v>39242</v>
      </c>
      <c r="V174" s="1">
        <v>15596.979332273451</v>
      </c>
      <c r="W174" s="195"/>
      <c r="X174" s="89">
        <v>0</v>
      </c>
      <c r="Y174" s="89">
        <f t="shared" si="41"/>
        <v>0</v>
      </c>
      <c r="Z174" s="1"/>
    </row>
    <row r="175" spans="2:26">
      <c r="B175" s="204">
        <v>3432</v>
      </c>
      <c r="C175" t="s">
        <v>202</v>
      </c>
      <c r="D175" s="1">
        <v>35658</v>
      </c>
      <c r="E175" s="86">
        <f t="shared" si="34"/>
        <v>18137.334689725332</v>
      </c>
      <c r="F175" s="87">
        <f t="shared" si="28"/>
        <v>0.82858324277550255</v>
      </c>
      <c r="G175" s="189">
        <f t="shared" si="35"/>
        <v>2401.690695785866</v>
      </c>
      <c r="H175" s="189">
        <f t="shared" si="29"/>
        <v>4721.7239079150131</v>
      </c>
      <c r="I175" s="189">
        <f t="shared" si="30"/>
        <v>547.27542519171948</v>
      </c>
      <c r="J175" s="88">
        <f t="shared" si="31"/>
        <v>1075.9434859269206</v>
      </c>
      <c r="K175" s="189">
        <f t="shared" si="36"/>
        <v>341.88327523589214</v>
      </c>
      <c r="L175" s="88">
        <f t="shared" si="32"/>
        <v>672.14251911376391</v>
      </c>
      <c r="M175" s="89">
        <f t="shared" si="37"/>
        <v>5393.8664270287773</v>
      </c>
      <c r="N175" s="89">
        <f t="shared" si="38"/>
        <v>41051.866427028777</v>
      </c>
      <c r="O175" s="89">
        <f t="shared" si="39"/>
        <v>20880.908660747089</v>
      </c>
      <c r="P175" s="90">
        <f t="shared" si="33"/>
        <v>0.95392025929929514</v>
      </c>
      <c r="Q175" s="1">
        <v>1081.4113453509281</v>
      </c>
      <c r="R175" s="90">
        <f t="shared" si="40"/>
        <v>7.9433311133983164E-2</v>
      </c>
      <c r="S175" s="90">
        <f t="shared" si="40"/>
        <v>0.10139533170639396</v>
      </c>
      <c r="T175" s="92">
        <v>1966</v>
      </c>
      <c r="U175" s="1">
        <v>33034</v>
      </c>
      <c r="V175" s="1">
        <v>16467.597208374875</v>
      </c>
      <c r="W175" s="195"/>
      <c r="X175" s="89">
        <v>0</v>
      </c>
      <c r="Y175" s="89">
        <f t="shared" si="41"/>
        <v>0</v>
      </c>
      <c r="Z175" s="1"/>
    </row>
    <row r="176" spans="2:26">
      <c r="B176" s="204">
        <v>3433</v>
      </c>
      <c r="C176" t="s">
        <v>203</v>
      </c>
      <c r="D176" s="1">
        <v>48816</v>
      </c>
      <c r="E176" s="86">
        <f t="shared" si="34"/>
        <v>22341.41876430206</v>
      </c>
      <c r="F176" s="87">
        <f t="shared" si="28"/>
        <v>1.020641981008247</v>
      </c>
      <c r="G176" s="189">
        <f t="shared" si="35"/>
        <v>-288.92311194323935</v>
      </c>
      <c r="H176" s="189">
        <f t="shared" si="29"/>
        <v>-631.29699959597792</v>
      </c>
      <c r="I176" s="189">
        <f t="shared" si="30"/>
        <v>0</v>
      </c>
      <c r="J176" s="88">
        <f t="shared" si="31"/>
        <v>0</v>
      </c>
      <c r="K176" s="189">
        <f t="shared" si="36"/>
        <v>-205.39214995582736</v>
      </c>
      <c r="L176" s="88">
        <f t="shared" si="32"/>
        <v>-448.78184765348283</v>
      </c>
      <c r="M176" s="89">
        <f t="shared" si="37"/>
        <v>-1080.0788472494608</v>
      </c>
      <c r="N176" s="89">
        <f t="shared" si="38"/>
        <v>47735.921152750539</v>
      </c>
      <c r="O176" s="89">
        <f t="shared" si="39"/>
        <v>21847.103502402995</v>
      </c>
      <c r="P176" s="90">
        <f t="shared" si="33"/>
        <v>0.99805975767364741</v>
      </c>
      <c r="Q176" s="1">
        <v>1670.1201678243749</v>
      </c>
      <c r="R176" s="90">
        <f t="shared" si="40"/>
        <v>7.1724955542382923E-2</v>
      </c>
      <c r="S176" s="90">
        <f t="shared" si="40"/>
        <v>6.8782003719383158E-2</v>
      </c>
      <c r="T176" s="92">
        <v>2185</v>
      </c>
      <c r="U176" s="1">
        <v>45549</v>
      </c>
      <c r="V176" s="1">
        <v>20903.625516291879</v>
      </c>
      <c r="W176" s="195"/>
      <c r="X176" s="89">
        <v>0</v>
      </c>
      <c r="Y176" s="89">
        <f t="shared" si="41"/>
        <v>0</v>
      </c>
      <c r="Z176" s="1"/>
    </row>
    <row r="177" spans="2:26">
      <c r="B177" s="204">
        <v>3434</v>
      </c>
      <c r="C177" t="s">
        <v>204</v>
      </c>
      <c r="D177" s="1">
        <v>39853</v>
      </c>
      <c r="E177" s="86">
        <f t="shared" si="34"/>
        <v>17799.46404644931</v>
      </c>
      <c r="F177" s="87">
        <f t="shared" si="28"/>
        <v>0.81314801163303019</v>
      </c>
      <c r="G177" s="189">
        <f t="shared" si="35"/>
        <v>2617.9279074825208</v>
      </c>
      <c r="H177" s="189">
        <f t="shared" si="29"/>
        <v>5861.5405848533637</v>
      </c>
      <c r="I177" s="189">
        <f t="shared" si="30"/>
        <v>665.53015033832742</v>
      </c>
      <c r="J177" s="88">
        <f t="shared" si="31"/>
        <v>1490.122006607515</v>
      </c>
      <c r="K177" s="189">
        <f t="shared" si="36"/>
        <v>460.13800038250008</v>
      </c>
      <c r="L177" s="88">
        <f t="shared" si="32"/>
        <v>1030.2489828564176</v>
      </c>
      <c r="M177" s="89">
        <f t="shared" si="37"/>
        <v>6891.7895677097813</v>
      </c>
      <c r="N177" s="89">
        <f t="shared" si="38"/>
        <v>46744.789567709784</v>
      </c>
      <c r="O177" s="89">
        <f t="shared" si="39"/>
        <v>20877.52995431433</v>
      </c>
      <c r="P177" s="90">
        <f t="shared" si="33"/>
        <v>0.95376590698787045</v>
      </c>
      <c r="Q177" s="1">
        <v>2605.0542636015944</v>
      </c>
      <c r="R177" s="90">
        <f t="shared" si="40"/>
        <v>7.5277230661306427E-2</v>
      </c>
      <c r="S177" s="90">
        <f t="shared" si="40"/>
        <v>6.3751257666276803E-2</v>
      </c>
      <c r="T177" s="92">
        <v>2239</v>
      </c>
      <c r="U177" s="1">
        <v>37063</v>
      </c>
      <c r="V177" s="1">
        <v>16732.731376975171</v>
      </c>
      <c r="W177" s="195"/>
      <c r="X177" s="89">
        <v>0</v>
      </c>
      <c r="Y177" s="89">
        <f t="shared" si="41"/>
        <v>0</v>
      </c>
      <c r="Z177" s="1"/>
    </row>
    <row r="178" spans="2:26">
      <c r="B178" s="204">
        <v>3435</v>
      </c>
      <c r="C178" t="s">
        <v>205</v>
      </c>
      <c r="D178" s="1">
        <v>63041</v>
      </c>
      <c r="E178" s="86">
        <f t="shared" si="34"/>
        <v>17743.034055727556</v>
      </c>
      <c r="F178" s="87">
        <f t="shared" si="28"/>
        <v>0.81057007250901381</v>
      </c>
      <c r="G178" s="189">
        <f t="shared" si="35"/>
        <v>2654.0431015444433</v>
      </c>
      <c r="H178" s="189">
        <f t="shared" si="29"/>
        <v>9429.815139787408</v>
      </c>
      <c r="I178" s="189">
        <f t="shared" si="30"/>
        <v>685.28064709094122</v>
      </c>
      <c r="J178" s="88">
        <f t="shared" si="31"/>
        <v>2434.8021391141142</v>
      </c>
      <c r="K178" s="189">
        <f t="shared" si="36"/>
        <v>479.88849713511388</v>
      </c>
      <c r="L178" s="88">
        <f t="shared" si="32"/>
        <v>1705.0438303210597</v>
      </c>
      <c r="M178" s="89">
        <f t="shared" si="37"/>
        <v>11134.858970108467</v>
      </c>
      <c r="N178" s="89">
        <f t="shared" si="38"/>
        <v>74175.858970108471</v>
      </c>
      <c r="O178" s="89">
        <f t="shared" si="39"/>
        <v>20876.965654407111</v>
      </c>
      <c r="P178" s="90">
        <f t="shared" si="33"/>
        <v>0.95374012759663029</v>
      </c>
      <c r="Q178" s="1">
        <v>3206.0012767201697</v>
      </c>
      <c r="R178" s="90">
        <f t="shared" si="40"/>
        <v>0.13059775103570723</v>
      </c>
      <c r="S178" s="90">
        <f t="shared" si="40"/>
        <v>0.12296072710526632</v>
      </c>
      <c r="T178" s="92">
        <v>3553</v>
      </c>
      <c r="U178" s="1">
        <v>55759</v>
      </c>
      <c r="V178" s="1">
        <v>15800.226693114197</v>
      </c>
      <c r="W178" s="195"/>
      <c r="X178" s="89">
        <v>0</v>
      </c>
      <c r="Y178" s="89">
        <f t="shared" si="41"/>
        <v>0</v>
      </c>
      <c r="Z178" s="1"/>
    </row>
    <row r="179" spans="2:26">
      <c r="B179" s="204">
        <v>3436</v>
      </c>
      <c r="C179" t="s">
        <v>206</v>
      </c>
      <c r="D179" s="1">
        <v>113890</v>
      </c>
      <c r="E179" s="86">
        <f t="shared" si="34"/>
        <v>20733.661023120334</v>
      </c>
      <c r="F179" s="87">
        <f t="shared" si="28"/>
        <v>0.94719342058991651</v>
      </c>
      <c r="G179" s="189">
        <f t="shared" si="35"/>
        <v>740.04184241306507</v>
      </c>
      <c r="H179" s="189">
        <f t="shared" si="29"/>
        <v>4065.0498403749666</v>
      </c>
      <c r="I179" s="189">
        <f t="shared" si="30"/>
        <v>0</v>
      </c>
      <c r="J179" s="88">
        <f t="shared" si="31"/>
        <v>0</v>
      </c>
      <c r="K179" s="189">
        <f t="shared" si="36"/>
        <v>-205.39214995582736</v>
      </c>
      <c r="L179" s="88">
        <f t="shared" si="32"/>
        <v>-1128.2190797073597</v>
      </c>
      <c r="M179" s="89">
        <f t="shared" si="37"/>
        <v>2936.8307606676071</v>
      </c>
      <c r="N179" s="89">
        <f t="shared" si="38"/>
        <v>116826.83076066761</v>
      </c>
      <c r="O179" s="89">
        <f t="shared" si="39"/>
        <v>21268.310715577572</v>
      </c>
      <c r="P179" s="90">
        <f t="shared" si="33"/>
        <v>0.97161827592304839</v>
      </c>
      <c r="Q179" s="1">
        <v>4984.87835325367</v>
      </c>
      <c r="R179" s="90">
        <f t="shared" si="40"/>
        <v>5.8467086125335736E-2</v>
      </c>
      <c r="S179" s="90">
        <f t="shared" si="40"/>
        <v>7.0028714592024269E-2</v>
      </c>
      <c r="T179" s="92">
        <v>5493</v>
      </c>
      <c r="U179" s="1">
        <v>107599</v>
      </c>
      <c r="V179" s="1">
        <v>19376.733297316765</v>
      </c>
      <c r="W179" s="195"/>
      <c r="X179" s="89">
        <v>0</v>
      </c>
      <c r="Y179" s="89">
        <f t="shared" si="41"/>
        <v>0</v>
      </c>
      <c r="Z179" s="1"/>
    </row>
    <row r="180" spans="2:26">
      <c r="B180" s="204">
        <v>3437</v>
      </c>
      <c r="C180" t="s">
        <v>207</v>
      </c>
      <c r="D180" s="1">
        <v>93552</v>
      </c>
      <c r="E180" s="86">
        <f t="shared" si="34"/>
        <v>17105.869445968186</v>
      </c>
      <c r="F180" s="87">
        <f t="shared" si="28"/>
        <v>0.78146194126659474</v>
      </c>
      <c r="G180" s="189">
        <f t="shared" si="35"/>
        <v>3061.8284517904394</v>
      </c>
      <c r="H180" s="189">
        <f t="shared" si="29"/>
        <v>16745.139802841913</v>
      </c>
      <c r="I180" s="189">
        <f t="shared" si="30"/>
        <v>908.28826050672046</v>
      </c>
      <c r="J180" s="88">
        <f t="shared" si="31"/>
        <v>4967.4284967112544</v>
      </c>
      <c r="K180" s="189">
        <f t="shared" si="36"/>
        <v>702.89611055089313</v>
      </c>
      <c r="L180" s="88">
        <f t="shared" si="32"/>
        <v>3844.1388286028346</v>
      </c>
      <c r="M180" s="89">
        <f t="shared" si="37"/>
        <v>20589.278631444748</v>
      </c>
      <c r="N180" s="89">
        <f t="shared" si="38"/>
        <v>114141.27863144474</v>
      </c>
      <c r="O180" s="89">
        <f t="shared" si="39"/>
        <v>20870.594008309516</v>
      </c>
      <c r="P180" s="90">
        <f t="shared" si="33"/>
        <v>0.95344904628420601</v>
      </c>
      <c r="Q180" s="1">
        <v>6822.8908788017397</v>
      </c>
      <c r="R180" s="90">
        <f t="shared" si="40"/>
        <v>0.13707854243138781</v>
      </c>
      <c r="S180" s="90">
        <f t="shared" si="40"/>
        <v>0.16909721047571658</v>
      </c>
      <c r="T180" s="92">
        <v>5469</v>
      </c>
      <c r="U180" s="1">
        <v>82274</v>
      </c>
      <c r="V180" s="1">
        <v>14631.691268006403</v>
      </c>
      <c r="W180" s="195"/>
      <c r="X180" s="89">
        <v>0</v>
      </c>
      <c r="Y180" s="89">
        <f t="shared" si="41"/>
        <v>0</v>
      </c>
      <c r="Z180" s="1"/>
    </row>
    <row r="181" spans="2:26">
      <c r="B181" s="204">
        <v>3438</v>
      </c>
      <c r="C181" t="s">
        <v>208</v>
      </c>
      <c r="D181" s="1">
        <v>59206</v>
      </c>
      <c r="E181" s="86">
        <f t="shared" si="34"/>
        <v>19049.549549549549</v>
      </c>
      <c r="F181" s="87">
        <f t="shared" si="28"/>
        <v>0.87025672785979835</v>
      </c>
      <c r="G181" s="189">
        <f t="shared" si="35"/>
        <v>1817.8731854983675</v>
      </c>
      <c r="H181" s="189">
        <f t="shared" si="29"/>
        <v>5649.9498605289264</v>
      </c>
      <c r="I181" s="189">
        <f t="shared" si="30"/>
        <v>228.00022425324366</v>
      </c>
      <c r="J181" s="88">
        <f t="shared" si="31"/>
        <v>708.62469697908125</v>
      </c>
      <c r="K181" s="189">
        <f t="shared" si="36"/>
        <v>22.608074297416294</v>
      </c>
      <c r="L181" s="88">
        <f t="shared" si="32"/>
        <v>70.265894916369845</v>
      </c>
      <c r="M181" s="89">
        <f t="shared" si="37"/>
        <v>5720.2157554452961</v>
      </c>
      <c r="N181" s="89">
        <f t="shared" si="38"/>
        <v>64926.215755445293</v>
      </c>
      <c r="O181" s="89">
        <f t="shared" si="39"/>
        <v>20890.030809345335</v>
      </c>
      <c r="P181" s="90">
        <f t="shared" si="33"/>
        <v>0.95433699415013828</v>
      </c>
      <c r="Q181" s="1">
        <v>2896.0102548916052</v>
      </c>
      <c r="R181" s="90">
        <f t="shared" si="40"/>
        <v>7.7903399056930112E-2</v>
      </c>
      <c r="S181" s="90">
        <f t="shared" si="40"/>
        <v>8.4839714366176724E-2</v>
      </c>
      <c r="T181" s="92">
        <v>3108</v>
      </c>
      <c r="U181" s="1">
        <v>54927</v>
      </c>
      <c r="V181" s="1">
        <v>17559.782608695652</v>
      </c>
      <c r="W181" s="195"/>
      <c r="X181" s="89">
        <v>0</v>
      </c>
      <c r="Y181" s="89">
        <f t="shared" si="41"/>
        <v>0</v>
      </c>
      <c r="Z181" s="1"/>
    </row>
    <row r="182" spans="2:26">
      <c r="B182" s="204">
        <v>3439</v>
      </c>
      <c r="C182" t="s">
        <v>209</v>
      </c>
      <c r="D182" s="1">
        <v>80401</v>
      </c>
      <c r="E182" s="86">
        <f t="shared" si="34"/>
        <v>17878.808094285079</v>
      </c>
      <c r="F182" s="87">
        <f t="shared" si="28"/>
        <v>0.81677275306143537</v>
      </c>
      <c r="G182" s="189">
        <f t="shared" si="35"/>
        <v>2567.1477168676279</v>
      </c>
      <c r="H182" s="189">
        <f t="shared" si="29"/>
        <v>11544.463282753723</v>
      </c>
      <c r="I182" s="189">
        <f t="shared" si="30"/>
        <v>637.75973359580803</v>
      </c>
      <c r="J182" s="88">
        <f t="shared" si="31"/>
        <v>2868.0055219803485</v>
      </c>
      <c r="K182" s="189">
        <f t="shared" si="36"/>
        <v>432.36758363998069</v>
      </c>
      <c r="L182" s="88">
        <f t="shared" si="32"/>
        <v>1944.3570236289931</v>
      </c>
      <c r="M182" s="89">
        <f t="shared" si="37"/>
        <v>13488.820306382715</v>
      </c>
      <c r="N182" s="89">
        <f t="shared" si="38"/>
        <v>93889.82030638271</v>
      </c>
      <c r="O182" s="89">
        <f t="shared" si="39"/>
        <v>20878.323394792686</v>
      </c>
      <c r="P182" s="90">
        <f t="shared" si="33"/>
        <v>0.95380215440215443</v>
      </c>
      <c r="Q182" s="1">
        <v>2501.9893896455396</v>
      </c>
      <c r="R182" s="90">
        <f t="shared" si="40"/>
        <v>0.13637777023971054</v>
      </c>
      <c r="S182" s="90">
        <f t="shared" si="40"/>
        <v>0.12374292734178184</v>
      </c>
      <c r="T182" s="92">
        <v>4497</v>
      </c>
      <c r="U182" s="1">
        <v>70752</v>
      </c>
      <c r="V182" s="1">
        <v>15910.05172026085</v>
      </c>
      <c r="W182" s="195"/>
      <c r="X182" s="89">
        <v>0</v>
      </c>
      <c r="Y182" s="89">
        <f t="shared" si="41"/>
        <v>0</v>
      </c>
      <c r="Z182" s="1"/>
    </row>
    <row r="183" spans="2:26">
      <c r="B183" s="204">
        <v>3440</v>
      </c>
      <c r="C183" t="s">
        <v>210</v>
      </c>
      <c r="D183" s="1">
        <v>100872</v>
      </c>
      <c r="E183" s="86">
        <f t="shared" si="34"/>
        <v>19663.15789473684</v>
      </c>
      <c r="F183" s="87">
        <f t="shared" si="28"/>
        <v>0.89828871828987045</v>
      </c>
      <c r="G183" s="189">
        <f t="shared" si="35"/>
        <v>1425.1638445785013</v>
      </c>
      <c r="H183" s="189">
        <f t="shared" si="29"/>
        <v>7311.0905226877121</v>
      </c>
      <c r="I183" s="189">
        <f t="shared" si="30"/>
        <v>13.237303437691843</v>
      </c>
      <c r="J183" s="88">
        <f t="shared" si="31"/>
        <v>67.907366635359153</v>
      </c>
      <c r="K183" s="189">
        <f t="shared" si="36"/>
        <v>-192.15484651813551</v>
      </c>
      <c r="L183" s="88">
        <f t="shared" si="32"/>
        <v>-985.75436263803522</v>
      </c>
      <c r="M183" s="89">
        <f t="shared" si="37"/>
        <v>6325.3361600496773</v>
      </c>
      <c r="N183" s="89">
        <f t="shared" si="38"/>
        <v>107197.33616004967</v>
      </c>
      <c r="O183" s="89">
        <f t="shared" si="39"/>
        <v>20896.166892797206</v>
      </c>
      <c r="P183" s="90">
        <f t="shared" si="33"/>
        <v>0.95461731405443895</v>
      </c>
      <c r="Q183" s="1">
        <v>2413.7314824948367</v>
      </c>
      <c r="R183" s="90">
        <f t="shared" si="40"/>
        <v>9.8967185252974252E-2</v>
      </c>
      <c r="S183" s="90">
        <f t="shared" si="40"/>
        <v>9.9824079744399372E-2</v>
      </c>
      <c r="T183" s="92">
        <v>5130</v>
      </c>
      <c r="U183" s="1">
        <v>91788</v>
      </c>
      <c r="V183" s="1">
        <v>17878.457343202183</v>
      </c>
      <c r="W183" s="195"/>
      <c r="X183" s="89">
        <v>0</v>
      </c>
      <c r="Y183" s="89">
        <f t="shared" si="41"/>
        <v>0</v>
      </c>
      <c r="Z183" s="1"/>
    </row>
    <row r="184" spans="2:26">
      <c r="B184" s="204">
        <v>3441</v>
      </c>
      <c r="C184" t="s">
        <v>211</v>
      </c>
      <c r="D184" s="1">
        <v>112216</v>
      </c>
      <c r="E184" s="86">
        <f t="shared" si="34"/>
        <v>18255.409142671222</v>
      </c>
      <c r="F184" s="87">
        <f t="shared" si="28"/>
        <v>0.83397733814753483</v>
      </c>
      <c r="G184" s="189">
        <f t="shared" si="35"/>
        <v>2326.1230459004969</v>
      </c>
      <c r="H184" s="189">
        <f t="shared" si="29"/>
        <v>14298.678363150355</v>
      </c>
      <c r="I184" s="189">
        <f t="shared" si="30"/>
        <v>505.94936666065803</v>
      </c>
      <c r="J184" s="88">
        <f t="shared" si="31"/>
        <v>3110.0707568630651</v>
      </c>
      <c r="K184" s="189">
        <f t="shared" si="36"/>
        <v>300.55721670483069</v>
      </c>
      <c r="L184" s="88">
        <f t="shared" si="32"/>
        <v>1847.5252110845943</v>
      </c>
      <c r="M184" s="89">
        <f t="shared" si="37"/>
        <v>16146.203574234949</v>
      </c>
      <c r="N184" s="89">
        <f t="shared" si="38"/>
        <v>128362.20357423495</v>
      </c>
      <c r="O184" s="89">
        <f t="shared" si="39"/>
        <v>20882.089405276551</v>
      </c>
      <c r="P184" s="90">
        <f t="shared" si="33"/>
        <v>0.9539742002530156</v>
      </c>
      <c r="Q184" s="1">
        <v>4398.8869175341733</v>
      </c>
      <c r="R184" s="90">
        <f t="shared" si="40"/>
        <v>8.317647853743762E-2</v>
      </c>
      <c r="S184" s="90">
        <f t="shared" si="40"/>
        <v>8.7934208311394355E-2</v>
      </c>
      <c r="T184" s="92">
        <v>6147</v>
      </c>
      <c r="U184" s="1">
        <v>103599</v>
      </c>
      <c r="V184" s="1">
        <v>16779.883381924195</v>
      </c>
      <c r="W184" s="195"/>
      <c r="X184" s="89">
        <v>0</v>
      </c>
      <c r="Y184" s="89">
        <f t="shared" si="41"/>
        <v>0</v>
      </c>
      <c r="Z184" s="1"/>
    </row>
    <row r="185" spans="2:26">
      <c r="B185" s="204">
        <v>3442</v>
      </c>
      <c r="C185" t="s">
        <v>212</v>
      </c>
      <c r="D185" s="1">
        <v>258710</v>
      </c>
      <c r="E185" s="86">
        <f t="shared" si="34"/>
        <v>17334.003350083753</v>
      </c>
      <c r="F185" s="87">
        <f t="shared" si="28"/>
        <v>0.79188397588705051</v>
      </c>
      <c r="G185" s="189">
        <f t="shared" si="35"/>
        <v>2915.8227531564771</v>
      </c>
      <c r="H185" s="189">
        <f t="shared" si="29"/>
        <v>43518.654590860417</v>
      </c>
      <c r="I185" s="189">
        <f t="shared" si="30"/>
        <v>828.44139406627232</v>
      </c>
      <c r="J185" s="88">
        <f t="shared" si="31"/>
        <v>12364.487806439114</v>
      </c>
      <c r="K185" s="189">
        <f t="shared" si="36"/>
        <v>623.04924411044499</v>
      </c>
      <c r="L185" s="88">
        <f t="shared" si="32"/>
        <v>9299.0099683483913</v>
      </c>
      <c r="M185" s="89">
        <f t="shared" si="37"/>
        <v>52817.66455920881</v>
      </c>
      <c r="N185" s="89">
        <f t="shared" si="38"/>
        <v>311527.66455920879</v>
      </c>
      <c r="O185" s="89">
        <f t="shared" si="39"/>
        <v>20872.875347350673</v>
      </c>
      <c r="P185" s="90">
        <f t="shared" si="33"/>
        <v>0.95355326663041062</v>
      </c>
      <c r="Q185" s="1">
        <v>14618.725365901642</v>
      </c>
      <c r="R185" s="90">
        <f t="shared" si="40"/>
        <v>8.5215713416808239E-2</v>
      </c>
      <c r="S185" s="90">
        <f t="shared" si="40"/>
        <v>7.809000889990074E-2</v>
      </c>
      <c r="T185" s="92">
        <v>14925</v>
      </c>
      <c r="U185" s="1">
        <v>238395</v>
      </c>
      <c r="V185" s="1">
        <v>16078.437984757535</v>
      </c>
      <c r="W185" s="195"/>
      <c r="X185" s="89">
        <v>0</v>
      </c>
      <c r="Y185" s="89">
        <f t="shared" si="41"/>
        <v>0</v>
      </c>
      <c r="Z185" s="1"/>
    </row>
    <row r="186" spans="2:26">
      <c r="B186" s="204">
        <v>3443</v>
      </c>
      <c r="C186" t="s">
        <v>213</v>
      </c>
      <c r="D186" s="1">
        <v>246912</v>
      </c>
      <c r="E186" s="86">
        <f t="shared" si="34"/>
        <v>18139.288862768146</v>
      </c>
      <c r="F186" s="87">
        <f t="shared" si="28"/>
        <v>0.82867251691993771</v>
      </c>
      <c r="G186" s="189">
        <f t="shared" si="35"/>
        <v>2400.4400250384656</v>
      </c>
      <c r="H186" s="189">
        <f t="shared" si="29"/>
        <v>32674.789620823591</v>
      </c>
      <c r="I186" s="189">
        <f t="shared" si="30"/>
        <v>546.59146462673471</v>
      </c>
      <c r="J186" s="88">
        <f t="shared" si="31"/>
        <v>7440.203016499112</v>
      </c>
      <c r="K186" s="189">
        <f t="shared" si="36"/>
        <v>341.19931467090737</v>
      </c>
      <c r="L186" s="88">
        <f t="shared" si="32"/>
        <v>4644.4050713003908</v>
      </c>
      <c r="M186" s="89">
        <f t="shared" si="37"/>
        <v>37319.19469212398</v>
      </c>
      <c r="N186" s="89">
        <f t="shared" si="38"/>
        <v>284231.19469212397</v>
      </c>
      <c r="O186" s="89">
        <f t="shared" si="39"/>
        <v>20880.928202477517</v>
      </c>
      <c r="P186" s="90">
        <f t="shared" si="33"/>
        <v>0.95392115204073946</v>
      </c>
      <c r="Q186" s="1">
        <v>12063.754187648454</v>
      </c>
      <c r="R186" s="90">
        <f t="shared" si="40"/>
        <v>0.13423154838739315</v>
      </c>
      <c r="S186" s="90">
        <f t="shared" si="40"/>
        <v>0.13731460504992141</v>
      </c>
      <c r="T186" s="92">
        <v>13612</v>
      </c>
      <c r="U186" s="1">
        <v>217691</v>
      </c>
      <c r="V186" s="1">
        <v>15949.227049600702</v>
      </c>
      <c r="W186" s="195"/>
      <c r="X186" s="89">
        <v>0</v>
      </c>
      <c r="Y186" s="89">
        <f t="shared" si="41"/>
        <v>0</v>
      </c>
      <c r="Z186" s="1"/>
    </row>
    <row r="187" spans="2:26">
      <c r="B187" s="204">
        <v>3446</v>
      </c>
      <c r="C187" t="s">
        <v>214</v>
      </c>
      <c r="D187" s="1">
        <v>252042</v>
      </c>
      <c r="E187" s="86">
        <f t="shared" si="34"/>
        <v>18412.009642778874</v>
      </c>
      <c r="F187" s="87">
        <f t="shared" si="28"/>
        <v>0.841131451605725</v>
      </c>
      <c r="G187" s="189">
        <f t="shared" si="35"/>
        <v>2225.8987258315997</v>
      </c>
      <c r="H187" s="189">
        <f t="shared" si="29"/>
        <v>30470.327657908769</v>
      </c>
      <c r="I187" s="189">
        <f t="shared" si="30"/>
        <v>451.13919162297987</v>
      </c>
      <c r="J187" s="88">
        <f t="shared" si="31"/>
        <v>6175.6443941269708</v>
      </c>
      <c r="K187" s="189">
        <f t="shared" si="36"/>
        <v>245.7470416671525</v>
      </c>
      <c r="L187" s="88">
        <f t="shared" si="32"/>
        <v>3364.0312533816505</v>
      </c>
      <c r="M187" s="89">
        <f t="shared" si="37"/>
        <v>33834.358911290416</v>
      </c>
      <c r="N187" s="89">
        <f t="shared" si="38"/>
        <v>285876.35891129042</v>
      </c>
      <c r="O187" s="89">
        <f t="shared" si="39"/>
        <v>20883.655410277624</v>
      </c>
      <c r="P187" s="90">
        <f t="shared" si="33"/>
        <v>0.95404574138759735</v>
      </c>
      <c r="Q187" s="1">
        <v>10109.833472283255</v>
      </c>
      <c r="R187" s="90">
        <f t="shared" si="40"/>
        <v>8.2431457431457425E-2</v>
      </c>
      <c r="S187" s="90">
        <f t="shared" si="40"/>
        <v>8.0138337973095802E-2</v>
      </c>
      <c r="T187" s="92">
        <v>13689</v>
      </c>
      <c r="U187" s="1">
        <v>232848</v>
      </c>
      <c r="V187" s="1">
        <v>17045.97364568082</v>
      </c>
      <c r="W187" s="195"/>
      <c r="X187" s="89">
        <v>0</v>
      </c>
      <c r="Y187" s="89">
        <f t="shared" si="41"/>
        <v>0</v>
      </c>
      <c r="Z187" s="1"/>
    </row>
    <row r="188" spans="2:26">
      <c r="B188" s="204">
        <v>3447</v>
      </c>
      <c r="C188" t="s">
        <v>215</v>
      </c>
      <c r="D188" s="1">
        <v>87972</v>
      </c>
      <c r="E188" s="86">
        <f t="shared" si="34"/>
        <v>15700.87453150098</v>
      </c>
      <c r="F188" s="87">
        <f t="shared" si="28"/>
        <v>0.71727636702277742</v>
      </c>
      <c r="G188" s="189">
        <f t="shared" si="35"/>
        <v>3961.0251970494514</v>
      </c>
      <c r="H188" s="189">
        <f t="shared" si="29"/>
        <v>22193.624179068076</v>
      </c>
      <c r="I188" s="189">
        <f t="shared" si="30"/>
        <v>1400.0364805702427</v>
      </c>
      <c r="J188" s="88">
        <f t="shared" si="31"/>
        <v>7844.4044006350705</v>
      </c>
      <c r="K188" s="189">
        <f t="shared" si="36"/>
        <v>1194.6443306144154</v>
      </c>
      <c r="L188" s="88">
        <f t="shared" si="32"/>
        <v>6693.5921844325694</v>
      </c>
      <c r="M188" s="89">
        <f t="shared" si="37"/>
        <v>28887.216363500644</v>
      </c>
      <c r="N188" s="89">
        <f t="shared" si="38"/>
        <v>116859.21636350064</v>
      </c>
      <c r="O188" s="89">
        <f t="shared" si="39"/>
        <v>20856.544059164848</v>
      </c>
      <c r="P188" s="90">
        <f t="shared" si="33"/>
        <v>0.95280719054176799</v>
      </c>
      <c r="Q188" s="1">
        <v>7491.06275076362</v>
      </c>
      <c r="R188" s="90">
        <f t="shared" si="40"/>
        <v>0.11249936769689918</v>
      </c>
      <c r="S188" s="90">
        <f t="shared" si="40"/>
        <v>0.11130804229868702</v>
      </c>
      <c r="T188" s="92">
        <v>5603</v>
      </c>
      <c r="U188" s="1">
        <v>79076</v>
      </c>
      <c r="V188" s="1">
        <v>14128.283008754692</v>
      </c>
      <c r="W188" s="195"/>
      <c r="X188" s="89">
        <v>0</v>
      </c>
      <c r="Y188" s="89">
        <f t="shared" si="41"/>
        <v>0</v>
      </c>
      <c r="Z188" s="1"/>
    </row>
    <row r="189" spans="2:26">
      <c r="B189" s="204">
        <v>3448</v>
      </c>
      <c r="C189" t="s">
        <v>216</v>
      </c>
      <c r="D189" s="1">
        <v>113573</v>
      </c>
      <c r="E189" s="86">
        <f t="shared" si="34"/>
        <v>17445.929339477727</v>
      </c>
      <c r="F189" s="87">
        <f t="shared" si="28"/>
        <v>0.79699718578417245</v>
      </c>
      <c r="G189" s="189">
        <f t="shared" si="35"/>
        <v>2844.1901199443337</v>
      </c>
      <c r="H189" s="189">
        <f t="shared" si="29"/>
        <v>18515.677680837613</v>
      </c>
      <c r="I189" s="189">
        <f t="shared" si="30"/>
        <v>789.26729777838136</v>
      </c>
      <c r="J189" s="88">
        <f t="shared" si="31"/>
        <v>5138.1301085372625</v>
      </c>
      <c r="K189" s="189">
        <f t="shared" si="36"/>
        <v>583.87514782255403</v>
      </c>
      <c r="L189" s="88">
        <f t="shared" si="32"/>
        <v>3801.0272123248265</v>
      </c>
      <c r="M189" s="89">
        <f t="shared" si="37"/>
        <v>22316.704893162438</v>
      </c>
      <c r="N189" s="89">
        <f t="shared" si="38"/>
        <v>135889.70489316244</v>
      </c>
      <c r="O189" s="89">
        <f t="shared" si="39"/>
        <v>20873.994607244615</v>
      </c>
      <c r="P189" s="90">
        <f t="shared" si="33"/>
        <v>0.95360439872938196</v>
      </c>
      <c r="Q189" s="1">
        <v>5506.1749736696656</v>
      </c>
      <c r="R189" s="90">
        <f t="shared" si="40"/>
        <v>0.14263149422511973</v>
      </c>
      <c r="S189" s="90">
        <f t="shared" si="40"/>
        <v>0.14859915487084227</v>
      </c>
      <c r="T189" s="92">
        <v>6510</v>
      </c>
      <c r="U189" s="1">
        <v>99396</v>
      </c>
      <c r="V189" s="1">
        <v>15188.875305623473</v>
      </c>
      <c r="W189" s="195"/>
      <c r="X189" s="89">
        <v>0</v>
      </c>
      <c r="Y189" s="89">
        <f t="shared" si="41"/>
        <v>0</v>
      </c>
      <c r="Z189" s="1"/>
    </row>
    <row r="190" spans="2:26">
      <c r="B190" s="204">
        <v>3449</v>
      </c>
      <c r="C190" t="s">
        <v>217</v>
      </c>
      <c r="D190" s="1">
        <v>50844</v>
      </c>
      <c r="E190" s="86">
        <f t="shared" si="34"/>
        <v>17896.515311510033</v>
      </c>
      <c r="F190" s="87">
        <f t="shared" si="28"/>
        <v>0.81758168688328814</v>
      </c>
      <c r="G190" s="189">
        <f t="shared" si="35"/>
        <v>2555.8150978436579</v>
      </c>
      <c r="H190" s="189">
        <f t="shared" si="29"/>
        <v>7261.0706929738317</v>
      </c>
      <c r="I190" s="189">
        <f t="shared" si="30"/>
        <v>631.56220756707421</v>
      </c>
      <c r="J190" s="88">
        <f t="shared" si="31"/>
        <v>1794.2682316980579</v>
      </c>
      <c r="K190" s="189">
        <f t="shared" si="36"/>
        <v>426.17005761124688</v>
      </c>
      <c r="L190" s="88">
        <f t="shared" si="32"/>
        <v>1210.7491336735525</v>
      </c>
      <c r="M190" s="89">
        <f t="shared" si="37"/>
        <v>8471.8198266473846</v>
      </c>
      <c r="N190" s="89">
        <f t="shared" si="38"/>
        <v>59315.819826647385</v>
      </c>
      <c r="O190" s="89">
        <f t="shared" si="39"/>
        <v>20878.500466964935</v>
      </c>
      <c r="P190" s="90">
        <f t="shared" si="33"/>
        <v>0.95381024374037293</v>
      </c>
      <c r="Q190" s="1">
        <v>2869.7868525645899</v>
      </c>
      <c r="R190" s="90">
        <f t="shared" si="40"/>
        <v>5.5226947263557688E-2</v>
      </c>
      <c r="S190" s="90">
        <f t="shared" si="40"/>
        <v>4.8169815268483018E-2</v>
      </c>
      <c r="T190" s="92">
        <v>2841</v>
      </c>
      <c r="U190" s="1">
        <v>48183</v>
      </c>
      <c r="V190" s="1">
        <v>17074.060949681076</v>
      </c>
      <c r="W190" s="195"/>
      <c r="X190" s="89">
        <v>0</v>
      </c>
      <c r="Y190" s="89">
        <f t="shared" si="41"/>
        <v>0</v>
      </c>
      <c r="Z190" s="1"/>
    </row>
    <row r="191" spans="2:26">
      <c r="B191" s="204">
        <v>3450</v>
      </c>
      <c r="C191" t="s">
        <v>218</v>
      </c>
      <c r="D191" s="1">
        <v>20550</v>
      </c>
      <c r="E191" s="86">
        <f t="shared" si="34"/>
        <v>12900.188323917137</v>
      </c>
      <c r="F191" s="87">
        <f t="shared" si="28"/>
        <v>0.58933024375963616</v>
      </c>
      <c r="G191" s="189">
        <f t="shared" si="35"/>
        <v>5753.4643699031112</v>
      </c>
      <c r="H191" s="189">
        <f t="shared" si="29"/>
        <v>9165.2687412556552</v>
      </c>
      <c r="I191" s="189">
        <f t="shared" si="30"/>
        <v>2380.2766532245878</v>
      </c>
      <c r="J191" s="88">
        <f t="shared" si="31"/>
        <v>3791.7807085867685</v>
      </c>
      <c r="K191" s="189">
        <f t="shared" si="36"/>
        <v>2174.8845032687605</v>
      </c>
      <c r="L191" s="88">
        <f t="shared" si="32"/>
        <v>3464.5910137071355</v>
      </c>
      <c r="M191" s="89">
        <f t="shared" si="37"/>
        <v>12629.85975496279</v>
      </c>
      <c r="N191" s="89">
        <f t="shared" si="38"/>
        <v>33179.859754962788</v>
      </c>
      <c r="O191" s="89">
        <f t="shared" si="39"/>
        <v>20828.537197089005</v>
      </c>
      <c r="P191" s="90">
        <f t="shared" si="33"/>
        <v>0.95152772930913643</v>
      </c>
      <c r="Q191" s="1">
        <v>3060.5649405615623</v>
      </c>
      <c r="R191" s="90">
        <f t="shared" si="40"/>
        <v>0.10769728331177232</v>
      </c>
      <c r="S191" s="90">
        <f t="shared" si="40"/>
        <v>-0.12802737396549752</v>
      </c>
      <c r="T191" s="92">
        <v>1593</v>
      </c>
      <c r="U191" s="1">
        <v>18552</v>
      </c>
      <c r="V191" s="1">
        <v>14794.258373205741</v>
      </c>
      <c r="W191" s="195"/>
      <c r="X191" s="89">
        <v>0</v>
      </c>
      <c r="Y191" s="89">
        <f t="shared" si="41"/>
        <v>0</v>
      </c>
      <c r="Z191" s="1"/>
    </row>
    <row r="192" spans="2:26">
      <c r="B192" s="204">
        <v>3451</v>
      </c>
      <c r="C192" t="s">
        <v>219</v>
      </c>
      <c r="D192" s="1">
        <v>119055</v>
      </c>
      <c r="E192" s="86">
        <f t="shared" si="34"/>
        <v>18532.845579078454</v>
      </c>
      <c r="F192" s="87">
        <f t="shared" si="28"/>
        <v>0.84665170216379837</v>
      </c>
      <c r="G192" s="189">
        <f t="shared" si="35"/>
        <v>2148.5637265998685</v>
      </c>
      <c r="H192" s="189">
        <f t="shared" si="29"/>
        <v>13802.373379677554</v>
      </c>
      <c r="I192" s="189">
        <f t="shared" si="30"/>
        <v>408.84661391812693</v>
      </c>
      <c r="J192" s="88">
        <f t="shared" si="31"/>
        <v>2626.4306478100475</v>
      </c>
      <c r="K192" s="189">
        <f t="shared" si="36"/>
        <v>203.45446396229957</v>
      </c>
      <c r="L192" s="88">
        <f t="shared" si="32"/>
        <v>1306.9914764938123</v>
      </c>
      <c r="M192" s="89">
        <f t="shared" si="37"/>
        <v>15109.364856171367</v>
      </c>
      <c r="N192" s="89">
        <f t="shared" si="38"/>
        <v>134164.36485617136</v>
      </c>
      <c r="O192" s="89">
        <f t="shared" si="39"/>
        <v>20884.863769640626</v>
      </c>
      <c r="P192" s="90">
        <f t="shared" si="33"/>
        <v>0.95410094389317834</v>
      </c>
      <c r="Q192" s="1">
        <v>5716.5631752463923</v>
      </c>
      <c r="R192" s="90">
        <f t="shared" si="40"/>
        <v>6.9013818926272119E-2</v>
      </c>
      <c r="S192" s="90">
        <f t="shared" si="40"/>
        <v>7.4172509521962193E-2</v>
      </c>
      <c r="T192" s="92">
        <v>6424</v>
      </c>
      <c r="U192" s="1">
        <v>111369</v>
      </c>
      <c r="V192" s="1">
        <v>17253.137103020916</v>
      </c>
      <c r="W192" s="195"/>
      <c r="X192" s="89">
        <v>0</v>
      </c>
      <c r="Y192" s="89">
        <f t="shared" si="41"/>
        <v>0</v>
      </c>
      <c r="Z192" s="1"/>
    </row>
    <row r="193" spans="2:28">
      <c r="B193" s="204">
        <v>3452</v>
      </c>
      <c r="C193" t="s">
        <v>220</v>
      </c>
      <c r="D193" s="1">
        <v>39512</v>
      </c>
      <c r="E193" s="86">
        <f t="shared" si="34"/>
        <v>18042.009132420091</v>
      </c>
      <c r="F193" s="87">
        <f t="shared" si="28"/>
        <v>0.82422840449619883</v>
      </c>
      <c r="G193" s="189">
        <f t="shared" si="35"/>
        <v>2462.6990524612206</v>
      </c>
      <c r="H193" s="189">
        <f t="shared" si="29"/>
        <v>5393.3109248900728</v>
      </c>
      <c r="I193" s="189">
        <f t="shared" si="30"/>
        <v>580.63937024855386</v>
      </c>
      <c r="J193" s="88">
        <f t="shared" si="31"/>
        <v>1271.6002208443331</v>
      </c>
      <c r="K193" s="189">
        <f t="shared" si="36"/>
        <v>375.24722029272652</v>
      </c>
      <c r="L193" s="88">
        <f t="shared" si="32"/>
        <v>821.79141244107109</v>
      </c>
      <c r="M193" s="89">
        <f t="shared" si="37"/>
        <v>6215.1023373311436</v>
      </c>
      <c r="N193" s="89">
        <f t="shared" si="38"/>
        <v>45727.102337331147</v>
      </c>
      <c r="O193" s="89">
        <f t="shared" si="39"/>
        <v>20879.955405174042</v>
      </c>
      <c r="P193" s="90">
        <f t="shared" si="33"/>
        <v>0.95387671091650239</v>
      </c>
      <c r="Q193" s="1">
        <v>1220.3683551976328</v>
      </c>
      <c r="R193" s="90">
        <f t="shared" si="40"/>
        <v>3.6815450418536302E-2</v>
      </c>
      <c r="S193" s="90">
        <f t="shared" si="40"/>
        <v>1.4090728217582071E-2</v>
      </c>
      <c r="T193" s="92">
        <v>2190</v>
      </c>
      <c r="U193" s="1">
        <v>38109</v>
      </c>
      <c r="V193" s="1">
        <v>17791.316526610644</v>
      </c>
      <c r="W193" s="195"/>
      <c r="X193" s="89">
        <v>0</v>
      </c>
      <c r="Y193" s="89">
        <f t="shared" si="41"/>
        <v>0</v>
      </c>
      <c r="Z193" s="1"/>
    </row>
    <row r="194" spans="2:28">
      <c r="B194" s="204">
        <v>3453</v>
      </c>
      <c r="C194" t="s">
        <v>221</v>
      </c>
      <c r="D194" s="1">
        <v>63954</v>
      </c>
      <c r="E194" s="86">
        <f t="shared" si="34"/>
        <v>19107.857783089334</v>
      </c>
      <c r="F194" s="87">
        <f t="shared" si="28"/>
        <v>0.8729204723433952</v>
      </c>
      <c r="G194" s="189">
        <f t="shared" si="35"/>
        <v>1780.5559160329053</v>
      </c>
      <c r="H194" s="189">
        <f t="shared" si="29"/>
        <v>5959.5206509621339</v>
      </c>
      <c r="I194" s="189">
        <f t="shared" si="30"/>
        <v>207.59234251431897</v>
      </c>
      <c r="J194" s="88">
        <f t="shared" si="31"/>
        <v>694.81157039542552</v>
      </c>
      <c r="K194" s="189">
        <f t="shared" si="36"/>
        <v>2.200192558491608</v>
      </c>
      <c r="L194" s="88">
        <f t="shared" si="32"/>
        <v>7.364044493271412</v>
      </c>
      <c r="M194" s="89">
        <f t="shared" si="37"/>
        <v>5966.8846954554056</v>
      </c>
      <c r="N194" s="89">
        <f t="shared" si="38"/>
        <v>69920.884695455403</v>
      </c>
      <c r="O194" s="89">
        <f t="shared" si="39"/>
        <v>20890.613891680729</v>
      </c>
      <c r="P194" s="90">
        <f t="shared" si="33"/>
        <v>0.95436363159497406</v>
      </c>
      <c r="Q194" s="1">
        <v>2731.0798658694334</v>
      </c>
      <c r="R194" s="90">
        <f t="shared" si="40"/>
        <v>5.0234009360374414E-2</v>
      </c>
      <c r="S194" s="90">
        <f t="shared" si="40"/>
        <v>3.8937796531879065E-2</v>
      </c>
      <c r="T194" s="92">
        <v>3347</v>
      </c>
      <c r="U194" s="1">
        <v>60895</v>
      </c>
      <c r="V194" s="1">
        <v>18391.724554515255</v>
      </c>
      <c r="W194" s="195"/>
      <c r="X194" s="89">
        <v>0</v>
      </c>
      <c r="Y194" s="89">
        <f t="shared" si="41"/>
        <v>0</v>
      </c>
      <c r="Z194" s="1"/>
    </row>
    <row r="195" spans="2:28" ht="32.1" customHeight="1">
      <c r="B195" s="204">
        <v>3454</v>
      </c>
      <c r="C195" t="s">
        <v>222</v>
      </c>
      <c r="D195" s="1">
        <v>35375</v>
      </c>
      <c r="E195" s="86">
        <f t="shared" si="34"/>
        <v>21233.493397358947</v>
      </c>
      <c r="F195" s="87">
        <f t="shared" si="28"/>
        <v>0.97002768684654694</v>
      </c>
      <c r="G195" s="189">
        <f t="shared" si="35"/>
        <v>420.14912290035284</v>
      </c>
      <c r="H195" s="189">
        <f t="shared" si="29"/>
        <v>699.96843875198783</v>
      </c>
      <c r="I195" s="189">
        <f t="shared" si="30"/>
        <v>0</v>
      </c>
      <c r="J195" s="88">
        <f t="shared" si="31"/>
        <v>0</v>
      </c>
      <c r="K195" s="189">
        <f t="shared" si="36"/>
        <v>-205.39214995582736</v>
      </c>
      <c r="L195" s="88">
        <f t="shared" si="32"/>
        <v>-342.18332182640836</v>
      </c>
      <c r="M195" s="89">
        <f t="shared" si="37"/>
        <v>357.78511692557947</v>
      </c>
      <c r="N195" s="89">
        <f t="shared" si="38"/>
        <v>35732.785116925581</v>
      </c>
      <c r="O195" s="89">
        <f t="shared" si="39"/>
        <v>21448.250370303471</v>
      </c>
      <c r="P195" s="90">
        <f t="shared" si="33"/>
        <v>0.97983861177543519</v>
      </c>
      <c r="Q195" s="1">
        <v>780.14024695441185</v>
      </c>
      <c r="R195" s="93">
        <f t="shared" si="40"/>
        <v>8.0482590103848506E-2</v>
      </c>
      <c r="S195" s="93">
        <f t="shared" si="40"/>
        <v>6.8808708578116731E-2</v>
      </c>
      <c r="T195" s="92">
        <v>1666</v>
      </c>
      <c r="U195" s="1">
        <v>32740</v>
      </c>
      <c r="V195" s="1">
        <v>19866.504854368934</v>
      </c>
      <c r="W195" s="195"/>
      <c r="X195" s="89">
        <v>0</v>
      </c>
      <c r="Y195" s="89">
        <f t="shared" si="41"/>
        <v>0</v>
      </c>
      <c r="Z195" s="1"/>
      <c r="AB195" s="46"/>
    </row>
    <row r="196" spans="2:28">
      <c r="B196" s="204">
        <v>3901</v>
      </c>
      <c r="C196" t="s">
        <v>223</v>
      </c>
      <c r="D196" s="1">
        <v>509004</v>
      </c>
      <c r="E196" s="86">
        <f t="shared" si="34"/>
        <v>18067.085507400701</v>
      </c>
      <c r="F196" s="87">
        <f t="shared" si="28"/>
        <v>0.82537398980153365</v>
      </c>
      <c r="G196" s="189">
        <f t="shared" si="35"/>
        <v>2446.6501724736299</v>
      </c>
      <c r="H196" s="189">
        <f t="shared" si="29"/>
        <v>68929.475309099565</v>
      </c>
      <c r="I196" s="189">
        <f t="shared" si="30"/>
        <v>571.86263900534027</v>
      </c>
      <c r="J196" s="88">
        <f t="shared" si="31"/>
        <v>16111.08612869745</v>
      </c>
      <c r="K196" s="189">
        <f t="shared" si="36"/>
        <v>366.47048904951293</v>
      </c>
      <c r="L196" s="88">
        <f t="shared" si="32"/>
        <v>10324.573087991928</v>
      </c>
      <c r="M196" s="89">
        <f t="shared" si="37"/>
        <v>79254.048397091494</v>
      </c>
      <c r="N196" s="89">
        <f t="shared" si="38"/>
        <v>588258.04839709145</v>
      </c>
      <c r="O196" s="89">
        <f t="shared" si="39"/>
        <v>20880.206168923844</v>
      </c>
      <c r="P196" s="90">
        <f t="shared" si="33"/>
        <v>0.95388816676955546</v>
      </c>
      <c r="Q196" s="1">
        <v>-6494.1143374506937</v>
      </c>
      <c r="R196" s="93">
        <f t="shared" si="40"/>
        <v>6.7678541088520131E-2</v>
      </c>
      <c r="S196" s="94">
        <f t="shared" si="40"/>
        <v>6.2600312837859495E-2</v>
      </c>
      <c r="T196" s="92">
        <v>28173</v>
      </c>
      <c r="U196" s="1">
        <v>476739</v>
      </c>
      <c r="V196" s="1">
        <v>17002.710510360568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204">
        <v>3903</v>
      </c>
      <c r="C197" t="s">
        <v>224</v>
      </c>
      <c r="D197" s="1">
        <v>520398</v>
      </c>
      <c r="E197" s="86">
        <f t="shared" si="34"/>
        <v>19212.803662408623</v>
      </c>
      <c r="F197" s="87">
        <f t="shared" si="28"/>
        <v>0.87771480395219348</v>
      </c>
      <c r="G197" s="189">
        <f t="shared" si="35"/>
        <v>1713.3905532685599</v>
      </c>
      <c r="H197" s="189">
        <f t="shared" si="29"/>
        <v>46408.896525832213</v>
      </c>
      <c r="I197" s="189">
        <f t="shared" si="30"/>
        <v>170.86128475256754</v>
      </c>
      <c r="J197" s="88">
        <f t="shared" si="31"/>
        <v>4627.9487588080447</v>
      </c>
      <c r="K197" s="189">
        <f t="shared" si="36"/>
        <v>-34.530865203259822</v>
      </c>
      <c r="L197" s="88">
        <f t="shared" si="32"/>
        <v>-935.30301489549549</v>
      </c>
      <c r="M197" s="89">
        <f t="shared" si="37"/>
        <v>45473.59351093672</v>
      </c>
      <c r="N197" s="89">
        <f t="shared" si="38"/>
        <v>565871.59351093671</v>
      </c>
      <c r="O197" s="89">
        <f t="shared" si="39"/>
        <v>20891.663350473922</v>
      </c>
      <c r="P197" s="90">
        <f t="shared" si="33"/>
        <v>0.9544115749110621</v>
      </c>
      <c r="Q197" s="1">
        <v>18746.983163873556</v>
      </c>
      <c r="R197" s="93">
        <f t="shared" si="40"/>
        <v>9.6969620317203353E-2</v>
      </c>
      <c r="S197" s="93">
        <f t="shared" si="40"/>
        <v>9.3689160328807516E-2</v>
      </c>
      <c r="T197" s="92">
        <v>27086</v>
      </c>
      <c r="U197" s="1">
        <v>474396</v>
      </c>
      <c r="V197" s="1">
        <v>17566.969079800034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204">
        <v>3905</v>
      </c>
      <c r="C198" t="s">
        <v>225</v>
      </c>
      <c r="D198" s="1">
        <v>1214721</v>
      </c>
      <c r="E198" s="86">
        <f t="shared" si="34"/>
        <v>20162.682999701225</v>
      </c>
      <c r="F198" s="87">
        <f t="shared" si="28"/>
        <v>0.92110894730365345</v>
      </c>
      <c r="G198" s="189">
        <f t="shared" si="35"/>
        <v>1105.4677774012951</v>
      </c>
      <c r="H198" s="189">
        <f t="shared" si="29"/>
        <v>66600.011717318426</v>
      </c>
      <c r="I198" s="189">
        <f t="shared" si="30"/>
        <v>0</v>
      </c>
      <c r="J198" s="88">
        <f t="shared" si="31"/>
        <v>0</v>
      </c>
      <c r="K198" s="189">
        <f t="shared" si="36"/>
        <v>-205.39214995582736</v>
      </c>
      <c r="L198" s="88">
        <f t="shared" si="32"/>
        <v>-12374.055466238777</v>
      </c>
      <c r="M198" s="89">
        <f t="shared" si="37"/>
        <v>54225.956251079653</v>
      </c>
      <c r="N198" s="89">
        <f t="shared" si="38"/>
        <v>1268946.9562510797</v>
      </c>
      <c r="O198" s="89">
        <f t="shared" si="39"/>
        <v>21062.758627146693</v>
      </c>
      <c r="P198" s="90">
        <f t="shared" si="33"/>
        <v>0.96222786553999373</v>
      </c>
      <c r="Q198" s="1">
        <v>7662.0548607537858</v>
      </c>
      <c r="R198" s="93">
        <f t="shared" si="40"/>
        <v>9.2467348858626536E-2</v>
      </c>
      <c r="S198" s="93">
        <f t="shared" si="40"/>
        <v>8.4923836971942321E-2</v>
      </c>
      <c r="T198" s="92">
        <v>60246</v>
      </c>
      <c r="U198" s="1">
        <v>1111906</v>
      </c>
      <c r="V198" s="1">
        <v>18584.422530503089</v>
      </c>
      <c r="W198" s="195"/>
      <c r="X198" s="89">
        <v>0</v>
      </c>
      <c r="Y198" s="89">
        <f t="shared" si="41"/>
        <v>0</v>
      </c>
      <c r="Z198" s="1"/>
    </row>
    <row r="199" spans="2:28">
      <c r="B199" s="204">
        <v>3907</v>
      </c>
      <c r="C199" t="s">
        <v>226</v>
      </c>
      <c r="D199" s="1">
        <v>1251855</v>
      </c>
      <c r="E199" s="86">
        <f t="shared" si="34"/>
        <v>18667.128925471949</v>
      </c>
      <c r="F199" s="87">
        <f t="shared" ref="F199:F262" si="42">E199/E$365</f>
        <v>0.85278628216184515</v>
      </c>
      <c r="G199" s="189">
        <f t="shared" si="35"/>
        <v>2062.6223849080316</v>
      </c>
      <c r="H199" s="189">
        <f t="shared" ref="H199:H262" si="43">G199*T199/1000</f>
        <v>138323.5823767024</v>
      </c>
      <c r="I199" s="189">
        <f t="shared" ref="I199:I262" si="44">IF(E199+Y199&lt;(E$365+Y$365)*0.9,((E$365+Y$365)*0.9-E199-Y199)*0.35,0)</f>
        <v>361.84744268040373</v>
      </c>
      <c r="J199" s="88">
        <f t="shared" ref="J199:J262" si="45">I199*T199/1000</f>
        <v>24266.213201033235</v>
      </c>
      <c r="K199" s="189">
        <f t="shared" si="36"/>
        <v>156.45529272457637</v>
      </c>
      <c r="L199" s="88">
        <f t="shared" ref="L199:L262" si="46">K199*T199/1000</f>
        <v>10492.20484069554</v>
      </c>
      <c r="M199" s="89">
        <f t="shared" si="37"/>
        <v>148815.78721739794</v>
      </c>
      <c r="N199" s="89">
        <f t="shared" si="38"/>
        <v>1400670.7872173979</v>
      </c>
      <c r="O199" s="89">
        <f t="shared" si="39"/>
        <v>20886.206603104558</v>
      </c>
      <c r="P199" s="90">
        <f t="shared" ref="P199:P262" si="47">O199/O$365</f>
        <v>0.95416228969315875</v>
      </c>
      <c r="Q199" s="1">
        <v>22678.237742586367</v>
      </c>
      <c r="R199" s="93">
        <f t="shared" si="40"/>
        <v>7.6776521488566521E-2</v>
      </c>
      <c r="S199" s="93">
        <f t="shared" si="40"/>
        <v>7.1895365803789399E-2</v>
      </c>
      <c r="T199" s="92">
        <v>67062</v>
      </c>
      <c r="U199" s="1">
        <v>1162595</v>
      </c>
      <c r="V199" s="1">
        <v>17415.066359088047</v>
      </c>
      <c r="W199" s="195"/>
      <c r="X199" s="89">
        <v>0</v>
      </c>
      <c r="Y199" s="89">
        <f t="shared" si="41"/>
        <v>0</v>
      </c>
      <c r="Z199" s="1"/>
    </row>
    <row r="200" spans="2:28">
      <c r="B200" s="204">
        <v>3909</v>
      </c>
      <c r="C200" t="s">
        <v>227</v>
      </c>
      <c r="D200" s="1">
        <v>889516</v>
      </c>
      <c r="E200" s="86">
        <f t="shared" ref="E200:E263" si="48">D200/T200*1000</f>
        <v>18145.240912243484</v>
      </c>
      <c r="F200" s="87">
        <f t="shared" si="42"/>
        <v>0.82894442944401048</v>
      </c>
      <c r="G200" s="189">
        <f t="shared" ref="G200:G263" si="49">($E$365+$Y$365-E200-Y200)*0.64</f>
        <v>2396.6307133742494</v>
      </c>
      <c r="H200" s="189">
        <f t="shared" si="43"/>
        <v>117487.63083103245</v>
      </c>
      <c r="I200" s="189">
        <f t="shared" si="44"/>
        <v>544.50824731036641</v>
      </c>
      <c r="J200" s="88">
        <f t="shared" si="45"/>
        <v>26692.883299648784</v>
      </c>
      <c r="K200" s="189">
        <f t="shared" ref="K200:K263" si="50">I200+J$367</f>
        <v>339.11609735453908</v>
      </c>
      <c r="L200" s="88">
        <f t="shared" si="46"/>
        <v>16624.149324514216</v>
      </c>
      <c r="M200" s="89">
        <f t="shared" ref="M200:M263" si="51">+H200+L200</f>
        <v>134111.78015554667</v>
      </c>
      <c r="N200" s="89">
        <f t="shared" ref="N200:N263" si="52">D200+M200</f>
        <v>1023627.7801555467</v>
      </c>
      <c r="O200" s="89">
        <f t="shared" ref="O200:O263" si="53">N200/T200*1000</f>
        <v>20880.987722972273</v>
      </c>
      <c r="P200" s="90">
        <f t="shared" si="47"/>
        <v>0.95392387116598032</v>
      </c>
      <c r="Q200" s="1">
        <v>26956.586771003684</v>
      </c>
      <c r="R200" s="93">
        <f t="shared" ref="R200:S263" si="54">(D200-U200)/U200</f>
        <v>6.9372730103352806E-2</v>
      </c>
      <c r="S200" s="93">
        <f t="shared" si="54"/>
        <v>6.6056980950406949E-2</v>
      </c>
      <c r="T200" s="92">
        <v>49022</v>
      </c>
      <c r="U200" s="1">
        <v>831811</v>
      </c>
      <c r="V200" s="1">
        <v>17020.892162881115</v>
      </c>
      <c r="W200" s="195"/>
      <c r="X200" s="89">
        <v>0</v>
      </c>
      <c r="Y200" s="89">
        <f t="shared" ref="Y200:Y263" si="55">X200*1000/T200</f>
        <v>0</v>
      </c>
      <c r="Z200" s="1"/>
    </row>
    <row r="201" spans="2:28">
      <c r="B201" s="204">
        <v>3911</v>
      </c>
      <c r="C201" t="s">
        <v>228</v>
      </c>
      <c r="D201" s="1">
        <v>603333</v>
      </c>
      <c r="E201" s="86">
        <f t="shared" si="48"/>
        <v>21747.215513823307</v>
      </c>
      <c r="F201" s="87">
        <f t="shared" si="42"/>
        <v>0.99349648997706796</v>
      </c>
      <c r="G201" s="189">
        <f t="shared" si="49"/>
        <v>91.366968363162599</v>
      </c>
      <c r="H201" s="189">
        <f t="shared" si="43"/>
        <v>2534.7938032992197</v>
      </c>
      <c r="I201" s="189">
        <f t="shared" si="44"/>
        <v>0</v>
      </c>
      <c r="J201" s="88">
        <f t="shared" si="45"/>
        <v>0</v>
      </c>
      <c r="K201" s="189">
        <f t="shared" si="50"/>
        <v>-205.39214995582736</v>
      </c>
      <c r="L201" s="88">
        <f t="shared" si="46"/>
        <v>-5698.194416224519</v>
      </c>
      <c r="M201" s="89">
        <f t="shared" si="51"/>
        <v>-3163.4006129252994</v>
      </c>
      <c r="N201" s="89">
        <f t="shared" si="52"/>
        <v>600169.5993870747</v>
      </c>
      <c r="O201" s="89">
        <f t="shared" si="53"/>
        <v>21633.190332230643</v>
      </c>
      <c r="P201" s="90">
        <f t="shared" si="47"/>
        <v>0.98828738090242285</v>
      </c>
      <c r="Q201" s="1">
        <v>-19967.801493843712</v>
      </c>
      <c r="R201" s="93">
        <f t="shared" si="54"/>
        <v>0.14940494447609015</v>
      </c>
      <c r="S201" s="93">
        <f t="shared" si="54"/>
        <v>0.14219604636345495</v>
      </c>
      <c r="T201" s="92">
        <v>27743</v>
      </c>
      <c r="U201" s="1">
        <v>524909</v>
      </c>
      <c r="V201" s="1">
        <v>19039.827342304761</v>
      </c>
      <c r="W201" s="195"/>
      <c r="X201" s="89">
        <v>0</v>
      </c>
      <c r="Y201" s="89">
        <f t="shared" si="55"/>
        <v>0</v>
      </c>
      <c r="Z201" s="1"/>
    </row>
    <row r="202" spans="2:28">
      <c r="B202" s="204">
        <v>4001</v>
      </c>
      <c r="C202" t="s">
        <v>229</v>
      </c>
      <c r="D202" s="1">
        <v>755329</v>
      </c>
      <c r="E202" s="86">
        <f t="shared" si="48"/>
        <v>20177.080272472285</v>
      </c>
      <c r="F202" s="87">
        <f t="shared" si="42"/>
        <v>0.92176667012587865</v>
      </c>
      <c r="G202" s="189">
        <f t="shared" si="49"/>
        <v>1096.2535228278161</v>
      </c>
      <c r="H202" s="189">
        <f t="shared" si="43"/>
        <v>41038.250627059293</v>
      </c>
      <c r="I202" s="189">
        <f t="shared" si="44"/>
        <v>0</v>
      </c>
      <c r="J202" s="88">
        <f t="shared" si="45"/>
        <v>0</v>
      </c>
      <c r="K202" s="189">
        <f t="shared" si="50"/>
        <v>-205.39214995582736</v>
      </c>
      <c r="L202" s="88">
        <f t="shared" si="46"/>
        <v>-7688.8551335963966</v>
      </c>
      <c r="M202" s="89">
        <f t="shared" si="51"/>
        <v>33349.3954934629</v>
      </c>
      <c r="N202" s="89">
        <f t="shared" si="52"/>
        <v>788678.39549346291</v>
      </c>
      <c r="O202" s="89">
        <f t="shared" si="53"/>
        <v>21067.941645344272</v>
      </c>
      <c r="P202" s="90">
        <f t="shared" si="47"/>
        <v>0.96246464575599455</v>
      </c>
      <c r="Q202" s="1">
        <v>12888.850747142009</v>
      </c>
      <c r="R202" s="93">
        <f t="shared" si="54"/>
        <v>0.11535582072890349</v>
      </c>
      <c r="S202" s="94">
        <f t="shared" si="54"/>
        <v>0.11100582874743116</v>
      </c>
      <c r="T202" s="92">
        <v>37435</v>
      </c>
      <c r="U202" s="1">
        <v>677209</v>
      </c>
      <c r="V202" s="1">
        <v>18161.093083751239</v>
      </c>
      <c r="W202" s="195"/>
      <c r="X202" s="89">
        <v>0</v>
      </c>
      <c r="Y202" s="89">
        <f t="shared" si="55"/>
        <v>0</v>
      </c>
      <c r="Z202" s="1"/>
    </row>
    <row r="203" spans="2:28">
      <c r="B203" s="204">
        <v>4003</v>
      </c>
      <c r="C203" t="s">
        <v>230</v>
      </c>
      <c r="D203" s="1">
        <v>1065194</v>
      </c>
      <c r="E203" s="86">
        <f t="shared" si="48"/>
        <v>18718.483112501319</v>
      </c>
      <c r="F203" s="87">
        <f t="shared" si="42"/>
        <v>0.85513233904102925</v>
      </c>
      <c r="G203" s="189">
        <f t="shared" si="49"/>
        <v>2029.7557052092347</v>
      </c>
      <c r="H203" s="189">
        <f t="shared" si="43"/>
        <v>115505.27816063671</v>
      </c>
      <c r="I203" s="189">
        <f t="shared" si="44"/>
        <v>343.87347722012419</v>
      </c>
      <c r="J203" s="88">
        <f t="shared" si="45"/>
        <v>19568.464094688385</v>
      </c>
      <c r="K203" s="189">
        <f t="shared" si="50"/>
        <v>138.48132726429682</v>
      </c>
      <c r="L203" s="88">
        <f t="shared" si="46"/>
        <v>7880.4184093020758</v>
      </c>
      <c r="M203" s="89">
        <f t="shared" si="51"/>
        <v>123385.69656993878</v>
      </c>
      <c r="N203" s="89">
        <f t="shared" si="52"/>
        <v>1188579.6965699387</v>
      </c>
      <c r="O203" s="89">
        <f t="shared" si="53"/>
        <v>20886.72014497485</v>
      </c>
      <c r="P203" s="90">
        <f t="shared" si="47"/>
        <v>0.95418575026195052</v>
      </c>
      <c r="Q203" s="1">
        <v>33503.558849715148</v>
      </c>
      <c r="R203" s="93">
        <f t="shared" si="54"/>
        <v>0.12410259657343063</v>
      </c>
      <c r="S203" s="93">
        <f t="shared" si="54"/>
        <v>0.12331244959661032</v>
      </c>
      <c r="T203" s="92">
        <v>56906</v>
      </c>
      <c r="U203" s="1">
        <v>947595</v>
      </c>
      <c r="V203" s="1">
        <v>16663.647873949285</v>
      </c>
      <c r="W203" s="195"/>
      <c r="X203" s="89">
        <v>0</v>
      </c>
      <c r="Y203" s="89">
        <f t="shared" si="55"/>
        <v>0</v>
      </c>
      <c r="Z203" s="1"/>
    </row>
    <row r="204" spans="2:28">
      <c r="B204" s="204">
        <v>4005</v>
      </c>
      <c r="C204" t="s">
        <v>231</v>
      </c>
      <c r="D204" s="1">
        <v>252521</v>
      </c>
      <c r="E204" s="86">
        <f t="shared" si="48"/>
        <v>18860.333109268806</v>
      </c>
      <c r="F204" s="87">
        <f t="shared" si="42"/>
        <v>0.86161259274533353</v>
      </c>
      <c r="G204" s="189">
        <f t="shared" si="49"/>
        <v>1938.9717072780431</v>
      </c>
      <c r="H204" s="189">
        <f t="shared" si="43"/>
        <v>25960.892188745718</v>
      </c>
      <c r="I204" s="189">
        <f t="shared" si="44"/>
        <v>294.22597835150373</v>
      </c>
      <c r="J204" s="88">
        <f t="shared" si="45"/>
        <v>3939.3916241482834</v>
      </c>
      <c r="K204" s="189">
        <f t="shared" si="50"/>
        <v>88.833828395676363</v>
      </c>
      <c r="L204" s="88">
        <f t="shared" si="46"/>
        <v>1189.3961283897108</v>
      </c>
      <c r="M204" s="89">
        <f t="shared" si="51"/>
        <v>27150.28831713543</v>
      </c>
      <c r="N204" s="89">
        <f t="shared" si="52"/>
        <v>279671.28831713542</v>
      </c>
      <c r="O204" s="89">
        <f t="shared" si="53"/>
        <v>20888.138644942523</v>
      </c>
      <c r="P204" s="90">
        <f t="shared" si="47"/>
        <v>0.9542505527989934</v>
      </c>
      <c r="Q204" s="1">
        <v>6684.9630126671145</v>
      </c>
      <c r="R204" s="93">
        <f t="shared" si="54"/>
        <v>0.10617038425820469</v>
      </c>
      <c r="S204" s="93">
        <f t="shared" si="54"/>
        <v>0.10154378469748634</v>
      </c>
      <c r="T204" s="92">
        <v>13389</v>
      </c>
      <c r="U204" s="1">
        <v>228284</v>
      </c>
      <c r="V204" s="1">
        <v>17121.728043201081</v>
      </c>
      <c r="W204" s="195"/>
      <c r="X204" s="89">
        <v>0</v>
      </c>
      <c r="Y204" s="89">
        <f t="shared" si="55"/>
        <v>0</v>
      </c>
      <c r="Z204" s="1"/>
    </row>
    <row r="205" spans="2:28">
      <c r="B205" s="204">
        <v>4010</v>
      </c>
      <c r="C205" t="s">
        <v>232</v>
      </c>
      <c r="D205" s="1">
        <v>42898</v>
      </c>
      <c r="E205" s="86">
        <f t="shared" si="48"/>
        <v>18047.118216238956</v>
      </c>
      <c r="F205" s="87">
        <f t="shared" si="42"/>
        <v>0.82446180710527373</v>
      </c>
      <c r="G205" s="189">
        <f t="shared" si="49"/>
        <v>2459.4292388171471</v>
      </c>
      <c r="H205" s="189">
        <f t="shared" si="43"/>
        <v>5846.0633006683584</v>
      </c>
      <c r="I205" s="189">
        <f t="shared" si="44"/>
        <v>578.85119091195111</v>
      </c>
      <c r="J205" s="88">
        <f t="shared" si="45"/>
        <v>1375.9292807977079</v>
      </c>
      <c r="K205" s="189">
        <f t="shared" si="50"/>
        <v>373.45904095612377</v>
      </c>
      <c r="L205" s="88">
        <f t="shared" si="46"/>
        <v>887.71214035270623</v>
      </c>
      <c r="M205" s="89">
        <f t="shared" si="51"/>
        <v>6733.7754410210646</v>
      </c>
      <c r="N205" s="89">
        <f t="shared" si="52"/>
        <v>49631.775441021062</v>
      </c>
      <c r="O205" s="89">
        <f t="shared" si="53"/>
        <v>20880.006496012225</v>
      </c>
      <c r="P205" s="90">
        <f t="shared" si="47"/>
        <v>0.9538790449425929</v>
      </c>
      <c r="Q205" s="1">
        <v>2270.309475025012</v>
      </c>
      <c r="R205" s="93">
        <f t="shared" si="54"/>
        <v>7.0763547412824798E-2</v>
      </c>
      <c r="S205" s="93">
        <f t="shared" si="54"/>
        <v>7.61691690236595E-2</v>
      </c>
      <c r="T205" s="92">
        <v>2377</v>
      </c>
      <c r="U205" s="1">
        <v>40063</v>
      </c>
      <c r="V205" s="1">
        <v>16769.778149853493</v>
      </c>
      <c r="W205" s="195"/>
      <c r="X205" s="89">
        <v>0</v>
      </c>
      <c r="Y205" s="89">
        <f t="shared" si="55"/>
        <v>0</v>
      </c>
      <c r="Z205" s="1"/>
    </row>
    <row r="206" spans="2:28">
      <c r="B206" s="204">
        <v>4012</v>
      </c>
      <c r="C206" t="s">
        <v>233</v>
      </c>
      <c r="D206" s="1">
        <v>284465</v>
      </c>
      <c r="E206" s="86">
        <f t="shared" si="48"/>
        <v>19938.669657250997</v>
      </c>
      <c r="F206" s="87">
        <f t="shared" si="42"/>
        <v>0.91087515579637446</v>
      </c>
      <c r="G206" s="189">
        <f t="shared" si="49"/>
        <v>1248.8363165694407</v>
      </c>
      <c r="H206" s="189">
        <f t="shared" si="43"/>
        <v>17817.147728496209</v>
      </c>
      <c r="I206" s="189">
        <f t="shared" si="44"/>
        <v>0</v>
      </c>
      <c r="J206" s="88">
        <f t="shared" si="45"/>
        <v>0</v>
      </c>
      <c r="K206" s="189">
        <f t="shared" si="50"/>
        <v>-205.39214995582736</v>
      </c>
      <c r="L206" s="88">
        <f t="shared" si="46"/>
        <v>-2930.3298034197887</v>
      </c>
      <c r="M206" s="89">
        <f t="shared" si="51"/>
        <v>14886.817925076421</v>
      </c>
      <c r="N206" s="89">
        <f t="shared" si="52"/>
        <v>299351.81792507641</v>
      </c>
      <c r="O206" s="89">
        <f t="shared" si="53"/>
        <v>20982.113823864613</v>
      </c>
      <c r="P206" s="90">
        <f t="shared" si="47"/>
        <v>0.95854370059737326</v>
      </c>
      <c r="Q206" s="1">
        <v>5720.5422948971627</v>
      </c>
      <c r="R206" s="93">
        <f t="shared" si="54"/>
        <v>0.10931510375029735</v>
      </c>
      <c r="S206" s="93">
        <f t="shared" si="54"/>
        <v>0.1126585220906115</v>
      </c>
      <c r="T206" s="92">
        <v>14267</v>
      </c>
      <c r="U206" s="1">
        <v>256433</v>
      </c>
      <c r="V206" s="1">
        <v>17919.846261355695</v>
      </c>
      <c r="W206" s="195"/>
      <c r="X206" s="89">
        <v>0</v>
      </c>
      <c r="Y206" s="89">
        <f t="shared" si="55"/>
        <v>0</v>
      </c>
      <c r="Z206" s="1"/>
    </row>
    <row r="207" spans="2:28">
      <c r="B207" s="204">
        <v>4014</v>
      </c>
      <c r="C207" t="s">
        <v>234</v>
      </c>
      <c r="D207" s="1">
        <v>183180</v>
      </c>
      <c r="E207" s="86">
        <f t="shared" si="48"/>
        <v>17650.799768741566</v>
      </c>
      <c r="F207" s="87">
        <f t="shared" si="42"/>
        <v>0.80635645535338896</v>
      </c>
      <c r="G207" s="189">
        <f t="shared" si="49"/>
        <v>2713.0730452154762</v>
      </c>
      <c r="H207" s="189">
        <f t="shared" si="43"/>
        <v>28156.272063246211</v>
      </c>
      <c r="I207" s="189">
        <f t="shared" si="44"/>
        <v>717.5626475360375</v>
      </c>
      <c r="J207" s="88">
        <f t="shared" si="45"/>
        <v>7446.8651561289971</v>
      </c>
      <c r="K207" s="189">
        <f t="shared" si="50"/>
        <v>512.17049758021017</v>
      </c>
      <c r="L207" s="88">
        <f t="shared" si="46"/>
        <v>5315.3054238874211</v>
      </c>
      <c r="M207" s="89">
        <f t="shared" si="51"/>
        <v>33471.577487133633</v>
      </c>
      <c r="N207" s="89">
        <f t="shared" si="52"/>
        <v>216651.57748713362</v>
      </c>
      <c r="O207" s="89">
        <f t="shared" si="53"/>
        <v>20876.043311537251</v>
      </c>
      <c r="P207" s="90">
        <f t="shared" si="47"/>
        <v>0.95369799142507394</v>
      </c>
      <c r="Q207" s="1">
        <v>9521.0442329867765</v>
      </c>
      <c r="R207" s="93">
        <f t="shared" si="54"/>
        <v>8.506743909157144E-2</v>
      </c>
      <c r="S207" s="93">
        <f t="shared" si="54"/>
        <v>9.2177150583017189E-2</v>
      </c>
      <c r="T207" s="92">
        <v>10378</v>
      </c>
      <c r="U207" s="1">
        <v>168819</v>
      </c>
      <c r="V207" s="1">
        <v>16161.114302125217</v>
      </c>
      <c r="W207" s="195"/>
      <c r="X207" s="89">
        <v>0</v>
      </c>
      <c r="Y207" s="89">
        <f t="shared" si="55"/>
        <v>0</v>
      </c>
      <c r="Z207" s="1"/>
    </row>
    <row r="208" spans="2:28">
      <c r="B208" s="204">
        <v>4016</v>
      </c>
      <c r="C208" t="s">
        <v>235</v>
      </c>
      <c r="D208" s="1">
        <v>67957</v>
      </c>
      <c r="E208" s="86">
        <f t="shared" si="48"/>
        <v>16754.684418145956</v>
      </c>
      <c r="F208" s="87">
        <f t="shared" si="42"/>
        <v>0.76541845780306306</v>
      </c>
      <c r="G208" s="189">
        <f t="shared" si="49"/>
        <v>3286.5868695966669</v>
      </c>
      <c r="H208" s="189">
        <f t="shared" si="43"/>
        <v>13330.396343084079</v>
      </c>
      <c r="I208" s="189">
        <f t="shared" si="44"/>
        <v>1031.203020244501</v>
      </c>
      <c r="J208" s="88">
        <f t="shared" si="45"/>
        <v>4182.5594501116957</v>
      </c>
      <c r="K208" s="189">
        <f t="shared" si="50"/>
        <v>825.81087028867364</v>
      </c>
      <c r="L208" s="88">
        <f t="shared" si="46"/>
        <v>3349.4888898908603</v>
      </c>
      <c r="M208" s="89">
        <f t="shared" si="51"/>
        <v>16679.885232974939</v>
      </c>
      <c r="N208" s="89">
        <f t="shared" si="52"/>
        <v>84636.885232974935</v>
      </c>
      <c r="O208" s="89">
        <f t="shared" si="53"/>
        <v>20867.082158031295</v>
      </c>
      <c r="P208" s="90">
        <f t="shared" si="47"/>
        <v>0.95328861144957078</v>
      </c>
      <c r="Q208" s="1">
        <v>5536.2862140098587</v>
      </c>
      <c r="R208" s="93">
        <f t="shared" si="54"/>
        <v>0.10952015543110907</v>
      </c>
      <c r="S208" s="93">
        <f t="shared" si="54"/>
        <v>0.11252920910708095</v>
      </c>
      <c r="T208" s="92">
        <v>4056</v>
      </c>
      <c r="U208" s="1">
        <v>61249</v>
      </c>
      <c r="V208" s="1">
        <v>15059.995082370298</v>
      </c>
      <c r="W208" s="195"/>
      <c r="X208" s="89">
        <v>0</v>
      </c>
      <c r="Y208" s="89">
        <f t="shared" si="55"/>
        <v>0</v>
      </c>
      <c r="Z208" s="1"/>
    </row>
    <row r="209" spans="2:27">
      <c r="B209" s="204">
        <v>4018</v>
      </c>
      <c r="C209" t="s">
        <v>236</v>
      </c>
      <c r="D209" s="1">
        <v>117497</v>
      </c>
      <c r="E209" s="86">
        <f t="shared" si="48"/>
        <v>17996.17092969827</v>
      </c>
      <c r="F209" s="87">
        <f t="shared" si="42"/>
        <v>0.82213433900620358</v>
      </c>
      <c r="G209" s="189">
        <f t="shared" si="49"/>
        <v>2492.0355022031863</v>
      </c>
      <c r="H209" s="189">
        <f t="shared" si="43"/>
        <v>16270.499793884603</v>
      </c>
      <c r="I209" s="189">
        <f t="shared" si="44"/>
        <v>596.68274120119122</v>
      </c>
      <c r="J209" s="88">
        <f t="shared" si="45"/>
        <v>3895.7416173025777</v>
      </c>
      <c r="K209" s="189">
        <f t="shared" si="50"/>
        <v>391.29059124536388</v>
      </c>
      <c r="L209" s="88">
        <f t="shared" si="46"/>
        <v>2554.7362702409805</v>
      </c>
      <c r="M209" s="89">
        <f t="shared" si="51"/>
        <v>18825.236064125584</v>
      </c>
      <c r="N209" s="89">
        <f t="shared" si="52"/>
        <v>136322.23606412558</v>
      </c>
      <c r="O209" s="89">
        <f t="shared" si="53"/>
        <v>20879.497023146818</v>
      </c>
      <c r="P209" s="90">
        <f t="shared" si="47"/>
        <v>0.95385577026160218</v>
      </c>
      <c r="Q209" s="1">
        <v>4805.7758361120068</v>
      </c>
      <c r="R209" s="93">
        <f t="shared" si="54"/>
        <v>9.9366561561421068E-2</v>
      </c>
      <c r="S209" s="94">
        <f t="shared" si="54"/>
        <v>0.10424964170926627</v>
      </c>
      <c r="T209" s="92">
        <v>6529</v>
      </c>
      <c r="U209" s="1">
        <v>106877</v>
      </c>
      <c r="V209" s="1">
        <v>16297.194266544679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204">
        <v>4020</v>
      </c>
      <c r="C210" t="s">
        <v>237</v>
      </c>
      <c r="D210" s="1">
        <v>182834</v>
      </c>
      <c r="E210" s="86">
        <f t="shared" si="48"/>
        <v>16387.380120103971</v>
      </c>
      <c r="F210" s="87">
        <f t="shared" si="42"/>
        <v>0.74863858404744366</v>
      </c>
      <c r="G210" s="189">
        <f t="shared" si="49"/>
        <v>3521.6616203435369</v>
      </c>
      <c r="H210" s="189">
        <f t="shared" si="43"/>
        <v>39291.178698172844</v>
      </c>
      <c r="I210" s="189">
        <f t="shared" si="44"/>
        <v>1159.7595245591956</v>
      </c>
      <c r="J210" s="88">
        <f t="shared" si="45"/>
        <v>12939.437015506946</v>
      </c>
      <c r="K210" s="189">
        <f t="shared" si="50"/>
        <v>954.36737460336826</v>
      </c>
      <c r="L210" s="88">
        <f t="shared" si="46"/>
        <v>10647.876798449779</v>
      </c>
      <c r="M210" s="89">
        <f t="shared" si="51"/>
        <v>49939.055496622619</v>
      </c>
      <c r="N210" s="89">
        <f t="shared" si="52"/>
        <v>232773.05549662263</v>
      </c>
      <c r="O210" s="89">
        <f t="shared" si="53"/>
        <v>20863.409115050879</v>
      </c>
      <c r="P210" s="90">
        <f t="shared" si="47"/>
        <v>0.95312081271201476</v>
      </c>
      <c r="Q210" s="1">
        <v>10378.94959312326</v>
      </c>
      <c r="R210" s="90">
        <f t="shared" si="54"/>
        <v>0.10007761686151107</v>
      </c>
      <c r="S210" s="90">
        <f t="shared" si="54"/>
        <v>9.7908421955088823E-2</v>
      </c>
      <c r="T210" s="92">
        <v>11157</v>
      </c>
      <c r="U210" s="1">
        <v>166201</v>
      </c>
      <c r="V210" s="1">
        <v>14925.999101930849</v>
      </c>
      <c r="W210" s="195"/>
      <c r="X210" s="89">
        <v>0</v>
      </c>
      <c r="Y210" s="89">
        <f t="shared" si="55"/>
        <v>0</v>
      </c>
      <c r="Z210" s="1"/>
    </row>
    <row r="211" spans="2:27">
      <c r="B211" s="204">
        <v>4022</v>
      </c>
      <c r="C211" t="s">
        <v>238</v>
      </c>
      <c r="D211" s="1">
        <v>55336</v>
      </c>
      <c r="E211" s="86">
        <f t="shared" si="48"/>
        <v>18700.912470429197</v>
      </c>
      <c r="F211" s="87">
        <f t="shared" si="42"/>
        <v>0.85432964449771176</v>
      </c>
      <c r="G211" s="189">
        <f t="shared" si="49"/>
        <v>2041.0009161353926</v>
      </c>
      <c r="H211" s="189">
        <f t="shared" si="43"/>
        <v>6039.321710844627</v>
      </c>
      <c r="I211" s="189">
        <f t="shared" si="44"/>
        <v>350.02320194536674</v>
      </c>
      <c r="J211" s="88">
        <f t="shared" si="45"/>
        <v>1035.7186545563402</v>
      </c>
      <c r="K211" s="189">
        <f t="shared" si="50"/>
        <v>144.63105198953937</v>
      </c>
      <c r="L211" s="88">
        <f t="shared" si="46"/>
        <v>427.96328283704702</v>
      </c>
      <c r="M211" s="89">
        <f t="shared" si="51"/>
        <v>6467.2849936816738</v>
      </c>
      <c r="N211" s="89">
        <f t="shared" si="52"/>
        <v>61803.284993681671</v>
      </c>
      <c r="O211" s="89">
        <f t="shared" si="53"/>
        <v>20886.54443855413</v>
      </c>
      <c r="P211" s="90">
        <f t="shared" si="47"/>
        <v>0.9541777233165174</v>
      </c>
      <c r="Q211" s="1">
        <v>1901.6753666802697</v>
      </c>
      <c r="R211" s="90">
        <f t="shared" si="54"/>
        <v>7.3943251950471606E-2</v>
      </c>
      <c r="S211" s="90">
        <f t="shared" si="54"/>
        <v>8.1927960143411804E-2</v>
      </c>
      <c r="T211" s="92">
        <v>2959</v>
      </c>
      <c r="U211" s="1">
        <v>51526</v>
      </c>
      <c r="V211" s="1">
        <v>17284.80375712848</v>
      </c>
      <c r="W211" s="195"/>
      <c r="X211" s="89">
        <v>0</v>
      </c>
      <c r="Y211" s="89">
        <f t="shared" si="55"/>
        <v>0</v>
      </c>
      <c r="Z211" s="1"/>
    </row>
    <row r="212" spans="2:27">
      <c r="B212" s="204">
        <v>4024</v>
      </c>
      <c r="C212" t="s">
        <v>239</v>
      </c>
      <c r="D212" s="1">
        <v>35284</v>
      </c>
      <c r="E212" s="86">
        <f t="shared" si="48"/>
        <v>21540.903540903542</v>
      </c>
      <c r="F212" s="87">
        <f t="shared" si="42"/>
        <v>0.98407136514645499</v>
      </c>
      <c r="G212" s="189">
        <f t="shared" si="49"/>
        <v>223.40663103181171</v>
      </c>
      <c r="H212" s="189">
        <f t="shared" si="43"/>
        <v>365.94006163010761</v>
      </c>
      <c r="I212" s="189">
        <f t="shared" si="44"/>
        <v>0</v>
      </c>
      <c r="J212" s="88">
        <f t="shared" si="45"/>
        <v>0</v>
      </c>
      <c r="K212" s="189">
        <f t="shared" si="50"/>
        <v>-205.39214995582736</v>
      </c>
      <c r="L212" s="88">
        <f t="shared" si="46"/>
        <v>-336.43234162764526</v>
      </c>
      <c r="M212" s="89">
        <f t="shared" si="51"/>
        <v>29.507720002462349</v>
      </c>
      <c r="N212" s="89">
        <f t="shared" si="52"/>
        <v>35313.507720002461</v>
      </c>
      <c r="O212" s="89">
        <f t="shared" si="53"/>
        <v>21558.918021979527</v>
      </c>
      <c r="P212" s="90">
        <f t="shared" si="47"/>
        <v>0.98489433596340215</v>
      </c>
      <c r="Q212" s="1">
        <v>603.45755372829035</v>
      </c>
      <c r="R212" s="90">
        <f t="shared" si="54"/>
        <v>7.4388721415304046E-2</v>
      </c>
      <c r="S212" s="90">
        <f t="shared" si="54"/>
        <v>7.9636041178016148E-2</v>
      </c>
      <c r="T212" s="92">
        <v>1638</v>
      </c>
      <c r="U212" s="1">
        <v>32841</v>
      </c>
      <c r="V212" s="1">
        <v>19952.004860267316</v>
      </c>
      <c r="W212" s="195"/>
      <c r="X212" s="89">
        <v>0</v>
      </c>
      <c r="Y212" s="89">
        <f t="shared" si="55"/>
        <v>0</v>
      </c>
      <c r="Z212" s="1"/>
    </row>
    <row r="213" spans="2:27">
      <c r="B213" s="204">
        <v>4026</v>
      </c>
      <c r="C213" t="s">
        <v>240</v>
      </c>
      <c r="D213" s="1">
        <v>158770</v>
      </c>
      <c r="E213" s="86">
        <f t="shared" si="48"/>
        <v>28788.757932910245</v>
      </c>
      <c r="F213" s="87">
        <f t="shared" si="42"/>
        <v>1.3151812441903492</v>
      </c>
      <c r="G213" s="189">
        <f t="shared" si="49"/>
        <v>-4415.2201798524775</v>
      </c>
      <c r="H213" s="189">
        <f t="shared" si="43"/>
        <v>-24349.939291886411</v>
      </c>
      <c r="I213" s="189">
        <f t="shared" si="44"/>
        <v>0</v>
      </c>
      <c r="J213" s="88">
        <f t="shared" si="45"/>
        <v>0</v>
      </c>
      <c r="K213" s="189">
        <f t="shared" si="50"/>
        <v>-205.39214995582736</v>
      </c>
      <c r="L213" s="88">
        <f t="shared" si="46"/>
        <v>-1132.7377070063878</v>
      </c>
      <c r="M213" s="89">
        <f t="shared" si="51"/>
        <v>-25482.676998892799</v>
      </c>
      <c r="N213" s="89">
        <f t="shared" si="52"/>
        <v>133287.3230011072</v>
      </c>
      <c r="O213" s="89">
        <f t="shared" si="53"/>
        <v>24168.145603101941</v>
      </c>
      <c r="P213" s="90">
        <f t="shared" si="47"/>
        <v>1.1040938924192041</v>
      </c>
      <c r="Q213" s="1">
        <v>2775.5404693599121</v>
      </c>
      <c r="R213" s="90">
        <f t="shared" si="54"/>
        <v>9.0266094420600865E-2</v>
      </c>
      <c r="S213" s="90">
        <f t="shared" si="54"/>
        <v>9.3033769002992303E-2</v>
      </c>
      <c r="T213" s="92">
        <v>5515</v>
      </c>
      <c r="U213" s="1">
        <v>145625</v>
      </c>
      <c r="V213" s="1">
        <v>26338.397540242357</v>
      </c>
      <c r="W213" s="195"/>
      <c r="X213" s="89">
        <v>0</v>
      </c>
      <c r="Y213" s="89">
        <f t="shared" si="55"/>
        <v>0</v>
      </c>
      <c r="Z213" s="1"/>
    </row>
    <row r="214" spans="2:27">
      <c r="B214" s="204">
        <v>4028</v>
      </c>
      <c r="C214" t="s">
        <v>241</v>
      </c>
      <c r="D214" s="1">
        <v>47578</v>
      </c>
      <c r="E214" s="86">
        <f t="shared" si="48"/>
        <v>19317.092976045471</v>
      </c>
      <c r="F214" s="87">
        <f t="shared" si="42"/>
        <v>0.88247914111409209</v>
      </c>
      <c r="G214" s="189">
        <f t="shared" si="49"/>
        <v>1646.6453925409774</v>
      </c>
      <c r="H214" s="189">
        <f t="shared" si="43"/>
        <v>4055.687601828427</v>
      </c>
      <c r="I214" s="189">
        <f t="shared" si="44"/>
        <v>134.36002497967092</v>
      </c>
      <c r="J214" s="88">
        <f t="shared" si="45"/>
        <v>330.92874152492948</v>
      </c>
      <c r="K214" s="189">
        <f t="shared" si="50"/>
        <v>-71.032124976156439</v>
      </c>
      <c r="L214" s="88">
        <f t="shared" si="46"/>
        <v>-174.95212381627331</v>
      </c>
      <c r="M214" s="89">
        <f t="shared" si="51"/>
        <v>3880.7354780121536</v>
      </c>
      <c r="N214" s="89">
        <f t="shared" si="52"/>
        <v>51458.735478012153</v>
      </c>
      <c r="O214" s="89">
        <f t="shared" si="53"/>
        <v>20892.706243610293</v>
      </c>
      <c r="P214" s="90">
        <f t="shared" si="47"/>
        <v>0.95445921828268121</v>
      </c>
      <c r="Q214" s="1">
        <v>1710.7838989054171</v>
      </c>
      <c r="R214" s="90">
        <f t="shared" si="54"/>
        <v>3.6828800557880056E-2</v>
      </c>
      <c r="S214" s="90">
        <f t="shared" si="54"/>
        <v>4.1038418099730752E-2</v>
      </c>
      <c r="T214" s="92">
        <v>2463</v>
      </c>
      <c r="U214" s="1">
        <v>45888</v>
      </c>
      <c r="V214" s="1">
        <v>18555.6004852406</v>
      </c>
      <c r="W214" s="195"/>
      <c r="X214" s="89">
        <v>0</v>
      </c>
      <c r="Y214" s="89">
        <f t="shared" si="55"/>
        <v>0</v>
      </c>
      <c r="Z214" s="1"/>
    </row>
    <row r="215" spans="2:27">
      <c r="B215" s="204">
        <v>4030</v>
      </c>
      <c r="C215" t="s">
        <v>242</v>
      </c>
      <c r="D215" s="1">
        <v>32020</v>
      </c>
      <c r="E215" s="86">
        <f t="shared" si="48"/>
        <v>21219.350563286946</v>
      </c>
      <c r="F215" s="87">
        <f t="shared" si="42"/>
        <v>0.9693815877631986</v>
      </c>
      <c r="G215" s="189">
        <f t="shared" si="49"/>
        <v>429.20053670643364</v>
      </c>
      <c r="H215" s="189">
        <f t="shared" si="43"/>
        <v>647.66360989000839</v>
      </c>
      <c r="I215" s="189">
        <f t="shared" si="44"/>
        <v>0</v>
      </c>
      <c r="J215" s="88">
        <f t="shared" si="45"/>
        <v>0</v>
      </c>
      <c r="K215" s="189">
        <f t="shared" si="50"/>
        <v>-205.39214995582736</v>
      </c>
      <c r="L215" s="88">
        <f t="shared" si="46"/>
        <v>-309.93675428334348</v>
      </c>
      <c r="M215" s="89">
        <f t="shared" si="51"/>
        <v>337.72685560666491</v>
      </c>
      <c r="N215" s="89">
        <f t="shared" si="52"/>
        <v>32357.726855606667</v>
      </c>
      <c r="O215" s="89">
        <f t="shared" si="53"/>
        <v>21443.158950037552</v>
      </c>
      <c r="P215" s="90">
        <f t="shared" si="47"/>
        <v>0.97960601610542986</v>
      </c>
      <c r="Q215" s="1">
        <v>900.81514565078919</v>
      </c>
      <c r="R215" s="90">
        <f t="shared" si="54"/>
        <v>7.6230169400376441E-2</v>
      </c>
      <c r="S215" s="90">
        <f t="shared" si="54"/>
        <v>5.9826396109317045E-2</v>
      </c>
      <c r="T215" s="92">
        <v>1509</v>
      </c>
      <c r="U215" s="1">
        <v>29752</v>
      </c>
      <c r="V215" s="1">
        <v>20021.534320323015</v>
      </c>
      <c r="W215" s="195"/>
      <c r="X215" s="89">
        <v>0</v>
      </c>
      <c r="Y215" s="89">
        <f t="shared" si="55"/>
        <v>0</v>
      </c>
      <c r="Z215" s="1"/>
    </row>
    <row r="216" spans="2:27">
      <c r="B216" s="204">
        <v>4032</v>
      </c>
      <c r="C216" t="s">
        <v>243</v>
      </c>
      <c r="D216" s="1">
        <v>26826</v>
      </c>
      <c r="E216" s="86">
        <f t="shared" si="48"/>
        <v>21056.514913657771</v>
      </c>
      <c r="F216" s="87">
        <f t="shared" si="42"/>
        <v>0.96194262868143066</v>
      </c>
      <c r="G216" s="189">
        <f t="shared" si="49"/>
        <v>533.4153524691053</v>
      </c>
      <c r="H216" s="189">
        <f t="shared" si="43"/>
        <v>679.57115904564012</v>
      </c>
      <c r="I216" s="189">
        <f t="shared" si="44"/>
        <v>0</v>
      </c>
      <c r="J216" s="88">
        <f t="shared" si="45"/>
        <v>0</v>
      </c>
      <c r="K216" s="189">
        <f t="shared" si="50"/>
        <v>-205.39214995582736</v>
      </c>
      <c r="L216" s="88">
        <f t="shared" si="46"/>
        <v>-261.66959904372408</v>
      </c>
      <c r="M216" s="89">
        <f t="shared" si="51"/>
        <v>417.90156000191604</v>
      </c>
      <c r="N216" s="89">
        <f t="shared" si="52"/>
        <v>27243.901560001916</v>
      </c>
      <c r="O216" s="89">
        <f t="shared" si="53"/>
        <v>21384.538116171047</v>
      </c>
      <c r="P216" s="90">
        <f t="shared" si="47"/>
        <v>0.97692799083599335</v>
      </c>
      <c r="Q216" s="1">
        <v>1568.6625417886698</v>
      </c>
      <c r="R216" s="90">
        <f t="shared" si="54"/>
        <v>8.4886965665062486E-2</v>
      </c>
      <c r="S216" s="90">
        <f t="shared" si="54"/>
        <v>6.9558892366811925E-2</v>
      </c>
      <c r="T216" s="92">
        <v>1274</v>
      </c>
      <c r="U216" s="1">
        <v>24727</v>
      </c>
      <c r="V216" s="1">
        <v>19687.101910828027</v>
      </c>
      <c r="W216" s="195"/>
      <c r="X216" s="89">
        <v>0</v>
      </c>
      <c r="Y216" s="89">
        <f t="shared" si="55"/>
        <v>0</v>
      </c>
      <c r="Z216" s="1"/>
    </row>
    <row r="217" spans="2:27">
      <c r="B217" s="204">
        <v>4034</v>
      </c>
      <c r="C217" t="s">
        <v>244</v>
      </c>
      <c r="D217" s="1">
        <v>67697</v>
      </c>
      <c r="E217" s="86">
        <f t="shared" si="48"/>
        <v>30194.915254237287</v>
      </c>
      <c r="F217" s="87">
        <f t="shared" si="42"/>
        <v>1.3794199216525733</v>
      </c>
      <c r="G217" s="189">
        <f t="shared" si="49"/>
        <v>-5315.1608655017844</v>
      </c>
      <c r="H217" s="189">
        <f t="shared" si="43"/>
        <v>-11916.590660455002</v>
      </c>
      <c r="I217" s="189">
        <f t="shared" si="44"/>
        <v>0</v>
      </c>
      <c r="J217" s="88">
        <f t="shared" si="45"/>
        <v>0</v>
      </c>
      <c r="K217" s="189">
        <f t="shared" si="50"/>
        <v>-205.39214995582736</v>
      </c>
      <c r="L217" s="88">
        <f t="shared" si="46"/>
        <v>-460.48920020096494</v>
      </c>
      <c r="M217" s="89">
        <f t="shared" si="51"/>
        <v>-12377.079860655967</v>
      </c>
      <c r="N217" s="89">
        <f t="shared" si="52"/>
        <v>55319.920139344031</v>
      </c>
      <c r="O217" s="89">
        <f t="shared" si="53"/>
        <v>24674.362238779675</v>
      </c>
      <c r="P217" s="90">
        <f t="shared" si="47"/>
        <v>1.1272198163056046</v>
      </c>
      <c r="Q217" s="1">
        <v>1499.5556504632732</v>
      </c>
      <c r="R217" s="90">
        <f t="shared" si="54"/>
        <v>9.1482192090031111E-2</v>
      </c>
      <c r="S217" s="90">
        <f t="shared" si="54"/>
        <v>8.9534855440450242E-2</v>
      </c>
      <c r="T217" s="92">
        <v>2242</v>
      </c>
      <c r="U217" s="1">
        <v>62023</v>
      </c>
      <c r="V217" s="1">
        <v>27713.583556747097</v>
      </c>
      <c r="W217" s="195"/>
      <c r="X217" s="89">
        <v>0</v>
      </c>
      <c r="Y217" s="89">
        <f t="shared" si="55"/>
        <v>0</v>
      </c>
      <c r="Z217" s="1"/>
    </row>
    <row r="218" spans="2:27" ht="28.5" customHeight="1">
      <c r="B218" s="204">
        <v>4036</v>
      </c>
      <c r="C218" t="s">
        <v>245</v>
      </c>
      <c r="D218" s="1">
        <v>114804</v>
      </c>
      <c r="E218" s="86">
        <f t="shared" si="48"/>
        <v>29982.763123530949</v>
      </c>
      <c r="F218" s="87">
        <f t="shared" si="42"/>
        <v>1.3697279959408</v>
      </c>
      <c r="G218" s="189">
        <f t="shared" si="49"/>
        <v>-5179.3835018497284</v>
      </c>
      <c r="H218" s="189">
        <f t="shared" si="43"/>
        <v>-19831.859428582608</v>
      </c>
      <c r="I218" s="189">
        <f t="shared" si="44"/>
        <v>0</v>
      </c>
      <c r="J218" s="88">
        <f t="shared" si="45"/>
        <v>0</v>
      </c>
      <c r="K218" s="189">
        <f t="shared" si="50"/>
        <v>-205.39214995582736</v>
      </c>
      <c r="L218" s="88">
        <f t="shared" si="46"/>
        <v>-786.44654218086293</v>
      </c>
      <c r="M218" s="89">
        <f t="shared" si="51"/>
        <v>-20618.305970763471</v>
      </c>
      <c r="N218" s="89">
        <f t="shared" si="52"/>
        <v>94185.694029236533</v>
      </c>
      <c r="O218" s="89">
        <f t="shared" si="53"/>
        <v>24597.987471725392</v>
      </c>
      <c r="P218" s="90">
        <f t="shared" si="47"/>
        <v>1.1237307230493663</v>
      </c>
      <c r="Q218" s="1">
        <v>1714.9582986725363</v>
      </c>
      <c r="R218" s="90">
        <f t="shared" si="54"/>
        <v>7.6950497650115857E-2</v>
      </c>
      <c r="S218" s="90">
        <f t="shared" si="54"/>
        <v>8.5950867439827078E-2</v>
      </c>
      <c r="T218" s="92">
        <v>3829</v>
      </c>
      <c r="U218" s="1">
        <v>106601</v>
      </c>
      <c r="V218" s="1">
        <v>27609.686609686607</v>
      </c>
      <c r="W218" s="195"/>
      <c r="X218" s="89">
        <v>0</v>
      </c>
      <c r="Y218" s="89">
        <f t="shared" si="55"/>
        <v>0</v>
      </c>
      <c r="Z218" s="1"/>
    </row>
    <row r="219" spans="2:27">
      <c r="B219" s="204">
        <v>4201</v>
      </c>
      <c r="C219" t="s">
        <v>246</v>
      </c>
      <c r="D219" s="1">
        <v>114935</v>
      </c>
      <c r="E219" s="86">
        <f t="shared" si="48"/>
        <v>17198.114619183001</v>
      </c>
      <c r="F219" s="87">
        <f t="shared" si="42"/>
        <v>0.78567605574704358</v>
      </c>
      <c r="G219" s="189">
        <f t="shared" si="49"/>
        <v>3002.791540932958</v>
      </c>
      <c r="H219" s="189">
        <f t="shared" si="43"/>
        <v>20067.655868054961</v>
      </c>
      <c r="I219" s="189">
        <f t="shared" si="44"/>
        <v>876.00244988153531</v>
      </c>
      <c r="J219" s="88">
        <f t="shared" si="45"/>
        <v>5854.3243725583006</v>
      </c>
      <c r="K219" s="189">
        <f t="shared" si="50"/>
        <v>670.61029992570798</v>
      </c>
      <c r="L219" s="88">
        <f t="shared" si="46"/>
        <v>4481.6886344035065</v>
      </c>
      <c r="M219" s="89">
        <f t="shared" si="51"/>
        <v>24549.344502458465</v>
      </c>
      <c r="N219" s="89">
        <f t="shared" si="52"/>
        <v>139484.34450245847</v>
      </c>
      <c r="O219" s="89">
        <f t="shared" si="53"/>
        <v>20871.516460041668</v>
      </c>
      <c r="P219" s="90">
        <f t="shared" si="47"/>
        <v>0.95349118742901073</v>
      </c>
      <c r="Q219" s="1">
        <v>1404.8144053816177</v>
      </c>
      <c r="R219" s="90">
        <f t="shared" si="54"/>
        <v>6.7365644821277659E-2</v>
      </c>
      <c r="S219" s="90">
        <f t="shared" si="54"/>
        <v>6.8004499015394806E-2</v>
      </c>
      <c r="T219" s="92">
        <v>6683</v>
      </c>
      <c r="U219" s="1">
        <v>107681</v>
      </c>
      <c r="V219" s="1">
        <v>16103.035740989981</v>
      </c>
      <c r="W219" s="195"/>
      <c r="X219" s="89">
        <v>0</v>
      </c>
      <c r="Y219" s="89">
        <f t="shared" si="55"/>
        <v>0</v>
      </c>
      <c r="Z219" s="1"/>
    </row>
    <row r="220" spans="2:27">
      <c r="B220" s="204">
        <v>4202</v>
      </c>
      <c r="C220" t="s">
        <v>247</v>
      </c>
      <c r="D220" s="1">
        <v>465413</v>
      </c>
      <c r="E220" s="86">
        <f t="shared" si="48"/>
        <v>18202.237083968867</v>
      </c>
      <c r="F220" s="87">
        <f t="shared" si="42"/>
        <v>0.83154823389498966</v>
      </c>
      <c r="G220" s="189">
        <f t="shared" si="49"/>
        <v>2360.1531634700041</v>
      </c>
      <c r="H220" s="189">
        <f t="shared" si="43"/>
        <v>60346.756236764537</v>
      </c>
      <c r="I220" s="189">
        <f t="shared" si="44"/>
        <v>524.55958720648243</v>
      </c>
      <c r="J220" s="88">
        <f t="shared" si="45"/>
        <v>13412.464085282549</v>
      </c>
      <c r="K220" s="189">
        <f t="shared" si="50"/>
        <v>319.1674372506551</v>
      </c>
      <c r="L220" s="88">
        <f t="shared" si="46"/>
        <v>8160.7922030619993</v>
      </c>
      <c r="M220" s="89">
        <f t="shared" si="51"/>
        <v>68507.54843982654</v>
      </c>
      <c r="N220" s="89">
        <f t="shared" si="52"/>
        <v>533920.54843982658</v>
      </c>
      <c r="O220" s="89">
        <f t="shared" si="53"/>
        <v>20881.557684689527</v>
      </c>
      <c r="P220" s="90">
        <f t="shared" si="47"/>
        <v>0.95394990921049017</v>
      </c>
      <c r="Q220" s="1">
        <v>9962.341673081406</v>
      </c>
      <c r="R220" s="90">
        <f t="shared" si="54"/>
        <v>0.11205013882318084</v>
      </c>
      <c r="S220" s="90">
        <f t="shared" si="54"/>
        <v>0.10552632010428369</v>
      </c>
      <c r="T220" s="92">
        <v>25569</v>
      </c>
      <c r="U220" s="1">
        <v>418518</v>
      </c>
      <c r="V220" s="1">
        <v>16464.770447303199</v>
      </c>
      <c r="W220" s="195"/>
      <c r="X220" s="89">
        <v>0</v>
      </c>
      <c r="Y220" s="89">
        <f t="shared" si="55"/>
        <v>0</v>
      </c>
      <c r="Z220" s="1"/>
    </row>
    <row r="221" spans="2:27">
      <c r="B221" s="204">
        <v>4203</v>
      </c>
      <c r="C221" t="s">
        <v>248</v>
      </c>
      <c r="D221" s="1">
        <v>877249</v>
      </c>
      <c r="E221" s="86">
        <f t="shared" si="48"/>
        <v>18823.873999527925</v>
      </c>
      <c r="F221" s="87">
        <f t="shared" si="42"/>
        <v>0.8599470003143288</v>
      </c>
      <c r="G221" s="189">
        <f t="shared" si="49"/>
        <v>1962.3055375122069</v>
      </c>
      <c r="H221" s="189">
        <f t="shared" si="43"/>
        <v>91449.324964681378</v>
      </c>
      <c r="I221" s="189">
        <f t="shared" si="44"/>
        <v>306.98666676081211</v>
      </c>
      <c r="J221" s="88">
        <f t="shared" si="45"/>
        <v>14306.499631054128</v>
      </c>
      <c r="K221" s="189">
        <f t="shared" si="50"/>
        <v>101.59451680498475</v>
      </c>
      <c r="L221" s="88">
        <f t="shared" si="46"/>
        <v>4734.6092666627037</v>
      </c>
      <c r="M221" s="89">
        <f t="shared" si="51"/>
        <v>96183.934231344087</v>
      </c>
      <c r="N221" s="89">
        <f t="shared" si="52"/>
        <v>973432.93423134414</v>
      </c>
      <c r="O221" s="89">
        <f t="shared" si="53"/>
        <v>20887.774053845122</v>
      </c>
      <c r="P221" s="90">
        <f t="shared" si="47"/>
        <v>0.95423389687468374</v>
      </c>
      <c r="Q221" s="1">
        <v>30149.092231632661</v>
      </c>
      <c r="R221" s="90">
        <f t="shared" si="54"/>
        <v>0.1072936941303585</v>
      </c>
      <c r="S221" s="90">
        <f t="shared" si="54"/>
        <v>0.10646208931318867</v>
      </c>
      <c r="T221" s="92">
        <v>46603</v>
      </c>
      <c r="U221" s="1">
        <v>792246</v>
      </c>
      <c r="V221" s="1">
        <v>17012.669644390997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204">
        <v>4204</v>
      </c>
      <c r="C222" t="s">
        <v>249</v>
      </c>
      <c r="D222" s="1">
        <v>2168438</v>
      </c>
      <c r="E222" s="86">
        <f t="shared" si="48"/>
        <v>18178.326221633539</v>
      </c>
      <c r="F222" s="87">
        <f t="shared" si="42"/>
        <v>0.83045589369229234</v>
      </c>
      <c r="G222" s="189">
        <f t="shared" si="49"/>
        <v>2375.4561153646141</v>
      </c>
      <c r="H222" s="189">
        <f t="shared" si="43"/>
        <v>283361.03363349871</v>
      </c>
      <c r="I222" s="189">
        <f t="shared" si="44"/>
        <v>532.92838902384722</v>
      </c>
      <c r="J222" s="88">
        <f t="shared" si="45"/>
        <v>63571.42874148766</v>
      </c>
      <c r="K222" s="189">
        <f t="shared" si="50"/>
        <v>327.53623906801988</v>
      </c>
      <c r="L222" s="88">
        <f t="shared" si="46"/>
        <v>39070.815349706885</v>
      </c>
      <c r="M222" s="89">
        <f t="shared" si="51"/>
        <v>322431.84898320562</v>
      </c>
      <c r="N222" s="89">
        <f t="shared" si="52"/>
        <v>2490869.8489832059</v>
      </c>
      <c r="O222" s="89">
        <f t="shared" si="53"/>
        <v>20881.318576066176</v>
      </c>
      <c r="P222" s="90">
        <f t="shared" si="47"/>
        <v>0.95393898580846326</v>
      </c>
      <c r="Q222" s="1">
        <v>62694.913587424497</v>
      </c>
      <c r="R222" s="90">
        <f t="shared" si="54"/>
        <v>0.10876937142202651</v>
      </c>
      <c r="S222" s="90">
        <f t="shared" si="54"/>
        <v>9.8860930854857504E-2</v>
      </c>
      <c r="T222" s="92">
        <v>119287</v>
      </c>
      <c r="U222" s="1">
        <v>1955716</v>
      </c>
      <c r="V222" s="1">
        <v>16542.881552346877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204">
        <v>4205</v>
      </c>
      <c r="C223" t="s">
        <v>250</v>
      </c>
      <c r="D223" s="1">
        <v>429088</v>
      </c>
      <c r="E223" s="86">
        <f t="shared" si="48"/>
        <v>18103.45118555396</v>
      </c>
      <c r="F223" s="87">
        <f t="shared" si="42"/>
        <v>0.82703531391808238</v>
      </c>
      <c r="G223" s="189">
        <f t="shared" si="49"/>
        <v>2423.3761384555442</v>
      </c>
      <c r="H223" s="189">
        <f t="shared" si="43"/>
        <v>57438.861233673306</v>
      </c>
      <c r="I223" s="189">
        <f t="shared" si="44"/>
        <v>559.13465165169964</v>
      </c>
      <c r="J223" s="88">
        <f t="shared" si="45"/>
        <v>13252.609513448584</v>
      </c>
      <c r="K223" s="189">
        <f t="shared" si="50"/>
        <v>353.74250169587231</v>
      </c>
      <c r="L223" s="88">
        <f t="shared" si="46"/>
        <v>8384.4047751955659</v>
      </c>
      <c r="M223" s="89">
        <f t="shared" si="51"/>
        <v>65823.266008868872</v>
      </c>
      <c r="N223" s="89">
        <f t="shared" si="52"/>
        <v>494911.26600886887</v>
      </c>
      <c r="O223" s="89">
        <f t="shared" si="53"/>
        <v>20880.569825705381</v>
      </c>
      <c r="P223" s="90">
        <f t="shared" si="47"/>
        <v>0.95390478001072121</v>
      </c>
      <c r="Q223" s="1">
        <v>15337.297979403789</v>
      </c>
      <c r="R223" s="90">
        <f t="shared" si="54"/>
        <v>0.11201297859878818</v>
      </c>
      <c r="S223" s="90">
        <f t="shared" si="54"/>
        <v>0.11510946229583982</v>
      </c>
      <c r="T223" s="92">
        <v>23702</v>
      </c>
      <c r="U223" s="1">
        <v>385866</v>
      </c>
      <c r="V223" s="1">
        <v>16234.685291147762</v>
      </c>
      <c r="W223" s="195"/>
      <c r="X223" s="89">
        <v>0</v>
      </c>
      <c r="Y223" s="89">
        <f t="shared" si="55"/>
        <v>0</v>
      </c>
      <c r="Z223" s="1"/>
    </row>
    <row r="224" spans="2:27">
      <c r="B224" s="204">
        <v>4206</v>
      </c>
      <c r="C224" t="s">
        <v>251</v>
      </c>
      <c r="D224" s="1">
        <v>179899</v>
      </c>
      <c r="E224" s="86">
        <f t="shared" si="48"/>
        <v>18082.118805910141</v>
      </c>
      <c r="F224" s="87">
        <f t="shared" si="42"/>
        <v>0.82606076872697409</v>
      </c>
      <c r="G224" s="189">
        <f t="shared" si="49"/>
        <v>2437.0288614275887</v>
      </c>
      <c r="H224" s="189">
        <f t="shared" si="43"/>
        <v>24246.00014234308</v>
      </c>
      <c r="I224" s="189">
        <f t="shared" si="44"/>
        <v>566.60098452703653</v>
      </c>
      <c r="J224" s="88">
        <f t="shared" si="45"/>
        <v>5637.1131950594863</v>
      </c>
      <c r="K224" s="189">
        <f t="shared" si="50"/>
        <v>361.2088345712092</v>
      </c>
      <c r="L224" s="88">
        <f t="shared" si="46"/>
        <v>3593.6666951489601</v>
      </c>
      <c r="M224" s="89">
        <f t="shared" si="51"/>
        <v>27839.666837492041</v>
      </c>
      <c r="N224" s="89">
        <f t="shared" si="52"/>
        <v>207738.66683749203</v>
      </c>
      <c r="O224" s="89">
        <f t="shared" si="53"/>
        <v>20880.35650190894</v>
      </c>
      <c r="P224" s="90">
        <f t="shared" si="47"/>
        <v>0.95389503455880997</v>
      </c>
      <c r="Q224" s="1">
        <v>9286.2210757357389</v>
      </c>
      <c r="R224" s="90">
        <f t="shared" si="54"/>
        <v>9.4043238969805695E-2</v>
      </c>
      <c r="S224" s="90">
        <f t="shared" si="54"/>
        <v>8.6455643885986463E-2</v>
      </c>
      <c r="T224" s="92">
        <v>9949</v>
      </c>
      <c r="U224" s="1">
        <v>164435</v>
      </c>
      <c r="V224" s="1">
        <v>16643.218623481782</v>
      </c>
      <c r="W224" s="195"/>
      <c r="X224" s="89">
        <v>0</v>
      </c>
      <c r="Y224" s="89">
        <f t="shared" si="55"/>
        <v>0</v>
      </c>
      <c r="Z224" s="1"/>
    </row>
    <row r="225" spans="2:27">
      <c r="B225" s="204">
        <v>4207</v>
      </c>
      <c r="C225" t="s">
        <v>252</v>
      </c>
      <c r="D225" s="1">
        <v>176516</v>
      </c>
      <c r="E225" s="86">
        <f t="shared" si="48"/>
        <v>18832.390910060814</v>
      </c>
      <c r="F225" s="87">
        <f t="shared" si="42"/>
        <v>0.86033608556133412</v>
      </c>
      <c r="G225" s="189">
        <f t="shared" si="49"/>
        <v>1956.8547147711577</v>
      </c>
      <c r="H225" s="189">
        <f t="shared" si="43"/>
        <v>18341.599241550062</v>
      </c>
      <c r="I225" s="189">
        <f t="shared" si="44"/>
        <v>304.00574807430075</v>
      </c>
      <c r="J225" s="88">
        <f t="shared" si="45"/>
        <v>2849.4458767004207</v>
      </c>
      <c r="K225" s="189">
        <f t="shared" si="50"/>
        <v>98.613598118473391</v>
      </c>
      <c r="L225" s="88">
        <f t="shared" si="46"/>
        <v>924.30525516445107</v>
      </c>
      <c r="M225" s="89">
        <f t="shared" si="51"/>
        <v>19265.904496714513</v>
      </c>
      <c r="N225" s="89">
        <f t="shared" si="52"/>
        <v>195781.9044967145</v>
      </c>
      <c r="O225" s="89">
        <f t="shared" si="53"/>
        <v>20887.859222950443</v>
      </c>
      <c r="P225" s="90">
        <f t="shared" si="47"/>
        <v>0.9542377877271534</v>
      </c>
      <c r="Q225" s="1">
        <v>7191.1701932727719</v>
      </c>
      <c r="R225" s="90">
        <f t="shared" si="54"/>
        <v>7.3953066725074679E-2</v>
      </c>
      <c r="S225" s="90">
        <f t="shared" si="54"/>
        <v>6.8911571479592759E-2</v>
      </c>
      <c r="T225" s="92">
        <v>9373</v>
      </c>
      <c r="U225" s="1">
        <v>164361</v>
      </c>
      <c r="V225" s="1">
        <v>17618.287061850144</v>
      </c>
      <c r="W225" s="195"/>
      <c r="X225" s="89">
        <v>0</v>
      </c>
      <c r="Y225" s="89">
        <f t="shared" si="55"/>
        <v>0</v>
      </c>
      <c r="Z225" s="1"/>
    </row>
    <row r="226" spans="2:27">
      <c r="B226" s="204">
        <v>4211</v>
      </c>
      <c r="C226" t="s">
        <v>253</v>
      </c>
      <c r="D226" s="1">
        <v>41416</v>
      </c>
      <c r="E226" s="86">
        <f t="shared" si="48"/>
        <v>16553.157474020783</v>
      </c>
      <c r="F226" s="87">
        <f t="shared" si="42"/>
        <v>0.75621193150102217</v>
      </c>
      <c r="G226" s="189">
        <f t="shared" si="49"/>
        <v>3415.5641138367773</v>
      </c>
      <c r="H226" s="189">
        <f t="shared" si="43"/>
        <v>8545.741412819616</v>
      </c>
      <c r="I226" s="189">
        <f t="shared" si="44"/>
        <v>1101.7374506883116</v>
      </c>
      <c r="J226" s="88">
        <f t="shared" si="45"/>
        <v>2756.5471016221554</v>
      </c>
      <c r="K226" s="189">
        <f t="shared" si="50"/>
        <v>896.34530073248425</v>
      </c>
      <c r="L226" s="88">
        <f t="shared" si="46"/>
        <v>2242.6559424326756</v>
      </c>
      <c r="M226" s="89">
        <f t="shared" si="51"/>
        <v>10788.397355252291</v>
      </c>
      <c r="N226" s="89">
        <f t="shared" si="52"/>
        <v>52204.397355252295</v>
      </c>
      <c r="O226" s="89">
        <f t="shared" si="53"/>
        <v>20865.066888590045</v>
      </c>
      <c r="P226" s="90">
        <f t="shared" si="47"/>
        <v>0.95319654618655036</v>
      </c>
      <c r="Q226" s="1">
        <v>3146.2388331983857</v>
      </c>
      <c r="R226" s="90">
        <f t="shared" si="54"/>
        <v>0.17498865183840218</v>
      </c>
      <c r="S226" s="90">
        <f t="shared" si="54"/>
        <v>0.17029245418916805</v>
      </c>
      <c r="T226" s="92">
        <v>2502</v>
      </c>
      <c r="U226" s="1">
        <v>35248</v>
      </c>
      <c r="V226" s="1">
        <v>14144.462279293739</v>
      </c>
      <c r="W226" s="195"/>
      <c r="X226" s="89">
        <v>0</v>
      </c>
      <c r="Y226" s="89">
        <f t="shared" si="55"/>
        <v>0</v>
      </c>
      <c r="Z226" s="1"/>
    </row>
    <row r="227" spans="2:27">
      <c r="B227" s="204">
        <v>4212</v>
      </c>
      <c r="C227" t="s">
        <v>254</v>
      </c>
      <c r="D227" s="1">
        <v>35554</v>
      </c>
      <c r="E227" s="86">
        <f t="shared" si="48"/>
        <v>15780.736795383933</v>
      </c>
      <c r="F227" s="87">
        <f t="shared" si="42"/>
        <v>0.72092478255436143</v>
      </c>
      <c r="G227" s="189">
        <f t="shared" si="49"/>
        <v>3909.9133481643617</v>
      </c>
      <c r="H227" s="189">
        <f t="shared" si="43"/>
        <v>8809.034773414307</v>
      </c>
      <c r="I227" s="189">
        <f t="shared" si="44"/>
        <v>1372.0846882112091</v>
      </c>
      <c r="J227" s="88">
        <f t="shared" si="45"/>
        <v>3091.3068025398543</v>
      </c>
      <c r="K227" s="189">
        <f t="shared" si="50"/>
        <v>1166.6925382553818</v>
      </c>
      <c r="L227" s="88">
        <f t="shared" si="46"/>
        <v>2628.5582886893753</v>
      </c>
      <c r="M227" s="89">
        <f t="shared" si="51"/>
        <v>11437.593062103682</v>
      </c>
      <c r="N227" s="89">
        <f t="shared" si="52"/>
        <v>46991.593062103682</v>
      </c>
      <c r="O227" s="89">
        <f t="shared" si="53"/>
        <v>20857.342681803675</v>
      </c>
      <c r="P227" s="90">
        <f t="shared" si="47"/>
        <v>0.95284367469708375</v>
      </c>
      <c r="Q227" s="1">
        <v>3111.2759517170089</v>
      </c>
      <c r="R227" s="90">
        <f t="shared" si="54"/>
        <v>7.6545751831890024E-2</v>
      </c>
      <c r="S227" s="90">
        <f t="shared" si="54"/>
        <v>9.1836237432698115E-2</v>
      </c>
      <c r="T227" s="92">
        <v>2253</v>
      </c>
      <c r="U227" s="1">
        <v>33026</v>
      </c>
      <c r="V227" s="1">
        <v>14453.391684901531</v>
      </c>
      <c r="W227" s="195"/>
      <c r="X227" s="89">
        <v>0</v>
      </c>
      <c r="Y227" s="89">
        <f t="shared" si="55"/>
        <v>0</v>
      </c>
      <c r="Z227" s="1"/>
    </row>
    <row r="228" spans="2:27">
      <c r="B228" s="204">
        <v>4213</v>
      </c>
      <c r="C228" t="s">
        <v>255</v>
      </c>
      <c r="D228" s="1">
        <v>112786</v>
      </c>
      <c r="E228" s="86">
        <f t="shared" si="48"/>
        <v>17540.590979782268</v>
      </c>
      <c r="F228" s="87">
        <f t="shared" si="42"/>
        <v>0.80132169378006979</v>
      </c>
      <c r="G228" s="189">
        <f t="shared" si="49"/>
        <v>2783.6066701494274</v>
      </c>
      <c r="H228" s="189">
        <f t="shared" si="43"/>
        <v>17898.590889060819</v>
      </c>
      <c r="I228" s="189">
        <f t="shared" si="44"/>
        <v>756.13572367179199</v>
      </c>
      <c r="J228" s="88">
        <f t="shared" si="45"/>
        <v>4861.952703209623</v>
      </c>
      <c r="K228" s="189">
        <f t="shared" si="50"/>
        <v>550.74357371596466</v>
      </c>
      <c r="L228" s="88">
        <f t="shared" si="46"/>
        <v>3541.2811789936527</v>
      </c>
      <c r="M228" s="89">
        <f t="shared" si="51"/>
        <v>21439.872068054472</v>
      </c>
      <c r="N228" s="89">
        <f t="shared" si="52"/>
        <v>134225.87206805448</v>
      </c>
      <c r="O228" s="89">
        <f t="shared" si="53"/>
        <v>20874.941223647664</v>
      </c>
      <c r="P228" s="90">
        <f t="shared" si="47"/>
        <v>0.95364764380934108</v>
      </c>
      <c r="Q228" s="1">
        <v>4836.8781844387267</v>
      </c>
      <c r="R228" s="90">
        <f t="shared" si="54"/>
        <v>0.12194733753121052</v>
      </c>
      <c r="S228" s="90">
        <f t="shared" si="54"/>
        <v>0.12787987399716078</v>
      </c>
      <c r="T228" s="92">
        <v>6430</v>
      </c>
      <c r="U228" s="1">
        <v>100527</v>
      </c>
      <c r="V228" s="1">
        <v>15551.825495049505</v>
      </c>
      <c r="W228" s="195"/>
      <c r="X228" s="89">
        <v>0</v>
      </c>
      <c r="Y228" s="89">
        <f t="shared" si="55"/>
        <v>0</v>
      </c>
      <c r="Z228" s="1"/>
    </row>
    <row r="229" spans="2:27">
      <c r="B229" s="204">
        <v>4214</v>
      </c>
      <c r="C229" t="s">
        <v>256</v>
      </c>
      <c r="D229" s="1">
        <v>107849</v>
      </c>
      <c r="E229" s="86">
        <f t="shared" si="48"/>
        <v>17121.606604222892</v>
      </c>
      <c r="F229" s="87">
        <f t="shared" si="42"/>
        <v>0.7821808752137166</v>
      </c>
      <c r="G229" s="189">
        <f t="shared" si="49"/>
        <v>3051.7566705074278</v>
      </c>
      <c r="H229" s="189">
        <f t="shared" si="43"/>
        <v>19223.015267526287</v>
      </c>
      <c r="I229" s="189">
        <f t="shared" si="44"/>
        <v>902.78025511757346</v>
      </c>
      <c r="J229" s="88">
        <f t="shared" si="45"/>
        <v>5686.6128269855944</v>
      </c>
      <c r="K229" s="189">
        <f t="shared" si="50"/>
        <v>697.38810516174613</v>
      </c>
      <c r="L229" s="88">
        <f t="shared" si="46"/>
        <v>4392.8476744138388</v>
      </c>
      <c r="M229" s="89">
        <f t="shared" si="51"/>
        <v>23615.862941940126</v>
      </c>
      <c r="N229" s="89">
        <f t="shared" si="52"/>
        <v>131464.86294194014</v>
      </c>
      <c r="O229" s="89">
        <f t="shared" si="53"/>
        <v>20870.75137989207</v>
      </c>
      <c r="P229" s="90">
        <f t="shared" si="47"/>
        <v>0.95345623562367754</v>
      </c>
      <c r="Q229" s="1">
        <v>9474.8238170730037</v>
      </c>
      <c r="R229" s="90">
        <f t="shared" si="54"/>
        <v>5.7540130024220197E-2</v>
      </c>
      <c r="S229" s="90">
        <f t="shared" si="54"/>
        <v>5.0992413708782124E-2</v>
      </c>
      <c r="T229" s="92">
        <v>6299</v>
      </c>
      <c r="U229" s="1">
        <v>101981</v>
      </c>
      <c r="V229" s="1">
        <v>16290.894568690095</v>
      </c>
      <c r="W229" s="195"/>
      <c r="X229" s="89">
        <v>0</v>
      </c>
      <c r="Y229" s="89">
        <f t="shared" si="55"/>
        <v>0</v>
      </c>
      <c r="Z229" s="1"/>
    </row>
    <row r="230" spans="2:27">
      <c r="B230" s="204">
        <v>4215</v>
      </c>
      <c r="C230" t="s">
        <v>257</v>
      </c>
      <c r="D230" s="1">
        <v>224780</v>
      </c>
      <c r="E230" s="86">
        <f t="shared" si="48"/>
        <v>19013.703265098968</v>
      </c>
      <c r="F230" s="87">
        <f t="shared" si="42"/>
        <v>0.86861913164626314</v>
      </c>
      <c r="G230" s="189">
        <f t="shared" si="49"/>
        <v>1840.8148075467395</v>
      </c>
      <c r="H230" s="189">
        <f t="shared" si="43"/>
        <v>21762.112654817556</v>
      </c>
      <c r="I230" s="189">
        <f t="shared" si="44"/>
        <v>240.54642381094706</v>
      </c>
      <c r="J230" s="88">
        <f t="shared" si="45"/>
        <v>2843.739822293016</v>
      </c>
      <c r="K230" s="189">
        <f t="shared" si="50"/>
        <v>35.154273855119698</v>
      </c>
      <c r="L230" s="88">
        <f t="shared" si="46"/>
        <v>415.59382551522509</v>
      </c>
      <c r="M230" s="89">
        <f t="shared" si="51"/>
        <v>22177.706480332781</v>
      </c>
      <c r="N230" s="89">
        <f t="shared" si="52"/>
        <v>246957.70648033277</v>
      </c>
      <c r="O230" s="89">
        <f t="shared" si="53"/>
        <v>20889.672346500825</v>
      </c>
      <c r="P230" s="90">
        <f t="shared" si="47"/>
        <v>0.95432061818800273</v>
      </c>
      <c r="Q230" s="1">
        <v>7630.1297786056548</v>
      </c>
      <c r="R230" s="90">
        <f t="shared" si="54"/>
        <v>8.8359616716134626E-2</v>
      </c>
      <c r="S230" s="90">
        <f t="shared" si="54"/>
        <v>8.025814096998167E-2</v>
      </c>
      <c r="T230" s="92">
        <v>11822</v>
      </c>
      <c r="U230" s="1">
        <v>206531</v>
      </c>
      <c r="V230" s="1">
        <v>17601.073802624851</v>
      </c>
      <c r="W230" s="195"/>
      <c r="X230" s="89">
        <v>0</v>
      </c>
      <c r="Y230" s="89">
        <f t="shared" si="55"/>
        <v>0</v>
      </c>
      <c r="Z230" s="1"/>
    </row>
    <row r="231" spans="2:27">
      <c r="B231" s="204">
        <v>4216</v>
      </c>
      <c r="C231" t="s">
        <v>258</v>
      </c>
      <c r="D231" s="1">
        <v>87716</v>
      </c>
      <c r="E231" s="86">
        <f t="shared" si="48"/>
        <v>16103.54323480815</v>
      </c>
      <c r="F231" s="87">
        <f t="shared" si="42"/>
        <v>0.73567182289642741</v>
      </c>
      <c r="G231" s="189">
        <f t="shared" si="49"/>
        <v>3703.3172269328625</v>
      </c>
      <c r="H231" s="189">
        <f t="shared" si="43"/>
        <v>20171.968935103301</v>
      </c>
      <c r="I231" s="189">
        <f t="shared" si="44"/>
        <v>1259.1024344127331</v>
      </c>
      <c r="J231" s="88">
        <f t="shared" si="45"/>
        <v>6858.3309602461577</v>
      </c>
      <c r="K231" s="189">
        <f t="shared" si="50"/>
        <v>1053.7102844569058</v>
      </c>
      <c r="L231" s="88">
        <f t="shared" si="46"/>
        <v>5739.559919436766</v>
      </c>
      <c r="M231" s="89">
        <f t="shared" si="51"/>
        <v>25911.528854540069</v>
      </c>
      <c r="N231" s="89">
        <f t="shared" si="52"/>
        <v>113627.52885454007</v>
      </c>
      <c r="O231" s="89">
        <f t="shared" si="53"/>
        <v>20860.570746197918</v>
      </c>
      <c r="P231" s="90">
        <f t="shared" si="47"/>
        <v>0.95299114510050442</v>
      </c>
      <c r="Q231" s="1">
        <v>7195.8825117632477</v>
      </c>
      <c r="R231" s="90">
        <f t="shared" si="54"/>
        <v>0.12038420763561584</v>
      </c>
      <c r="S231" s="90">
        <f t="shared" si="54"/>
        <v>0.11339080520131964</v>
      </c>
      <c r="T231" s="92">
        <v>5447</v>
      </c>
      <c r="U231" s="1">
        <v>78291</v>
      </c>
      <c r="V231" s="1">
        <v>14463.513763162757</v>
      </c>
      <c r="W231" s="195"/>
      <c r="X231" s="89">
        <v>0</v>
      </c>
      <c r="Y231" s="89">
        <f t="shared" si="55"/>
        <v>0</v>
      </c>
      <c r="Z231" s="1"/>
    </row>
    <row r="232" spans="2:27">
      <c r="B232" s="204">
        <v>4217</v>
      </c>
      <c r="C232" t="s">
        <v>259</v>
      </c>
      <c r="D232" s="1">
        <v>34299</v>
      </c>
      <c r="E232" s="86">
        <f t="shared" si="48"/>
        <v>19002.216066481997</v>
      </c>
      <c r="F232" s="87">
        <f t="shared" si="42"/>
        <v>0.86809435220963238</v>
      </c>
      <c r="G232" s="189">
        <f t="shared" si="49"/>
        <v>1848.166614661601</v>
      </c>
      <c r="H232" s="189">
        <f t="shared" si="43"/>
        <v>3335.9407394641898</v>
      </c>
      <c r="I232" s="189">
        <f t="shared" si="44"/>
        <v>244.56694332688693</v>
      </c>
      <c r="J232" s="88">
        <f t="shared" si="45"/>
        <v>441.44333270503091</v>
      </c>
      <c r="K232" s="189">
        <f t="shared" si="50"/>
        <v>39.174793371059565</v>
      </c>
      <c r="L232" s="88">
        <f t="shared" si="46"/>
        <v>70.710502034762513</v>
      </c>
      <c r="M232" s="89">
        <f t="shared" si="51"/>
        <v>3406.6512414989525</v>
      </c>
      <c r="N232" s="89">
        <f t="shared" si="52"/>
        <v>37705.651241498956</v>
      </c>
      <c r="O232" s="89">
        <f t="shared" si="53"/>
        <v>20889.557474514655</v>
      </c>
      <c r="P232" s="90">
        <f t="shared" si="47"/>
        <v>0.95431537039363645</v>
      </c>
      <c r="Q232" s="1">
        <v>-71.298067976385482</v>
      </c>
      <c r="R232" s="90">
        <f t="shared" si="54"/>
        <v>0.15348915419539264</v>
      </c>
      <c r="S232" s="90">
        <f t="shared" si="54"/>
        <v>0.1362347457946862</v>
      </c>
      <c r="T232" s="92">
        <v>1805</v>
      </c>
      <c r="U232" s="1">
        <v>29735</v>
      </c>
      <c r="V232" s="1">
        <v>16723.847019122608</v>
      </c>
      <c r="W232" s="195"/>
      <c r="X232" s="89">
        <v>0</v>
      </c>
      <c r="Y232" s="89">
        <f t="shared" si="55"/>
        <v>0</v>
      </c>
      <c r="Z232" s="1"/>
    </row>
    <row r="233" spans="2:27">
      <c r="B233" s="204">
        <v>4218</v>
      </c>
      <c r="C233" t="s">
        <v>260</v>
      </c>
      <c r="D233" s="1">
        <v>25629</v>
      </c>
      <c r="E233" s="86">
        <f t="shared" si="48"/>
        <v>18491.341991341989</v>
      </c>
      <c r="F233" s="87">
        <f t="shared" si="42"/>
        <v>0.84475565856633539</v>
      </c>
      <c r="G233" s="189">
        <f t="shared" si="49"/>
        <v>2175.1260227512057</v>
      </c>
      <c r="H233" s="189">
        <f t="shared" si="43"/>
        <v>3014.7246675331708</v>
      </c>
      <c r="I233" s="189">
        <f t="shared" si="44"/>
        <v>423.37286962588951</v>
      </c>
      <c r="J233" s="88">
        <f t="shared" si="45"/>
        <v>586.79479730148284</v>
      </c>
      <c r="K233" s="189">
        <f t="shared" si="50"/>
        <v>217.98071967006214</v>
      </c>
      <c r="L233" s="88">
        <f t="shared" si="46"/>
        <v>302.12127746270613</v>
      </c>
      <c r="M233" s="89">
        <f t="shared" si="51"/>
        <v>3316.8459449958768</v>
      </c>
      <c r="N233" s="89">
        <f t="shared" si="52"/>
        <v>28945.845944995875</v>
      </c>
      <c r="O233" s="89">
        <f t="shared" si="53"/>
        <v>20884.448733763256</v>
      </c>
      <c r="P233" s="90">
        <f t="shared" si="47"/>
        <v>0.95408198345720352</v>
      </c>
      <c r="Q233" s="1">
        <v>2174.0126812354465</v>
      </c>
      <c r="R233" s="90">
        <f t="shared" si="54"/>
        <v>0.1097207187702966</v>
      </c>
      <c r="S233" s="90">
        <f t="shared" si="54"/>
        <v>0.12012935466063837</v>
      </c>
      <c r="T233" s="92">
        <v>1386</v>
      </c>
      <c r="U233" s="1">
        <v>23095</v>
      </c>
      <c r="V233" s="1">
        <v>16508.220157255182</v>
      </c>
      <c r="W233" s="195"/>
      <c r="X233" s="89">
        <v>0</v>
      </c>
      <c r="Y233" s="89">
        <f t="shared" si="55"/>
        <v>0</v>
      </c>
      <c r="Z233" s="1"/>
    </row>
    <row r="234" spans="2:27">
      <c r="B234" s="204">
        <v>4219</v>
      </c>
      <c r="C234" t="s">
        <v>261</v>
      </c>
      <c r="D234" s="1">
        <v>63540</v>
      </c>
      <c r="E234" s="86">
        <f t="shared" si="48"/>
        <v>16538.261322228005</v>
      </c>
      <c r="F234" s="87">
        <f t="shared" si="42"/>
        <v>0.75553141796535217</v>
      </c>
      <c r="G234" s="189">
        <f t="shared" si="49"/>
        <v>3425.0976509841557</v>
      </c>
      <c r="H234" s="189">
        <f t="shared" si="43"/>
        <v>13159.225175081127</v>
      </c>
      <c r="I234" s="189">
        <f t="shared" si="44"/>
        <v>1106.9511038157839</v>
      </c>
      <c r="J234" s="88">
        <f t="shared" si="45"/>
        <v>4252.906140860242</v>
      </c>
      <c r="K234" s="189">
        <f t="shared" si="50"/>
        <v>901.55895385995655</v>
      </c>
      <c r="L234" s="88">
        <f t="shared" si="46"/>
        <v>3463.789500729953</v>
      </c>
      <c r="M234" s="89">
        <f t="shared" si="51"/>
        <v>16623.014675811079</v>
      </c>
      <c r="N234" s="89">
        <f t="shared" si="52"/>
        <v>80163.014675811079</v>
      </c>
      <c r="O234" s="89">
        <f t="shared" si="53"/>
        <v>20864.917927072118</v>
      </c>
      <c r="P234" s="90">
        <f t="shared" si="47"/>
        <v>0.9531897410511937</v>
      </c>
      <c r="Q234" s="1">
        <v>3341.4775528170285</v>
      </c>
      <c r="R234" s="90">
        <f t="shared" si="54"/>
        <v>9.9993075271795587E-2</v>
      </c>
      <c r="S234" s="90">
        <f t="shared" si="54"/>
        <v>9.5984771509743036E-2</v>
      </c>
      <c r="T234" s="92">
        <v>3842</v>
      </c>
      <c r="U234" s="1">
        <v>57764</v>
      </c>
      <c r="V234" s="1">
        <v>15089.864158829678</v>
      </c>
      <c r="W234" s="195"/>
      <c r="X234" s="89">
        <v>0</v>
      </c>
      <c r="Y234" s="89">
        <f t="shared" si="55"/>
        <v>0</v>
      </c>
      <c r="Z234" s="1"/>
    </row>
    <row r="235" spans="2:27">
      <c r="B235" s="204">
        <v>4220</v>
      </c>
      <c r="C235" t="s">
        <v>262</v>
      </c>
      <c r="D235" s="1">
        <v>23393</v>
      </c>
      <c r="E235" s="86">
        <f t="shared" si="48"/>
        <v>20045.415595544131</v>
      </c>
      <c r="F235" s="87">
        <f t="shared" si="42"/>
        <v>0.91575172102589208</v>
      </c>
      <c r="G235" s="189">
        <f t="shared" si="49"/>
        <v>1180.5189160618349</v>
      </c>
      <c r="H235" s="189">
        <f t="shared" si="43"/>
        <v>1377.6655750441614</v>
      </c>
      <c r="I235" s="189">
        <f t="shared" si="44"/>
        <v>0</v>
      </c>
      <c r="J235" s="88">
        <f t="shared" si="45"/>
        <v>0</v>
      </c>
      <c r="K235" s="189">
        <f t="shared" si="50"/>
        <v>-205.39214995582736</v>
      </c>
      <c r="L235" s="88">
        <f t="shared" si="46"/>
        <v>-239.69263899845055</v>
      </c>
      <c r="M235" s="89">
        <f t="shared" si="51"/>
        <v>1137.9729360457109</v>
      </c>
      <c r="N235" s="89">
        <f t="shared" si="52"/>
        <v>24530.97293604571</v>
      </c>
      <c r="O235" s="89">
        <f t="shared" si="53"/>
        <v>21020.542361650136</v>
      </c>
      <c r="P235" s="90">
        <f t="shared" si="47"/>
        <v>0.96029926407999944</v>
      </c>
      <c r="Q235" s="1">
        <v>805.48224981740691</v>
      </c>
      <c r="R235" s="90">
        <f t="shared" si="54"/>
        <v>6.7637259823832785E-2</v>
      </c>
      <c r="S235" s="90">
        <f t="shared" si="54"/>
        <v>6.3062978504964506E-2</v>
      </c>
      <c r="T235" s="92">
        <v>1167</v>
      </c>
      <c r="U235" s="1">
        <v>21911</v>
      </c>
      <c r="V235" s="1">
        <v>18856.282271944925</v>
      </c>
      <c r="W235" s="195"/>
      <c r="X235" s="89">
        <v>0</v>
      </c>
      <c r="Y235" s="89">
        <f t="shared" si="55"/>
        <v>0</v>
      </c>
      <c r="Z235" s="1"/>
    </row>
    <row r="236" spans="2:27">
      <c r="B236" s="204">
        <v>4221</v>
      </c>
      <c r="C236" t="s">
        <v>263</v>
      </c>
      <c r="D236" s="1">
        <v>38749</v>
      </c>
      <c r="E236" s="86">
        <f t="shared" si="48"/>
        <v>32050.454921422664</v>
      </c>
      <c r="F236" s="87">
        <f t="shared" si="42"/>
        <v>1.4641881139386208</v>
      </c>
      <c r="G236" s="189">
        <f t="shared" si="49"/>
        <v>-6502.7062525004267</v>
      </c>
      <c r="H236" s="189">
        <f t="shared" si="43"/>
        <v>-7861.7718592730153</v>
      </c>
      <c r="I236" s="189">
        <f t="shared" si="44"/>
        <v>0</v>
      </c>
      <c r="J236" s="88">
        <f t="shared" si="45"/>
        <v>0</v>
      </c>
      <c r="K236" s="189">
        <f t="shared" si="50"/>
        <v>-205.39214995582736</v>
      </c>
      <c r="L236" s="88">
        <f t="shared" si="46"/>
        <v>-248.31910929659526</v>
      </c>
      <c r="M236" s="89">
        <f t="shared" si="51"/>
        <v>-8110.0909685696106</v>
      </c>
      <c r="N236" s="89">
        <f t="shared" si="52"/>
        <v>30638.90903143039</v>
      </c>
      <c r="O236" s="89">
        <f t="shared" si="53"/>
        <v>25342.356518966411</v>
      </c>
      <c r="P236" s="90">
        <f t="shared" si="47"/>
        <v>1.1577363655285817</v>
      </c>
      <c r="Q236" s="1">
        <v>531.62628965659678</v>
      </c>
      <c r="R236" s="90">
        <f t="shared" si="54"/>
        <v>3.7206563344843277E-2</v>
      </c>
      <c r="S236" s="90">
        <f t="shared" si="54"/>
        <v>3.377494526926067E-2</v>
      </c>
      <c r="T236" s="92">
        <v>1209</v>
      </c>
      <c r="U236" s="1">
        <v>37359</v>
      </c>
      <c r="V236" s="1">
        <v>31003.31950207469</v>
      </c>
      <c r="W236" s="195"/>
      <c r="X236" s="89">
        <v>0</v>
      </c>
      <c r="Y236" s="89">
        <f t="shared" si="55"/>
        <v>0</v>
      </c>
      <c r="Z236" s="1"/>
    </row>
    <row r="237" spans="2:27">
      <c r="B237" s="204">
        <v>4222</v>
      </c>
      <c r="C237" t="s">
        <v>264</v>
      </c>
      <c r="D237" s="1">
        <v>63388</v>
      </c>
      <c r="E237" s="86">
        <f t="shared" si="48"/>
        <v>59969.725638599812</v>
      </c>
      <c r="F237" s="87">
        <f t="shared" si="42"/>
        <v>2.7396478362467005</v>
      </c>
      <c r="G237" s="189">
        <f t="shared" si="49"/>
        <v>-24371.0395114938</v>
      </c>
      <c r="H237" s="189">
        <f t="shared" si="43"/>
        <v>-25760.188763648945</v>
      </c>
      <c r="I237" s="189">
        <f t="shared" si="44"/>
        <v>0</v>
      </c>
      <c r="J237" s="88">
        <f t="shared" si="45"/>
        <v>0</v>
      </c>
      <c r="K237" s="189">
        <f t="shared" si="50"/>
        <v>-205.39214995582736</v>
      </c>
      <c r="L237" s="88">
        <f t="shared" si="46"/>
        <v>-217.09950250330951</v>
      </c>
      <c r="M237" s="89">
        <f t="shared" si="51"/>
        <v>-25977.288266152253</v>
      </c>
      <c r="N237" s="89">
        <f t="shared" si="52"/>
        <v>37410.711733847747</v>
      </c>
      <c r="O237" s="89">
        <f t="shared" si="53"/>
        <v>35393.293977150184</v>
      </c>
      <c r="P237" s="90">
        <f t="shared" si="47"/>
        <v>1.6169018655594902</v>
      </c>
      <c r="Q237" s="1">
        <v>309.13166928620194</v>
      </c>
      <c r="R237" s="90">
        <f t="shared" si="54"/>
        <v>2.3294858342077649E-2</v>
      </c>
      <c r="S237" s="90">
        <f t="shared" si="54"/>
        <v>5.8688342643507269E-3</v>
      </c>
      <c r="T237" s="92">
        <v>1057</v>
      </c>
      <c r="U237" s="1">
        <v>61945</v>
      </c>
      <c r="V237" s="1">
        <v>59619.82675649663</v>
      </c>
      <c r="W237" s="195"/>
      <c r="X237" s="89">
        <v>0</v>
      </c>
      <c r="Y237" s="89">
        <f t="shared" si="55"/>
        <v>0</v>
      </c>
      <c r="Z237" s="1"/>
    </row>
    <row r="238" spans="2:27">
      <c r="B238" s="204">
        <v>4223</v>
      </c>
      <c r="C238" t="s">
        <v>265</v>
      </c>
      <c r="D238" s="1">
        <v>262035</v>
      </c>
      <c r="E238" s="86">
        <f t="shared" si="48"/>
        <v>16613.936089272127</v>
      </c>
      <c r="F238" s="87">
        <f t="shared" si="42"/>
        <v>0.75898853252746146</v>
      </c>
      <c r="G238" s="189">
        <f t="shared" si="49"/>
        <v>3376.6658000759176</v>
      </c>
      <c r="H238" s="189">
        <f t="shared" si="43"/>
        <v>53256.772998797373</v>
      </c>
      <c r="I238" s="189">
        <f t="shared" si="44"/>
        <v>1080.4649353503412</v>
      </c>
      <c r="J238" s="88">
        <f t="shared" si="45"/>
        <v>17041.092960345581</v>
      </c>
      <c r="K238" s="189">
        <f t="shared" si="50"/>
        <v>875.07278539451386</v>
      </c>
      <c r="L238" s="88">
        <f t="shared" si="46"/>
        <v>13801.647971242273</v>
      </c>
      <c r="M238" s="89">
        <f t="shared" si="51"/>
        <v>67058.420970039646</v>
      </c>
      <c r="N238" s="89">
        <f t="shared" si="52"/>
        <v>329093.42097003968</v>
      </c>
      <c r="O238" s="89">
        <f t="shared" si="53"/>
        <v>20865.67467474256</v>
      </c>
      <c r="P238" s="90">
        <f t="shared" si="47"/>
        <v>0.95322431219681492</v>
      </c>
      <c r="Q238" s="1">
        <v>20851.537496884477</v>
      </c>
      <c r="R238" s="90">
        <f t="shared" si="54"/>
        <v>0.14527288382277739</v>
      </c>
      <c r="S238" s="90">
        <f t="shared" si="54"/>
        <v>0.13438073745114301</v>
      </c>
      <c r="T238" s="92">
        <v>15772</v>
      </c>
      <c r="U238" s="1">
        <v>228797</v>
      </c>
      <c r="V238" s="1">
        <v>14645.819997439508</v>
      </c>
      <c r="W238" s="195"/>
      <c r="X238" s="89">
        <v>0</v>
      </c>
      <c r="Y238" s="89">
        <f t="shared" si="55"/>
        <v>0</v>
      </c>
      <c r="Z238" s="1"/>
    </row>
    <row r="239" spans="2:27">
      <c r="B239" s="204">
        <v>4224</v>
      </c>
      <c r="C239" t="s">
        <v>266</v>
      </c>
      <c r="D239" s="1">
        <v>33801</v>
      </c>
      <c r="E239" s="86">
        <f t="shared" si="48"/>
        <v>37390.486725663723</v>
      </c>
      <c r="F239" s="87">
        <f t="shared" si="42"/>
        <v>1.7081413156948255</v>
      </c>
      <c r="G239" s="189">
        <f t="shared" si="49"/>
        <v>-9920.3266072147035</v>
      </c>
      <c r="H239" s="189">
        <f t="shared" si="43"/>
        <v>-8967.9752529220914</v>
      </c>
      <c r="I239" s="189">
        <f t="shared" si="44"/>
        <v>0</v>
      </c>
      <c r="J239" s="88">
        <f t="shared" si="45"/>
        <v>0</v>
      </c>
      <c r="K239" s="189">
        <f t="shared" si="50"/>
        <v>-205.39214995582736</v>
      </c>
      <c r="L239" s="88">
        <f t="shared" si="46"/>
        <v>-185.67450356006793</v>
      </c>
      <c r="M239" s="89">
        <f t="shared" si="51"/>
        <v>-9153.6497564821584</v>
      </c>
      <c r="N239" s="89">
        <f t="shared" si="52"/>
        <v>24647.350243517842</v>
      </c>
      <c r="O239" s="89">
        <f t="shared" si="53"/>
        <v>27264.76796849319</v>
      </c>
      <c r="P239" s="90">
        <f t="shared" si="47"/>
        <v>1.2455595181608154</v>
      </c>
      <c r="Q239" s="1">
        <v>464.00695272916528</v>
      </c>
      <c r="R239" s="90">
        <f t="shared" si="54"/>
        <v>7.6430686920798699E-2</v>
      </c>
      <c r="S239" s="90">
        <f t="shared" si="54"/>
        <v>8.9528847934215616E-2</v>
      </c>
      <c r="T239" s="92">
        <v>904</v>
      </c>
      <c r="U239" s="1">
        <v>31401</v>
      </c>
      <c r="V239" s="1">
        <v>34318.032786885247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204">
        <v>4225</v>
      </c>
      <c r="C240" t="s">
        <v>267</v>
      </c>
      <c r="D240" s="1">
        <v>176879</v>
      </c>
      <c r="E240" s="86">
        <f t="shared" si="48"/>
        <v>16194.744552279801</v>
      </c>
      <c r="F240" s="87">
        <f t="shared" si="42"/>
        <v>0.73983825002967463</v>
      </c>
      <c r="G240" s="189">
        <f t="shared" si="49"/>
        <v>3644.9483837510065</v>
      </c>
      <c r="H240" s="189">
        <f t="shared" si="43"/>
        <v>39810.126247328488</v>
      </c>
      <c r="I240" s="189">
        <f t="shared" si="44"/>
        <v>1227.1819732976555</v>
      </c>
      <c r="J240" s="88">
        <f t="shared" si="45"/>
        <v>13403.281512356993</v>
      </c>
      <c r="K240" s="189">
        <f t="shared" si="50"/>
        <v>1021.7898233418282</v>
      </c>
      <c r="L240" s="88">
        <f t="shared" si="46"/>
        <v>11159.988450539448</v>
      </c>
      <c r="M240" s="89">
        <f t="shared" si="51"/>
        <v>50970.114697867932</v>
      </c>
      <c r="N240" s="89">
        <f t="shared" si="52"/>
        <v>227849.11469786795</v>
      </c>
      <c r="O240" s="89">
        <f t="shared" si="53"/>
        <v>20861.482759372637</v>
      </c>
      <c r="P240" s="90">
        <f t="shared" si="47"/>
        <v>0.95303280937183699</v>
      </c>
      <c r="Q240" s="1">
        <v>15268.578399757331</v>
      </c>
      <c r="R240" s="90">
        <f t="shared" si="54"/>
        <v>0.10469284768542807</v>
      </c>
      <c r="S240" s="90">
        <f t="shared" si="54"/>
        <v>9.9332225003929409E-2</v>
      </c>
      <c r="T240" s="92">
        <v>10922</v>
      </c>
      <c r="U240" s="1">
        <v>160116</v>
      </c>
      <c r="V240" s="1">
        <v>14731.438034777808</v>
      </c>
      <c r="W240" s="195"/>
      <c r="X240" s="89">
        <v>0</v>
      </c>
      <c r="Y240" s="89">
        <f t="shared" si="55"/>
        <v>0</v>
      </c>
      <c r="Z240" s="1"/>
    </row>
    <row r="241" spans="2:27">
      <c r="B241" s="204">
        <v>4226</v>
      </c>
      <c r="C241" t="s">
        <v>268</v>
      </c>
      <c r="D241" s="1">
        <v>32018</v>
      </c>
      <c r="E241" s="86">
        <f t="shared" si="48"/>
        <v>17847.268673355629</v>
      </c>
      <c r="F241" s="87">
        <f t="shared" si="42"/>
        <v>0.81533191094675628</v>
      </c>
      <c r="G241" s="189">
        <f t="shared" si="49"/>
        <v>2587.3329462624761</v>
      </c>
      <c r="H241" s="189">
        <f t="shared" si="43"/>
        <v>4641.675305594882</v>
      </c>
      <c r="I241" s="189">
        <f t="shared" si="44"/>
        <v>648.79853092111546</v>
      </c>
      <c r="J241" s="88">
        <f t="shared" si="45"/>
        <v>1163.944564472481</v>
      </c>
      <c r="K241" s="189">
        <f t="shared" si="50"/>
        <v>443.40638096528812</v>
      </c>
      <c r="L241" s="88">
        <f t="shared" si="46"/>
        <v>795.4710474517268</v>
      </c>
      <c r="M241" s="89">
        <f t="shared" si="51"/>
        <v>5437.146353046609</v>
      </c>
      <c r="N241" s="89">
        <f t="shared" si="52"/>
        <v>37455.146353046606</v>
      </c>
      <c r="O241" s="89">
        <f t="shared" si="53"/>
        <v>20878.008000583392</v>
      </c>
      <c r="P241" s="90">
        <f t="shared" si="47"/>
        <v>0.95378774598100768</v>
      </c>
      <c r="Q241" s="1">
        <v>1855.6177485043572</v>
      </c>
      <c r="R241" s="90">
        <f t="shared" si="54"/>
        <v>6.7159950671599508E-2</v>
      </c>
      <c r="S241" s="90">
        <f t="shared" si="54"/>
        <v>6.2401154904948027E-2</v>
      </c>
      <c r="T241" s="92">
        <v>1794</v>
      </c>
      <c r="U241" s="1">
        <v>30003</v>
      </c>
      <c r="V241" s="1">
        <v>16798.992161254198</v>
      </c>
      <c r="W241" s="195"/>
      <c r="X241" s="89">
        <v>0</v>
      </c>
      <c r="Y241" s="89">
        <f t="shared" si="55"/>
        <v>0</v>
      </c>
      <c r="Z241" s="1"/>
    </row>
    <row r="242" spans="2:27">
      <c r="B242" s="204">
        <v>4227</v>
      </c>
      <c r="C242" t="s">
        <v>269</v>
      </c>
      <c r="D242" s="1">
        <v>135362</v>
      </c>
      <c r="E242" s="86">
        <f t="shared" si="48"/>
        <v>21685.677667414289</v>
      </c>
      <c r="F242" s="87">
        <f t="shared" si="42"/>
        <v>0.99068520434975427</v>
      </c>
      <c r="G242" s="189">
        <f t="shared" si="49"/>
        <v>130.75119006493361</v>
      </c>
      <c r="H242" s="189">
        <f t="shared" si="43"/>
        <v>816.14892838531557</v>
      </c>
      <c r="I242" s="189">
        <f t="shared" si="44"/>
        <v>0</v>
      </c>
      <c r="J242" s="88">
        <f t="shared" si="45"/>
        <v>0</v>
      </c>
      <c r="K242" s="189">
        <f t="shared" si="50"/>
        <v>-205.39214995582736</v>
      </c>
      <c r="L242" s="88">
        <f t="shared" si="46"/>
        <v>-1282.0578000242745</v>
      </c>
      <c r="M242" s="89">
        <f t="shared" si="51"/>
        <v>-465.90887163895889</v>
      </c>
      <c r="N242" s="89">
        <f t="shared" si="52"/>
        <v>134896.09112836103</v>
      </c>
      <c r="O242" s="89">
        <f t="shared" si="53"/>
        <v>21611.036707523395</v>
      </c>
      <c r="P242" s="90">
        <f t="shared" si="47"/>
        <v>0.98727531807658986</v>
      </c>
      <c r="Q242" s="1">
        <v>4526.820397052511</v>
      </c>
      <c r="R242" s="90">
        <f t="shared" si="54"/>
        <v>0.11726301019355372</v>
      </c>
      <c r="S242" s="90">
        <f t="shared" si="54"/>
        <v>0.10312270615553849</v>
      </c>
      <c r="T242" s="92">
        <v>6242</v>
      </c>
      <c r="U242" s="1">
        <v>121155</v>
      </c>
      <c r="V242" s="1">
        <v>19658.445562226188</v>
      </c>
      <c r="W242" s="195"/>
      <c r="X242" s="89">
        <v>0</v>
      </c>
      <c r="Y242" s="89">
        <f t="shared" si="55"/>
        <v>0</v>
      </c>
      <c r="Z242" s="1"/>
    </row>
    <row r="243" spans="2:27" ht="30.6" customHeight="1">
      <c r="B243" s="204">
        <v>4228</v>
      </c>
      <c r="C243" t="s">
        <v>270</v>
      </c>
      <c r="D243" s="1">
        <v>80724</v>
      </c>
      <c r="E243" s="86">
        <f t="shared" si="48"/>
        <v>42241.758241758238</v>
      </c>
      <c r="F243" s="87">
        <f t="shared" si="42"/>
        <v>1.9297660666935013</v>
      </c>
      <c r="G243" s="189">
        <f t="shared" si="49"/>
        <v>-13025.140377515194</v>
      </c>
      <c r="H243" s="189">
        <f t="shared" si="43"/>
        <v>-24891.043261431532</v>
      </c>
      <c r="I243" s="189">
        <f t="shared" si="44"/>
        <v>0</v>
      </c>
      <c r="J243" s="88">
        <f t="shared" si="45"/>
        <v>0</v>
      </c>
      <c r="K243" s="189">
        <f t="shared" si="50"/>
        <v>-205.39214995582736</v>
      </c>
      <c r="L243" s="88">
        <f t="shared" si="46"/>
        <v>-392.50439856558609</v>
      </c>
      <c r="M243" s="89">
        <f t="shared" si="51"/>
        <v>-25283.547659997119</v>
      </c>
      <c r="N243" s="89">
        <f t="shared" si="52"/>
        <v>55440.452340002885</v>
      </c>
      <c r="O243" s="89">
        <f t="shared" si="53"/>
        <v>29011.225714287226</v>
      </c>
      <c r="P243" s="90">
        <f t="shared" si="47"/>
        <v>1.3253444285203391</v>
      </c>
      <c r="Q243" s="1">
        <v>-440.28618731698589</v>
      </c>
      <c r="R243" s="90">
        <f t="shared" si="54"/>
        <v>7.1875290462216676E-2</v>
      </c>
      <c r="S243" s="90">
        <f t="shared" si="54"/>
        <v>6.682721217118559E-2</v>
      </c>
      <c r="T243" s="92">
        <v>1911</v>
      </c>
      <c r="U243" s="1">
        <v>75311</v>
      </c>
      <c r="V243" s="1">
        <v>39595.688748685599</v>
      </c>
      <c r="W243" s="195"/>
      <c r="X243" s="89">
        <v>0</v>
      </c>
      <c r="Y243" s="89">
        <f t="shared" si="55"/>
        <v>0</v>
      </c>
      <c r="Z243" s="1"/>
    </row>
    <row r="244" spans="2:27">
      <c r="B244" s="204">
        <v>4601</v>
      </c>
      <c r="C244" t="s">
        <v>271</v>
      </c>
      <c r="D244" s="1">
        <v>6793829</v>
      </c>
      <c r="E244" s="86">
        <f t="shared" si="48"/>
        <v>23040.86346062538</v>
      </c>
      <c r="F244" s="87">
        <f t="shared" si="42"/>
        <v>1.0525953062644662</v>
      </c>
      <c r="G244" s="189">
        <f t="shared" si="49"/>
        <v>-736.56771759016442</v>
      </c>
      <c r="H244" s="189">
        <f t="shared" si="43"/>
        <v>-217184.35720863586</v>
      </c>
      <c r="I244" s="189">
        <f t="shared" si="44"/>
        <v>0</v>
      </c>
      <c r="J244" s="88">
        <f t="shared" si="45"/>
        <v>0</v>
      </c>
      <c r="K244" s="189">
        <f t="shared" si="50"/>
        <v>-205.39214995582736</v>
      </c>
      <c r="L244" s="88">
        <f t="shared" si="46"/>
        <v>-60561.929335975263</v>
      </c>
      <c r="M244" s="89">
        <f t="shared" si="51"/>
        <v>-277746.2865446111</v>
      </c>
      <c r="N244" s="89">
        <f t="shared" si="52"/>
        <v>6516082.7134553893</v>
      </c>
      <c r="O244" s="89">
        <f t="shared" si="53"/>
        <v>22098.903593079391</v>
      </c>
      <c r="P244" s="90">
        <f t="shared" si="47"/>
        <v>1.0095629547658864</v>
      </c>
      <c r="Q244" s="1">
        <v>-31086.958405174169</v>
      </c>
      <c r="R244" s="93">
        <f t="shared" si="54"/>
        <v>9.8062309250510779E-2</v>
      </c>
      <c r="S244" s="93">
        <f t="shared" si="54"/>
        <v>9.3775970927417157E-2</v>
      </c>
      <c r="T244" s="92">
        <v>294860</v>
      </c>
      <c r="U244" s="1">
        <v>6187107</v>
      </c>
      <c r="V244" s="1">
        <v>21065.432111375547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204">
        <v>4602</v>
      </c>
      <c r="C245" t="s">
        <v>272</v>
      </c>
      <c r="D245" s="1">
        <v>368023</v>
      </c>
      <c r="E245" s="86">
        <f t="shared" si="48"/>
        <v>21204.367365752478</v>
      </c>
      <c r="F245" s="87">
        <f t="shared" si="42"/>
        <v>0.96869709764308809</v>
      </c>
      <c r="G245" s="189">
        <f t="shared" si="49"/>
        <v>438.78978312849301</v>
      </c>
      <c r="H245" s="189">
        <f t="shared" si="43"/>
        <v>7615.6354759781252</v>
      </c>
      <c r="I245" s="189">
        <f t="shared" si="44"/>
        <v>0</v>
      </c>
      <c r="J245" s="88">
        <f t="shared" si="45"/>
        <v>0</v>
      </c>
      <c r="K245" s="189">
        <f t="shared" si="50"/>
        <v>-205.39214995582736</v>
      </c>
      <c r="L245" s="88">
        <f t="shared" si="46"/>
        <v>-3564.7861546333397</v>
      </c>
      <c r="M245" s="89">
        <f t="shared" si="51"/>
        <v>4050.8493213447855</v>
      </c>
      <c r="N245" s="89">
        <f t="shared" si="52"/>
        <v>372073.84932134481</v>
      </c>
      <c r="O245" s="89">
        <f t="shared" si="53"/>
        <v>21437.764998925144</v>
      </c>
      <c r="P245" s="90">
        <f t="shared" si="47"/>
        <v>0.97935959966219011</v>
      </c>
      <c r="Q245" s="1">
        <v>1325.389415450702</v>
      </c>
      <c r="R245" s="93">
        <f t="shared" si="54"/>
        <v>0.12185032769394909</v>
      </c>
      <c r="S245" s="93">
        <f t="shared" si="54"/>
        <v>0.12592249700973157</v>
      </c>
      <c r="T245" s="92">
        <v>17356</v>
      </c>
      <c r="U245" s="1">
        <v>328050</v>
      </c>
      <c r="V245" s="1">
        <v>18832.883632814741</v>
      </c>
      <c r="W245" s="195"/>
      <c r="X245" s="89">
        <v>0</v>
      </c>
      <c r="Y245" s="89">
        <f t="shared" si="55"/>
        <v>0</v>
      </c>
      <c r="Z245" s="1"/>
    </row>
    <row r="246" spans="2:27">
      <c r="B246" s="204">
        <v>4611</v>
      </c>
      <c r="C246" t="s">
        <v>273</v>
      </c>
      <c r="D246" s="1">
        <v>81080</v>
      </c>
      <c r="E246" s="86">
        <f t="shared" si="48"/>
        <v>19703.523693803159</v>
      </c>
      <c r="F246" s="87">
        <f t="shared" si="42"/>
        <v>0.90013278332256474</v>
      </c>
      <c r="G246" s="189">
        <f t="shared" si="49"/>
        <v>1399.3297331760568</v>
      </c>
      <c r="H246" s="189">
        <f t="shared" si="43"/>
        <v>5758.2418520194742</v>
      </c>
      <c r="I246" s="189">
        <f t="shared" si="44"/>
        <v>0</v>
      </c>
      <c r="J246" s="88">
        <f t="shared" si="45"/>
        <v>0</v>
      </c>
      <c r="K246" s="189">
        <f t="shared" si="50"/>
        <v>-205.39214995582736</v>
      </c>
      <c r="L246" s="88">
        <f t="shared" si="46"/>
        <v>-845.18869706822954</v>
      </c>
      <c r="M246" s="89">
        <f t="shared" si="51"/>
        <v>4913.0531549512443</v>
      </c>
      <c r="N246" s="89">
        <f t="shared" si="52"/>
        <v>85993.053154951238</v>
      </c>
      <c r="O246" s="89">
        <f t="shared" si="53"/>
        <v>20897.461277023387</v>
      </c>
      <c r="P246" s="90">
        <f t="shared" si="47"/>
        <v>0.95467644650680161</v>
      </c>
      <c r="Q246" s="1">
        <v>2798.3658080536711</v>
      </c>
      <c r="R246" s="93">
        <f t="shared" si="54"/>
        <v>9.9091771722922592E-2</v>
      </c>
      <c r="S246" s="93">
        <f t="shared" si="54"/>
        <v>9.3215703927563148E-2</v>
      </c>
      <c r="T246" s="92">
        <v>4115</v>
      </c>
      <c r="U246" s="1">
        <v>73770</v>
      </c>
      <c r="V246" s="1">
        <v>18023.454678719765</v>
      </c>
      <c r="W246" s="195"/>
      <c r="X246" s="89">
        <v>0</v>
      </c>
      <c r="Y246" s="89">
        <f t="shared" si="55"/>
        <v>0</v>
      </c>
      <c r="Z246" s="1"/>
    </row>
    <row r="247" spans="2:27">
      <c r="B247" s="204">
        <v>4612</v>
      </c>
      <c r="C247" t="s">
        <v>274</v>
      </c>
      <c r="D247" s="1">
        <v>113803</v>
      </c>
      <c r="E247" s="86">
        <f t="shared" si="48"/>
        <v>19736.906000693722</v>
      </c>
      <c r="F247" s="87">
        <f t="shared" si="42"/>
        <v>0.90165781555954372</v>
      </c>
      <c r="G247" s="189">
        <f t="shared" si="49"/>
        <v>1377.965056766097</v>
      </c>
      <c r="H247" s="189">
        <f t="shared" si="43"/>
        <v>7945.3465173133145</v>
      </c>
      <c r="I247" s="189">
        <f t="shared" si="44"/>
        <v>0</v>
      </c>
      <c r="J247" s="88">
        <f t="shared" si="45"/>
        <v>0</v>
      </c>
      <c r="K247" s="189">
        <f t="shared" si="50"/>
        <v>-205.39214995582736</v>
      </c>
      <c r="L247" s="88">
        <f t="shared" si="46"/>
        <v>-1184.2911366453006</v>
      </c>
      <c r="M247" s="89">
        <f t="shared" si="51"/>
        <v>6761.0553806680136</v>
      </c>
      <c r="N247" s="89">
        <f t="shared" si="52"/>
        <v>120564.05538066801</v>
      </c>
      <c r="O247" s="89">
        <f t="shared" si="53"/>
        <v>20909.478907503992</v>
      </c>
      <c r="P247" s="90">
        <f t="shared" si="47"/>
        <v>0.95522545811211412</v>
      </c>
      <c r="Q247" s="1">
        <v>2580.4946122083848</v>
      </c>
      <c r="R247" s="93">
        <f t="shared" si="54"/>
        <v>0.11861091452386568</v>
      </c>
      <c r="S247" s="93">
        <f t="shared" si="54"/>
        <v>0.11589489773521944</v>
      </c>
      <c r="T247" s="92">
        <v>5766</v>
      </c>
      <c r="U247" s="1">
        <v>101736</v>
      </c>
      <c r="V247" s="1">
        <v>17687.065368567455</v>
      </c>
      <c r="W247" s="195"/>
      <c r="X247" s="89">
        <v>0</v>
      </c>
      <c r="Y247" s="89">
        <f t="shared" si="55"/>
        <v>0</v>
      </c>
      <c r="Z247" s="1"/>
    </row>
    <row r="248" spans="2:27">
      <c r="B248" s="204">
        <v>4613</v>
      </c>
      <c r="C248" t="s">
        <v>275</v>
      </c>
      <c r="D248" s="1">
        <v>265406</v>
      </c>
      <c r="E248" s="86">
        <f t="shared" si="48"/>
        <v>21179.953714787327</v>
      </c>
      <c r="F248" s="87">
        <f t="shared" si="42"/>
        <v>0.96758178812100304</v>
      </c>
      <c r="G248" s="189">
        <f t="shared" si="49"/>
        <v>454.41451974618946</v>
      </c>
      <c r="H248" s="189">
        <f t="shared" si="43"/>
        <v>5694.2683469395006</v>
      </c>
      <c r="I248" s="189">
        <f t="shared" si="44"/>
        <v>0</v>
      </c>
      <c r="J248" s="88">
        <f t="shared" si="45"/>
        <v>0</v>
      </c>
      <c r="K248" s="189">
        <f t="shared" si="50"/>
        <v>-205.39214995582736</v>
      </c>
      <c r="L248" s="88">
        <f t="shared" si="46"/>
        <v>-2573.7690310964726</v>
      </c>
      <c r="M248" s="89">
        <f t="shared" si="51"/>
        <v>3120.4993158430279</v>
      </c>
      <c r="N248" s="89">
        <f t="shared" si="52"/>
        <v>268526.49931584304</v>
      </c>
      <c r="O248" s="89">
        <f t="shared" si="53"/>
        <v>21428.976084577691</v>
      </c>
      <c r="P248" s="90">
        <f t="shared" si="47"/>
        <v>0.97895808823423958</v>
      </c>
      <c r="Q248" s="1">
        <v>5605.895314877449</v>
      </c>
      <c r="R248" s="93">
        <f t="shared" si="54"/>
        <v>0.11167610494923433</v>
      </c>
      <c r="S248" s="93">
        <f t="shared" si="54"/>
        <v>9.6949568086927146E-2</v>
      </c>
      <c r="T248" s="92">
        <v>12531</v>
      </c>
      <c r="U248" s="1">
        <v>238744</v>
      </c>
      <c r="V248" s="1">
        <v>19308.046906591182</v>
      </c>
      <c r="W248" s="195"/>
      <c r="X248" s="89">
        <v>0</v>
      </c>
      <c r="Y248" s="89">
        <f t="shared" si="55"/>
        <v>0</v>
      </c>
      <c r="Z248" s="1"/>
    </row>
    <row r="249" spans="2:27">
      <c r="B249" s="204">
        <v>4614</v>
      </c>
      <c r="C249" t="s">
        <v>276</v>
      </c>
      <c r="D249" s="1">
        <v>492806</v>
      </c>
      <c r="E249" s="86">
        <f t="shared" si="48"/>
        <v>25565.781282423737</v>
      </c>
      <c r="F249" s="87">
        <f t="shared" si="42"/>
        <v>1.167943268482559</v>
      </c>
      <c r="G249" s="189">
        <f t="shared" si="49"/>
        <v>-2352.5151235411131</v>
      </c>
      <c r="H249" s="189">
        <f t="shared" si="43"/>
        <v>-45347.081521378495</v>
      </c>
      <c r="I249" s="189">
        <f t="shared" si="44"/>
        <v>0</v>
      </c>
      <c r="J249" s="88">
        <f t="shared" si="45"/>
        <v>0</v>
      </c>
      <c r="K249" s="189">
        <f t="shared" si="50"/>
        <v>-205.39214995582736</v>
      </c>
      <c r="L249" s="88">
        <f t="shared" si="46"/>
        <v>-3959.1390825485282</v>
      </c>
      <c r="M249" s="89">
        <f t="shared" si="51"/>
        <v>-49306.220603927024</v>
      </c>
      <c r="N249" s="89">
        <f t="shared" si="52"/>
        <v>443499.77939607296</v>
      </c>
      <c r="O249" s="89">
        <f t="shared" si="53"/>
        <v>23007.874008926799</v>
      </c>
      <c r="P249" s="90">
        <f t="shared" si="47"/>
        <v>1.0510882211643997</v>
      </c>
      <c r="Q249" s="1">
        <v>-3824.5059061864595</v>
      </c>
      <c r="R249" s="93">
        <f t="shared" si="54"/>
        <v>0.18353162690388244</v>
      </c>
      <c r="S249" s="93">
        <f t="shared" si="54"/>
        <v>0.18807517019039849</v>
      </c>
      <c r="T249" s="92">
        <v>19276</v>
      </c>
      <c r="U249" s="1">
        <v>416386</v>
      </c>
      <c r="V249" s="1">
        <v>21518.656330749356</v>
      </c>
      <c r="W249" s="195"/>
      <c r="X249" s="89">
        <v>0</v>
      </c>
      <c r="Y249" s="89">
        <f t="shared" si="55"/>
        <v>0</v>
      </c>
      <c r="Z249" s="1"/>
    </row>
    <row r="250" spans="2:27">
      <c r="B250" s="204">
        <v>4615</v>
      </c>
      <c r="C250" t="s">
        <v>277</v>
      </c>
      <c r="D250" s="1">
        <v>67666</v>
      </c>
      <c r="E250" s="86">
        <f t="shared" si="48"/>
        <v>20903.923385851096</v>
      </c>
      <c r="F250" s="87">
        <f t="shared" si="42"/>
        <v>0.95497166050484694</v>
      </c>
      <c r="G250" s="189">
        <f t="shared" si="49"/>
        <v>631.07393026537727</v>
      </c>
      <c r="H250" s="189">
        <f t="shared" si="43"/>
        <v>2042.7863122690262</v>
      </c>
      <c r="I250" s="189">
        <f t="shared" si="44"/>
        <v>0</v>
      </c>
      <c r="J250" s="88">
        <f t="shared" si="45"/>
        <v>0</v>
      </c>
      <c r="K250" s="189">
        <f t="shared" si="50"/>
        <v>-205.39214995582736</v>
      </c>
      <c r="L250" s="88">
        <f t="shared" si="46"/>
        <v>-664.85438940701317</v>
      </c>
      <c r="M250" s="89">
        <f t="shared" si="51"/>
        <v>1377.9319228620129</v>
      </c>
      <c r="N250" s="89">
        <f t="shared" si="52"/>
        <v>69043.931922862015</v>
      </c>
      <c r="O250" s="89">
        <f t="shared" si="53"/>
        <v>21329.605166160647</v>
      </c>
      <c r="P250" s="90">
        <f t="shared" si="47"/>
        <v>0.97441844229242336</v>
      </c>
      <c r="Q250" s="1">
        <v>553.4613561773424</v>
      </c>
      <c r="R250" s="93">
        <f t="shared" si="54"/>
        <v>0.10987911493102825</v>
      </c>
      <c r="S250" s="93">
        <f t="shared" si="54"/>
        <v>9.9935804973351264E-2</v>
      </c>
      <c r="T250" s="92">
        <v>3237</v>
      </c>
      <c r="U250" s="1">
        <v>60967</v>
      </c>
      <c r="V250" s="1">
        <v>19004.675810473818</v>
      </c>
      <c r="W250" s="195"/>
      <c r="X250" s="89">
        <v>0</v>
      </c>
      <c r="Y250" s="89">
        <f t="shared" si="55"/>
        <v>0</v>
      </c>
      <c r="Z250" s="1"/>
    </row>
    <row r="251" spans="2:27">
      <c r="B251" s="204">
        <v>4616</v>
      </c>
      <c r="C251" t="s">
        <v>278</v>
      </c>
      <c r="D251" s="1">
        <v>71521</v>
      </c>
      <c r="E251" s="86">
        <f t="shared" si="48"/>
        <v>23426.465771372419</v>
      </c>
      <c r="F251" s="87">
        <f t="shared" si="42"/>
        <v>1.0702111036529054</v>
      </c>
      <c r="G251" s="189">
        <f t="shared" si="49"/>
        <v>-983.35319646826952</v>
      </c>
      <c r="H251" s="189">
        <f t="shared" si="43"/>
        <v>-3002.1773088176269</v>
      </c>
      <c r="I251" s="189">
        <f t="shared" si="44"/>
        <v>0</v>
      </c>
      <c r="J251" s="88">
        <f t="shared" si="45"/>
        <v>0</v>
      </c>
      <c r="K251" s="189">
        <f t="shared" si="50"/>
        <v>-205.39214995582736</v>
      </c>
      <c r="L251" s="88">
        <f t="shared" si="46"/>
        <v>-627.06223381514087</v>
      </c>
      <c r="M251" s="89">
        <f t="shared" si="51"/>
        <v>-3629.2395426327676</v>
      </c>
      <c r="N251" s="89">
        <f t="shared" si="52"/>
        <v>67891.760457367229</v>
      </c>
      <c r="O251" s="89">
        <f t="shared" si="53"/>
        <v>22237.720424948322</v>
      </c>
      <c r="P251" s="90">
        <f t="shared" si="47"/>
        <v>1.0159046418257243</v>
      </c>
      <c r="Q251" s="1">
        <v>-6057.8363421657668</v>
      </c>
      <c r="R251" s="93">
        <f t="shared" si="54"/>
        <v>-0.11433489362756025</v>
      </c>
      <c r="S251" s="93">
        <f t="shared" si="54"/>
        <v>-0.13377136992200953</v>
      </c>
      <c r="T251" s="92">
        <v>3053</v>
      </c>
      <c r="U251" s="1">
        <v>80754</v>
      </c>
      <c r="V251" s="1">
        <v>27044.206296048225</v>
      </c>
      <c r="W251" s="195"/>
      <c r="X251" s="89">
        <v>0</v>
      </c>
      <c r="Y251" s="89">
        <f t="shared" si="55"/>
        <v>0</v>
      </c>
      <c r="Z251" s="1"/>
    </row>
    <row r="252" spans="2:27">
      <c r="B252" s="204">
        <v>4617</v>
      </c>
      <c r="C252" t="s">
        <v>279</v>
      </c>
      <c r="D252" s="1">
        <v>300538</v>
      </c>
      <c r="E252" s="86">
        <f t="shared" si="48"/>
        <v>22706.104563312176</v>
      </c>
      <c r="F252" s="87">
        <f t="shared" si="42"/>
        <v>1.037302231651863</v>
      </c>
      <c r="G252" s="189">
        <f t="shared" si="49"/>
        <v>-522.3220233097137</v>
      </c>
      <c r="H252" s="189">
        <f t="shared" si="43"/>
        <v>-6913.4543005273708</v>
      </c>
      <c r="I252" s="189">
        <f t="shared" si="44"/>
        <v>0</v>
      </c>
      <c r="J252" s="88">
        <f t="shared" si="45"/>
        <v>0</v>
      </c>
      <c r="K252" s="189">
        <f t="shared" si="50"/>
        <v>-205.39214995582736</v>
      </c>
      <c r="L252" s="88">
        <f t="shared" si="46"/>
        <v>-2718.5704968153309</v>
      </c>
      <c r="M252" s="89">
        <f t="shared" si="51"/>
        <v>-9632.0247973427013</v>
      </c>
      <c r="N252" s="89">
        <f t="shared" si="52"/>
        <v>290905.97520265728</v>
      </c>
      <c r="O252" s="89">
        <f t="shared" si="53"/>
        <v>21978.390390046639</v>
      </c>
      <c r="P252" s="90">
        <f t="shared" si="47"/>
        <v>1.0040574479053492</v>
      </c>
      <c r="Q252" s="1">
        <v>5761.7131264637919</v>
      </c>
      <c r="R252" s="93">
        <f t="shared" si="54"/>
        <v>0.10836646333817683</v>
      </c>
      <c r="S252" s="93">
        <f t="shared" si="54"/>
        <v>0.10325839789063733</v>
      </c>
      <c r="T252" s="92">
        <v>13236</v>
      </c>
      <c r="U252" s="1">
        <v>271154</v>
      </c>
      <c r="V252" s="1">
        <v>20580.948766603418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204">
        <v>4618</v>
      </c>
      <c r="C253" t="s">
        <v>280</v>
      </c>
      <c r="D253" s="1">
        <v>294782</v>
      </c>
      <c r="E253" s="86">
        <f t="shared" si="48"/>
        <v>26972.45859639491</v>
      </c>
      <c r="F253" s="87">
        <f t="shared" si="42"/>
        <v>1.2322057012097472</v>
      </c>
      <c r="G253" s="189">
        <f t="shared" si="49"/>
        <v>-3252.7886044826637</v>
      </c>
      <c r="H253" s="189">
        <f t="shared" si="43"/>
        <v>-35549.726658391031</v>
      </c>
      <c r="I253" s="189">
        <f t="shared" si="44"/>
        <v>0</v>
      </c>
      <c r="J253" s="88">
        <f t="shared" si="45"/>
        <v>0</v>
      </c>
      <c r="K253" s="189">
        <f t="shared" si="50"/>
        <v>-205.39214995582736</v>
      </c>
      <c r="L253" s="88">
        <f t="shared" si="46"/>
        <v>-2244.7308068672373</v>
      </c>
      <c r="M253" s="89">
        <f t="shared" si="51"/>
        <v>-37794.457465258267</v>
      </c>
      <c r="N253" s="89">
        <f t="shared" si="52"/>
        <v>256987.54253474175</v>
      </c>
      <c r="O253" s="89">
        <f t="shared" si="53"/>
        <v>23514.277841956424</v>
      </c>
      <c r="P253" s="90">
        <f t="shared" si="47"/>
        <v>1.0742226969461874</v>
      </c>
      <c r="Q253" s="1">
        <v>1950.2412238684701</v>
      </c>
      <c r="R253" s="93">
        <f t="shared" si="54"/>
        <v>0.11294767920382381</v>
      </c>
      <c r="S253" s="93">
        <f t="shared" si="54"/>
        <v>0.11824306572762265</v>
      </c>
      <c r="T253" s="92">
        <v>10929</v>
      </c>
      <c r="U253" s="1">
        <v>264866</v>
      </c>
      <c r="V253" s="1">
        <v>24120.389764138057</v>
      </c>
      <c r="W253" s="195"/>
      <c r="X253" s="89">
        <v>0</v>
      </c>
      <c r="Y253" s="89">
        <f t="shared" si="55"/>
        <v>0</v>
      </c>
      <c r="Z253" s="1"/>
    </row>
    <row r="254" spans="2:27">
      <c r="B254" s="204">
        <v>4619</v>
      </c>
      <c r="C254" t="s">
        <v>281</v>
      </c>
      <c r="D254" s="1">
        <v>46139</v>
      </c>
      <c r="E254" s="86">
        <f t="shared" si="48"/>
        <v>46841.624365482232</v>
      </c>
      <c r="F254" s="87">
        <f t="shared" si="42"/>
        <v>2.1399056519373865</v>
      </c>
      <c r="G254" s="189">
        <f t="shared" si="49"/>
        <v>-15969.054696698549</v>
      </c>
      <c r="H254" s="189">
        <f t="shared" si="43"/>
        <v>-15729.51887624807</v>
      </c>
      <c r="I254" s="189">
        <f t="shared" si="44"/>
        <v>0</v>
      </c>
      <c r="J254" s="88">
        <f t="shared" si="45"/>
        <v>0</v>
      </c>
      <c r="K254" s="189">
        <f t="shared" si="50"/>
        <v>-205.39214995582736</v>
      </c>
      <c r="L254" s="88">
        <f t="shared" si="46"/>
        <v>-202.31126770648996</v>
      </c>
      <c r="M254" s="89">
        <f t="shared" si="51"/>
        <v>-15931.830143954559</v>
      </c>
      <c r="N254" s="89">
        <f t="shared" si="52"/>
        <v>30207.169856045439</v>
      </c>
      <c r="O254" s="89">
        <f t="shared" si="53"/>
        <v>30667.177518827855</v>
      </c>
      <c r="P254" s="90">
        <f t="shared" si="47"/>
        <v>1.4009946792081371</v>
      </c>
      <c r="Q254" s="1">
        <v>227.92474384759771</v>
      </c>
      <c r="R254" s="93">
        <f t="shared" si="54"/>
        <v>4.141838208739617E-2</v>
      </c>
      <c r="S254" s="93">
        <f t="shared" si="54"/>
        <v>2.2387386272601222E-2</v>
      </c>
      <c r="T254" s="92">
        <v>985</v>
      </c>
      <c r="U254" s="1">
        <v>44304</v>
      </c>
      <c r="V254" s="1">
        <v>45815.925542916229</v>
      </c>
      <c r="W254" s="195"/>
      <c r="X254" s="89">
        <v>0</v>
      </c>
      <c r="Y254" s="89">
        <f t="shared" si="55"/>
        <v>0</v>
      </c>
      <c r="Z254" s="1"/>
    </row>
    <row r="255" spans="2:27">
      <c r="B255" s="204">
        <v>4620</v>
      </c>
      <c r="C255" t="s">
        <v>282</v>
      </c>
      <c r="D255" s="1">
        <v>28815</v>
      </c>
      <c r="E255" s="86">
        <f t="shared" si="48"/>
        <v>25866.247755834829</v>
      </c>
      <c r="F255" s="87">
        <f t="shared" si="42"/>
        <v>1.1816697332108808</v>
      </c>
      <c r="G255" s="189">
        <f t="shared" si="49"/>
        <v>-2544.8136665242118</v>
      </c>
      <c r="H255" s="189">
        <f t="shared" si="43"/>
        <v>-2834.9224245079718</v>
      </c>
      <c r="I255" s="189">
        <f t="shared" si="44"/>
        <v>0</v>
      </c>
      <c r="J255" s="88">
        <f t="shared" si="45"/>
        <v>0</v>
      </c>
      <c r="K255" s="189">
        <f t="shared" si="50"/>
        <v>-205.39214995582736</v>
      </c>
      <c r="L255" s="88">
        <f t="shared" si="46"/>
        <v>-228.80685505079168</v>
      </c>
      <c r="M255" s="89">
        <f t="shared" si="51"/>
        <v>-3063.7292795587637</v>
      </c>
      <c r="N255" s="89">
        <f t="shared" si="52"/>
        <v>25751.270720441236</v>
      </c>
      <c r="O255" s="89">
        <f t="shared" si="53"/>
        <v>23116.041939354789</v>
      </c>
      <c r="P255" s="90">
        <f t="shared" si="47"/>
        <v>1.0560297484665955</v>
      </c>
      <c r="Q255" s="1">
        <v>1002.5671519251036</v>
      </c>
      <c r="R255" s="93">
        <f t="shared" si="54"/>
        <v>0.13655188735060939</v>
      </c>
      <c r="S255" s="93">
        <f t="shared" si="54"/>
        <v>0.12226847045392318</v>
      </c>
      <c r="T255" s="92">
        <v>1114</v>
      </c>
      <c r="U255" s="1">
        <v>25353</v>
      </c>
      <c r="V255" s="1">
        <v>23048.181818181816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204">
        <v>4621</v>
      </c>
      <c r="C256" t="s">
        <v>283</v>
      </c>
      <c r="D256" s="1">
        <v>323859</v>
      </c>
      <c r="E256" s="86">
        <f t="shared" si="48"/>
        <v>19701.849373403089</v>
      </c>
      <c r="F256" s="87">
        <f t="shared" si="42"/>
        <v>0.90005629392374908</v>
      </c>
      <c r="G256" s="189">
        <f t="shared" si="49"/>
        <v>1400.4012982321019</v>
      </c>
      <c r="H256" s="189">
        <f t="shared" si="43"/>
        <v>23019.796540339292</v>
      </c>
      <c r="I256" s="189">
        <f t="shared" si="44"/>
        <v>0</v>
      </c>
      <c r="J256" s="88">
        <f t="shared" si="45"/>
        <v>0</v>
      </c>
      <c r="K256" s="189">
        <f t="shared" si="50"/>
        <v>-205.39214995582736</v>
      </c>
      <c r="L256" s="88">
        <f t="shared" si="46"/>
        <v>-3376.23616097389</v>
      </c>
      <c r="M256" s="89">
        <f t="shared" si="51"/>
        <v>19643.560379365401</v>
      </c>
      <c r="N256" s="89">
        <f t="shared" si="52"/>
        <v>343502.5603793654</v>
      </c>
      <c r="O256" s="89">
        <f t="shared" si="53"/>
        <v>20896.858521679365</v>
      </c>
      <c r="P256" s="90">
        <f t="shared" si="47"/>
        <v>0.95464891032322818</v>
      </c>
      <c r="Q256" s="1">
        <v>8271.2811161084646</v>
      </c>
      <c r="R256" s="90">
        <f t="shared" si="54"/>
        <v>8.0751248911269738E-2</v>
      </c>
      <c r="S256" s="90">
        <f t="shared" si="54"/>
        <v>8.061975466027653E-2</v>
      </c>
      <c r="T256" s="92">
        <v>16438</v>
      </c>
      <c r="U256" s="1">
        <v>299661</v>
      </c>
      <c r="V256" s="1">
        <v>18231.99075200779</v>
      </c>
      <c r="W256" s="195"/>
      <c r="X256" s="89">
        <v>0</v>
      </c>
      <c r="Y256" s="89">
        <f t="shared" si="55"/>
        <v>0</v>
      </c>
      <c r="Z256" s="1"/>
    </row>
    <row r="257" spans="2:27">
      <c r="B257" s="204">
        <v>4622</v>
      </c>
      <c r="C257" t="s">
        <v>284</v>
      </c>
      <c r="D257" s="1">
        <v>174245</v>
      </c>
      <c r="E257" s="86">
        <f t="shared" si="48"/>
        <v>20523.557126030624</v>
      </c>
      <c r="F257" s="87">
        <f t="shared" si="42"/>
        <v>0.93759506607154386</v>
      </c>
      <c r="G257" s="189">
        <f t="shared" si="49"/>
        <v>874.50833655047927</v>
      </c>
      <c r="H257" s="189">
        <f t="shared" si="43"/>
        <v>7424.5757773135683</v>
      </c>
      <c r="I257" s="189">
        <f t="shared" si="44"/>
        <v>0</v>
      </c>
      <c r="J257" s="88">
        <f t="shared" si="45"/>
        <v>0</v>
      </c>
      <c r="K257" s="189">
        <f t="shared" si="50"/>
        <v>-205.39214995582736</v>
      </c>
      <c r="L257" s="88">
        <f t="shared" si="46"/>
        <v>-1743.7793531249743</v>
      </c>
      <c r="M257" s="89">
        <f t="shared" si="51"/>
        <v>5680.7964241885938</v>
      </c>
      <c r="N257" s="89">
        <f t="shared" si="52"/>
        <v>179925.79642418859</v>
      </c>
      <c r="O257" s="89">
        <f t="shared" si="53"/>
        <v>21192.673312625273</v>
      </c>
      <c r="P257" s="90">
        <f t="shared" si="47"/>
        <v>0.96816286829643405</v>
      </c>
      <c r="Q257" s="1">
        <v>2441.8366246356536</v>
      </c>
      <c r="R257" s="90">
        <f t="shared" si="54"/>
        <v>9.8353525548089404E-2</v>
      </c>
      <c r="S257" s="90">
        <f t="shared" si="54"/>
        <v>0.10184652262580424</v>
      </c>
      <c r="T257" s="92">
        <v>8490</v>
      </c>
      <c r="U257" s="1">
        <v>158642</v>
      </c>
      <c r="V257" s="1">
        <v>18626.511682517317</v>
      </c>
      <c r="W257" s="195"/>
      <c r="X257" s="89">
        <v>0</v>
      </c>
      <c r="Y257" s="89">
        <f t="shared" si="55"/>
        <v>0</v>
      </c>
      <c r="Z257" s="1"/>
    </row>
    <row r="258" spans="2:27">
      <c r="B258" s="204">
        <v>4623</v>
      </c>
      <c r="C258" t="s">
        <v>285</v>
      </c>
      <c r="D258" s="1">
        <v>50603</v>
      </c>
      <c r="E258" s="86">
        <f t="shared" si="48"/>
        <v>20330.654881478506</v>
      </c>
      <c r="F258" s="87">
        <f t="shared" si="42"/>
        <v>0.92878254923464543</v>
      </c>
      <c r="G258" s="189">
        <f t="shared" si="49"/>
        <v>997.96577306383529</v>
      </c>
      <c r="H258" s="189">
        <f t="shared" si="43"/>
        <v>2483.9368091558858</v>
      </c>
      <c r="I258" s="189">
        <f t="shared" si="44"/>
        <v>0</v>
      </c>
      <c r="J258" s="88">
        <f t="shared" si="45"/>
        <v>0</v>
      </c>
      <c r="K258" s="189">
        <f t="shared" si="50"/>
        <v>-205.39214995582736</v>
      </c>
      <c r="L258" s="88">
        <f t="shared" si="46"/>
        <v>-511.22106124005433</v>
      </c>
      <c r="M258" s="89">
        <f t="shared" si="51"/>
        <v>1972.7157479158316</v>
      </c>
      <c r="N258" s="89">
        <f t="shared" si="52"/>
        <v>52575.715747915834</v>
      </c>
      <c r="O258" s="89">
        <f t="shared" si="53"/>
        <v>21123.228504586514</v>
      </c>
      <c r="P258" s="90">
        <f t="shared" si="47"/>
        <v>0.96499036223515078</v>
      </c>
      <c r="Q258" s="1">
        <v>1885.9894085651522</v>
      </c>
      <c r="R258" s="90">
        <f t="shared" si="54"/>
        <v>8.9384512712320507E-2</v>
      </c>
      <c r="S258" s="90">
        <f t="shared" si="54"/>
        <v>9.0259871902929181E-2</v>
      </c>
      <c r="T258" s="92">
        <v>2489</v>
      </c>
      <c r="U258" s="1">
        <v>46451</v>
      </c>
      <c r="V258" s="1">
        <v>18647.531112003209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204">
        <v>4624</v>
      </c>
      <c r="C259" t="s">
        <v>286</v>
      </c>
      <c r="D259" s="1">
        <v>557134</v>
      </c>
      <c r="E259" s="86">
        <f t="shared" si="48"/>
        <v>20825.103726684858</v>
      </c>
      <c r="F259" s="87">
        <f t="shared" si="42"/>
        <v>0.9513708751687624</v>
      </c>
      <c r="G259" s="189">
        <f t="shared" si="49"/>
        <v>681.51851213176974</v>
      </c>
      <c r="H259" s="189">
        <f t="shared" si="43"/>
        <v>18232.664755061236</v>
      </c>
      <c r="I259" s="189">
        <f t="shared" si="44"/>
        <v>0</v>
      </c>
      <c r="J259" s="88">
        <f t="shared" si="45"/>
        <v>0</v>
      </c>
      <c r="K259" s="189">
        <f t="shared" si="50"/>
        <v>-205.39214995582736</v>
      </c>
      <c r="L259" s="88">
        <f t="shared" si="46"/>
        <v>-5494.8561877682496</v>
      </c>
      <c r="M259" s="89">
        <f t="shared" si="51"/>
        <v>12737.808567292986</v>
      </c>
      <c r="N259" s="89">
        <f t="shared" si="52"/>
        <v>569871.80856729299</v>
      </c>
      <c r="O259" s="89">
        <f t="shared" si="53"/>
        <v>21301.230088860801</v>
      </c>
      <c r="P259" s="90">
        <f t="shared" si="47"/>
        <v>0.97312215957143289</v>
      </c>
      <c r="Q259" s="1">
        <v>12136.563281375498</v>
      </c>
      <c r="R259" s="90">
        <f t="shared" si="54"/>
        <v>0.13618500882014051</v>
      </c>
      <c r="S259" s="90">
        <f t="shared" si="54"/>
        <v>0.11873006774343582</v>
      </c>
      <c r="T259" s="92">
        <v>26753</v>
      </c>
      <c r="U259" s="1">
        <v>490355</v>
      </c>
      <c r="V259" s="1">
        <v>18614.949510287755</v>
      </c>
      <c r="W259" s="195"/>
      <c r="X259" s="89">
        <v>0</v>
      </c>
      <c r="Y259" s="89">
        <f t="shared" si="55"/>
        <v>0</v>
      </c>
      <c r="Z259" s="1"/>
    </row>
    <row r="260" spans="2:27">
      <c r="B260" s="204">
        <v>4625</v>
      </c>
      <c r="C260" t="s">
        <v>287</v>
      </c>
      <c r="D260" s="1">
        <v>170012</v>
      </c>
      <c r="E260" s="86">
        <f t="shared" si="48"/>
        <v>30827.198549410699</v>
      </c>
      <c r="F260" s="87">
        <f t="shared" si="42"/>
        <v>1.408305055660954</v>
      </c>
      <c r="G260" s="189">
        <f t="shared" si="49"/>
        <v>-5719.8221744127686</v>
      </c>
      <c r="H260" s="189">
        <f t="shared" si="43"/>
        <v>-31544.819291886419</v>
      </c>
      <c r="I260" s="189">
        <f t="shared" si="44"/>
        <v>0</v>
      </c>
      <c r="J260" s="88">
        <f t="shared" si="45"/>
        <v>0</v>
      </c>
      <c r="K260" s="189">
        <f t="shared" si="50"/>
        <v>-205.39214995582736</v>
      </c>
      <c r="L260" s="88">
        <f t="shared" si="46"/>
        <v>-1132.7377070063878</v>
      </c>
      <c r="M260" s="89">
        <f t="shared" si="51"/>
        <v>-32677.556998892807</v>
      </c>
      <c r="N260" s="89">
        <f t="shared" si="52"/>
        <v>137334.4430011072</v>
      </c>
      <c r="O260" s="89">
        <f t="shared" si="53"/>
        <v>24901.984225042102</v>
      </c>
      <c r="P260" s="90">
        <f t="shared" si="47"/>
        <v>1.1376184645486216</v>
      </c>
      <c r="Q260" s="1">
        <v>-7614.8595306400821</v>
      </c>
      <c r="R260" s="90">
        <f t="shared" si="54"/>
        <v>-1.1914309958038381E-2</v>
      </c>
      <c r="S260" s="90">
        <f t="shared" si="54"/>
        <v>-2.5889048638595553E-2</v>
      </c>
      <c r="T260" s="92">
        <v>5515</v>
      </c>
      <c r="U260" s="1">
        <v>172062</v>
      </c>
      <c r="V260" s="1">
        <v>31646.496229538348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204">
        <v>4626</v>
      </c>
      <c r="C261" t="s">
        <v>288</v>
      </c>
      <c r="D261" s="1">
        <v>839233</v>
      </c>
      <c r="E261" s="86">
        <f t="shared" si="48"/>
        <v>20649.910189217786</v>
      </c>
      <c r="F261" s="87">
        <f t="shared" si="42"/>
        <v>0.94336736021625878</v>
      </c>
      <c r="G261" s="189">
        <f t="shared" si="49"/>
        <v>793.64237611069575</v>
      </c>
      <c r="H261" s="189">
        <f t="shared" si="43"/>
        <v>32254.419807514787</v>
      </c>
      <c r="I261" s="189">
        <f t="shared" si="44"/>
        <v>0</v>
      </c>
      <c r="J261" s="88">
        <f t="shared" si="45"/>
        <v>0</v>
      </c>
      <c r="K261" s="189">
        <f t="shared" si="50"/>
        <v>-205.39214995582736</v>
      </c>
      <c r="L261" s="88">
        <f t="shared" si="46"/>
        <v>-8347.3423663547801</v>
      </c>
      <c r="M261" s="89">
        <f t="shared" si="51"/>
        <v>23907.077441160007</v>
      </c>
      <c r="N261" s="89">
        <f t="shared" si="52"/>
        <v>863140.07744115999</v>
      </c>
      <c r="O261" s="89">
        <f t="shared" si="53"/>
        <v>21238.160415372655</v>
      </c>
      <c r="P261" s="90">
        <f t="shared" si="47"/>
        <v>0.97024089418853154</v>
      </c>
      <c r="Q261" s="1">
        <v>15327.019121533216</v>
      </c>
      <c r="R261" s="90">
        <f t="shared" si="54"/>
        <v>0.10239583018622558</v>
      </c>
      <c r="S261" s="90">
        <f t="shared" si="54"/>
        <v>8.785671537655533E-2</v>
      </c>
      <c r="T261" s="92">
        <v>40641</v>
      </c>
      <c r="U261" s="1">
        <v>761281</v>
      </c>
      <c r="V261" s="1">
        <v>18982.196733574365</v>
      </c>
      <c r="W261" s="195"/>
      <c r="X261" s="89">
        <v>0</v>
      </c>
      <c r="Y261" s="89">
        <f t="shared" si="55"/>
        <v>0</v>
      </c>
      <c r="Z261" s="1"/>
    </row>
    <row r="262" spans="2:27">
      <c r="B262" s="204">
        <v>4627</v>
      </c>
      <c r="C262" t="s">
        <v>289</v>
      </c>
      <c r="D262" s="1">
        <v>603539</v>
      </c>
      <c r="E262" s="86">
        <f t="shared" si="48"/>
        <v>19723.496732026146</v>
      </c>
      <c r="F262" s="87">
        <f t="shared" si="42"/>
        <v>0.90104522856669733</v>
      </c>
      <c r="G262" s="189">
        <f t="shared" si="49"/>
        <v>1386.5469887133456</v>
      </c>
      <c r="H262" s="189">
        <f t="shared" si="43"/>
        <v>42428.337854628378</v>
      </c>
      <c r="I262" s="189">
        <f t="shared" si="44"/>
        <v>0</v>
      </c>
      <c r="J262" s="88">
        <f t="shared" si="45"/>
        <v>0</v>
      </c>
      <c r="K262" s="189">
        <f t="shared" si="50"/>
        <v>-205.39214995582736</v>
      </c>
      <c r="L262" s="88">
        <f t="shared" si="46"/>
        <v>-6284.9997886483179</v>
      </c>
      <c r="M262" s="89">
        <f t="shared" si="51"/>
        <v>36143.33806598006</v>
      </c>
      <c r="N262" s="89">
        <f t="shared" si="52"/>
        <v>639682.33806598</v>
      </c>
      <c r="O262" s="89">
        <f t="shared" si="53"/>
        <v>20904.651570783659</v>
      </c>
      <c r="P262" s="90">
        <f t="shared" si="47"/>
        <v>0.95500492679468918</v>
      </c>
      <c r="Q262" s="1">
        <v>15626.543311407604</v>
      </c>
      <c r="R262" s="90">
        <f t="shared" si="54"/>
        <v>0.1360263669080998</v>
      </c>
      <c r="S262" s="90">
        <f t="shared" si="54"/>
        <v>0.12774748194664529</v>
      </c>
      <c r="T262" s="92">
        <v>30600</v>
      </c>
      <c r="U262" s="1">
        <v>531272</v>
      </c>
      <c r="V262" s="1">
        <v>17489.28465615433</v>
      </c>
      <c r="W262" s="195"/>
      <c r="X262" s="89">
        <v>0</v>
      </c>
      <c r="Y262" s="89">
        <f t="shared" si="55"/>
        <v>0</v>
      </c>
      <c r="Z262" s="1"/>
    </row>
    <row r="263" spans="2:27">
      <c r="B263" s="204">
        <v>4628</v>
      </c>
      <c r="C263" t="s">
        <v>290</v>
      </c>
      <c r="D263" s="1">
        <v>84530</v>
      </c>
      <c r="E263" s="86">
        <f t="shared" si="48"/>
        <v>21679.917927673763</v>
      </c>
      <c r="F263" s="87">
        <f t="shared" ref="F263:F326" si="56">E263/E$365</f>
        <v>0.99042207727439346</v>
      </c>
      <c r="G263" s="189">
        <f t="shared" si="49"/>
        <v>134.43742349887034</v>
      </c>
      <c r="H263" s="189">
        <f t="shared" ref="H263:H326" si="57">G263*T263/1000</f>
        <v>524.17151422209554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-205.39214995582736</v>
      </c>
      <c r="L263" s="88">
        <f t="shared" ref="L263:L326" si="60">K263*T263/1000</f>
        <v>-800.82399267777089</v>
      </c>
      <c r="M263" s="89">
        <f t="shared" si="51"/>
        <v>-276.65247845567535</v>
      </c>
      <c r="N263" s="89">
        <f t="shared" si="52"/>
        <v>84253.347521544318</v>
      </c>
      <c r="O263" s="89">
        <f t="shared" si="53"/>
        <v>21608.963201216804</v>
      </c>
      <c r="P263" s="90">
        <f t="shared" ref="P263:P326" si="61">O263/O$365</f>
        <v>0.98718059232945987</v>
      </c>
      <c r="Q263" s="1">
        <v>2971.3850317378542</v>
      </c>
      <c r="R263" s="90">
        <f t="shared" si="54"/>
        <v>0.11914313328302287</v>
      </c>
      <c r="S263" s="90">
        <f t="shared" si="54"/>
        <v>0.11225433225742849</v>
      </c>
      <c r="T263" s="92">
        <v>3899</v>
      </c>
      <c r="U263" s="1">
        <v>75531</v>
      </c>
      <c r="V263" s="1">
        <v>19491.870967741936</v>
      </c>
      <c r="W263" s="195"/>
      <c r="X263" s="89">
        <v>0</v>
      </c>
      <c r="Y263" s="89">
        <f t="shared" si="55"/>
        <v>0</v>
      </c>
      <c r="Z263" s="1"/>
    </row>
    <row r="264" spans="2:27">
      <c r="B264" s="204">
        <v>4629</v>
      </c>
      <c r="C264" t="s">
        <v>291</v>
      </c>
      <c r="D264" s="1">
        <v>22106</v>
      </c>
      <c r="E264" s="86">
        <f t="shared" ref="E264:E327" si="62">D264/T264*1000</f>
        <v>55682.619647355161</v>
      </c>
      <c r="F264" s="87">
        <f t="shared" si="56"/>
        <v>2.5437963373845172</v>
      </c>
      <c r="G264" s="189">
        <f t="shared" ref="G264:G327" si="63">($E$365+$Y$365-E264-Y264)*0.64</f>
        <v>-21627.291677097222</v>
      </c>
      <c r="H264" s="189">
        <f t="shared" si="57"/>
        <v>-8586.0347958075981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-205.39214995582736</v>
      </c>
      <c r="L264" s="88">
        <f t="shared" si="60"/>
        <v>-81.540683532463461</v>
      </c>
      <c r="M264" s="89">
        <f t="shared" ref="M264:M327" si="65">+H264+L264</f>
        <v>-8667.5754793400611</v>
      </c>
      <c r="N264" s="89">
        <f t="shared" ref="N264:N327" si="66">D264+M264</f>
        <v>13438.424520659939</v>
      </c>
      <c r="O264" s="89">
        <f t="shared" ref="O264:O327" si="67">N264/T264*1000</f>
        <v>33849.935820302111</v>
      </c>
      <c r="P264" s="90">
        <f t="shared" si="61"/>
        <v>1.5463953259691043</v>
      </c>
      <c r="Q264" s="1">
        <v>323.66818609898291</v>
      </c>
      <c r="R264" s="90">
        <f t="shared" ref="R264:S327" si="68">(D264-U264)/U264</f>
        <v>4.2932628797886396E-2</v>
      </c>
      <c r="S264" s="90">
        <f t="shared" si="68"/>
        <v>2.9797457150557777E-2</v>
      </c>
      <c r="T264" s="92">
        <v>397</v>
      </c>
      <c r="U264" s="1">
        <v>21196</v>
      </c>
      <c r="V264" s="1">
        <v>54071.428571428572</v>
      </c>
      <c r="W264" s="195"/>
      <c r="X264" s="89">
        <v>0</v>
      </c>
      <c r="Y264" s="89">
        <f t="shared" ref="Y264:Y327" si="69">X264*1000/T264</f>
        <v>0</v>
      </c>
      <c r="Z264" s="1"/>
    </row>
    <row r="265" spans="2:27">
      <c r="B265" s="204">
        <v>4630</v>
      </c>
      <c r="C265" t="s">
        <v>292</v>
      </c>
      <c r="D265" s="1">
        <v>148085</v>
      </c>
      <c r="E265" s="86">
        <f t="shared" si="62"/>
        <v>17991.131089782531</v>
      </c>
      <c r="F265" s="87">
        <f t="shared" si="56"/>
        <v>0.82190409972508049</v>
      </c>
      <c r="G265" s="189">
        <f t="shared" si="63"/>
        <v>2495.2609997492586</v>
      </c>
      <c r="H265" s="189">
        <f t="shared" si="57"/>
        <v>20538.493288936148</v>
      </c>
      <c r="I265" s="189">
        <f t="shared" si="58"/>
        <v>598.44668517169976</v>
      </c>
      <c r="J265" s="88">
        <f t="shared" si="59"/>
        <v>4925.8146656482613</v>
      </c>
      <c r="K265" s="189">
        <f t="shared" si="64"/>
        <v>393.05453521587242</v>
      </c>
      <c r="L265" s="88">
        <f t="shared" si="60"/>
        <v>3235.231879361846</v>
      </c>
      <c r="M265" s="89">
        <f t="shared" si="65"/>
        <v>23773.725168297995</v>
      </c>
      <c r="N265" s="89">
        <f t="shared" si="66"/>
        <v>171858.725168298</v>
      </c>
      <c r="O265" s="89">
        <f t="shared" si="67"/>
        <v>20879.446624747663</v>
      </c>
      <c r="P265" s="90">
        <f t="shared" si="61"/>
        <v>0.95385346786879099</v>
      </c>
      <c r="Q265" s="1">
        <v>7934.6167770007505</v>
      </c>
      <c r="R265" s="90">
        <f t="shared" si="68"/>
        <v>0.12790573683088077</v>
      </c>
      <c r="S265" s="90">
        <f t="shared" si="68"/>
        <v>0.11982088219924167</v>
      </c>
      <c r="T265" s="92">
        <v>8231</v>
      </c>
      <c r="U265" s="1">
        <v>131292</v>
      </c>
      <c r="V265" s="1">
        <v>16066.079295154186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204">
        <v>4631</v>
      </c>
      <c r="C266" t="s">
        <v>293</v>
      </c>
      <c r="D266" s="1">
        <v>609675</v>
      </c>
      <c r="E266" s="86">
        <f t="shared" si="62"/>
        <v>20131.253095591877</v>
      </c>
      <c r="F266" s="87">
        <f t="shared" si="56"/>
        <v>0.9196731083387476</v>
      </c>
      <c r="G266" s="189">
        <f t="shared" si="63"/>
        <v>1125.5829160312774</v>
      </c>
      <c r="H266" s="189">
        <f t="shared" si="57"/>
        <v>34088.278612007241</v>
      </c>
      <c r="I266" s="189">
        <f t="shared" si="58"/>
        <v>0</v>
      </c>
      <c r="J266" s="88">
        <f t="shared" si="59"/>
        <v>0</v>
      </c>
      <c r="K266" s="189">
        <f t="shared" si="64"/>
        <v>-205.39214995582736</v>
      </c>
      <c r="L266" s="88">
        <f t="shared" si="60"/>
        <v>-6220.3012614122308</v>
      </c>
      <c r="M266" s="89">
        <f t="shared" si="65"/>
        <v>27867.977350595011</v>
      </c>
      <c r="N266" s="89">
        <f t="shared" si="66"/>
        <v>637542.97735059506</v>
      </c>
      <c r="O266" s="89">
        <f t="shared" si="67"/>
        <v>21051.443861667329</v>
      </c>
      <c r="P266" s="90">
        <f t="shared" si="61"/>
        <v>0.96171096351262764</v>
      </c>
      <c r="Q266" s="1">
        <v>15731.983012613746</v>
      </c>
      <c r="R266" s="90">
        <f t="shared" si="68"/>
        <v>0.14135226866403705</v>
      </c>
      <c r="S266" s="90">
        <f t="shared" si="68"/>
        <v>0.13698057101949257</v>
      </c>
      <c r="T266" s="92">
        <v>30285</v>
      </c>
      <c r="U266" s="1">
        <v>534169</v>
      </c>
      <c r="V266" s="1">
        <v>17705.890152142929</v>
      </c>
      <c r="W266" s="195"/>
      <c r="X266" s="89">
        <v>0</v>
      </c>
      <c r="Y266" s="89">
        <f t="shared" si="69"/>
        <v>0</v>
      </c>
      <c r="Z266" s="1"/>
    </row>
    <row r="267" spans="2:27">
      <c r="B267" s="204">
        <v>4632</v>
      </c>
      <c r="C267" t="s">
        <v>294</v>
      </c>
      <c r="D267" s="1">
        <v>75224</v>
      </c>
      <c r="E267" s="86">
        <f t="shared" si="62"/>
        <v>25525.619273837801</v>
      </c>
      <c r="F267" s="87">
        <f t="shared" si="56"/>
        <v>1.1661085133832134</v>
      </c>
      <c r="G267" s="189">
        <f t="shared" si="63"/>
        <v>-2326.8114380461143</v>
      </c>
      <c r="H267" s="189">
        <f t="shared" si="57"/>
        <v>-6857.1133079218989</v>
      </c>
      <c r="I267" s="189">
        <f t="shared" si="58"/>
        <v>0</v>
      </c>
      <c r="J267" s="88">
        <f t="shared" si="59"/>
        <v>0</v>
      </c>
      <c r="K267" s="189">
        <f t="shared" si="64"/>
        <v>-205.39214995582736</v>
      </c>
      <c r="L267" s="88">
        <f t="shared" si="60"/>
        <v>-605.29066591982325</v>
      </c>
      <c r="M267" s="89">
        <f t="shared" si="65"/>
        <v>-7462.4039738417223</v>
      </c>
      <c r="N267" s="89">
        <f t="shared" si="66"/>
        <v>67761.59602615828</v>
      </c>
      <c r="O267" s="89">
        <f t="shared" si="67"/>
        <v>22993.415685835858</v>
      </c>
      <c r="P267" s="90">
        <f t="shared" si="61"/>
        <v>1.0504277093286352</v>
      </c>
      <c r="Q267" s="1">
        <v>653.13346204961726</v>
      </c>
      <c r="R267" s="90">
        <f t="shared" si="68"/>
        <v>0.10838686862733542</v>
      </c>
      <c r="S267" s="90">
        <f t="shared" si="68"/>
        <v>9.6351449626292121E-2</v>
      </c>
      <c r="T267" s="92">
        <v>2947</v>
      </c>
      <c r="U267" s="1">
        <v>67868</v>
      </c>
      <c r="V267" s="1">
        <v>23282.332761578044</v>
      </c>
      <c r="W267" s="195"/>
      <c r="X267" s="89">
        <v>0</v>
      </c>
      <c r="Y267" s="89">
        <f t="shared" si="69"/>
        <v>0</v>
      </c>
      <c r="Z267" s="1"/>
    </row>
    <row r="268" spans="2:27">
      <c r="B268" s="204">
        <v>4633</v>
      </c>
      <c r="C268" t="s">
        <v>295</v>
      </c>
      <c r="D268" s="1">
        <v>10272</v>
      </c>
      <c r="E268" s="86">
        <f t="shared" si="62"/>
        <v>19417.769376181473</v>
      </c>
      <c r="F268" s="87">
        <f t="shared" si="56"/>
        <v>0.88707842648444524</v>
      </c>
      <c r="G268" s="189">
        <f t="shared" si="63"/>
        <v>1582.2124964539357</v>
      </c>
      <c r="H268" s="189">
        <f t="shared" si="57"/>
        <v>836.99041062413198</v>
      </c>
      <c r="I268" s="189">
        <f t="shared" si="58"/>
        <v>99.12328493207005</v>
      </c>
      <c r="J268" s="88">
        <f t="shared" si="59"/>
        <v>52.436217729065056</v>
      </c>
      <c r="K268" s="189">
        <f t="shared" si="64"/>
        <v>-106.26886502375731</v>
      </c>
      <c r="L268" s="88">
        <f t="shared" si="60"/>
        <v>-56.216229597567619</v>
      </c>
      <c r="M268" s="89">
        <f t="shared" si="65"/>
        <v>780.77418102656441</v>
      </c>
      <c r="N268" s="89">
        <f t="shared" si="66"/>
        <v>11052.774181026565</v>
      </c>
      <c r="O268" s="89">
        <f t="shared" si="67"/>
        <v>20893.713007611655</v>
      </c>
      <c r="P268" s="90">
        <f t="shared" si="61"/>
        <v>0.95450521113638476</v>
      </c>
      <c r="Q268" s="1">
        <v>385.93014312666043</v>
      </c>
      <c r="R268" s="90">
        <f t="shared" si="68"/>
        <v>0.11241065627030539</v>
      </c>
      <c r="S268" s="90">
        <f t="shared" si="68"/>
        <v>9.5587810806860268E-2</v>
      </c>
      <c r="T268" s="92">
        <v>529</v>
      </c>
      <c r="U268" s="1">
        <v>9234</v>
      </c>
      <c r="V268" s="1">
        <v>17723.608445297505</v>
      </c>
      <c r="W268" s="195"/>
      <c r="X268" s="89">
        <v>0</v>
      </c>
      <c r="Y268" s="89">
        <f t="shared" si="69"/>
        <v>0</v>
      </c>
      <c r="Z268" s="1"/>
    </row>
    <row r="269" spans="2:27">
      <c r="B269" s="204">
        <v>4634</v>
      </c>
      <c r="C269" t="s">
        <v>296</v>
      </c>
      <c r="D269" s="1">
        <v>44920</v>
      </c>
      <c r="E269" s="86">
        <f t="shared" si="62"/>
        <v>26866.02870813397</v>
      </c>
      <c r="F269" s="87">
        <f t="shared" si="56"/>
        <v>1.2273435743618899</v>
      </c>
      <c r="G269" s="189">
        <f t="shared" si="63"/>
        <v>-3184.6734759956621</v>
      </c>
      <c r="H269" s="189">
        <f t="shared" si="57"/>
        <v>-5324.774051864747</v>
      </c>
      <c r="I269" s="189">
        <f t="shared" si="58"/>
        <v>0</v>
      </c>
      <c r="J269" s="88">
        <f t="shared" si="59"/>
        <v>0</v>
      </c>
      <c r="K269" s="189">
        <f t="shared" si="64"/>
        <v>-205.39214995582736</v>
      </c>
      <c r="L269" s="88">
        <f t="shared" si="60"/>
        <v>-343.41567472614338</v>
      </c>
      <c r="M269" s="89">
        <f t="shared" si="65"/>
        <v>-5668.1897265908901</v>
      </c>
      <c r="N269" s="89">
        <f t="shared" si="66"/>
        <v>39251.810273409108</v>
      </c>
      <c r="O269" s="89">
        <f t="shared" si="67"/>
        <v>23475.963082182483</v>
      </c>
      <c r="P269" s="90">
        <f t="shared" si="61"/>
        <v>1.0724723312809588</v>
      </c>
      <c r="Q269" s="1">
        <v>743.1208240743008</v>
      </c>
      <c r="R269" s="90">
        <f t="shared" si="68"/>
        <v>3.359410952600092E-2</v>
      </c>
      <c r="S269" s="90">
        <f t="shared" si="68"/>
        <v>4.2866783953566578E-2</v>
      </c>
      <c r="T269" s="92">
        <v>1672</v>
      </c>
      <c r="U269" s="1">
        <v>43460</v>
      </c>
      <c r="V269" s="1">
        <v>25761.707172495557</v>
      </c>
      <c r="W269" s="195"/>
      <c r="X269" s="89">
        <v>0</v>
      </c>
      <c r="Y269" s="89">
        <f t="shared" si="69"/>
        <v>0</v>
      </c>
      <c r="Z269" s="1"/>
    </row>
    <row r="270" spans="2:27">
      <c r="B270" s="204">
        <v>4635</v>
      </c>
      <c r="C270" t="s">
        <v>297</v>
      </c>
      <c r="D270" s="1">
        <v>53833</v>
      </c>
      <c r="E270" s="86">
        <f t="shared" si="62"/>
        <v>23395.4802259887</v>
      </c>
      <c r="F270" s="87">
        <f t="shared" si="56"/>
        <v>1.0687955647045198</v>
      </c>
      <c r="G270" s="189">
        <f t="shared" si="63"/>
        <v>-963.52244742268931</v>
      </c>
      <c r="H270" s="189">
        <f t="shared" si="57"/>
        <v>-2217.0651515196082</v>
      </c>
      <c r="I270" s="189">
        <f t="shared" si="58"/>
        <v>0</v>
      </c>
      <c r="J270" s="88">
        <f t="shared" si="59"/>
        <v>0</v>
      </c>
      <c r="K270" s="189">
        <f t="shared" si="64"/>
        <v>-205.39214995582736</v>
      </c>
      <c r="L270" s="88">
        <f t="shared" si="60"/>
        <v>-472.60733704835877</v>
      </c>
      <c r="M270" s="89">
        <f t="shared" si="65"/>
        <v>-2689.6724885679669</v>
      </c>
      <c r="N270" s="89">
        <f t="shared" si="66"/>
        <v>51143.327511432035</v>
      </c>
      <c r="O270" s="89">
        <f t="shared" si="67"/>
        <v>22226.565628610184</v>
      </c>
      <c r="P270" s="90">
        <f t="shared" si="61"/>
        <v>1.0153950478043055</v>
      </c>
      <c r="Q270" s="1">
        <v>-1336.1486745245406</v>
      </c>
      <c r="R270" s="90">
        <f t="shared" si="68"/>
        <v>0.14696921274102481</v>
      </c>
      <c r="S270" s="90">
        <f t="shared" si="68"/>
        <v>0.12653212550835116</v>
      </c>
      <c r="T270" s="92">
        <v>2301</v>
      </c>
      <c r="U270" s="1">
        <v>46935</v>
      </c>
      <c r="V270" s="1">
        <v>20767.699115044248</v>
      </c>
      <c r="W270" s="195"/>
      <c r="X270" s="89">
        <v>0</v>
      </c>
      <c r="Y270" s="89">
        <f t="shared" si="69"/>
        <v>0</v>
      </c>
      <c r="Z270" s="1"/>
    </row>
    <row r="271" spans="2:27">
      <c r="B271" s="204">
        <v>4636</v>
      </c>
      <c r="C271" t="s">
        <v>298</v>
      </c>
      <c r="D271" s="1">
        <v>18738</v>
      </c>
      <c r="E271" s="86">
        <f t="shared" si="62"/>
        <v>25253.369272237196</v>
      </c>
      <c r="F271" s="87">
        <f t="shared" si="56"/>
        <v>1.1536710856667995</v>
      </c>
      <c r="G271" s="189">
        <f t="shared" si="63"/>
        <v>-2152.571437021727</v>
      </c>
      <c r="H271" s="189">
        <f t="shared" si="57"/>
        <v>-1597.2080062701214</v>
      </c>
      <c r="I271" s="189">
        <f t="shared" si="58"/>
        <v>0</v>
      </c>
      <c r="J271" s="88">
        <f t="shared" si="59"/>
        <v>0</v>
      </c>
      <c r="K271" s="189">
        <f t="shared" si="64"/>
        <v>-205.39214995582736</v>
      </c>
      <c r="L271" s="88">
        <f t="shared" si="60"/>
        <v>-152.40097526722388</v>
      </c>
      <c r="M271" s="89">
        <f t="shared" si="65"/>
        <v>-1749.6089815373452</v>
      </c>
      <c r="N271" s="89">
        <f t="shared" si="66"/>
        <v>16988.391018462655</v>
      </c>
      <c r="O271" s="89">
        <f t="shared" si="67"/>
        <v>22895.405685259644</v>
      </c>
      <c r="P271" s="90">
        <f t="shared" si="61"/>
        <v>1.0459502353507262</v>
      </c>
      <c r="Q271" s="1">
        <v>-715.66862950769701</v>
      </c>
      <c r="R271" s="90">
        <f t="shared" si="68"/>
        <v>0.11290609966145988</v>
      </c>
      <c r="S271" s="90">
        <f t="shared" si="68"/>
        <v>0.10990635276210278</v>
      </c>
      <c r="T271" s="92">
        <v>742</v>
      </c>
      <c r="U271" s="1">
        <v>16837</v>
      </c>
      <c r="V271" s="1">
        <v>22752.702702702703</v>
      </c>
      <c r="W271" s="195"/>
      <c r="X271" s="89">
        <v>0</v>
      </c>
      <c r="Y271" s="89">
        <f t="shared" si="69"/>
        <v>0</v>
      </c>
      <c r="Z271" s="1"/>
    </row>
    <row r="272" spans="2:27">
      <c r="B272" s="204">
        <v>4637</v>
      </c>
      <c r="C272" t="s">
        <v>299</v>
      </c>
      <c r="D272" s="1">
        <v>26625</v>
      </c>
      <c r="E272" s="86">
        <f t="shared" si="62"/>
        <v>20882.352941176472</v>
      </c>
      <c r="F272" s="87">
        <f t="shared" si="56"/>
        <v>0.9539862395870351</v>
      </c>
      <c r="G272" s="189">
        <f t="shared" si="63"/>
        <v>644.87901485713667</v>
      </c>
      <c r="H272" s="189">
        <f t="shared" si="57"/>
        <v>822.22074394284925</v>
      </c>
      <c r="I272" s="189">
        <f t="shared" si="58"/>
        <v>0</v>
      </c>
      <c r="J272" s="88">
        <f t="shared" si="59"/>
        <v>0</v>
      </c>
      <c r="K272" s="189">
        <f t="shared" si="64"/>
        <v>-205.39214995582736</v>
      </c>
      <c r="L272" s="88">
        <f t="shared" si="60"/>
        <v>-261.87499119367988</v>
      </c>
      <c r="M272" s="89">
        <f t="shared" si="65"/>
        <v>560.34575274916938</v>
      </c>
      <c r="N272" s="89">
        <f t="shared" si="66"/>
        <v>27185.34575274917</v>
      </c>
      <c r="O272" s="89">
        <f t="shared" si="67"/>
        <v>21321.83980607778</v>
      </c>
      <c r="P272" s="90">
        <f t="shared" si="61"/>
        <v>0.97406369076201094</v>
      </c>
      <c r="Q272" s="1">
        <v>474.49263797531751</v>
      </c>
      <c r="R272" s="93">
        <f t="shared" si="68"/>
        <v>0.10495517928286853</v>
      </c>
      <c r="S272" s="93">
        <f t="shared" si="68"/>
        <v>0.11015496836184677</v>
      </c>
      <c r="T272" s="92">
        <v>1275</v>
      </c>
      <c r="U272" s="1">
        <v>24096</v>
      </c>
      <c r="V272" s="1">
        <v>18810.304449648713</v>
      </c>
      <c r="W272" s="195"/>
      <c r="X272" s="89">
        <v>0</v>
      </c>
      <c r="Y272" s="89">
        <f t="shared" si="69"/>
        <v>0</v>
      </c>
      <c r="Z272" s="1"/>
    </row>
    <row r="273" spans="2:28">
      <c r="B273" s="204">
        <v>4638</v>
      </c>
      <c r="C273" t="s">
        <v>300</v>
      </c>
      <c r="D273" s="1">
        <v>95576</v>
      </c>
      <c r="E273" s="86">
        <f t="shared" si="62"/>
        <v>24613.958279680661</v>
      </c>
      <c r="F273" s="87">
        <f t="shared" si="56"/>
        <v>1.1244603310139161</v>
      </c>
      <c r="G273" s="189">
        <f t="shared" si="63"/>
        <v>-1743.3484017855442</v>
      </c>
      <c r="H273" s="189">
        <f t="shared" si="57"/>
        <v>-6769.4218441332678</v>
      </c>
      <c r="I273" s="189">
        <f t="shared" si="58"/>
        <v>0</v>
      </c>
      <c r="J273" s="88">
        <f t="shared" si="59"/>
        <v>0</v>
      </c>
      <c r="K273" s="189">
        <f t="shared" si="64"/>
        <v>-205.39214995582736</v>
      </c>
      <c r="L273" s="88">
        <f t="shared" si="60"/>
        <v>-797.53771827847766</v>
      </c>
      <c r="M273" s="89">
        <f t="shared" si="65"/>
        <v>-7566.9595624117455</v>
      </c>
      <c r="N273" s="89">
        <f t="shared" si="66"/>
        <v>88009.04043758825</v>
      </c>
      <c r="O273" s="89">
        <f t="shared" si="67"/>
        <v>22665.217727939285</v>
      </c>
      <c r="P273" s="90">
        <f t="shared" si="61"/>
        <v>1.035434363675688</v>
      </c>
      <c r="Q273" s="1">
        <v>2035.2234927514983</v>
      </c>
      <c r="R273" s="93">
        <f t="shared" si="68"/>
        <v>7.7519729425028189E-2</v>
      </c>
      <c r="S273" s="93">
        <f t="shared" si="68"/>
        <v>8.0572193247762061E-2</v>
      </c>
      <c r="T273" s="92">
        <v>3883</v>
      </c>
      <c r="U273" s="1">
        <v>88700</v>
      </c>
      <c r="V273" s="1">
        <v>22778.633795582948</v>
      </c>
      <c r="W273" s="195"/>
      <c r="X273" s="89">
        <v>0</v>
      </c>
      <c r="Y273" s="89">
        <f t="shared" si="69"/>
        <v>0</v>
      </c>
      <c r="Z273" s="1"/>
    </row>
    <row r="274" spans="2:28">
      <c r="B274" s="204">
        <v>4639</v>
      </c>
      <c r="C274" t="s">
        <v>301</v>
      </c>
      <c r="D274" s="1">
        <v>58456</v>
      </c>
      <c r="E274" s="86">
        <f t="shared" si="62"/>
        <v>23086.887835703004</v>
      </c>
      <c r="F274" s="87">
        <f t="shared" si="56"/>
        <v>1.0546978768240831</v>
      </c>
      <c r="G274" s="189">
        <f t="shared" si="63"/>
        <v>-766.02331763984409</v>
      </c>
      <c r="H274" s="189">
        <f t="shared" si="57"/>
        <v>-1939.5710402640852</v>
      </c>
      <c r="I274" s="189">
        <f t="shared" si="58"/>
        <v>0</v>
      </c>
      <c r="J274" s="88">
        <f t="shared" si="59"/>
        <v>0</v>
      </c>
      <c r="K274" s="189">
        <f t="shared" si="64"/>
        <v>-205.39214995582736</v>
      </c>
      <c r="L274" s="88">
        <f t="shared" si="60"/>
        <v>-520.05292368815492</v>
      </c>
      <c r="M274" s="89">
        <f t="shared" si="65"/>
        <v>-2459.62396395224</v>
      </c>
      <c r="N274" s="89">
        <f t="shared" si="66"/>
        <v>55996.376036047761</v>
      </c>
      <c r="O274" s="89">
        <f t="shared" si="67"/>
        <v>22115.47236810733</v>
      </c>
      <c r="P274" s="90">
        <f t="shared" si="61"/>
        <v>1.0103198801673481</v>
      </c>
      <c r="Q274" s="1">
        <v>1805.6435445909792</v>
      </c>
      <c r="R274" s="93">
        <f t="shared" si="68"/>
        <v>6.0291663643618952E-2</v>
      </c>
      <c r="S274" s="93">
        <f t="shared" si="68"/>
        <v>6.7829282105540553E-2</v>
      </c>
      <c r="T274" s="92">
        <v>2532</v>
      </c>
      <c r="U274" s="1">
        <v>55132</v>
      </c>
      <c r="V274" s="1">
        <v>21620.392156862745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204">
        <v>4640</v>
      </c>
      <c r="C275" t="s">
        <v>302</v>
      </c>
      <c r="D275" s="1">
        <v>244990</v>
      </c>
      <c r="E275" s="86">
        <f t="shared" si="62"/>
        <v>19518.005098789035</v>
      </c>
      <c r="F275" s="87">
        <f t="shared" si="56"/>
        <v>0.89165758000953121</v>
      </c>
      <c r="G275" s="189">
        <f t="shared" si="63"/>
        <v>1518.0616339850963</v>
      </c>
      <c r="H275" s="189">
        <f t="shared" si="57"/>
        <v>19054.709629780929</v>
      </c>
      <c r="I275" s="189">
        <f t="shared" si="58"/>
        <v>64.040782019423389</v>
      </c>
      <c r="J275" s="88">
        <f t="shared" si="59"/>
        <v>803.83989590780243</v>
      </c>
      <c r="K275" s="189">
        <f t="shared" si="64"/>
        <v>-141.35136793640396</v>
      </c>
      <c r="L275" s="88">
        <f t="shared" si="60"/>
        <v>-1774.2423703377426</v>
      </c>
      <c r="M275" s="89">
        <f t="shared" si="65"/>
        <v>17280.467259443187</v>
      </c>
      <c r="N275" s="89">
        <f t="shared" si="66"/>
        <v>262270.46725944319</v>
      </c>
      <c r="O275" s="89">
        <f t="shared" si="67"/>
        <v>20894.715364837728</v>
      </c>
      <c r="P275" s="90">
        <f t="shared" si="61"/>
        <v>0.95455100267163551</v>
      </c>
      <c r="Q275" s="1">
        <v>8209.4584811452551</v>
      </c>
      <c r="R275" s="93">
        <f t="shared" si="68"/>
        <v>0.1131051904623437</v>
      </c>
      <c r="S275" s="93">
        <f t="shared" si="68"/>
        <v>0.1081391379873682</v>
      </c>
      <c r="T275" s="92">
        <v>12552</v>
      </c>
      <c r="U275" s="1">
        <v>220096</v>
      </c>
      <c r="V275" s="1">
        <v>17613.316261203585</v>
      </c>
      <c r="W275" s="195"/>
      <c r="X275" s="89">
        <v>0</v>
      </c>
      <c r="Y275" s="89">
        <f t="shared" si="69"/>
        <v>0</v>
      </c>
      <c r="Z275" s="1"/>
    </row>
    <row r="276" spans="2:28">
      <c r="B276" s="204">
        <v>4641</v>
      </c>
      <c r="C276" t="s">
        <v>303</v>
      </c>
      <c r="D276" s="1">
        <v>69044</v>
      </c>
      <c r="E276" s="86">
        <f t="shared" si="62"/>
        <v>37001.071811361202</v>
      </c>
      <c r="F276" s="87">
        <f t="shared" si="56"/>
        <v>1.6903513439047193</v>
      </c>
      <c r="G276" s="189">
        <f t="shared" si="63"/>
        <v>-9671.1010620610905</v>
      </c>
      <c r="H276" s="189">
        <f t="shared" si="57"/>
        <v>-18046.274581805996</v>
      </c>
      <c r="I276" s="189">
        <f t="shared" si="58"/>
        <v>0</v>
      </c>
      <c r="J276" s="88">
        <f t="shared" si="59"/>
        <v>0</v>
      </c>
      <c r="K276" s="189">
        <f t="shared" si="64"/>
        <v>-205.39214995582736</v>
      </c>
      <c r="L276" s="88">
        <f t="shared" si="60"/>
        <v>-383.26175181757384</v>
      </c>
      <c r="M276" s="89">
        <f t="shared" si="65"/>
        <v>-18429.536333623568</v>
      </c>
      <c r="N276" s="89">
        <f t="shared" si="66"/>
        <v>50614.463666376432</v>
      </c>
      <c r="O276" s="89">
        <f t="shared" si="67"/>
        <v>27124.578599344281</v>
      </c>
      <c r="P276" s="90">
        <f t="shared" si="61"/>
        <v>1.2391551283163771</v>
      </c>
      <c r="Q276" s="1">
        <v>-74.960515716127702</v>
      </c>
      <c r="R276" s="93">
        <f t="shared" si="68"/>
        <v>7.2778123057799876E-2</v>
      </c>
      <c r="S276" s="93">
        <f t="shared" si="68"/>
        <v>5.5530886352690531E-2</v>
      </c>
      <c r="T276" s="92">
        <v>1866</v>
      </c>
      <c r="U276" s="1">
        <v>64360</v>
      </c>
      <c r="V276" s="1">
        <v>35054.466230936821</v>
      </c>
      <c r="W276" s="195"/>
      <c r="X276" s="89">
        <v>0</v>
      </c>
      <c r="Y276" s="89">
        <f t="shared" si="69"/>
        <v>0</v>
      </c>
      <c r="Z276" s="1"/>
    </row>
    <row r="277" spans="2:28">
      <c r="B277" s="204">
        <v>4642</v>
      </c>
      <c r="C277" t="s">
        <v>304</v>
      </c>
      <c r="D277" s="1">
        <v>56654</v>
      </c>
      <c r="E277" s="86">
        <f t="shared" si="62"/>
        <v>25485.380116959062</v>
      </c>
      <c r="F277" s="87">
        <f t="shared" si="56"/>
        <v>1.1642702338529787</v>
      </c>
      <c r="G277" s="189">
        <f t="shared" si="63"/>
        <v>-2301.0583776437211</v>
      </c>
      <c r="H277" s="189">
        <f t="shared" si="57"/>
        <v>-5115.2527735019921</v>
      </c>
      <c r="I277" s="189">
        <f t="shared" si="58"/>
        <v>0</v>
      </c>
      <c r="J277" s="88">
        <f t="shared" si="59"/>
        <v>0</v>
      </c>
      <c r="K277" s="189">
        <f t="shared" si="64"/>
        <v>-205.39214995582736</v>
      </c>
      <c r="L277" s="88">
        <f t="shared" si="60"/>
        <v>-456.5867493518042</v>
      </c>
      <c r="M277" s="89">
        <f t="shared" si="65"/>
        <v>-5571.8395228537966</v>
      </c>
      <c r="N277" s="89">
        <f t="shared" si="66"/>
        <v>51082.160477146201</v>
      </c>
      <c r="O277" s="89">
        <f t="shared" si="67"/>
        <v>22978.929589359512</v>
      </c>
      <c r="P277" s="90">
        <f t="shared" si="61"/>
        <v>1.0497659286977505</v>
      </c>
      <c r="Q277" s="1">
        <v>1656.4638229169686</v>
      </c>
      <c r="R277" s="93">
        <f t="shared" si="68"/>
        <v>9.7201510603272978E-2</v>
      </c>
      <c r="S277" s="93">
        <f t="shared" si="68"/>
        <v>7.9926633018425994E-2</v>
      </c>
      <c r="T277" s="92">
        <v>2223</v>
      </c>
      <c r="U277" s="1">
        <v>51635</v>
      </c>
      <c r="V277" s="1">
        <v>23599.177330895796</v>
      </c>
      <c r="W277" s="195"/>
      <c r="X277" s="89">
        <v>0</v>
      </c>
      <c r="Y277" s="89">
        <f t="shared" si="69"/>
        <v>0</v>
      </c>
      <c r="Z277" s="1"/>
    </row>
    <row r="278" spans="2:28">
      <c r="B278" s="204">
        <v>4643</v>
      </c>
      <c r="C278" t="s">
        <v>305</v>
      </c>
      <c r="D278" s="1">
        <v>135898</v>
      </c>
      <c r="E278" s="86">
        <f t="shared" si="62"/>
        <v>26245.268443414447</v>
      </c>
      <c r="F278" s="87">
        <f t="shared" si="56"/>
        <v>1.1989848567263346</v>
      </c>
      <c r="G278" s="189">
        <f t="shared" si="63"/>
        <v>-2787.3869065751674</v>
      </c>
      <c r="H278" s="189">
        <f t="shared" si="57"/>
        <v>-14433.089402246216</v>
      </c>
      <c r="I278" s="189">
        <f t="shared" si="58"/>
        <v>0</v>
      </c>
      <c r="J278" s="88">
        <f t="shared" si="59"/>
        <v>0</v>
      </c>
      <c r="K278" s="189">
        <f t="shared" si="64"/>
        <v>-205.39214995582736</v>
      </c>
      <c r="L278" s="88">
        <f t="shared" si="60"/>
        <v>-1063.520552471274</v>
      </c>
      <c r="M278" s="89">
        <f t="shared" si="65"/>
        <v>-15496.609954717491</v>
      </c>
      <c r="N278" s="89">
        <f t="shared" si="66"/>
        <v>120401.3900452825</v>
      </c>
      <c r="O278" s="89">
        <f t="shared" si="67"/>
        <v>23252.489386883452</v>
      </c>
      <c r="P278" s="90">
        <f t="shared" si="61"/>
        <v>1.0622631929321589</v>
      </c>
      <c r="Q278" s="1">
        <v>4776.0780544597619</v>
      </c>
      <c r="R278" s="93">
        <f t="shared" si="68"/>
        <v>7.2867654024694473E-2</v>
      </c>
      <c r="S278" s="93">
        <f t="shared" si="68"/>
        <v>8.011955975873554E-2</v>
      </c>
      <c r="T278" s="92">
        <v>5178</v>
      </c>
      <c r="U278" s="1">
        <v>126668</v>
      </c>
      <c r="V278" s="1">
        <v>24298.484557836178</v>
      </c>
      <c r="W278" s="195"/>
      <c r="X278" s="89">
        <v>0</v>
      </c>
      <c r="Y278" s="89">
        <f t="shared" si="69"/>
        <v>0</v>
      </c>
      <c r="Z278" s="1"/>
    </row>
    <row r="279" spans="2:28">
      <c r="B279" s="204">
        <v>4644</v>
      </c>
      <c r="C279" t="s">
        <v>306</v>
      </c>
      <c r="D279" s="1">
        <v>131784</v>
      </c>
      <c r="E279" s="86">
        <f t="shared" si="62"/>
        <v>24056.95509309967</v>
      </c>
      <c r="F279" s="87">
        <f t="shared" si="56"/>
        <v>1.0990142820508888</v>
      </c>
      <c r="G279" s="189">
        <f t="shared" si="63"/>
        <v>-1386.8663623737102</v>
      </c>
      <c r="H279" s="189">
        <f t="shared" si="57"/>
        <v>-7597.2539330831851</v>
      </c>
      <c r="I279" s="189">
        <f t="shared" si="58"/>
        <v>0</v>
      </c>
      <c r="J279" s="88">
        <f t="shared" si="59"/>
        <v>0</v>
      </c>
      <c r="K279" s="189">
        <f t="shared" si="64"/>
        <v>-205.39214995582736</v>
      </c>
      <c r="L279" s="88">
        <f t="shared" si="60"/>
        <v>-1125.1381974580222</v>
      </c>
      <c r="M279" s="89">
        <f t="shared" si="65"/>
        <v>-8722.3921305412077</v>
      </c>
      <c r="N279" s="89">
        <f t="shared" si="66"/>
        <v>123061.60786945879</v>
      </c>
      <c r="O279" s="89">
        <f t="shared" si="67"/>
        <v>22464.696580770134</v>
      </c>
      <c r="P279" s="90">
        <f t="shared" si="61"/>
        <v>1.0262737860489983</v>
      </c>
      <c r="Q279" s="1">
        <v>4343.9869104539721</v>
      </c>
      <c r="R279" s="93">
        <f t="shared" si="68"/>
        <v>7.8287621915297506E-2</v>
      </c>
      <c r="S279" s="93">
        <f t="shared" si="68"/>
        <v>6.923299785394231E-2</v>
      </c>
      <c r="T279" s="92">
        <v>5478</v>
      </c>
      <c r="U279" s="1">
        <v>122216</v>
      </c>
      <c r="V279" s="1">
        <v>22499.263622974962</v>
      </c>
      <c r="W279" s="195"/>
      <c r="X279" s="89">
        <v>0</v>
      </c>
      <c r="Y279" s="89">
        <f t="shared" si="69"/>
        <v>0</v>
      </c>
      <c r="Z279" s="1"/>
    </row>
    <row r="280" spans="2:28">
      <c r="B280" s="204">
        <v>4645</v>
      </c>
      <c r="C280" t="s">
        <v>307</v>
      </c>
      <c r="D280" s="1">
        <v>55642</v>
      </c>
      <c r="E280" s="86">
        <f t="shared" si="62"/>
        <v>19029.411764705885</v>
      </c>
      <c r="F280" s="87">
        <f t="shared" si="56"/>
        <v>0.86933675635607288</v>
      </c>
      <c r="G280" s="189">
        <f t="shared" si="63"/>
        <v>1830.7613677983127</v>
      </c>
      <c r="H280" s="189">
        <f t="shared" si="57"/>
        <v>5353.146239442267</v>
      </c>
      <c r="I280" s="189">
        <f t="shared" si="58"/>
        <v>235.0484489485261</v>
      </c>
      <c r="J280" s="88">
        <f t="shared" si="59"/>
        <v>687.28166472549026</v>
      </c>
      <c r="K280" s="189">
        <f t="shared" si="64"/>
        <v>29.656298992698737</v>
      </c>
      <c r="L280" s="88">
        <f t="shared" si="60"/>
        <v>86.715018254651099</v>
      </c>
      <c r="M280" s="89">
        <f t="shared" si="65"/>
        <v>5439.8612576969181</v>
      </c>
      <c r="N280" s="89">
        <f t="shared" si="66"/>
        <v>61081.861257696917</v>
      </c>
      <c r="O280" s="89">
        <f t="shared" si="67"/>
        <v>20889.829431496892</v>
      </c>
      <c r="P280" s="90">
        <f t="shared" si="61"/>
        <v>0.95432779443510074</v>
      </c>
      <c r="Q280" s="1">
        <v>278.73114639171763</v>
      </c>
      <c r="R280" s="93">
        <f t="shared" si="68"/>
        <v>-9.1530735807393692E-3</v>
      </c>
      <c r="S280" s="93">
        <f t="shared" si="68"/>
        <v>-7.119871953339932E-3</v>
      </c>
      <c r="T280" s="92">
        <v>2924</v>
      </c>
      <c r="U280" s="1">
        <v>56156</v>
      </c>
      <c r="V280" s="1">
        <v>19165.870307167235</v>
      </c>
      <c r="W280" s="195"/>
      <c r="X280" s="89">
        <v>0</v>
      </c>
      <c r="Y280" s="89">
        <f t="shared" si="69"/>
        <v>0</v>
      </c>
      <c r="Z280" s="1"/>
    </row>
    <row r="281" spans="2:28">
      <c r="B281" s="204">
        <v>4646</v>
      </c>
      <c r="C281" t="s">
        <v>308</v>
      </c>
      <c r="D281" s="1">
        <v>53317</v>
      </c>
      <c r="E281" s="86">
        <f t="shared" si="62"/>
        <v>18085.820895522389</v>
      </c>
      <c r="F281" s="87">
        <f t="shared" si="56"/>
        <v>0.82622989442644634</v>
      </c>
      <c r="G281" s="189">
        <f t="shared" si="63"/>
        <v>2434.6595240757497</v>
      </c>
      <c r="H281" s="189">
        <f t="shared" si="57"/>
        <v>7177.3762769753102</v>
      </c>
      <c r="I281" s="189">
        <f t="shared" si="58"/>
        <v>565.30525316274952</v>
      </c>
      <c r="J281" s="88">
        <f t="shared" si="59"/>
        <v>1666.5198863237856</v>
      </c>
      <c r="K281" s="189">
        <f t="shared" si="64"/>
        <v>359.91310320692219</v>
      </c>
      <c r="L281" s="88">
        <f t="shared" si="60"/>
        <v>1061.0238282540065</v>
      </c>
      <c r="M281" s="89">
        <f t="shared" si="65"/>
        <v>8238.400105229317</v>
      </c>
      <c r="N281" s="89">
        <f t="shared" si="66"/>
        <v>61555.400105229317</v>
      </c>
      <c r="O281" s="89">
        <f t="shared" si="67"/>
        <v>20880.393522805061</v>
      </c>
      <c r="P281" s="90">
        <f t="shared" si="61"/>
        <v>0.95389672581580465</v>
      </c>
      <c r="Q281" s="1">
        <v>3283.1011831610076</v>
      </c>
      <c r="R281" s="93">
        <f t="shared" si="68"/>
        <v>9.5434746877054569E-2</v>
      </c>
      <c r="S281" s="93">
        <f t="shared" si="68"/>
        <v>8.651668923626453E-2</v>
      </c>
      <c r="T281" s="92">
        <v>2948</v>
      </c>
      <c r="U281" s="1">
        <v>48672</v>
      </c>
      <c r="V281" s="1">
        <v>16645.690834473324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204">
        <v>4647</v>
      </c>
      <c r="C282" t="s">
        <v>309</v>
      </c>
      <c r="D282" s="1">
        <v>468745</v>
      </c>
      <c r="E282" s="86">
        <f t="shared" si="62"/>
        <v>20555.3850201719</v>
      </c>
      <c r="F282" s="87">
        <f t="shared" si="56"/>
        <v>0.93904908675261078</v>
      </c>
      <c r="G282" s="189">
        <f t="shared" si="63"/>
        <v>854.13848430006306</v>
      </c>
      <c r="H282" s="189">
        <f t="shared" si="57"/>
        <v>19477.773995978638</v>
      </c>
      <c r="I282" s="189">
        <f t="shared" si="58"/>
        <v>0</v>
      </c>
      <c r="J282" s="88">
        <f t="shared" si="59"/>
        <v>0</v>
      </c>
      <c r="K282" s="189">
        <f t="shared" si="64"/>
        <v>-205.39214995582736</v>
      </c>
      <c r="L282" s="88">
        <f t="shared" si="60"/>
        <v>-4683.7625875926879</v>
      </c>
      <c r="M282" s="89">
        <f t="shared" si="65"/>
        <v>14794.01140838595</v>
      </c>
      <c r="N282" s="89">
        <f t="shared" si="66"/>
        <v>483539.01140838594</v>
      </c>
      <c r="O282" s="89">
        <f t="shared" si="67"/>
        <v>21204.131354516136</v>
      </c>
      <c r="P282" s="90">
        <f t="shared" si="61"/>
        <v>0.96868631574161834</v>
      </c>
      <c r="Q282" s="1">
        <v>2984.0734403052011</v>
      </c>
      <c r="R282" s="93">
        <f t="shared" si="68"/>
        <v>0.1147218575804273</v>
      </c>
      <c r="S282" s="93">
        <f t="shared" si="68"/>
        <v>0.10778050940570277</v>
      </c>
      <c r="T282" s="92">
        <v>22804</v>
      </c>
      <c r="U282" s="1">
        <v>420504</v>
      </c>
      <c r="V282" s="1">
        <v>18555.467302091605</v>
      </c>
      <c r="W282" s="195"/>
      <c r="X282" s="89">
        <v>0</v>
      </c>
      <c r="Y282" s="89">
        <f t="shared" si="69"/>
        <v>0</v>
      </c>
      <c r="Z282" s="1"/>
    </row>
    <row r="283" spans="2:28">
      <c r="B283" s="204">
        <v>4648</v>
      </c>
      <c r="C283" t="s">
        <v>310</v>
      </c>
      <c r="D283" s="1">
        <v>80967</v>
      </c>
      <c r="E283" s="86">
        <f t="shared" si="62"/>
        <v>23947.648624667258</v>
      </c>
      <c r="F283" s="87">
        <f t="shared" si="56"/>
        <v>1.0940207419514512</v>
      </c>
      <c r="G283" s="189">
        <f t="shared" si="63"/>
        <v>-1316.9102225769661</v>
      </c>
      <c r="H283" s="189">
        <f t="shared" si="57"/>
        <v>-4452.4734625327228</v>
      </c>
      <c r="I283" s="189">
        <f t="shared" si="58"/>
        <v>0</v>
      </c>
      <c r="J283" s="88">
        <f t="shared" si="59"/>
        <v>0</v>
      </c>
      <c r="K283" s="189">
        <f t="shared" si="64"/>
        <v>-205.39214995582736</v>
      </c>
      <c r="L283" s="88">
        <f t="shared" si="60"/>
        <v>-694.43085900065228</v>
      </c>
      <c r="M283" s="89">
        <f t="shared" si="65"/>
        <v>-5146.904321533375</v>
      </c>
      <c r="N283" s="89">
        <f t="shared" si="66"/>
        <v>75820.09567846662</v>
      </c>
      <c r="O283" s="89">
        <f t="shared" si="67"/>
        <v>22425.346252134463</v>
      </c>
      <c r="P283" s="90">
        <f t="shared" si="61"/>
        <v>1.0244761116132006</v>
      </c>
      <c r="Q283" s="1">
        <v>2591.7152070545571</v>
      </c>
      <c r="R283" s="93">
        <f t="shared" si="68"/>
        <v>0.11421965954284613</v>
      </c>
      <c r="S283" s="93">
        <f t="shared" si="68"/>
        <v>0.10762859382534914</v>
      </c>
      <c r="T283" s="92">
        <v>3381</v>
      </c>
      <c r="U283" s="1">
        <v>72667</v>
      </c>
      <c r="V283" s="1">
        <v>21620.648616483191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204">
        <v>4649</v>
      </c>
      <c r="C284" t="s">
        <v>311</v>
      </c>
      <c r="D284" s="1">
        <v>178574</v>
      </c>
      <c r="E284" s="86">
        <f t="shared" si="62"/>
        <v>18570.507487520801</v>
      </c>
      <c r="F284" s="87">
        <f t="shared" si="56"/>
        <v>0.84837224306796732</v>
      </c>
      <c r="G284" s="189">
        <f t="shared" si="63"/>
        <v>2124.4601051967661</v>
      </c>
      <c r="H284" s="189">
        <f t="shared" si="57"/>
        <v>20428.808371572104</v>
      </c>
      <c r="I284" s="189">
        <f t="shared" si="58"/>
        <v>395.6649459633054</v>
      </c>
      <c r="J284" s="88">
        <f t="shared" si="59"/>
        <v>3804.7141203831447</v>
      </c>
      <c r="K284" s="189">
        <f t="shared" si="64"/>
        <v>190.27279600747804</v>
      </c>
      <c r="L284" s="88">
        <f t="shared" si="60"/>
        <v>1829.6632064079088</v>
      </c>
      <c r="M284" s="89">
        <f t="shared" si="65"/>
        <v>22258.471577980014</v>
      </c>
      <c r="N284" s="89">
        <f t="shared" si="66"/>
        <v>200832.47157798</v>
      </c>
      <c r="O284" s="89">
        <f t="shared" si="67"/>
        <v>20885.24038872504</v>
      </c>
      <c r="P284" s="90">
        <f t="shared" si="61"/>
        <v>0.95411814930221961</v>
      </c>
      <c r="Q284" s="1">
        <v>7816.7380655618126</v>
      </c>
      <c r="R284" s="93">
        <f t="shared" si="68"/>
        <v>0.11154406363987203</v>
      </c>
      <c r="S284" s="93">
        <f t="shared" si="68"/>
        <v>0.11605219784140661</v>
      </c>
      <c r="T284" s="92">
        <v>9616</v>
      </c>
      <c r="U284" s="1">
        <v>160654</v>
      </c>
      <c r="V284" s="1">
        <v>16639.46141895391</v>
      </c>
      <c r="W284" s="195"/>
      <c r="X284" s="89">
        <v>0</v>
      </c>
      <c r="Y284" s="89">
        <f t="shared" si="69"/>
        <v>0</v>
      </c>
      <c r="Z284" s="1"/>
    </row>
    <row r="285" spans="2:28">
      <c r="B285" s="204">
        <v>4650</v>
      </c>
      <c r="C285" t="s">
        <v>312</v>
      </c>
      <c r="D285" s="1">
        <v>110839</v>
      </c>
      <c r="E285" s="86">
        <f t="shared" si="62"/>
        <v>18547.35609103079</v>
      </c>
      <c r="F285" s="87">
        <f t="shared" si="56"/>
        <v>0.84731459818757915</v>
      </c>
      <c r="G285" s="189">
        <f t="shared" si="63"/>
        <v>2139.2769989503736</v>
      </c>
      <c r="H285" s="189">
        <f t="shared" si="57"/>
        <v>12784.319345727432</v>
      </c>
      <c r="I285" s="189">
        <f t="shared" si="58"/>
        <v>403.76793473480939</v>
      </c>
      <c r="J285" s="88">
        <f t="shared" si="59"/>
        <v>2412.917177975221</v>
      </c>
      <c r="K285" s="189">
        <f t="shared" si="64"/>
        <v>198.37578477898202</v>
      </c>
      <c r="L285" s="88">
        <f t="shared" si="60"/>
        <v>1185.4936898391966</v>
      </c>
      <c r="M285" s="89">
        <f t="shared" si="65"/>
        <v>13969.813035566629</v>
      </c>
      <c r="N285" s="89">
        <f t="shared" si="66"/>
        <v>124808.81303556662</v>
      </c>
      <c r="O285" s="89">
        <f t="shared" si="67"/>
        <v>20885.008874760144</v>
      </c>
      <c r="P285" s="90">
        <f t="shared" si="61"/>
        <v>0.95410757285341596</v>
      </c>
      <c r="Q285" s="1">
        <v>-1012.1908444470027</v>
      </c>
      <c r="R285" s="93">
        <f t="shared" si="68"/>
        <v>8.5550027423019662E-2</v>
      </c>
      <c r="S285" s="93">
        <f t="shared" si="68"/>
        <v>7.8283962982437297E-2</v>
      </c>
      <c r="T285" s="92">
        <v>5976</v>
      </c>
      <c r="U285" s="1">
        <v>102104</v>
      </c>
      <c r="V285" s="1">
        <v>17200.808625336926</v>
      </c>
      <c r="W285" s="195"/>
      <c r="X285" s="89">
        <v>0</v>
      </c>
      <c r="Y285" s="89">
        <f t="shared" si="69"/>
        <v>0</v>
      </c>
      <c r="Z285" s="1"/>
    </row>
    <row r="286" spans="2:28" ht="28.2" customHeight="1">
      <c r="B286" s="204">
        <v>4651</v>
      </c>
      <c r="C286" t="s">
        <v>313</v>
      </c>
      <c r="D286" s="1">
        <v>139667</v>
      </c>
      <c r="E286" s="86">
        <f t="shared" si="62"/>
        <v>19082.798196474931</v>
      </c>
      <c r="F286" s="87">
        <f t="shared" si="56"/>
        <v>0.87177565399523194</v>
      </c>
      <c r="G286" s="189">
        <f t="shared" si="63"/>
        <v>1796.5940514661233</v>
      </c>
      <c r="H286" s="189">
        <f t="shared" si="57"/>
        <v>13149.271862680556</v>
      </c>
      <c r="I286" s="189">
        <f t="shared" si="58"/>
        <v>216.36319782936005</v>
      </c>
      <c r="J286" s="88">
        <f t="shared" si="59"/>
        <v>1583.5622449130863</v>
      </c>
      <c r="K286" s="189">
        <f t="shared" si="64"/>
        <v>10.971047873532683</v>
      </c>
      <c r="L286" s="88">
        <f t="shared" si="60"/>
        <v>80.297099386385696</v>
      </c>
      <c r="M286" s="89">
        <f t="shared" si="65"/>
        <v>13229.568962066942</v>
      </c>
      <c r="N286" s="89">
        <f t="shared" si="66"/>
        <v>152896.56896206693</v>
      </c>
      <c r="O286" s="89">
        <f t="shared" si="67"/>
        <v>20890.363295814583</v>
      </c>
      <c r="P286" s="90">
        <f t="shared" si="61"/>
        <v>0.95435218341149231</v>
      </c>
      <c r="Q286" s="1">
        <v>-2960.5846202322227</v>
      </c>
      <c r="R286" s="93">
        <f t="shared" si="68"/>
        <v>0.16087339583748919</v>
      </c>
      <c r="S286" s="93">
        <f t="shared" si="68"/>
        <v>0.15960450839839921</v>
      </c>
      <c r="T286" s="92">
        <v>7319</v>
      </c>
      <c r="U286" s="1">
        <v>120312</v>
      </c>
      <c r="V286" s="1">
        <v>16456.298727944195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204">
        <v>5001</v>
      </c>
      <c r="C287" t="s">
        <v>314</v>
      </c>
      <c r="D287" s="1">
        <v>4752342</v>
      </c>
      <c r="E287" s="86">
        <f t="shared" si="62"/>
        <v>21753.831365009613</v>
      </c>
      <c r="F287" s="87">
        <f t="shared" si="56"/>
        <v>0.99379872751766851</v>
      </c>
      <c r="G287" s="189">
        <f t="shared" si="63"/>
        <v>87.132823603926226</v>
      </c>
      <c r="H287" s="189">
        <f t="shared" si="57"/>
        <v>19035.036644513722</v>
      </c>
      <c r="I287" s="189">
        <f t="shared" si="58"/>
        <v>0</v>
      </c>
      <c r="J287" s="88">
        <f t="shared" si="59"/>
        <v>0</v>
      </c>
      <c r="K287" s="189">
        <f t="shared" si="64"/>
        <v>-205.39214995582736</v>
      </c>
      <c r="L287" s="88">
        <f t="shared" si="60"/>
        <v>-44869.969079350049</v>
      </c>
      <c r="M287" s="89">
        <f t="shared" si="65"/>
        <v>-25834.932434836326</v>
      </c>
      <c r="N287" s="89">
        <f t="shared" si="66"/>
        <v>4726507.0675651636</v>
      </c>
      <c r="O287" s="89">
        <f t="shared" si="67"/>
        <v>21635.572038657709</v>
      </c>
      <c r="P287" s="90">
        <f t="shared" si="61"/>
        <v>0.98839618641703886</v>
      </c>
      <c r="Q287" s="1">
        <v>12006.972934971476</v>
      </c>
      <c r="R287" s="93">
        <f t="shared" si="68"/>
        <v>9.2400752580530598E-2</v>
      </c>
      <c r="S287" s="93">
        <f t="shared" si="68"/>
        <v>8.2689856940544287E-2</v>
      </c>
      <c r="T287" s="92">
        <v>218460</v>
      </c>
      <c r="U287" s="1">
        <v>4350365</v>
      </c>
      <c r="V287" s="1">
        <v>20092.394165843027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4">
        <v>5006</v>
      </c>
      <c r="C288" t="s">
        <v>315</v>
      </c>
      <c r="D288" s="1">
        <v>407019</v>
      </c>
      <c r="E288" s="86">
        <f t="shared" si="62"/>
        <v>16954.180030824344</v>
      </c>
      <c r="F288" s="87">
        <f t="shared" si="56"/>
        <v>0.77453218506786248</v>
      </c>
      <c r="G288" s="189">
        <f t="shared" si="63"/>
        <v>3158.9096774824989</v>
      </c>
      <c r="H288" s="189">
        <f t="shared" si="57"/>
        <v>75835.944627322344</v>
      </c>
      <c r="I288" s="189">
        <f t="shared" si="58"/>
        <v>961.37955580706546</v>
      </c>
      <c r="J288" s="88">
        <f t="shared" si="59"/>
        <v>23079.838996260223</v>
      </c>
      <c r="K288" s="189">
        <f t="shared" si="64"/>
        <v>755.98740585123812</v>
      </c>
      <c r="L288" s="88">
        <f t="shared" si="60"/>
        <v>18148.989652270673</v>
      </c>
      <c r="M288" s="89">
        <f t="shared" si="65"/>
        <v>93984.934279593013</v>
      </c>
      <c r="N288" s="89">
        <f t="shared" si="66"/>
        <v>501003.934279593</v>
      </c>
      <c r="O288" s="89">
        <f t="shared" si="67"/>
        <v>20869.077114158077</v>
      </c>
      <c r="P288" s="90">
        <f t="shared" si="61"/>
        <v>0.95337974872221865</v>
      </c>
      <c r="Q288" s="1">
        <v>21866.997613346801</v>
      </c>
      <c r="R288" s="93">
        <f t="shared" si="68"/>
        <v>8.8015546936189668E-2</v>
      </c>
      <c r="S288" s="93">
        <f t="shared" si="68"/>
        <v>9.0598830402485508E-2</v>
      </c>
      <c r="T288" s="92">
        <v>24007</v>
      </c>
      <c r="U288" s="1">
        <v>374093</v>
      </c>
      <c r="V288" s="1">
        <v>15545.752992021276</v>
      </c>
      <c r="W288" s="195"/>
      <c r="X288" s="89">
        <v>0</v>
      </c>
      <c r="Y288" s="89">
        <f t="shared" si="69"/>
        <v>0</v>
      </c>
      <c r="Z288" s="1"/>
      <c r="AA288" s="1"/>
    </row>
    <row r="289" spans="2:26">
      <c r="B289" s="204">
        <v>5007</v>
      </c>
      <c r="C289" t="s">
        <v>316</v>
      </c>
      <c r="D289" s="1">
        <v>275110</v>
      </c>
      <c r="E289" s="86">
        <f t="shared" si="62"/>
        <v>18204.73795659079</v>
      </c>
      <c r="F289" s="87">
        <f t="shared" si="56"/>
        <v>0.8316624833799493</v>
      </c>
      <c r="G289" s="189">
        <f t="shared" si="63"/>
        <v>2358.5526049919731</v>
      </c>
      <c r="H289" s="189">
        <f t="shared" si="57"/>
        <v>35642.446966638701</v>
      </c>
      <c r="I289" s="189">
        <f t="shared" si="58"/>
        <v>523.68428178880913</v>
      </c>
      <c r="J289" s="88">
        <f t="shared" si="59"/>
        <v>7913.9168663924838</v>
      </c>
      <c r="K289" s="189">
        <f t="shared" si="64"/>
        <v>318.2921318329818</v>
      </c>
      <c r="L289" s="88">
        <f t="shared" si="60"/>
        <v>4810.0306962600207</v>
      </c>
      <c r="M289" s="89">
        <f t="shared" si="65"/>
        <v>40452.477662898724</v>
      </c>
      <c r="N289" s="89">
        <f t="shared" si="66"/>
        <v>315562.47766289872</v>
      </c>
      <c r="O289" s="89">
        <f t="shared" si="67"/>
        <v>20881.582693415745</v>
      </c>
      <c r="P289" s="90">
        <f t="shared" si="61"/>
        <v>0.95395105170533967</v>
      </c>
      <c r="Q289" s="1">
        <v>9690.056485729001</v>
      </c>
      <c r="R289" s="90">
        <f t="shared" si="68"/>
        <v>8.573480776364914E-2</v>
      </c>
      <c r="S289" s="90">
        <f t="shared" si="68"/>
        <v>8.8752334360133675E-2</v>
      </c>
      <c r="T289" s="92">
        <v>15112</v>
      </c>
      <c r="U289" s="1">
        <v>253386</v>
      </c>
      <c r="V289" s="1">
        <v>16720.733799656857</v>
      </c>
      <c r="W289" s="195"/>
      <c r="X289" s="89">
        <v>0</v>
      </c>
      <c r="Y289" s="89">
        <f t="shared" si="69"/>
        <v>0</v>
      </c>
      <c r="Z289" s="1"/>
    </row>
    <row r="290" spans="2:26">
      <c r="B290" s="204">
        <v>5014</v>
      </c>
      <c r="C290" t="s">
        <v>317</v>
      </c>
      <c r="D290" s="1">
        <v>135267</v>
      </c>
      <c r="E290" s="86">
        <f t="shared" si="62"/>
        <v>23346.047635484985</v>
      </c>
      <c r="F290" s="87">
        <f t="shared" si="56"/>
        <v>1.0665372937491095</v>
      </c>
      <c r="G290" s="189">
        <f t="shared" si="63"/>
        <v>-931.88558950031177</v>
      </c>
      <c r="H290" s="189">
        <f t="shared" si="57"/>
        <v>-5399.3451055648065</v>
      </c>
      <c r="I290" s="189">
        <f t="shared" si="58"/>
        <v>0</v>
      </c>
      <c r="J290" s="88">
        <f t="shared" si="59"/>
        <v>0</v>
      </c>
      <c r="K290" s="189">
        <f t="shared" si="64"/>
        <v>-205.39214995582736</v>
      </c>
      <c r="L290" s="88">
        <f t="shared" si="60"/>
        <v>-1190.0421168440639</v>
      </c>
      <c r="M290" s="89">
        <f t="shared" si="65"/>
        <v>-6589.38722240887</v>
      </c>
      <c r="N290" s="89">
        <f t="shared" si="66"/>
        <v>128677.61277759113</v>
      </c>
      <c r="O290" s="89">
        <f t="shared" si="67"/>
        <v>22208.769896028844</v>
      </c>
      <c r="P290" s="90">
        <f t="shared" si="61"/>
        <v>1.0145820702603576</v>
      </c>
      <c r="Q290" s="1">
        <v>2523.5773054345009</v>
      </c>
      <c r="R290" s="90">
        <f t="shared" si="68"/>
        <v>-0.33590754441864235</v>
      </c>
      <c r="S290" s="90">
        <f t="shared" si="68"/>
        <v>-0.35183934478554058</v>
      </c>
      <c r="T290" s="92">
        <v>5794</v>
      </c>
      <c r="U290" s="1">
        <v>203687</v>
      </c>
      <c r="V290" s="1">
        <v>36018.921308576479</v>
      </c>
      <c r="W290" s="195"/>
      <c r="X290" s="89">
        <v>0</v>
      </c>
      <c r="Y290" s="89">
        <f t="shared" si="69"/>
        <v>0</v>
      </c>
      <c r="Z290" s="1"/>
    </row>
    <row r="291" spans="2:26">
      <c r="B291" s="204">
        <v>5020</v>
      </c>
      <c r="C291" t="s">
        <v>318</v>
      </c>
      <c r="D291" s="1">
        <v>16649</v>
      </c>
      <c r="E291" s="86">
        <f t="shared" si="62"/>
        <v>18275.521405049396</v>
      </c>
      <c r="F291" s="87">
        <f t="shared" si="56"/>
        <v>0.83489614368682386</v>
      </c>
      <c r="G291" s="189">
        <f t="shared" si="63"/>
        <v>2313.2511979784654</v>
      </c>
      <c r="H291" s="189">
        <f t="shared" si="57"/>
        <v>2107.371841358382</v>
      </c>
      <c r="I291" s="189">
        <f t="shared" si="58"/>
        <v>498.91007482829713</v>
      </c>
      <c r="J291" s="88">
        <f t="shared" si="59"/>
        <v>454.50707816857869</v>
      </c>
      <c r="K291" s="189">
        <f t="shared" si="64"/>
        <v>293.51792487246973</v>
      </c>
      <c r="L291" s="88">
        <f t="shared" si="60"/>
        <v>267.39482955881994</v>
      </c>
      <c r="M291" s="89">
        <f t="shared" si="65"/>
        <v>2374.7666709172017</v>
      </c>
      <c r="N291" s="89">
        <f t="shared" si="66"/>
        <v>19023.766670917201</v>
      </c>
      <c r="O291" s="89">
        <f t="shared" si="67"/>
        <v>20882.290527900332</v>
      </c>
      <c r="P291" s="90">
        <f t="shared" si="61"/>
        <v>0.95398338830840845</v>
      </c>
      <c r="Q291" s="1">
        <v>916.75556236759894</v>
      </c>
      <c r="R291" s="90">
        <f t="shared" si="68"/>
        <v>7.0881842156042971E-2</v>
      </c>
      <c r="S291" s="90">
        <f t="shared" si="68"/>
        <v>4.7371812690487708E-2</v>
      </c>
      <c r="T291" s="92">
        <v>911</v>
      </c>
      <c r="U291" s="1">
        <v>15547</v>
      </c>
      <c r="V291" s="1">
        <v>17448.933782267115</v>
      </c>
      <c r="W291" s="195"/>
      <c r="X291" s="89">
        <v>0</v>
      </c>
      <c r="Y291" s="89">
        <f t="shared" si="69"/>
        <v>0</v>
      </c>
      <c r="Z291" s="1"/>
    </row>
    <row r="292" spans="2:26">
      <c r="B292" s="204">
        <v>5021</v>
      </c>
      <c r="C292" t="s">
        <v>319</v>
      </c>
      <c r="D292" s="1">
        <v>129581</v>
      </c>
      <c r="E292" s="86">
        <f t="shared" si="62"/>
        <v>17461.393343215201</v>
      </c>
      <c r="F292" s="87">
        <f t="shared" si="56"/>
        <v>0.79770364098182323</v>
      </c>
      <c r="G292" s="189">
        <f t="shared" si="63"/>
        <v>2834.2931575523503</v>
      </c>
      <c r="H292" s="189">
        <f t="shared" si="57"/>
        <v>21033.289522195992</v>
      </c>
      <c r="I292" s="189">
        <f t="shared" si="58"/>
        <v>783.85489647026543</v>
      </c>
      <c r="J292" s="88">
        <f t="shared" si="59"/>
        <v>5816.98718670584</v>
      </c>
      <c r="K292" s="189">
        <f t="shared" si="64"/>
        <v>578.46274651443809</v>
      </c>
      <c r="L292" s="88">
        <f t="shared" si="60"/>
        <v>4292.7720418836443</v>
      </c>
      <c r="M292" s="89">
        <f t="shared" si="65"/>
        <v>25326.061564079635</v>
      </c>
      <c r="N292" s="89">
        <f t="shared" si="66"/>
        <v>154907.06156407963</v>
      </c>
      <c r="O292" s="89">
        <f t="shared" si="67"/>
        <v>20874.149247281988</v>
      </c>
      <c r="P292" s="90">
        <f t="shared" si="61"/>
        <v>0.95361146328135837</v>
      </c>
      <c r="Q292" s="1">
        <v>8282.1505360372721</v>
      </c>
      <c r="R292" s="90">
        <f t="shared" si="68"/>
        <v>0.10888521868608642</v>
      </c>
      <c r="S292" s="90">
        <f t="shared" si="68"/>
        <v>0.10694268966804053</v>
      </c>
      <c r="T292" s="92">
        <v>7421</v>
      </c>
      <c r="U292" s="1">
        <v>116857</v>
      </c>
      <c r="V292" s="1">
        <v>15774.433045356371</v>
      </c>
      <c r="W292" s="195"/>
      <c r="X292" s="89">
        <v>0</v>
      </c>
      <c r="Y292" s="89">
        <f t="shared" si="69"/>
        <v>0</v>
      </c>
      <c r="Z292" s="1"/>
    </row>
    <row r="293" spans="2:26">
      <c r="B293" s="204">
        <v>5022</v>
      </c>
      <c r="C293" t="s">
        <v>320</v>
      </c>
      <c r="D293" s="1">
        <v>44059</v>
      </c>
      <c r="E293" s="86">
        <f t="shared" si="62"/>
        <v>17525.457438345267</v>
      </c>
      <c r="F293" s="87">
        <f t="shared" si="56"/>
        <v>0.80063033537195427</v>
      </c>
      <c r="G293" s="189">
        <f t="shared" si="63"/>
        <v>2793.2921366691075</v>
      </c>
      <c r="H293" s="189">
        <f t="shared" si="57"/>
        <v>7022.3364315861363</v>
      </c>
      <c r="I293" s="189">
        <f t="shared" si="58"/>
        <v>761.43246317474222</v>
      </c>
      <c r="J293" s="88">
        <f t="shared" si="59"/>
        <v>1914.241212421302</v>
      </c>
      <c r="K293" s="189">
        <f t="shared" si="64"/>
        <v>556.04031321891489</v>
      </c>
      <c r="L293" s="88">
        <f t="shared" si="60"/>
        <v>1397.8853474323521</v>
      </c>
      <c r="M293" s="89">
        <f t="shared" si="65"/>
        <v>8420.2217790184877</v>
      </c>
      <c r="N293" s="89">
        <f t="shared" si="66"/>
        <v>52479.221779018488</v>
      </c>
      <c r="O293" s="89">
        <f t="shared" si="67"/>
        <v>20874.789888233288</v>
      </c>
      <c r="P293" s="90">
        <f t="shared" si="61"/>
        <v>0.95364073022525964</v>
      </c>
      <c r="Q293" s="1">
        <v>3635.1588515830326</v>
      </c>
      <c r="R293" s="90">
        <f t="shared" si="68"/>
        <v>6.618429968057303E-2</v>
      </c>
      <c r="S293" s="90">
        <f t="shared" si="68"/>
        <v>6.576020091379485E-2</v>
      </c>
      <c r="T293" s="92">
        <v>2514</v>
      </c>
      <c r="U293" s="1">
        <v>41324</v>
      </c>
      <c r="V293" s="1">
        <v>16444.09072821329</v>
      </c>
      <c r="W293" s="195"/>
      <c r="X293" s="89">
        <v>0</v>
      </c>
      <c r="Y293" s="89">
        <f t="shared" si="69"/>
        <v>0</v>
      </c>
      <c r="Z293" s="1"/>
    </row>
    <row r="294" spans="2:26">
      <c r="B294" s="204">
        <v>5025</v>
      </c>
      <c r="C294" t="s">
        <v>321</v>
      </c>
      <c r="D294" s="1">
        <v>101150</v>
      </c>
      <c r="E294" s="86">
        <f t="shared" si="62"/>
        <v>17940.759134444837</v>
      </c>
      <c r="F294" s="87">
        <f t="shared" si="56"/>
        <v>0.81960291496929083</v>
      </c>
      <c r="G294" s="189">
        <f t="shared" si="63"/>
        <v>2527.4990511653828</v>
      </c>
      <c r="H294" s="189">
        <f t="shared" si="57"/>
        <v>14250.039650470428</v>
      </c>
      <c r="I294" s="189">
        <f t="shared" si="58"/>
        <v>616.07686953989264</v>
      </c>
      <c r="J294" s="88">
        <f t="shared" si="59"/>
        <v>3473.4413904659145</v>
      </c>
      <c r="K294" s="189">
        <f t="shared" si="64"/>
        <v>410.68471958406531</v>
      </c>
      <c r="L294" s="88">
        <f t="shared" si="60"/>
        <v>2315.4404490149604</v>
      </c>
      <c r="M294" s="89">
        <f t="shared" si="65"/>
        <v>16565.480099485387</v>
      </c>
      <c r="N294" s="89">
        <f t="shared" si="66"/>
        <v>117715.48009948539</v>
      </c>
      <c r="O294" s="89">
        <f t="shared" si="67"/>
        <v>20878.942905194286</v>
      </c>
      <c r="P294" s="90">
        <f t="shared" si="61"/>
        <v>0.95383045602123318</v>
      </c>
      <c r="Q294" s="1">
        <v>5783.6469710521706</v>
      </c>
      <c r="R294" s="90">
        <f t="shared" si="68"/>
        <v>9.1460388026846792E-2</v>
      </c>
      <c r="S294" s="90">
        <f t="shared" si="68"/>
        <v>9.9784757782993283E-2</v>
      </c>
      <c r="T294" s="92">
        <v>5638</v>
      </c>
      <c r="U294" s="1">
        <v>92674</v>
      </c>
      <c r="V294" s="1">
        <v>16312.97306812181</v>
      </c>
      <c r="W294" s="195"/>
      <c r="X294" s="89">
        <v>0</v>
      </c>
      <c r="Y294" s="89">
        <f t="shared" si="69"/>
        <v>0</v>
      </c>
      <c r="Z294" s="1"/>
    </row>
    <row r="295" spans="2:26">
      <c r="B295" s="204">
        <v>5026</v>
      </c>
      <c r="C295" t="s">
        <v>322</v>
      </c>
      <c r="D295" s="1">
        <v>32873</v>
      </c>
      <c r="E295" s="86">
        <f t="shared" si="62"/>
        <v>16137.94796269023</v>
      </c>
      <c r="F295" s="87">
        <f t="shared" si="56"/>
        <v>0.73724356325866991</v>
      </c>
      <c r="G295" s="189">
        <f t="shared" si="63"/>
        <v>3681.2982010883316</v>
      </c>
      <c r="H295" s="189">
        <f t="shared" si="57"/>
        <v>7498.8044356169312</v>
      </c>
      <c r="I295" s="189">
        <f t="shared" si="58"/>
        <v>1247.060779654005</v>
      </c>
      <c r="J295" s="88">
        <f t="shared" si="59"/>
        <v>2540.2628081552084</v>
      </c>
      <c r="K295" s="189">
        <f t="shared" si="64"/>
        <v>1041.6686296981777</v>
      </c>
      <c r="L295" s="88">
        <f t="shared" si="60"/>
        <v>2121.8789986951883</v>
      </c>
      <c r="M295" s="89">
        <f t="shared" si="65"/>
        <v>9620.6834343121191</v>
      </c>
      <c r="N295" s="89">
        <f t="shared" si="66"/>
        <v>42493.683434312115</v>
      </c>
      <c r="O295" s="89">
        <f t="shared" si="67"/>
        <v>20860.914793476739</v>
      </c>
      <c r="P295" s="90">
        <f t="shared" si="61"/>
        <v>0.95300686250412692</v>
      </c>
      <c r="Q295" s="1">
        <v>2739.5756207934137</v>
      </c>
      <c r="R295" s="90">
        <f t="shared" si="68"/>
        <v>9.5985863839434554E-2</v>
      </c>
      <c r="S295" s="90">
        <f t="shared" si="68"/>
        <v>0.10190429511200878</v>
      </c>
      <c r="T295" s="92">
        <v>2037</v>
      </c>
      <c r="U295" s="1">
        <v>29994</v>
      </c>
      <c r="V295" s="1">
        <v>14645.5078125</v>
      </c>
      <c r="W295" s="195"/>
      <c r="X295" s="89">
        <v>0</v>
      </c>
      <c r="Y295" s="89">
        <f t="shared" si="69"/>
        <v>0</v>
      </c>
      <c r="Z295" s="1"/>
    </row>
    <row r="296" spans="2:26">
      <c r="B296" s="204">
        <v>5027</v>
      </c>
      <c r="C296" t="s">
        <v>323</v>
      </c>
      <c r="D296" s="1">
        <v>103195</v>
      </c>
      <c r="E296" s="86">
        <f t="shared" si="62"/>
        <v>16950.558475689882</v>
      </c>
      <c r="F296" s="87">
        <f t="shared" si="56"/>
        <v>0.77436673849323978</v>
      </c>
      <c r="G296" s="189">
        <f t="shared" si="63"/>
        <v>3161.227472768554</v>
      </c>
      <c r="H296" s="189">
        <f t="shared" si="57"/>
        <v>19245.552854214955</v>
      </c>
      <c r="I296" s="189">
        <f t="shared" si="58"/>
        <v>962.64710010412682</v>
      </c>
      <c r="J296" s="88">
        <f t="shared" si="59"/>
        <v>5860.5955454339246</v>
      </c>
      <c r="K296" s="189">
        <f t="shared" si="64"/>
        <v>757.25495014829949</v>
      </c>
      <c r="L296" s="88">
        <f t="shared" si="60"/>
        <v>4610.1681365028471</v>
      </c>
      <c r="M296" s="89">
        <f t="shared" si="65"/>
        <v>23855.720990717804</v>
      </c>
      <c r="N296" s="89">
        <f t="shared" si="66"/>
        <v>127050.7209907178</v>
      </c>
      <c r="O296" s="89">
        <f t="shared" si="67"/>
        <v>20869.040898606734</v>
      </c>
      <c r="P296" s="90">
        <f t="shared" si="61"/>
        <v>0.95337809425647246</v>
      </c>
      <c r="Q296" s="1">
        <v>6656.0326604763322</v>
      </c>
      <c r="R296" s="90">
        <f t="shared" si="68"/>
        <v>0.12644769732892339</v>
      </c>
      <c r="S296" s="90">
        <f t="shared" si="68"/>
        <v>0.13625415724325216</v>
      </c>
      <c r="T296" s="92">
        <v>6088</v>
      </c>
      <c r="U296" s="1">
        <v>91611</v>
      </c>
      <c r="V296" s="1">
        <v>14917.928676111382</v>
      </c>
      <c r="W296" s="195"/>
      <c r="X296" s="89">
        <v>0</v>
      </c>
      <c r="Y296" s="89">
        <f t="shared" si="69"/>
        <v>0</v>
      </c>
      <c r="Z296" s="1"/>
    </row>
    <row r="297" spans="2:26">
      <c r="B297" s="204">
        <v>5028</v>
      </c>
      <c r="C297" t="s">
        <v>324</v>
      </c>
      <c r="D297" s="1">
        <v>325969</v>
      </c>
      <c r="E297" s="86">
        <f t="shared" si="62"/>
        <v>18284.103657168496</v>
      </c>
      <c r="F297" s="87">
        <f t="shared" si="56"/>
        <v>0.83528821398892783</v>
      </c>
      <c r="G297" s="189">
        <f t="shared" si="63"/>
        <v>2307.758556622241</v>
      </c>
      <c r="H297" s="189">
        <f t="shared" si="57"/>
        <v>41142.719547461318</v>
      </c>
      <c r="I297" s="189">
        <f t="shared" si="58"/>
        <v>495.90628658661205</v>
      </c>
      <c r="J297" s="88">
        <f t="shared" si="59"/>
        <v>8841.0172772661208</v>
      </c>
      <c r="K297" s="189">
        <f t="shared" si="64"/>
        <v>290.51413663078472</v>
      </c>
      <c r="L297" s="88">
        <f t="shared" si="60"/>
        <v>5179.28602785363</v>
      </c>
      <c r="M297" s="89">
        <f t="shared" si="65"/>
        <v>46322.00557531495</v>
      </c>
      <c r="N297" s="89">
        <f t="shared" si="66"/>
        <v>372291.00557531498</v>
      </c>
      <c r="O297" s="89">
        <f t="shared" si="67"/>
        <v>20882.376350421528</v>
      </c>
      <c r="P297" s="90">
        <f t="shared" si="61"/>
        <v>0.9539873090114297</v>
      </c>
      <c r="Q297" s="1">
        <v>13274.843980120306</v>
      </c>
      <c r="R297" s="90">
        <f t="shared" si="68"/>
        <v>0.1252610612289986</v>
      </c>
      <c r="S297" s="90">
        <f t="shared" si="68"/>
        <v>0.12425117919065072</v>
      </c>
      <c r="T297" s="92">
        <v>17828</v>
      </c>
      <c r="U297" s="1">
        <v>289683</v>
      </c>
      <c r="V297" s="1">
        <v>16263.36177857624</v>
      </c>
      <c r="W297" s="195"/>
      <c r="X297" s="89">
        <v>0</v>
      </c>
      <c r="Y297" s="89">
        <f t="shared" si="69"/>
        <v>0</v>
      </c>
      <c r="Z297" s="1"/>
    </row>
    <row r="298" spans="2:26">
      <c r="B298" s="204">
        <v>5029</v>
      </c>
      <c r="C298" t="s">
        <v>325</v>
      </c>
      <c r="D298" s="1">
        <v>155430</v>
      </c>
      <c r="E298" s="86">
        <f t="shared" si="62"/>
        <v>18128.061581525544</v>
      </c>
      <c r="F298" s="87">
        <f t="shared" si="56"/>
        <v>0.8281596115091544</v>
      </c>
      <c r="G298" s="189">
        <f t="shared" si="63"/>
        <v>2407.6254850337305</v>
      </c>
      <c r="H298" s="189">
        <f t="shared" si="57"/>
        <v>20642.980908679205</v>
      </c>
      <c r="I298" s="189">
        <f t="shared" si="58"/>
        <v>550.52101306164525</v>
      </c>
      <c r="J298" s="88">
        <f t="shared" si="59"/>
        <v>4720.167165990546</v>
      </c>
      <c r="K298" s="189">
        <f t="shared" si="64"/>
        <v>345.12886310581791</v>
      </c>
      <c r="L298" s="88">
        <f t="shared" si="60"/>
        <v>2959.1348722692824</v>
      </c>
      <c r="M298" s="89">
        <f t="shared" si="65"/>
        <v>23602.115780948487</v>
      </c>
      <c r="N298" s="89">
        <f t="shared" si="66"/>
        <v>179032.11578094849</v>
      </c>
      <c r="O298" s="89">
        <f t="shared" si="67"/>
        <v>20880.815929665088</v>
      </c>
      <c r="P298" s="90">
        <f t="shared" si="61"/>
        <v>0.95391602298663158</v>
      </c>
      <c r="Q298" s="1">
        <v>10012.338135828517</v>
      </c>
      <c r="R298" s="90">
        <f t="shared" si="68"/>
        <v>0.12902054217392567</v>
      </c>
      <c r="S298" s="90">
        <f t="shared" si="68"/>
        <v>0.12204152552647779</v>
      </c>
      <c r="T298" s="92">
        <v>8574</v>
      </c>
      <c r="U298" s="1">
        <v>137668</v>
      </c>
      <c r="V298" s="1">
        <v>16156.319680788642</v>
      </c>
      <c r="W298" s="195"/>
      <c r="X298" s="89">
        <v>0</v>
      </c>
      <c r="Y298" s="89">
        <f t="shared" si="69"/>
        <v>0</v>
      </c>
      <c r="Z298" s="1"/>
    </row>
    <row r="299" spans="2:26">
      <c r="B299" s="204">
        <v>5031</v>
      </c>
      <c r="C299" t="s">
        <v>326</v>
      </c>
      <c r="D299" s="1">
        <v>308217</v>
      </c>
      <c r="E299" s="86">
        <f t="shared" si="62"/>
        <v>20601.363545217566</v>
      </c>
      <c r="F299" s="87">
        <f t="shared" si="56"/>
        <v>0.94114956270633265</v>
      </c>
      <c r="G299" s="189">
        <f t="shared" si="63"/>
        <v>824.7122282708367</v>
      </c>
      <c r="H299" s="189">
        <f t="shared" si="57"/>
        <v>12338.519647159988</v>
      </c>
      <c r="I299" s="189">
        <f t="shared" si="58"/>
        <v>0</v>
      </c>
      <c r="J299" s="88">
        <f t="shared" si="59"/>
        <v>0</v>
      </c>
      <c r="K299" s="189">
        <f t="shared" si="64"/>
        <v>-205.39214995582736</v>
      </c>
      <c r="L299" s="88">
        <f t="shared" si="60"/>
        <v>-3072.8719554891331</v>
      </c>
      <c r="M299" s="89">
        <f t="shared" si="65"/>
        <v>9265.6476916708561</v>
      </c>
      <c r="N299" s="89">
        <f t="shared" si="66"/>
        <v>317482.64769167086</v>
      </c>
      <c r="O299" s="89">
        <f t="shared" si="67"/>
        <v>21220.683623532575</v>
      </c>
      <c r="P299" s="90">
        <f t="shared" si="61"/>
        <v>0.96944248708495817</v>
      </c>
      <c r="Q299" s="1">
        <v>4283.4290484304074</v>
      </c>
      <c r="R299" s="90">
        <f t="shared" si="68"/>
        <v>8.7265723386917543E-2</v>
      </c>
      <c r="S299" s="90">
        <f t="shared" si="68"/>
        <v>9.1771469984737661E-2</v>
      </c>
      <c r="T299" s="92">
        <v>14961</v>
      </c>
      <c r="U299" s="1">
        <v>283479</v>
      </c>
      <c r="V299" s="1">
        <v>18869.666511349267</v>
      </c>
      <c r="W299" s="195"/>
      <c r="X299" s="89">
        <v>0</v>
      </c>
      <c r="Y299" s="89">
        <f t="shared" si="69"/>
        <v>0</v>
      </c>
      <c r="Z299" s="1"/>
    </row>
    <row r="300" spans="2:26">
      <c r="B300" s="204">
        <v>5032</v>
      </c>
      <c r="C300" t="s">
        <v>327</v>
      </c>
      <c r="D300" s="1">
        <v>77698</v>
      </c>
      <c r="E300" s="86">
        <f t="shared" si="62"/>
        <v>18247.534053546264</v>
      </c>
      <c r="F300" s="87">
        <f t="shared" si="56"/>
        <v>0.83361757377223222</v>
      </c>
      <c r="G300" s="189">
        <f t="shared" si="63"/>
        <v>2331.1631029404703</v>
      </c>
      <c r="H300" s="189">
        <f t="shared" si="57"/>
        <v>9926.0924923205221</v>
      </c>
      <c r="I300" s="189">
        <f t="shared" si="58"/>
        <v>508.70564785439342</v>
      </c>
      <c r="J300" s="88">
        <f t="shared" si="59"/>
        <v>2166.0686485640072</v>
      </c>
      <c r="K300" s="189">
        <f t="shared" si="64"/>
        <v>303.31349789856608</v>
      </c>
      <c r="L300" s="88">
        <f t="shared" si="60"/>
        <v>1291.5088740520944</v>
      </c>
      <c r="M300" s="89">
        <f t="shared" si="65"/>
        <v>11217.601366372617</v>
      </c>
      <c r="N300" s="89">
        <f t="shared" si="66"/>
        <v>88915.601366372619</v>
      </c>
      <c r="O300" s="89">
        <f t="shared" si="67"/>
        <v>20882.010654385303</v>
      </c>
      <c r="P300" s="90">
        <f t="shared" si="61"/>
        <v>0.9539706026092627</v>
      </c>
      <c r="Q300" s="1">
        <v>4828.5548568180475</v>
      </c>
      <c r="R300" s="90">
        <f t="shared" si="68"/>
        <v>0.12537296138582313</v>
      </c>
      <c r="S300" s="90">
        <f t="shared" si="68"/>
        <v>0.11876555790187625</v>
      </c>
      <c r="T300" s="92">
        <v>4258</v>
      </c>
      <c r="U300" s="1">
        <v>69042</v>
      </c>
      <c r="V300" s="1">
        <v>16310.418143160878</v>
      </c>
      <c r="W300" s="195"/>
      <c r="X300" s="89">
        <v>0</v>
      </c>
      <c r="Y300" s="89">
        <f t="shared" si="69"/>
        <v>0</v>
      </c>
      <c r="Z300" s="1"/>
    </row>
    <row r="301" spans="2:26">
      <c r="B301" s="204">
        <v>5033</v>
      </c>
      <c r="C301" t="s">
        <v>328</v>
      </c>
      <c r="D301" s="1">
        <v>28677</v>
      </c>
      <c r="E301" s="86">
        <f t="shared" si="62"/>
        <v>37098.318240620953</v>
      </c>
      <c r="F301" s="87">
        <f t="shared" si="56"/>
        <v>1.6947939350065988</v>
      </c>
      <c r="G301" s="189">
        <f t="shared" si="63"/>
        <v>-9733.3387767873319</v>
      </c>
      <c r="H301" s="189">
        <f t="shared" si="57"/>
        <v>-7523.8708744566075</v>
      </c>
      <c r="I301" s="189">
        <f t="shared" si="58"/>
        <v>0</v>
      </c>
      <c r="J301" s="88">
        <f t="shared" si="59"/>
        <v>0</v>
      </c>
      <c r="K301" s="189">
        <f t="shared" si="64"/>
        <v>-205.39214995582736</v>
      </c>
      <c r="L301" s="88">
        <f t="shared" si="60"/>
        <v>-158.76813191585455</v>
      </c>
      <c r="M301" s="89">
        <f t="shared" si="65"/>
        <v>-7682.6390063724621</v>
      </c>
      <c r="N301" s="89">
        <f t="shared" si="66"/>
        <v>20994.360993627539</v>
      </c>
      <c r="O301" s="89">
        <f t="shared" si="67"/>
        <v>27159.587313877801</v>
      </c>
      <c r="P301" s="90">
        <f t="shared" si="61"/>
        <v>1.2407544611130541</v>
      </c>
      <c r="Q301" s="1">
        <v>558.02435227837668</v>
      </c>
      <c r="R301" s="90">
        <f t="shared" si="68"/>
        <v>4.5995039393055152E-2</v>
      </c>
      <c r="S301" s="90">
        <f t="shared" si="68"/>
        <v>6.3586159072369142E-2</v>
      </c>
      <c r="T301" s="92">
        <v>773</v>
      </c>
      <c r="U301" s="1">
        <v>27416</v>
      </c>
      <c r="V301" s="1">
        <v>34880.407124681929</v>
      </c>
      <c r="W301" s="195"/>
      <c r="X301" s="89">
        <v>0</v>
      </c>
      <c r="Y301" s="89">
        <f t="shared" si="69"/>
        <v>0</v>
      </c>
      <c r="Z301" s="1"/>
    </row>
    <row r="302" spans="2:26">
      <c r="B302" s="204">
        <v>5034</v>
      </c>
      <c r="C302" t="s">
        <v>329</v>
      </c>
      <c r="D302" s="1">
        <v>43050</v>
      </c>
      <c r="E302" s="86">
        <f t="shared" si="62"/>
        <v>17500</v>
      </c>
      <c r="F302" s="87">
        <f t="shared" si="56"/>
        <v>0.79946734162575472</v>
      </c>
      <c r="G302" s="189">
        <f t="shared" si="63"/>
        <v>2809.5848972100789</v>
      </c>
      <c r="H302" s="189">
        <f t="shared" si="57"/>
        <v>6911.5788471367932</v>
      </c>
      <c r="I302" s="189">
        <f t="shared" si="58"/>
        <v>770.34256659558571</v>
      </c>
      <c r="J302" s="88">
        <f t="shared" si="59"/>
        <v>1895.0427138251409</v>
      </c>
      <c r="K302" s="189">
        <f t="shared" si="64"/>
        <v>564.95041663975837</v>
      </c>
      <c r="L302" s="88">
        <f t="shared" si="60"/>
        <v>1389.7780249338057</v>
      </c>
      <c r="M302" s="89">
        <f t="shared" si="65"/>
        <v>8301.3568720705989</v>
      </c>
      <c r="N302" s="89">
        <f t="shared" si="66"/>
        <v>51351.356872070595</v>
      </c>
      <c r="O302" s="89">
        <f t="shared" si="67"/>
        <v>20874.535313849836</v>
      </c>
      <c r="P302" s="90">
        <f t="shared" si="61"/>
        <v>0.95362910028779768</v>
      </c>
      <c r="Q302" s="1">
        <v>3374.9237688521334</v>
      </c>
      <c r="R302" s="90">
        <f t="shared" si="68"/>
        <v>9.3138997511553495E-2</v>
      </c>
      <c r="S302" s="90">
        <f t="shared" si="68"/>
        <v>9.8471382865268298E-2</v>
      </c>
      <c r="T302" s="92">
        <v>2460</v>
      </c>
      <c r="U302" s="1">
        <v>39382</v>
      </c>
      <c r="V302" s="1">
        <v>15931.229773462785</v>
      </c>
      <c r="W302" s="195"/>
      <c r="X302" s="89">
        <v>0</v>
      </c>
      <c r="Y302" s="89">
        <f t="shared" si="69"/>
        <v>0</v>
      </c>
      <c r="Z302" s="1"/>
    </row>
    <row r="303" spans="2:26">
      <c r="B303" s="204">
        <v>5035</v>
      </c>
      <c r="C303" t="s">
        <v>330</v>
      </c>
      <c r="D303" s="1">
        <v>458933</v>
      </c>
      <c r="E303" s="86">
        <f t="shared" si="62"/>
        <v>18278.357495618926</v>
      </c>
      <c r="F303" s="87">
        <f t="shared" si="56"/>
        <v>0.83502570721758007</v>
      </c>
      <c r="G303" s="189">
        <f t="shared" si="63"/>
        <v>2311.4361000139661</v>
      </c>
      <c r="H303" s="189">
        <f t="shared" si="57"/>
        <v>58035.537599150659</v>
      </c>
      <c r="I303" s="189">
        <f t="shared" si="58"/>
        <v>497.91744312896168</v>
      </c>
      <c r="J303" s="88">
        <f t="shared" si="59"/>
        <v>12501.711162081971</v>
      </c>
      <c r="K303" s="189">
        <f t="shared" si="64"/>
        <v>292.52529317313429</v>
      </c>
      <c r="L303" s="88">
        <f t="shared" si="60"/>
        <v>7344.7250609910552</v>
      </c>
      <c r="M303" s="89">
        <f t="shared" si="65"/>
        <v>65380.262660141714</v>
      </c>
      <c r="N303" s="89">
        <f t="shared" si="66"/>
        <v>524313.26266014169</v>
      </c>
      <c r="O303" s="89">
        <f t="shared" si="67"/>
        <v>20882.318888806025</v>
      </c>
      <c r="P303" s="90">
        <f t="shared" si="61"/>
        <v>0.95398468394371594</v>
      </c>
      <c r="Q303" s="1">
        <v>18931.92180013797</v>
      </c>
      <c r="R303" s="90">
        <f t="shared" si="68"/>
        <v>0.12169887642646422</v>
      </c>
      <c r="S303" s="90">
        <f t="shared" si="68"/>
        <v>0.11361270880526031</v>
      </c>
      <c r="T303" s="92">
        <v>25108</v>
      </c>
      <c r="U303" s="1">
        <v>409141</v>
      </c>
      <c r="V303" s="1">
        <v>16413.567617442932</v>
      </c>
      <c r="W303" s="195"/>
      <c r="X303" s="89">
        <v>0</v>
      </c>
      <c r="Y303" s="89">
        <f t="shared" si="69"/>
        <v>0</v>
      </c>
      <c r="Z303" s="1"/>
    </row>
    <row r="304" spans="2:26">
      <c r="B304" s="204">
        <v>5036</v>
      </c>
      <c r="C304" t="s">
        <v>331</v>
      </c>
      <c r="D304" s="1">
        <v>43920</v>
      </c>
      <c r="E304" s="86">
        <f t="shared" si="62"/>
        <v>16467.941507311585</v>
      </c>
      <c r="F304" s="87">
        <f t="shared" si="56"/>
        <v>0.7523189382227895</v>
      </c>
      <c r="G304" s="189">
        <f t="shared" si="63"/>
        <v>3470.1023325306642</v>
      </c>
      <c r="H304" s="189">
        <f t="shared" si="57"/>
        <v>9254.7629208592807</v>
      </c>
      <c r="I304" s="189">
        <f t="shared" si="58"/>
        <v>1131.5630390365309</v>
      </c>
      <c r="J304" s="88">
        <f t="shared" si="59"/>
        <v>3017.8786251104279</v>
      </c>
      <c r="K304" s="189">
        <f t="shared" si="64"/>
        <v>926.17088908070355</v>
      </c>
      <c r="L304" s="88">
        <f t="shared" si="60"/>
        <v>2470.0977611782364</v>
      </c>
      <c r="M304" s="89">
        <f t="shared" si="65"/>
        <v>11724.860682037517</v>
      </c>
      <c r="N304" s="89">
        <f t="shared" si="66"/>
        <v>55644.860682037513</v>
      </c>
      <c r="O304" s="89">
        <f t="shared" si="67"/>
        <v>20864.214728922954</v>
      </c>
      <c r="P304" s="90">
        <f t="shared" si="61"/>
        <v>0.95315761625376816</v>
      </c>
      <c r="Q304" s="1">
        <v>2023.8815859872557</v>
      </c>
      <c r="R304" s="90">
        <f t="shared" si="68"/>
        <v>0.11353379646062572</v>
      </c>
      <c r="S304" s="90">
        <f t="shared" si="68"/>
        <v>0.11102865856082673</v>
      </c>
      <c r="T304" s="92">
        <v>2667</v>
      </c>
      <c r="U304" s="1">
        <v>39442</v>
      </c>
      <c r="V304" s="1">
        <v>14822.247275460353</v>
      </c>
      <c r="W304" s="195"/>
      <c r="X304" s="89">
        <v>0</v>
      </c>
      <c r="Y304" s="89">
        <f t="shared" si="69"/>
        <v>0</v>
      </c>
      <c r="Z304" s="1"/>
    </row>
    <row r="305" spans="2:27">
      <c r="B305" s="204">
        <v>5037</v>
      </c>
      <c r="C305" t="s">
        <v>332</v>
      </c>
      <c r="D305" s="1">
        <v>374620</v>
      </c>
      <c r="E305" s="86">
        <f t="shared" si="62"/>
        <v>18004.517710385928</v>
      </c>
      <c r="F305" s="87">
        <f t="shared" si="56"/>
        <v>0.82251565206720334</v>
      </c>
      <c r="G305" s="189">
        <f t="shared" si="63"/>
        <v>2486.6935625630849</v>
      </c>
      <c r="H305" s="189">
        <f t="shared" si="57"/>
        <v>51740.632956250112</v>
      </c>
      <c r="I305" s="189">
        <f t="shared" si="58"/>
        <v>593.76136796051105</v>
      </c>
      <c r="J305" s="88">
        <f t="shared" si="59"/>
        <v>12354.392783154353</v>
      </c>
      <c r="K305" s="189">
        <f t="shared" si="64"/>
        <v>388.36921800468372</v>
      </c>
      <c r="L305" s="88">
        <f t="shared" si="60"/>
        <v>8080.7983190234536</v>
      </c>
      <c r="M305" s="89">
        <f t="shared" si="65"/>
        <v>59821.431275273564</v>
      </c>
      <c r="N305" s="89">
        <f t="shared" si="66"/>
        <v>434441.43127527356</v>
      </c>
      <c r="O305" s="89">
        <f t="shared" si="67"/>
        <v>20879.580490953696</v>
      </c>
      <c r="P305" s="90">
        <f t="shared" si="61"/>
        <v>0.95385958339221222</v>
      </c>
      <c r="Q305" s="1">
        <v>17199.846044108272</v>
      </c>
      <c r="R305" s="90">
        <f t="shared" si="68"/>
        <v>0.11208744233543706</v>
      </c>
      <c r="S305" s="90">
        <f t="shared" si="68"/>
        <v>0.10807886069583697</v>
      </c>
      <c r="T305" s="92">
        <v>20807</v>
      </c>
      <c r="U305" s="1">
        <v>336862</v>
      </c>
      <c r="V305" s="1">
        <v>16248.408257765774</v>
      </c>
      <c r="W305" s="195"/>
      <c r="X305" s="89">
        <v>0</v>
      </c>
      <c r="Y305" s="89">
        <f t="shared" si="69"/>
        <v>0</v>
      </c>
      <c r="Z305" s="1"/>
    </row>
    <row r="306" spans="2:27">
      <c r="B306" s="204">
        <v>5038</v>
      </c>
      <c r="C306" t="s">
        <v>333</v>
      </c>
      <c r="D306" s="1">
        <v>265446</v>
      </c>
      <c r="E306" s="86">
        <f t="shared" si="62"/>
        <v>17197.667638483963</v>
      </c>
      <c r="F306" s="87">
        <f t="shared" si="56"/>
        <v>0.78565563594868826</v>
      </c>
      <c r="G306" s="189">
        <f t="shared" si="63"/>
        <v>3003.0776085803427</v>
      </c>
      <c r="H306" s="189">
        <f t="shared" si="57"/>
        <v>46352.502888437593</v>
      </c>
      <c r="I306" s="189">
        <f t="shared" si="58"/>
        <v>876.15889312619868</v>
      </c>
      <c r="J306" s="88">
        <f t="shared" si="59"/>
        <v>13523.512515402876</v>
      </c>
      <c r="K306" s="189">
        <f t="shared" si="64"/>
        <v>670.76674317037134</v>
      </c>
      <c r="L306" s="88">
        <f t="shared" si="60"/>
        <v>10353.28468083468</v>
      </c>
      <c r="M306" s="89">
        <f t="shared" si="65"/>
        <v>56705.787569272274</v>
      </c>
      <c r="N306" s="89">
        <f t="shared" si="66"/>
        <v>322151.78756927227</v>
      </c>
      <c r="O306" s="89">
        <f t="shared" si="67"/>
        <v>20871.511990234681</v>
      </c>
      <c r="P306" s="90">
        <f t="shared" si="61"/>
        <v>0.95349098323102732</v>
      </c>
      <c r="Q306" s="1">
        <v>15675.541147249111</v>
      </c>
      <c r="R306" s="90">
        <f t="shared" si="68"/>
        <v>9.7460237397311814E-2</v>
      </c>
      <c r="S306" s="90">
        <f t="shared" si="68"/>
        <v>9.5824890104785704E-2</v>
      </c>
      <c r="T306" s="92">
        <v>15435</v>
      </c>
      <c r="U306" s="1">
        <v>241873</v>
      </c>
      <c r="V306" s="1">
        <v>15693.810018167662</v>
      </c>
      <c r="W306" s="195"/>
      <c r="X306" s="89">
        <v>0</v>
      </c>
      <c r="Y306" s="89">
        <f t="shared" si="69"/>
        <v>0</v>
      </c>
      <c r="Z306" s="1"/>
    </row>
    <row r="307" spans="2:27">
      <c r="B307" s="204">
        <v>5041</v>
      </c>
      <c r="C307" t="s">
        <v>334</v>
      </c>
      <c r="D307" s="1">
        <v>35438</v>
      </c>
      <c r="E307" s="86">
        <f t="shared" si="62"/>
        <v>16552.078468005602</v>
      </c>
      <c r="F307" s="87">
        <f t="shared" si="56"/>
        <v>0.75616263835413333</v>
      </c>
      <c r="G307" s="189">
        <f t="shared" si="63"/>
        <v>3416.2546776864933</v>
      </c>
      <c r="H307" s="189">
        <f t="shared" si="57"/>
        <v>7314.2012649267817</v>
      </c>
      <c r="I307" s="189">
        <f t="shared" si="58"/>
        <v>1102.1151027936248</v>
      </c>
      <c r="J307" s="88">
        <f t="shared" si="59"/>
        <v>2359.6284350811507</v>
      </c>
      <c r="K307" s="189">
        <f t="shared" si="64"/>
        <v>896.72295283779749</v>
      </c>
      <c r="L307" s="88">
        <f t="shared" si="60"/>
        <v>1919.8838420257246</v>
      </c>
      <c r="M307" s="89">
        <f t="shared" si="65"/>
        <v>9234.085106952507</v>
      </c>
      <c r="N307" s="89">
        <f t="shared" si="66"/>
        <v>44672.085106952509</v>
      </c>
      <c r="O307" s="89">
        <f t="shared" si="67"/>
        <v>20865.056098529898</v>
      </c>
      <c r="P307" s="90">
        <f t="shared" si="61"/>
        <v>0.95319605325508172</v>
      </c>
      <c r="Q307" s="1">
        <v>2228.5124467936712</v>
      </c>
      <c r="R307" s="90">
        <f t="shared" si="68"/>
        <v>0.12110091743119267</v>
      </c>
      <c r="S307" s="90">
        <f t="shared" si="68"/>
        <v>0.11953001469775316</v>
      </c>
      <c r="T307" s="92">
        <v>2141</v>
      </c>
      <c r="U307" s="1">
        <v>31610</v>
      </c>
      <c r="V307" s="1">
        <v>14784.845650140318</v>
      </c>
      <c r="W307" s="195"/>
      <c r="X307" s="89">
        <v>0</v>
      </c>
      <c r="Y307" s="89">
        <f t="shared" si="69"/>
        <v>0</v>
      </c>
      <c r="Z307" s="1"/>
    </row>
    <row r="308" spans="2:27">
      <c r="B308" s="204">
        <v>5042</v>
      </c>
      <c r="C308" t="s">
        <v>335</v>
      </c>
      <c r="D308" s="1">
        <v>23767</v>
      </c>
      <c r="E308" s="86">
        <f t="shared" si="62"/>
        <v>18254.224270353301</v>
      </c>
      <c r="F308" s="87">
        <f t="shared" si="56"/>
        <v>0.83392320862055347</v>
      </c>
      <c r="G308" s="189">
        <f t="shared" si="63"/>
        <v>2326.8813641839661</v>
      </c>
      <c r="H308" s="189">
        <f t="shared" si="57"/>
        <v>3029.5995361675236</v>
      </c>
      <c r="I308" s="189">
        <f t="shared" si="58"/>
        <v>506.36407197193034</v>
      </c>
      <c r="J308" s="88">
        <f t="shared" si="59"/>
        <v>659.2860217074533</v>
      </c>
      <c r="K308" s="189">
        <f t="shared" si="64"/>
        <v>300.97192201610301</v>
      </c>
      <c r="L308" s="88">
        <f t="shared" si="60"/>
        <v>391.86544246496612</v>
      </c>
      <c r="M308" s="89">
        <f t="shared" si="65"/>
        <v>3421.4649786324899</v>
      </c>
      <c r="N308" s="89">
        <f t="shared" si="66"/>
        <v>27188.464978632488</v>
      </c>
      <c r="O308" s="89">
        <f t="shared" si="67"/>
        <v>20882.07755655337</v>
      </c>
      <c r="P308" s="90">
        <f t="shared" si="61"/>
        <v>0.95397365895774566</v>
      </c>
      <c r="Q308" s="1">
        <v>1311.9069947339362</v>
      </c>
      <c r="R308" s="90">
        <f t="shared" si="68"/>
        <v>9.7174776105622751E-2</v>
      </c>
      <c r="S308" s="90">
        <f t="shared" si="68"/>
        <v>0.10897235434331741</v>
      </c>
      <c r="T308" s="92">
        <v>1302</v>
      </c>
      <c r="U308" s="1">
        <v>21662</v>
      </c>
      <c r="V308" s="1">
        <v>16460.486322188452</v>
      </c>
      <c r="W308" s="195"/>
      <c r="X308" s="89">
        <v>0</v>
      </c>
      <c r="Y308" s="89">
        <f t="shared" si="69"/>
        <v>0</v>
      </c>
      <c r="Z308" s="1"/>
    </row>
    <row r="309" spans="2:27">
      <c r="B309" s="204">
        <v>5043</v>
      </c>
      <c r="C309" s="209" t="s">
        <v>336</v>
      </c>
      <c r="D309" s="1">
        <v>9818</v>
      </c>
      <c r="E309" s="86">
        <f t="shared" si="62"/>
        <v>22364.464692482914</v>
      </c>
      <c r="F309" s="87">
        <f t="shared" si="56"/>
        <v>1.0216948076904211</v>
      </c>
      <c r="G309" s="189">
        <f t="shared" si="63"/>
        <v>-303.67250597898618</v>
      </c>
      <c r="H309" s="189">
        <f t="shared" si="57"/>
        <v>-133.31223012477494</v>
      </c>
      <c r="I309" s="189">
        <f t="shared" si="58"/>
        <v>0</v>
      </c>
      <c r="J309" s="88">
        <f t="shared" si="59"/>
        <v>0</v>
      </c>
      <c r="K309" s="189">
        <f t="shared" si="64"/>
        <v>-205.39214995582736</v>
      </c>
      <c r="L309" s="88">
        <f t="shared" si="60"/>
        <v>-90.167153830608214</v>
      </c>
      <c r="M309" s="89">
        <f t="shared" si="65"/>
        <v>-223.47938395538316</v>
      </c>
      <c r="N309" s="89">
        <f t="shared" si="66"/>
        <v>9594.520616044616</v>
      </c>
      <c r="O309" s="89">
        <f t="shared" si="67"/>
        <v>21855.400036548101</v>
      </c>
      <c r="P309" s="90">
        <f t="shared" si="61"/>
        <v>0.99843877527922997</v>
      </c>
      <c r="Q309" s="1">
        <v>383.25222593816898</v>
      </c>
      <c r="R309" s="90">
        <f t="shared" si="68"/>
        <v>6.7173913043478264E-2</v>
      </c>
      <c r="S309" s="90">
        <f t="shared" si="68"/>
        <v>7.6897593344557674E-2</v>
      </c>
      <c r="T309" s="92">
        <v>439</v>
      </c>
      <c r="U309" s="1">
        <v>9200</v>
      </c>
      <c r="V309" s="1">
        <v>20767.494356659143</v>
      </c>
      <c r="W309" s="195"/>
      <c r="X309" s="89">
        <v>0</v>
      </c>
      <c r="Y309" s="89">
        <f t="shared" si="69"/>
        <v>0</v>
      </c>
      <c r="Z309" s="1"/>
    </row>
    <row r="310" spans="2:27">
      <c r="B310" s="204">
        <v>5044</v>
      </c>
      <c r="C310" s="209" t="s">
        <v>337</v>
      </c>
      <c r="D310" s="1">
        <v>22990</v>
      </c>
      <c r="E310" s="86">
        <f t="shared" si="62"/>
        <v>28630.136986301372</v>
      </c>
      <c r="F310" s="87">
        <f t="shared" si="56"/>
        <v>1.3079348289611175</v>
      </c>
      <c r="G310" s="189">
        <f t="shared" si="63"/>
        <v>-4313.7027740227986</v>
      </c>
      <c r="H310" s="189">
        <f t="shared" si="57"/>
        <v>-3463.9033275403071</v>
      </c>
      <c r="I310" s="189">
        <f t="shared" si="58"/>
        <v>0</v>
      </c>
      <c r="J310" s="88">
        <f t="shared" si="59"/>
        <v>0</v>
      </c>
      <c r="K310" s="189">
        <f t="shared" si="64"/>
        <v>-205.39214995582736</v>
      </c>
      <c r="L310" s="88">
        <f t="shared" si="60"/>
        <v>-164.9298964145294</v>
      </c>
      <c r="M310" s="89">
        <f t="shared" si="65"/>
        <v>-3628.8332239548367</v>
      </c>
      <c r="N310" s="89">
        <f t="shared" si="66"/>
        <v>19361.166776045164</v>
      </c>
      <c r="O310" s="89">
        <f t="shared" si="67"/>
        <v>24111.042062322744</v>
      </c>
      <c r="P310" s="90">
        <f t="shared" si="61"/>
        <v>1.1014851829366805</v>
      </c>
      <c r="Q310" s="1">
        <v>955.96723787778683</v>
      </c>
      <c r="R310" s="90">
        <f t="shared" si="68"/>
        <v>1.1038304235014732E-2</v>
      </c>
      <c r="S310" s="90">
        <f t="shared" si="68"/>
        <v>2.1110914987044885E-2</v>
      </c>
      <c r="T310" s="92">
        <v>803</v>
      </c>
      <c r="U310" s="1">
        <v>22739</v>
      </c>
      <c r="V310" s="1">
        <v>28038.224414303328</v>
      </c>
      <c r="W310" s="195"/>
      <c r="X310" s="89">
        <v>0</v>
      </c>
      <c r="Y310" s="89">
        <f t="shared" si="69"/>
        <v>0</v>
      </c>
      <c r="Z310" s="1"/>
    </row>
    <row r="311" spans="2:27">
      <c r="B311" s="204">
        <v>5045</v>
      </c>
      <c r="C311" t="s">
        <v>338</v>
      </c>
      <c r="D311" s="1">
        <v>44123</v>
      </c>
      <c r="E311" s="86">
        <f t="shared" si="62"/>
        <v>19250.872600349041</v>
      </c>
      <c r="F311" s="87">
        <f t="shared" si="56"/>
        <v>0.87945393953012163</v>
      </c>
      <c r="G311" s="189">
        <f t="shared" si="63"/>
        <v>1689.0264329866925</v>
      </c>
      <c r="H311" s="189">
        <f t="shared" si="57"/>
        <v>3871.2485844054991</v>
      </c>
      <c r="I311" s="189">
        <f t="shared" si="58"/>
        <v>157.53715647342142</v>
      </c>
      <c r="J311" s="88">
        <f t="shared" si="59"/>
        <v>361.07516263708186</v>
      </c>
      <c r="K311" s="189">
        <f t="shared" si="64"/>
        <v>-47.854993482405945</v>
      </c>
      <c r="L311" s="88">
        <f t="shared" si="60"/>
        <v>-109.68364506167443</v>
      </c>
      <c r="M311" s="89">
        <f t="shared" si="65"/>
        <v>3761.5649393438248</v>
      </c>
      <c r="N311" s="89">
        <f t="shared" si="66"/>
        <v>47884.564939343822</v>
      </c>
      <c r="O311" s="89">
        <f t="shared" si="67"/>
        <v>20892.044039853325</v>
      </c>
      <c r="P311" s="90">
        <f t="shared" si="61"/>
        <v>0.95442896626684126</v>
      </c>
      <c r="Q311" s="1">
        <v>1834.7255161555827</v>
      </c>
      <c r="R311" s="90">
        <f t="shared" si="68"/>
        <v>0.10495342081538615</v>
      </c>
      <c r="S311" s="90">
        <f t="shared" si="68"/>
        <v>0.11555943096282871</v>
      </c>
      <c r="T311" s="92">
        <v>2292</v>
      </c>
      <c r="U311" s="1">
        <v>39932</v>
      </c>
      <c r="V311" s="1">
        <v>17256.698357821955</v>
      </c>
      <c r="W311" s="195"/>
      <c r="X311" s="89">
        <v>0</v>
      </c>
      <c r="Y311" s="89">
        <f t="shared" si="69"/>
        <v>0</v>
      </c>
      <c r="Z311" s="1"/>
    </row>
    <row r="312" spans="2:27">
      <c r="B312" s="204">
        <v>5046</v>
      </c>
      <c r="C312" t="s">
        <v>339</v>
      </c>
      <c r="D312" s="1">
        <v>19969</v>
      </c>
      <c r="E312" s="86">
        <f t="shared" si="62"/>
        <v>16234.959349593495</v>
      </c>
      <c r="F312" s="87">
        <f t="shared" si="56"/>
        <v>0.74167541672124015</v>
      </c>
      <c r="G312" s="189">
        <f t="shared" si="63"/>
        <v>3619.2109134702418</v>
      </c>
      <c r="H312" s="189">
        <f t="shared" si="57"/>
        <v>4451.6294235683981</v>
      </c>
      <c r="I312" s="189">
        <f t="shared" si="58"/>
        <v>1213.1067942378625</v>
      </c>
      <c r="J312" s="88">
        <f t="shared" si="59"/>
        <v>1492.1213569125707</v>
      </c>
      <c r="K312" s="189">
        <f t="shared" si="64"/>
        <v>1007.7146442820351</v>
      </c>
      <c r="L312" s="88">
        <f t="shared" si="60"/>
        <v>1239.4890124669032</v>
      </c>
      <c r="M312" s="89">
        <f t="shared" si="65"/>
        <v>5691.1184360353018</v>
      </c>
      <c r="N312" s="89">
        <f t="shared" si="66"/>
        <v>25660.1184360353</v>
      </c>
      <c r="O312" s="89">
        <f t="shared" si="67"/>
        <v>20861.884907345771</v>
      </c>
      <c r="P312" s="90">
        <f t="shared" si="61"/>
        <v>0.95305118103875253</v>
      </c>
      <c r="Q312" s="1">
        <v>1700.8268844260656</v>
      </c>
      <c r="R312" s="90">
        <f t="shared" si="68"/>
        <v>0.12084643017512349</v>
      </c>
      <c r="S312" s="90">
        <f t="shared" si="68"/>
        <v>0.12540271647664836</v>
      </c>
      <c r="T312" s="92">
        <v>1230</v>
      </c>
      <c r="U312" s="1">
        <v>17816</v>
      </c>
      <c r="V312" s="1">
        <v>14425.910931174089</v>
      </c>
      <c r="W312" s="195"/>
      <c r="X312" s="89">
        <v>0</v>
      </c>
      <c r="Y312" s="89">
        <f t="shared" si="69"/>
        <v>0</v>
      </c>
      <c r="Z312" s="1"/>
    </row>
    <row r="313" spans="2:27">
      <c r="B313" s="204">
        <v>5047</v>
      </c>
      <c r="C313" t="s">
        <v>340</v>
      </c>
      <c r="D313" s="1">
        <v>68090</v>
      </c>
      <c r="E313" s="86">
        <f t="shared" si="62"/>
        <v>17264.198782961463</v>
      </c>
      <c r="F313" s="87">
        <f t="shared" si="56"/>
        <v>0.78869503464644519</v>
      </c>
      <c r="G313" s="189">
        <f t="shared" si="63"/>
        <v>2960.4976761147427</v>
      </c>
      <c r="H313" s="189">
        <f t="shared" si="57"/>
        <v>11676.202834596545</v>
      </c>
      <c r="I313" s="189">
        <f t="shared" si="58"/>
        <v>852.87299255907374</v>
      </c>
      <c r="J313" s="88">
        <f t="shared" si="59"/>
        <v>3363.731082652987</v>
      </c>
      <c r="K313" s="189">
        <f t="shared" si="64"/>
        <v>647.4808426032464</v>
      </c>
      <c r="L313" s="88">
        <f t="shared" si="60"/>
        <v>2553.6644432272042</v>
      </c>
      <c r="M313" s="89">
        <f t="shared" si="65"/>
        <v>14229.867277823749</v>
      </c>
      <c r="N313" s="89">
        <f t="shared" si="66"/>
        <v>82319.867277823752</v>
      </c>
      <c r="O313" s="89">
        <f t="shared" si="67"/>
        <v>20872.17730167945</v>
      </c>
      <c r="P313" s="90">
        <f t="shared" si="61"/>
        <v>0.95352137721800456</v>
      </c>
      <c r="Q313" s="1">
        <v>3517.0027090865005</v>
      </c>
      <c r="R313" s="90">
        <f t="shared" si="68"/>
        <v>0.10106727037516171</v>
      </c>
      <c r="S313" s="90">
        <f t="shared" si="68"/>
        <v>0.10162562091794845</v>
      </c>
      <c r="T313" s="92">
        <v>3944</v>
      </c>
      <c r="U313" s="1">
        <v>61840</v>
      </c>
      <c r="V313" s="1">
        <v>15671.566142929549</v>
      </c>
      <c r="W313" s="195"/>
      <c r="X313" s="89">
        <v>0</v>
      </c>
      <c r="Y313" s="89">
        <f t="shared" si="69"/>
        <v>0</v>
      </c>
      <c r="Z313" s="1"/>
    </row>
    <row r="314" spans="2:27">
      <c r="B314" s="204">
        <v>5049</v>
      </c>
      <c r="C314" t="s">
        <v>341</v>
      </c>
      <c r="D314" s="1">
        <v>22226</v>
      </c>
      <c r="E314" s="86">
        <f t="shared" si="62"/>
        <v>20023.423423423425</v>
      </c>
      <c r="F314" s="87">
        <f t="shared" si="56"/>
        <v>0.91474703397549684</v>
      </c>
      <c r="G314" s="189">
        <f t="shared" si="63"/>
        <v>1194.5939062190871</v>
      </c>
      <c r="H314" s="189">
        <f t="shared" si="57"/>
        <v>1325.9992359031867</v>
      </c>
      <c r="I314" s="189">
        <f t="shared" si="58"/>
        <v>0</v>
      </c>
      <c r="J314" s="88">
        <f t="shared" si="59"/>
        <v>0</v>
      </c>
      <c r="K314" s="189">
        <f t="shared" si="64"/>
        <v>-205.39214995582736</v>
      </c>
      <c r="L314" s="88">
        <f t="shared" si="60"/>
        <v>-227.98528645096837</v>
      </c>
      <c r="M314" s="89">
        <f t="shared" si="65"/>
        <v>1098.0139494522182</v>
      </c>
      <c r="N314" s="89">
        <f t="shared" si="66"/>
        <v>23324.013949452219</v>
      </c>
      <c r="O314" s="89">
        <f t="shared" si="67"/>
        <v>21012.625179686682</v>
      </c>
      <c r="P314" s="90">
        <f t="shared" si="61"/>
        <v>0.95993757674185709</v>
      </c>
      <c r="Q314" s="1">
        <v>482.6067671785122</v>
      </c>
      <c r="R314" s="90">
        <f t="shared" si="68"/>
        <v>0.13046131936320635</v>
      </c>
      <c r="S314" s="90">
        <f t="shared" si="68"/>
        <v>0.14166408919473375</v>
      </c>
      <c r="T314" s="92">
        <v>1110</v>
      </c>
      <c r="U314" s="1">
        <v>19661</v>
      </c>
      <c r="V314" s="1">
        <v>17538.804638715432</v>
      </c>
      <c r="W314" s="195"/>
      <c r="X314" s="89">
        <v>0</v>
      </c>
      <c r="Y314" s="89">
        <f t="shared" si="69"/>
        <v>0</v>
      </c>
      <c r="Z314" s="1"/>
    </row>
    <row r="315" spans="2:27">
      <c r="B315" s="204">
        <v>5052</v>
      </c>
      <c r="C315" t="s">
        <v>342</v>
      </c>
      <c r="D315" s="1">
        <v>9798</v>
      </c>
      <c r="E315" s="86">
        <f t="shared" si="62"/>
        <v>16439.59731543624</v>
      </c>
      <c r="F315" s="87">
        <f t="shared" si="56"/>
        <v>0.75102406646684028</v>
      </c>
      <c r="G315" s="189">
        <f t="shared" si="63"/>
        <v>3488.2426153308852</v>
      </c>
      <c r="H315" s="189">
        <f t="shared" si="57"/>
        <v>2078.9925987372076</v>
      </c>
      <c r="I315" s="189">
        <f t="shared" si="58"/>
        <v>1141.4835061929016</v>
      </c>
      <c r="J315" s="88">
        <f t="shared" si="59"/>
        <v>680.32416969096937</v>
      </c>
      <c r="K315" s="189">
        <f t="shared" si="64"/>
        <v>936.09135623707425</v>
      </c>
      <c r="L315" s="88">
        <f t="shared" si="60"/>
        <v>557.91044831729619</v>
      </c>
      <c r="M315" s="89">
        <f t="shared" si="65"/>
        <v>2636.903047054504</v>
      </c>
      <c r="N315" s="89">
        <f t="shared" si="66"/>
        <v>12434.903047054504</v>
      </c>
      <c r="O315" s="89">
        <f t="shared" si="67"/>
        <v>20863.931287004201</v>
      </c>
      <c r="P315" s="90">
        <f t="shared" si="61"/>
        <v>0.95314466753620863</v>
      </c>
      <c r="Q315" s="1">
        <v>738.51757977068132</v>
      </c>
      <c r="R315" s="90">
        <f t="shared" si="68"/>
        <v>-5.4338384325837277E-2</v>
      </c>
      <c r="S315" s="90">
        <f t="shared" si="68"/>
        <v>-5.9098426015472418E-2</v>
      </c>
      <c r="T315" s="92">
        <v>596</v>
      </c>
      <c r="U315" s="1">
        <v>10361</v>
      </c>
      <c r="V315" s="1">
        <v>17472.175379426644</v>
      </c>
      <c r="W315" s="195"/>
      <c r="X315" s="89">
        <v>0</v>
      </c>
      <c r="Y315" s="89">
        <f t="shared" si="69"/>
        <v>0</v>
      </c>
      <c r="Z315" s="1"/>
    </row>
    <row r="316" spans="2:27">
      <c r="B316" s="204">
        <v>5053</v>
      </c>
      <c r="C316" t="s">
        <v>343</v>
      </c>
      <c r="D316" s="1">
        <v>126240</v>
      </c>
      <c r="E316" s="86">
        <f t="shared" si="62"/>
        <v>17865.836399660344</v>
      </c>
      <c r="F316" s="87">
        <f t="shared" si="56"/>
        <v>0.81618015613469141</v>
      </c>
      <c r="G316" s="189">
        <f t="shared" si="63"/>
        <v>2575.4496014274587</v>
      </c>
      <c r="H316" s="189">
        <f t="shared" si="57"/>
        <v>18198.126883686422</v>
      </c>
      <c r="I316" s="189">
        <f t="shared" si="58"/>
        <v>642.29982671446533</v>
      </c>
      <c r="J316" s="88">
        <f t="shared" si="59"/>
        <v>4538.4905755644122</v>
      </c>
      <c r="K316" s="189">
        <f t="shared" si="64"/>
        <v>436.90767675863799</v>
      </c>
      <c r="L316" s="88">
        <f t="shared" si="60"/>
        <v>3087.189643976536</v>
      </c>
      <c r="M316" s="89">
        <f t="shared" si="65"/>
        <v>21285.316527662959</v>
      </c>
      <c r="N316" s="89">
        <f t="shared" si="66"/>
        <v>147525.31652766297</v>
      </c>
      <c r="O316" s="89">
        <f t="shared" si="67"/>
        <v>20878.193677846444</v>
      </c>
      <c r="P316" s="90">
        <f t="shared" si="61"/>
        <v>0.95379622843288725</v>
      </c>
      <c r="Q316" s="1">
        <v>4407.7191588248679</v>
      </c>
      <c r="R316" s="93">
        <f t="shared" si="68"/>
        <v>0.12543460818400642</v>
      </c>
      <c r="S316" s="93">
        <f t="shared" si="68"/>
        <v>0.11985999577437709</v>
      </c>
      <c r="T316" s="92">
        <v>7066</v>
      </c>
      <c r="U316" s="1">
        <v>112170</v>
      </c>
      <c r="V316" s="1">
        <v>15953.633906983359</v>
      </c>
      <c r="W316" s="195"/>
      <c r="X316" s="89">
        <v>0</v>
      </c>
      <c r="Y316" s="89">
        <f t="shared" si="69"/>
        <v>0</v>
      </c>
      <c r="Z316" s="1"/>
    </row>
    <row r="317" spans="2:27">
      <c r="B317" s="204">
        <v>5054</v>
      </c>
      <c r="C317" t="s">
        <v>344</v>
      </c>
      <c r="D317" s="1">
        <v>164667</v>
      </c>
      <c r="E317" s="86">
        <f t="shared" si="62"/>
        <v>16456.825904457324</v>
      </c>
      <c r="F317" s="87">
        <f t="shared" si="56"/>
        <v>0.75181113471053451</v>
      </c>
      <c r="G317" s="189">
        <f t="shared" si="63"/>
        <v>3477.2163183573912</v>
      </c>
      <c r="H317" s="189">
        <f t="shared" si="57"/>
        <v>34793.026481484056</v>
      </c>
      <c r="I317" s="189">
        <f t="shared" si="58"/>
        <v>1135.4535000355222</v>
      </c>
      <c r="J317" s="88">
        <f t="shared" si="59"/>
        <v>11361.347721355434</v>
      </c>
      <c r="K317" s="189">
        <f t="shared" si="64"/>
        <v>930.06135007969488</v>
      </c>
      <c r="L317" s="88">
        <f t="shared" si="60"/>
        <v>9306.193868897426</v>
      </c>
      <c r="M317" s="89">
        <f t="shared" si="65"/>
        <v>44099.220350381482</v>
      </c>
      <c r="N317" s="89">
        <f t="shared" si="66"/>
        <v>208766.22035038148</v>
      </c>
      <c r="O317" s="89">
        <f t="shared" si="67"/>
        <v>20864.103572894412</v>
      </c>
      <c r="P317" s="90">
        <f t="shared" si="61"/>
        <v>0.95315253821864554</v>
      </c>
      <c r="Q317" s="1">
        <v>11756.843663062798</v>
      </c>
      <c r="R317" s="93">
        <f t="shared" si="68"/>
        <v>0.10866711103031772</v>
      </c>
      <c r="S317" s="93">
        <f t="shared" si="68"/>
        <v>0.11265591934503787</v>
      </c>
      <c r="T317" s="92">
        <v>10006</v>
      </c>
      <c r="U317" s="1">
        <v>148527</v>
      </c>
      <c r="V317" s="1">
        <v>14790.579565823542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204">
        <v>5055</v>
      </c>
      <c r="C318" t="s">
        <v>345</v>
      </c>
      <c r="D318" s="1">
        <v>114730</v>
      </c>
      <c r="E318" s="86">
        <f t="shared" si="62"/>
        <v>18885.596707818931</v>
      </c>
      <c r="F318" s="87">
        <f t="shared" si="56"/>
        <v>0.86276673114377755</v>
      </c>
      <c r="G318" s="189">
        <f t="shared" si="63"/>
        <v>1922.8030042059627</v>
      </c>
      <c r="H318" s="189">
        <f t="shared" si="57"/>
        <v>11681.028250551224</v>
      </c>
      <c r="I318" s="189">
        <f t="shared" si="58"/>
        <v>285.38371885895975</v>
      </c>
      <c r="J318" s="88">
        <f t="shared" si="59"/>
        <v>1733.7060920681804</v>
      </c>
      <c r="K318" s="189">
        <f t="shared" si="64"/>
        <v>79.991568903132389</v>
      </c>
      <c r="L318" s="88">
        <f t="shared" si="60"/>
        <v>485.94878108652927</v>
      </c>
      <c r="M318" s="89">
        <f t="shared" si="65"/>
        <v>12166.977031637753</v>
      </c>
      <c r="N318" s="89">
        <f t="shared" si="66"/>
        <v>126896.97703163775</v>
      </c>
      <c r="O318" s="89">
        <f t="shared" si="67"/>
        <v>20888.391280928026</v>
      </c>
      <c r="P318" s="90">
        <f t="shared" si="61"/>
        <v>0.95426209418297792</v>
      </c>
      <c r="Q318" s="1">
        <v>4125.4968072263</v>
      </c>
      <c r="R318" s="93">
        <f t="shared" si="68"/>
        <v>0.10863095238095238</v>
      </c>
      <c r="S318" s="93">
        <f t="shared" si="68"/>
        <v>0.11939790319419953</v>
      </c>
      <c r="T318" s="92">
        <v>6075</v>
      </c>
      <c r="U318" s="1">
        <v>103488</v>
      </c>
      <c r="V318" s="1">
        <v>16871.209651124878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204">
        <v>5056</v>
      </c>
      <c r="C319" t="s">
        <v>346</v>
      </c>
      <c r="D319" s="1">
        <v>108912</v>
      </c>
      <c r="E319" s="86">
        <f t="shared" si="62"/>
        <v>19560.344827586207</v>
      </c>
      <c r="F319" s="87">
        <f t="shared" si="56"/>
        <v>0.89359182174819574</v>
      </c>
      <c r="G319" s="189">
        <f t="shared" si="63"/>
        <v>1490.9642075549066</v>
      </c>
      <c r="H319" s="189">
        <f t="shared" si="57"/>
        <v>8301.6887076657204</v>
      </c>
      <c r="I319" s="189">
        <f t="shared" si="58"/>
        <v>49.221876940413495</v>
      </c>
      <c r="J319" s="88">
        <f t="shared" si="59"/>
        <v>274.06741080422233</v>
      </c>
      <c r="K319" s="189">
        <f t="shared" si="64"/>
        <v>-156.17027301541387</v>
      </c>
      <c r="L319" s="88">
        <f t="shared" si="60"/>
        <v>-869.55608014982442</v>
      </c>
      <c r="M319" s="89">
        <f t="shared" si="65"/>
        <v>7432.1326275158963</v>
      </c>
      <c r="N319" s="89">
        <f t="shared" si="66"/>
        <v>116344.13262751589</v>
      </c>
      <c r="O319" s="89">
        <f t="shared" si="67"/>
        <v>20895.138762125702</v>
      </c>
      <c r="P319" s="90">
        <f t="shared" si="61"/>
        <v>0.95457034508902228</v>
      </c>
      <c r="Q319" s="1">
        <v>3318.3782172575447</v>
      </c>
      <c r="R319" s="93">
        <f t="shared" si="68"/>
        <v>0.15232502777336931</v>
      </c>
      <c r="S319" s="93">
        <f t="shared" si="68"/>
        <v>0.12045396917475248</v>
      </c>
      <c r="T319" s="92">
        <v>5568</v>
      </c>
      <c r="U319" s="1">
        <v>94515</v>
      </c>
      <c r="V319" s="1">
        <v>17457.517547100109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204">
        <v>5057</v>
      </c>
      <c r="C320" t="s">
        <v>347</v>
      </c>
      <c r="D320" s="1">
        <v>199447</v>
      </c>
      <c r="E320" s="86">
        <f t="shared" si="62"/>
        <v>18629.460115822902</v>
      </c>
      <c r="F320" s="87">
        <f t="shared" si="56"/>
        <v>0.8510654259839977</v>
      </c>
      <c r="G320" s="189">
        <f t="shared" si="63"/>
        <v>2086.730423083422</v>
      </c>
      <c r="H320" s="189">
        <f t="shared" si="57"/>
        <v>22340.535909531118</v>
      </c>
      <c r="I320" s="189">
        <f t="shared" si="58"/>
        <v>375.0315260575702</v>
      </c>
      <c r="J320" s="88">
        <f t="shared" si="59"/>
        <v>4015.0875179723462</v>
      </c>
      <c r="K320" s="189">
        <f t="shared" si="64"/>
        <v>169.63937610174284</v>
      </c>
      <c r="L320" s="88">
        <f t="shared" si="60"/>
        <v>1816.1591605452588</v>
      </c>
      <c r="M320" s="89">
        <f t="shared" si="65"/>
        <v>24156.695070076377</v>
      </c>
      <c r="N320" s="89">
        <f t="shared" si="66"/>
        <v>223603.69507007638</v>
      </c>
      <c r="O320" s="89">
        <f t="shared" si="67"/>
        <v>20885.829915008071</v>
      </c>
      <c r="P320" s="90">
        <f t="shared" si="61"/>
        <v>0.95414508113138041</v>
      </c>
      <c r="Q320" s="1">
        <v>7312.4880688337289</v>
      </c>
      <c r="R320" s="93">
        <f t="shared" si="68"/>
        <v>0.10318487543696624</v>
      </c>
      <c r="S320" s="93">
        <f t="shared" si="68"/>
        <v>9.5044430344539507E-2</v>
      </c>
      <c r="T320" s="92">
        <v>10706</v>
      </c>
      <c r="U320" s="1">
        <v>180792</v>
      </c>
      <c r="V320" s="1">
        <v>17012.515291239295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204">
        <v>5058</v>
      </c>
      <c r="C321" t="s">
        <v>348</v>
      </c>
      <c r="D321" s="1">
        <v>82760</v>
      </c>
      <c r="E321" s="86">
        <f t="shared" si="62"/>
        <v>19069.124423963134</v>
      </c>
      <c r="F321" s="87">
        <f t="shared" si="56"/>
        <v>0.87115098344894615</v>
      </c>
      <c r="G321" s="189">
        <f t="shared" si="63"/>
        <v>1805.345265873673</v>
      </c>
      <c r="H321" s="189">
        <f t="shared" si="57"/>
        <v>7835.1984538917413</v>
      </c>
      <c r="I321" s="189">
        <f t="shared" si="58"/>
        <v>221.1490182084888</v>
      </c>
      <c r="J321" s="88">
        <f t="shared" si="59"/>
        <v>959.78673902484138</v>
      </c>
      <c r="K321" s="189">
        <f t="shared" si="64"/>
        <v>15.756868252661434</v>
      </c>
      <c r="L321" s="88">
        <f t="shared" si="60"/>
        <v>68.384808216550624</v>
      </c>
      <c r="M321" s="89">
        <f t="shared" si="65"/>
        <v>7903.5832621082918</v>
      </c>
      <c r="N321" s="89">
        <f t="shared" si="66"/>
        <v>90663.583262108295</v>
      </c>
      <c r="O321" s="89">
        <f t="shared" si="67"/>
        <v>20890.226558089471</v>
      </c>
      <c r="P321" s="90">
        <f t="shared" si="61"/>
        <v>0.95434593670602974</v>
      </c>
      <c r="Q321" s="1">
        <v>1645.2433157797805</v>
      </c>
      <c r="R321" s="93">
        <f t="shared" si="68"/>
        <v>0.16169059951432463</v>
      </c>
      <c r="S321" s="93">
        <f t="shared" si="68"/>
        <v>0.16222594080442337</v>
      </c>
      <c r="T321" s="92">
        <v>4340</v>
      </c>
      <c r="U321" s="1">
        <v>71241</v>
      </c>
      <c r="V321" s="1">
        <v>16407.415937356058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204">
        <v>5059</v>
      </c>
      <c r="C322" t="s">
        <v>349</v>
      </c>
      <c r="D322" s="1">
        <v>330943</v>
      </c>
      <c r="E322" s="86">
        <f t="shared" si="62"/>
        <v>17565.976645435247</v>
      </c>
      <c r="F322" s="87">
        <f t="shared" si="56"/>
        <v>0.80248140867349771</v>
      </c>
      <c r="G322" s="189">
        <f t="shared" si="63"/>
        <v>2767.3598441315212</v>
      </c>
      <c r="H322" s="189">
        <f t="shared" si="57"/>
        <v>52137.059463437865</v>
      </c>
      <c r="I322" s="189">
        <f t="shared" si="58"/>
        <v>747.25074069324944</v>
      </c>
      <c r="J322" s="88">
        <f t="shared" si="59"/>
        <v>14078.203954660819</v>
      </c>
      <c r="K322" s="189">
        <f t="shared" si="64"/>
        <v>541.85859073742211</v>
      </c>
      <c r="L322" s="88">
        <f t="shared" si="60"/>
        <v>10208.615849493031</v>
      </c>
      <c r="M322" s="89">
        <f t="shared" si="65"/>
        <v>62345.675312930893</v>
      </c>
      <c r="N322" s="89">
        <f t="shared" si="66"/>
        <v>393288.67531293089</v>
      </c>
      <c r="O322" s="89">
        <f t="shared" si="67"/>
        <v>20875.195080304187</v>
      </c>
      <c r="P322" s="90">
        <f t="shared" si="61"/>
        <v>0.95365924095827503</v>
      </c>
      <c r="Q322" s="1">
        <v>19765.358863891874</v>
      </c>
      <c r="R322" s="93">
        <f t="shared" si="68"/>
        <v>9.3628763094411954E-2</v>
      </c>
      <c r="S322" s="93">
        <f t="shared" si="68"/>
        <v>9.1190737189424609E-2</v>
      </c>
      <c r="T322" s="92">
        <v>18840</v>
      </c>
      <c r="U322" s="1">
        <v>302610</v>
      </c>
      <c r="V322" s="1">
        <v>16097.989147781678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204">
        <v>5060</v>
      </c>
      <c r="C323" t="s">
        <v>350</v>
      </c>
      <c r="D323" s="1">
        <v>196789</v>
      </c>
      <c r="E323" s="86">
        <f t="shared" si="62"/>
        <v>19837.60080645161</v>
      </c>
      <c r="F323" s="87">
        <f t="shared" si="56"/>
        <v>0.90625794176953123</v>
      </c>
      <c r="G323" s="189">
        <f t="shared" si="63"/>
        <v>1313.5203810810485</v>
      </c>
      <c r="H323" s="189">
        <f t="shared" si="57"/>
        <v>13030.122180324001</v>
      </c>
      <c r="I323" s="189">
        <f t="shared" si="58"/>
        <v>0</v>
      </c>
      <c r="J323" s="88">
        <f t="shared" si="59"/>
        <v>0</v>
      </c>
      <c r="K323" s="189">
        <f t="shared" si="64"/>
        <v>-205.39214995582736</v>
      </c>
      <c r="L323" s="88">
        <f t="shared" si="60"/>
        <v>-2037.4901275618074</v>
      </c>
      <c r="M323" s="89">
        <f t="shared" si="65"/>
        <v>10992.632052762194</v>
      </c>
      <c r="N323" s="89">
        <f t="shared" si="66"/>
        <v>207781.6320527622</v>
      </c>
      <c r="O323" s="89">
        <f t="shared" si="67"/>
        <v>20945.729037576835</v>
      </c>
      <c r="P323" s="90">
        <f t="shared" si="61"/>
        <v>0.95688150354770984</v>
      </c>
      <c r="Q323" s="1">
        <v>2776.6341715413255</v>
      </c>
      <c r="R323" s="90">
        <f t="shared" si="68"/>
        <v>7.3642459258774301E-2</v>
      </c>
      <c r="S323" s="90">
        <f t="shared" si="68"/>
        <v>7.3750689345393083E-2</v>
      </c>
      <c r="T323" s="92">
        <v>9920</v>
      </c>
      <c r="U323" s="1">
        <v>183291</v>
      </c>
      <c r="V323" s="1">
        <v>18475.052918052614</v>
      </c>
      <c r="W323" s="195"/>
      <c r="X323" s="89">
        <v>0</v>
      </c>
      <c r="Y323" s="89">
        <f t="shared" si="69"/>
        <v>0</v>
      </c>
      <c r="Z323" s="1"/>
    </row>
    <row r="324" spans="2:27">
      <c r="B324" s="204">
        <v>5061</v>
      </c>
      <c r="C324" t="s">
        <v>351</v>
      </c>
      <c r="D324" s="1">
        <v>35254</v>
      </c>
      <c r="E324" s="86">
        <f t="shared" si="62"/>
        <v>18219.121447028425</v>
      </c>
      <c r="F324" s="87">
        <f t="shared" si="56"/>
        <v>0.83231957657214795</v>
      </c>
      <c r="G324" s="189">
        <f t="shared" si="63"/>
        <v>2349.3471711118868</v>
      </c>
      <c r="H324" s="189">
        <f t="shared" si="57"/>
        <v>4545.9867761015012</v>
      </c>
      <c r="I324" s="189">
        <f t="shared" si="58"/>
        <v>518.65006013563709</v>
      </c>
      <c r="J324" s="88">
        <f t="shared" si="59"/>
        <v>1003.5878663624577</v>
      </c>
      <c r="K324" s="189">
        <f t="shared" si="64"/>
        <v>313.25791017980976</v>
      </c>
      <c r="L324" s="88">
        <f t="shared" si="60"/>
        <v>606.15405619793182</v>
      </c>
      <c r="M324" s="89">
        <f t="shared" si="65"/>
        <v>5152.140832299433</v>
      </c>
      <c r="N324" s="89">
        <f t="shared" si="66"/>
        <v>40406.140832299432</v>
      </c>
      <c r="O324" s="89">
        <f t="shared" si="67"/>
        <v>20881.72652832012</v>
      </c>
      <c r="P324" s="90">
        <f t="shared" si="61"/>
        <v>0.95395762263726158</v>
      </c>
      <c r="Q324" s="1">
        <v>1661.1704645239315</v>
      </c>
      <c r="R324" s="90">
        <f t="shared" si="68"/>
        <v>0.12820020481310804</v>
      </c>
      <c r="S324" s="90">
        <f t="shared" si="68"/>
        <v>0.12936630321601558</v>
      </c>
      <c r="T324" s="92">
        <v>1935</v>
      </c>
      <c r="U324" s="1">
        <v>31248</v>
      </c>
      <c r="V324" s="1">
        <v>16132.16313887455</v>
      </c>
      <c r="W324" s="195"/>
      <c r="X324" s="89">
        <v>0</v>
      </c>
      <c r="Y324" s="89">
        <f t="shared" si="69"/>
        <v>0</v>
      </c>
      <c r="Z324" s="1"/>
    </row>
    <row r="325" spans="2:27">
      <c r="B325" s="204">
        <v>5501</v>
      </c>
      <c r="C325" t="s">
        <v>352</v>
      </c>
      <c r="D325" s="1">
        <v>1755023</v>
      </c>
      <c r="E325" s="86">
        <f t="shared" si="62"/>
        <v>21953.429318389353</v>
      </c>
      <c r="F325" s="87">
        <f t="shared" si="56"/>
        <v>1.0029171300995223</v>
      </c>
      <c r="G325" s="189">
        <f t="shared" si="63"/>
        <v>-40.609866559107324</v>
      </c>
      <c r="H325" s="189">
        <f t="shared" si="57"/>
        <v>-3246.4745623347167</v>
      </c>
      <c r="I325" s="189">
        <f t="shared" si="58"/>
        <v>0</v>
      </c>
      <c r="J325" s="88">
        <f t="shared" si="59"/>
        <v>0</v>
      </c>
      <c r="K325" s="189">
        <f t="shared" si="64"/>
        <v>-205.39214995582736</v>
      </c>
      <c r="L325" s="88">
        <f t="shared" si="60"/>
        <v>-16419.664643918706</v>
      </c>
      <c r="M325" s="89">
        <f t="shared" si="65"/>
        <v>-19666.139206253421</v>
      </c>
      <c r="N325" s="89">
        <f t="shared" si="66"/>
        <v>1735356.8607937465</v>
      </c>
      <c r="O325" s="89">
        <f t="shared" si="67"/>
        <v>21707.427301874417</v>
      </c>
      <c r="P325" s="90">
        <f t="shared" si="61"/>
        <v>0.99167881134650637</v>
      </c>
      <c r="Q325" s="1">
        <v>11760.97944914566</v>
      </c>
      <c r="R325" s="90">
        <f t="shared" si="68"/>
        <v>0.11771235619593018</v>
      </c>
      <c r="S325" s="90">
        <f t="shared" si="68"/>
        <v>0.11041408305213697</v>
      </c>
      <c r="T325" s="92">
        <v>79943</v>
      </c>
      <c r="U325" s="1">
        <v>1570192</v>
      </c>
      <c r="V325" s="1">
        <v>19770.488913511537</v>
      </c>
      <c r="W325" s="195"/>
      <c r="X325" s="89">
        <v>0</v>
      </c>
      <c r="Y325" s="89">
        <f t="shared" si="69"/>
        <v>0</v>
      </c>
      <c r="Z325" s="1"/>
    </row>
    <row r="326" spans="2:27">
      <c r="B326" s="204">
        <v>5503</v>
      </c>
      <c r="C326" t="s">
        <v>353</v>
      </c>
      <c r="D326" s="1">
        <v>508392</v>
      </c>
      <c r="E326" s="86">
        <f t="shared" si="62"/>
        <v>20171.083954927788</v>
      </c>
      <c r="F326" s="87">
        <f t="shared" si="56"/>
        <v>0.92149273526605902</v>
      </c>
      <c r="G326" s="189">
        <f t="shared" si="63"/>
        <v>1100.0911660562945</v>
      </c>
      <c r="H326" s="189">
        <f t="shared" si="57"/>
        <v>27726.697749282845</v>
      </c>
      <c r="I326" s="189">
        <f t="shared" si="58"/>
        <v>0</v>
      </c>
      <c r="J326" s="88">
        <f t="shared" si="59"/>
        <v>0</v>
      </c>
      <c r="K326" s="189">
        <f t="shared" si="64"/>
        <v>-205.39214995582736</v>
      </c>
      <c r="L326" s="88">
        <f t="shared" si="60"/>
        <v>-5176.7037474866729</v>
      </c>
      <c r="M326" s="89">
        <f t="shared" si="65"/>
        <v>22549.994001796171</v>
      </c>
      <c r="N326" s="89">
        <f t="shared" si="66"/>
        <v>530941.99400179612</v>
      </c>
      <c r="O326" s="89">
        <f t="shared" si="67"/>
        <v>21065.782971028257</v>
      </c>
      <c r="P326" s="90">
        <f t="shared" si="61"/>
        <v>0.96236602920645975</v>
      </c>
      <c r="Q326" s="1">
        <v>11012.784288258794</v>
      </c>
      <c r="R326" s="90">
        <f t="shared" si="68"/>
        <v>0.10939883341080044</v>
      </c>
      <c r="S326" s="90">
        <f t="shared" si="68"/>
        <v>0.10777021268249527</v>
      </c>
      <c r="T326" s="92">
        <v>25204</v>
      </c>
      <c r="U326" s="1">
        <v>458259</v>
      </c>
      <c r="V326" s="1">
        <v>18208.725712242223</v>
      </c>
      <c r="W326" s="195"/>
      <c r="X326" s="89">
        <v>0</v>
      </c>
      <c r="Y326" s="89">
        <f t="shared" si="69"/>
        <v>0</v>
      </c>
      <c r="Z326" s="1"/>
    </row>
    <row r="327" spans="2:27">
      <c r="B327" s="204">
        <v>5510</v>
      </c>
      <c r="C327" t="s">
        <v>354</v>
      </c>
      <c r="D327" s="1">
        <v>49676</v>
      </c>
      <c r="E327" s="86">
        <f t="shared" si="62"/>
        <v>17123.750430885902</v>
      </c>
      <c r="F327" s="87">
        <f t="shared" ref="F327:F362" si="70">E327/E$365</f>
        <v>0.78227881346532713</v>
      </c>
      <c r="G327" s="189">
        <f t="shared" si="63"/>
        <v>3050.3846214431014</v>
      </c>
      <c r="H327" s="189">
        <f t="shared" ref="H327:H362" si="71">G327*T327/1000</f>
        <v>8849.1657868064376</v>
      </c>
      <c r="I327" s="189">
        <f t="shared" ref="I327:I362" si="72">IF(E327+Y327&lt;(E$365+Y$365)*0.9,((E$365+Y$365)*0.9-E327-Y327)*0.35,0)</f>
        <v>902.02991578551985</v>
      </c>
      <c r="J327" s="88">
        <f t="shared" ref="J327:J362" si="73">I327*T327/1000</f>
        <v>2616.7887856937932</v>
      </c>
      <c r="K327" s="189">
        <f t="shared" si="64"/>
        <v>696.63776582969251</v>
      </c>
      <c r="L327" s="88">
        <f t="shared" ref="L327:L362" si="74">K327*T327/1000</f>
        <v>2020.9461586719378</v>
      </c>
      <c r="M327" s="89">
        <f t="shared" si="65"/>
        <v>10870.111945478375</v>
      </c>
      <c r="N327" s="89">
        <f t="shared" si="66"/>
        <v>60546.111945478377</v>
      </c>
      <c r="O327" s="89">
        <f t="shared" si="67"/>
        <v>20870.772818158694</v>
      </c>
      <c r="P327" s="90">
        <f t="shared" ref="P327:P362" si="75">O327/O$365</f>
        <v>0.95345721500619329</v>
      </c>
      <c r="Q327" s="1">
        <v>3733.356944487814</v>
      </c>
      <c r="R327" s="90">
        <f t="shared" si="68"/>
        <v>0.10908684974324626</v>
      </c>
      <c r="S327" s="90">
        <f t="shared" si="68"/>
        <v>9.0353566172953675E-2</v>
      </c>
      <c r="T327" s="92">
        <v>2901</v>
      </c>
      <c r="U327" s="1">
        <v>44790</v>
      </c>
      <c r="V327" s="1">
        <v>15704.76858345021</v>
      </c>
      <c r="W327" s="195"/>
      <c r="X327" s="89">
        <v>0</v>
      </c>
      <c r="Y327" s="89">
        <f t="shared" si="69"/>
        <v>0</v>
      </c>
      <c r="Z327" s="1"/>
    </row>
    <row r="328" spans="2:27">
      <c r="B328" s="204">
        <v>5512</v>
      </c>
      <c r="C328" t="s">
        <v>355</v>
      </c>
      <c r="D328" s="1">
        <v>77930</v>
      </c>
      <c r="E328" s="86">
        <f t="shared" ref="E328:E362" si="76">D328/T328*1000</f>
        <v>18805.50193050193</v>
      </c>
      <c r="F328" s="87">
        <f t="shared" si="70"/>
        <v>0.8591076935037929</v>
      </c>
      <c r="G328" s="189">
        <f t="shared" ref="G328:G363" si="77">($E$365+$Y$365-E328-Y328)*0.64</f>
        <v>1974.0636616888432</v>
      </c>
      <c r="H328" s="189">
        <f t="shared" si="71"/>
        <v>8180.5198140385664</v>
      </c>
      <c r="I328" s="189">
        <f t="shared" si="72"/>
        <v>313.41689091991009</v>
      </c>
      <c r="J328" s="88">
        <f t="shared" si="73"/>
        <v>1298.7995959721075</v>
      </c>
      <c r="K328" s="189">
        <f t="shared" ref="K328:K362" si="78">I328+J$367</f>
        <v>108.02474096408272</v>
      </c>
      <c r="L328" s="88">
        <f t="shared" si="74"/>
        <v>447.65452655515884</v>
      </c>
      <c r="M328" s="89">
        <f t="shared" ref="M328:M362" si="79">+H328+L328</f>
        <v>8628.174340593725</v>
      </c>
      <c r="N328" s="89">
        <f t="shared" ref="N328:N362" si="80">D328+M328</f>
        <v>86558.17434059373</v>
      </c>
      <c r="O328" s="89">
        <f t="shared" ref="O328:O362" si="81">N328/T328*1000</f>
        <v>20887.590333154858</v>
      </c>
      <c r="P328" s="90">
        <f t="shared" si="75"/>
        <v>0.95422550380657822</v>
      </c>
      <c r="Q328" s="1">
        <v>2370.2296821639166</v>
      </c>
      <c r="R328" s="90">
        <f t="shared" ref="R328:S362" si="82">(D328-U328)/U328</f>
        <v>0.1052176256186978</v>
      </c>
      <c r="S328" s="90">
        <f t="shared" si="82"/>
        <v>0.12255332679273635</v>
      </c>
      <c r="T328" s="92">
        <v>4144</v>
      </c>
      <c r="U328" s="1">
        <v>70511</v>
      </c>
      <c r="V328" s="1">
        <v>16752.435257780944</v>
      </c>
      <c r="W328" s="195"/>
      <c r="X328" s="89">
        <v>0</v>
      </c>
      <c r="Y328" s="89">
        <f t="shared" ref="Y328:Y362" si="83">X328*1000/T328</f>
        <v>0</v>
      </c>
      <c r="Z328" s="1"/>
    </row>
    <row r="329" spans="2:27">
      <c r="B329" s="204">
        <v>5514</v>
      </c>
      <c r="C329" t="s">
        <v>356</v>
      </c>
      <c r="D329" s="1">
        <v>23639</v>
      </c>
      <c r="E329" s="86">
        <f t="shared" si="76"/>
        <v>18367.521367521367</v>
      </c>
      <c r="F329" s="87">
        <f t="shared" si="70"/>
        <v>0.83909905599694601</v>
      </c>
      <c r="G329" s="189">
        <f t="shared" si="77"/>
        <v>2254.3712219964036</v>
      </c>
      <c r="H329" s="189">
        <f t="shared" si="71"/>
        <v>2901.3757627093714</v>
      </c>
      <c r="I329" s="189">
        <f t="shared" si="72"/>
        <v>466.71008796310724</v>
      </c>
      <c r="J329" s="88">
        <f t="shared" si="73"/>
        <v>600.65588320851896</v>
      </c>
      <c r="K329" s="189">
        <f t="shared" si="78"/>
        <v>261.31793800727985</v>
      </c>
      <c r="L329" s="88">
        <f t="shared" si="74"/>
        <v>336.31618621536916</v>
      </c>
      <c r="M329" s="89">
        <f t="shared" si="79"/>
        <v>3237.6919489247407</v>
      </c>
      <c r="N329" s="89">
        <f t="shared" si="80"/>
        <v>26876.691948924741</v>
      </c>
      <c r="O329" s="89">
        <f t="shared" si="81"/>
        <v>20883.210527525051</v>
      </c>
      <c r="P329" s="90">
        <f t="shared" si="75"/>
        <v>0.95402541743150959</v>
      </c>
      <c r="Q329" s="1">
        <v>512.40947175312886</v>
      </c>
      <c r="R329" s="90">
        <f>(D329-U329)/U329</f>
        <v>4.8478665838729708E-2</v>
      </c>
      <c r="S329" s="90">
        <f t="shared" si="82"/>
        <v>5.9884028171085707E-2</v>
      </c>
      <c r="T329" s="92">
        <v>1287</v>
      </c>
      <c r="U329" s="1">
        <v>22546</v>
      </c>
      <c r="V329" s="1">
        <v>17329.746348962337</v>
      </c>
      <c r="W329" s="195"/>
      <c r="X329" s="89">
        <v>0</v>
      </c>
      <c r="Y329" s="89">
        <f t="shared" si="83"/>
        <v>0</v>
      </c>
      <c r="Z329" s="1"/>
    </row>
    <row r="330" spans="2:27">
      <c r="B330" s="204">
        <v>5516</v>
      </c>
      <c r="C330" t="s">
        <v>357</v>
      </c>
      <c r="D330" s="1">
        <v>19904</v>
      </c>
      <c r="E330" s="86">
        <f t="shared" si="76"/>
        <v>18741.996233521659</v>
      </c>
      <c r="F330" s="87">
        <f t="shared" si="70"/>
        <v>0.85620650888991245</v>
      </c>
      <c r="G330" s="189">
        <f t="shared" si="77"/>
        <v>2014.7073077562172</v>
      </c>
      <c r="H330" s="189">
        <f t="shared" si="71"/>
        <v>2139.6191608371028</v>
      </c>
      <c r="I330" s="189">
        <f t="shared" si="72"/>
        <v>335.64388486300521</v>
      </c>
      <c r="J330" s="88">
        <f t="shared" si="73"/>
        <v>356.45380572451154</v>
      </c>
      <c r="K330" s="189">
        <f t="shared" si="78"/>
        <v>130.25173490717785</v>
      </c>
      <c r="L330" s="88">
        <f t="shared" si="74"/>
        <v>138.32734247142287</v>
      </c>
      <c r="M330" s="89">
        <f t="shared" si="79"/>
        <v>2277.9465033085257</v>
      </c>
      <c r="N330" s="89">
        <f t="shared" si="80"/>
        <v>22181.946503308525</v>
      </c>
      <c r="O330" s="89">
        <f t="shared" si="81"/>
        <v>20886.955276185054</v>
      </c>
      <c r="P330" s="90">
        <f t="shared" si="75"/>
        <v>0.95419649196043932</v>
      </c>
      <c r="Q330" s="1">
        <v>1186.0066270410412</v>
      </c>
      <c r="R330" s="90">
        <f t="shared" si="82"/>
        <v>0.14095729435368301</v>
      </c>
      <c r="S330" s="90">
        <f t="shared" si="82"/>
        <v>0.14095729435368323</v>
      </c>
      <c r="T330" s="92">
        <v>1062</v>
      </c>
      <c r="U330" s="1">
        <v>17445</v>
      </c>
      <c r="V330" s="1">
        <v>16426.553672316382</v>
      </c>
      <c r="W330" s="195"/>
      <c r="X330" s="89">
        <v>0</v>
      </c>
      <c r="Y330" s="89">
        <f t="shared" si="83"/>
        <v>0</v>
      </c>
      <c r="Z330" s="1"/>
    </row>
    <row r="331" spans="2:27">
      <c r="B331" s="204">
        <v>5518</v>
      </c>
      <c r="C331" t="s">
        <v>358</v>
      </c>
      <c r="D331" s="1">
        <v>14489</v>
      </c>
      <c r="E331" s="86">
        <f t="shared" si="76"/>
        <v>14460.07984031936</v>
      </c>
      <c r="F331" s="87">
        <f t="shared" si="70"/>
        <v>0.66059209083635928</v>
      </c>
      <c r="G331" s="189">
        <f t="shared" si="77"/>
        <v>4755.1337994056885</v>
      </c>
      <c r="H331" s="189">
        <f t="shared" si="71"/>
        <v>4764.6440670045004</v>
      </c>
      <c r="I331" s="189">
        <f t="shared" si="72"/>
        <v>1834.3146224838094</v>
      </c>
      <c r="J331" s="88">
        <f t="shared" si="73"/>
        <v>1837.9832517287771</v>
      </c>
      <c r="K331" s="189">
        <f t="shared" si="78"/>
        <v>1628.9224725279821</v>
      </c>
      <c r="L331" s="88">
        <f t="shared" si="74"/>
        <v>1632.180317473038</v>
      </c>
      <c r="M331" s="89">
        <f t="shared" si="79"/>
        <v>6396.8243844775388</v>
      </c>
      <c r="N331" s="89">
        <f t="shared" si="80"/>
        <v>20885.824384477539</v>
      </c>
      <c r="O331" s="89">
        <f t="shared" si="81"/>
        <v>20844.136112253032</v>
      </c>
      <c r="P331" s="90">
        <f t="shared" si="75"/>
        <v>0.95224034777990385</v>
      </c>
      <c r="Q331" s="1">
        <v>1460.9365351178212</v>
      </c>
      <c r="R331" s="90">
        <f t="shared" si="82"/>
        <v>7.7569537408894843E-2</v>
      </c>
      <c r="S331" s="90">
        <f t="shared" si="82"/>
        <v>5.9287419508743951E-2</v>
      </c>
      <c r="T331" s="92">
        <v>1002</v>
      </c>
      <c r="U331" s="1">
        <v>13446</v>
      </c>
      <c r="V331" s="1">
        <v>13650.761421319796</v>
      </c>
      <c r="W331" s="195"/>
      <c r="X331" s="89">
        <v>0</v>
      </c>
      <c r="Y331" s="89">
        <f t="shared" si="83"/>
        <v>0</v>
      </c>
      <c r="Z331" s="1"/>
    </row>
    <row r="332" spans="2:27">
      <c r="B332" s="204">
        <v>5520</v>
      </c>
      <c r="C332" t="s">
        <v>359</v>
      </c>
      <c r="D332" s="1">
        <v>97249</v>
      </c>
      <c r="E332" s="86">
        <f t="shared" si="76"/>
        <v>24287.962037962039</v>
      </c>
      <c r="F332" s="87">
        <f t="shared" si="70"/>
        <v>1.1095675682283863</v>
      </c>
      <c r="G332" s="189">
        <f t="shared" si="77"/>
        <v>-1534.7108070856264</v>
      </c>
      <c r="H332" s="189">
        <f t="shared" si="71"/>
        <v>-6144.9820715708483</v>
      </c>
      <c r="I332" s="189">
        <f t="shared" si="72"/>
        <v>0</v>
      </c>
      <c r="J332" s="88">
        <f t="shared" si="73"/>
        <v>0</v>
      </c>
      <c r="K332" s="189">
        <f t="shared" si="78"/>
        <v>-205.39214995582736</v>
      </c>
      <c r="L332" s="88">
        <f t="shared" si="74"/>
        <v>-822.39016842313276</v>
      </c>
      <c r="M332" s="89">
        <f t="shared" si="79"/>
        <v>-6967.3722399939816</v>
      </c>
      <c r="N332" s="89">
        <f t="shared" si="80"/>
        <v>90281.627760006013</v>
      </c>
      <c r="O332" s="89">
        <f t="shared" si="81"/>
        <v>22547.859080920582</v>
      </c>
      <c r="P332" s="90">
        <f t="shared" si="75"/>
        <v>1.0300729690728971</v>
      </c>
      <c r="Q332" s="1">
        <v>424.02513133581397</v>
      </c>
      <c r="R332" s="90">
        <f t="shared" si="82"/>
        <v>9.138554081655556E-2</v>
      </c>
      <c r="S332" s="90">
        <f t="shared" si="82"/>
        <v>7.9664866926667452E-2</v>
      </c>
      <c r="T332" s="92">
        <v>4004</v>
      </c>
      <c r="U332" s="1">
        <v>89106</v>
      </c>
      <c r="V332" s="1">
        <v>22495.83438525625</v>
      </c>
      <c r="W332" s="195"/>
      <c r="X332" s="89">
        <v>0</v>
      </c>
      <c r="Y332" s="89">
        <f t="shared" si="83"/>
        <v>0</v>
      </c>
      <c r="Z332" s="1"/>
    </row>
    <row r="333" spans="2:27">
      <c r="B333" s="204">
        <v>5522</v>
      </c>
      <c r="C333" t="s">
        <v>360</v>
      </c>
      <c r="D333" s="1">
        <v>36062</v>
      </c>
      <c r="E333" s="86">
        <f t="shared" si="76"/>
        <v>16914.634146341465</v>
      </c>
      <c r="F333" s="87">
        <f t="shared" si="70"/>
        <v>0.77272557688844734</v>
      </c>
      <c r="G333" s="189">
        <f t="shared" si="77"/>
        <v>3184.2190435515413</v>
      </c>
      <c r="H333" s="189">
        <f t="shared" si="71"/>
        <v>6788.7550008518865</v>
      </c>
      <c r="I333" s="189">
        <f t="shared" si="72"/>
        <v>975.22061537607306</v>
      </c>
      <c r="J333" s="88">
        <f t="shared" si="73"/>
        <v>2079.1703519817879</v>
      </c>
      <c r="K333" s="189">
        <f t="shared" si="78"/>
        <v>769.82846542024572</v>
      </c>
      <c r="L333" s="88">
        <f t="shared" si="74"/>
        <v>1641.274288275964</v>
      </c>
      <c r="M333" s="89">
        <f t="shared" si="79"/>
        <v>8430.0292891278514</v>
      </c>
      <c r="N333" s="89">
        <f t="shared" si="80"/>
        <v>44492.029289127851</v>
      </c>
      <c r="O333" s="89">
        <f t="shared" si="81"/>
        <v>20868.681655313248</v>
      </c>
      <c r="P333" s="90">
        <f t="shared" si="75"/>
        <v>0.95336168264042453</v>
      </c>
      <c r="Q333" s="1">
        <v>2396.6699330051788</v>
      </c>
      <c r="R333" s="90">
        <f t="shared" si="82"/>
        <v>9.0540704003870806E-2</v>
      </c>
      <c r="S333" s="90">
        <f t="shared" si="82"/>
        <v>8.2356533617350361E-2</v>
      </c>
      <c r="T333" s="92">
        <v>2132</v>
      </c>
      <c r="U333" s="1">
        <v>33068</v>
      </c>
      <c r="V333" s="1">
        <v>15627.599243856332</v>
      </c>
      <c r="W333" s="195"/>
      <c r="X333" s="89">
        <v>0</v>
      </c>
      <c r="Y333" s="89">
        <f t="shared" si="83"/>
        <v>0</v>
      </c>
      <c r="Z333" s="1"/>
    </row>
    <row r="334" spans="2:27">
      <c r="B334" s="204">
        <v>5524</v>
      </c>
      <c r="C334" t="s">
        <v>361</v>
      </c>
      <c r="D334" s="1">
        <v>143460</v>
      </c>
      <c r="E334" s="86">
        <f t="shared" si="76"/>
        <v>21038.275406951165</v>
      </c>
      <c r="F334" s="87">
        <f t="shared" si="70"/>
        <v>0.96110937782775663</v>
      </c>
      <c r="G334" s="189">
        <f t="shared" si="77"/>
        <v>545.08863676133331</v>
      </c>
      <c r="H334" s="189">
        <f t="shared" si="71"/>
        <v>3716.9594140755321</v>
      </c>
      <c r="I334" s="189">
        <f t="shared" si="72"/>
        <v>0</v>
      </c>
      <c r="J334" s="88">
        <f t="shared" si="73"/>
        <v>0</v>
      </c>
      <c r="K334" s="189">
        <f t="shared" si="78"/>
        <v>-205.39214995582736</v>
      </c>
      <c r="L334" s="88">
        <f t="shared" si="74"/>
        <v>-1400.5690705487868</v>
      </c>
      <c r="M334" s="89">
        <f t="shared" si="79"/>
        <v>2316.3903435267453</v>
      </c>
      <c r="N334" s="89">
        <f t="shared" si="80"/>
        <v>145776.39034352676</v>
      </c>
      <c r="O334" s="89">
        <f t="shared" si="81"/>
        <v>21377.971893756672</v>
      </c>
      <c r="P334" s="90">
        <f t="shared" si="75"/>
        <v>0.97662802052867081</v>
      </c>
      <c r="Q334" s="1">
        <v>1508.8658967480014</v>
      </c>
      <c r="R334" s="90">
        <f t="shared" si="82"/>
        <v>0.10455805358792732</v>
      </c>
      <c r="S334" s="90">
        <f t="shared" si="82"/>
        <v>0.1005084933386681</v>
      </c>
      <c r="T334" s="92">
        <v>6819</v>
      </c>
      <c r="U334" s="1">
        <v>129880</v>
      </c>
      <c r="V334" s="1">
        <v>19116.867824551075</v>
      </c>
      <c r="W334" s="195"/>
      <c r="X334" s="89">
        <v>0</v>
      </c>
      <c r="Y334" s="89">
        <f t="shared" si="83"/>
        <v>0</v>
      </c>
      <c r="Z334" s="1"/>
    </row>
    <row r="335" spans="2:27">
      <c r="B335" s="204">
        <v>5526</v>
      </c>
      <c r="C335" t="s">
        <v>362</v>
      </c>
      <c r="D335" s="1">
        <v>70119</v>
      </c>
      <c r="E335" s="86">
        <f t="shared" si="76"/>
        <v>19875</v>
      </c>
      <c r="F335" s="87">
        <f t="shared" si="70"/>
        <v>0.90796648084639286</v>
      </c>
      <c r="G335" s="189">
        <f t="shared" si="77"/>
        <v>1289.5848972100789</v>
      </c>
      <c r="H335" s="189">
        <f t="shared" si="71"/>
        <v>4549.6555173571587</v>
      </c>
      <c r="I335" s="189">
        <f t="shared" si="72"/>
        <v>0</v>
      </c>
      <c r="J335" s="88">
        <f t="shared" si="73"/>
        <v>0</v>
      </c>
      <c r="K335" s="189">
        <f t="shared" si="78"/>
        <v>-205.39214995582736</v>
      </c>
      <c r="L335" s="88">
        <f t="shared" si="74"/>
        <v>-724.62350504415895</v>
      </c>
      <c r="M335" s="89">
        <f t="shared" si="79"/>
        <v>3825.0320123129995</v>
      </c>
      <c r="N335" s="89">
        <f t="shared" si="80"/>
        <v>73944.032012312993</v>
      </c>
      <c r="O335" s="89">
        <f t="shared" si="81"/>
        <v>20959.192747254248</v>
      </c>
      <c r="P335" s="90">
        <f t="shared" si="75"/>
        <v>0.95749657761537965</v>
      </c>
      <c r="Q335" s="1">
        <v>522.49934649170791</v>
      </c>
      <c r="R335" s="90">
        <f t="shared" si="82"/>
        <v>0.15901089274202879</v>
      </c>
      <c r="S335" s="90">
        <f t="shared" si="82"/>
        <v>0.16065348187573353</v>
      </c>
      <c r="T335" s="92">
        <v>3528</v>
      </c>
      <c r="U335" s="1">
        <v>60499</v>
      </c>
      <c r="V335" s="1">
        <v>17123.973959807528</v>
      </c>
      <c r="W335" s="195"/>
      <c r="X335" s="89">
        <v>0</v>
      </c>
      <c r="Y335" s="89">
        <f t="shared" si="83"/>
        <v>0</v>
      </c>
      <c r="Z335" s="1"/>
    </row>
    <row r="336" spans="2:27">
      <c r="B336" s="204">
        <v>5528</v>
      </c>
      <c r="C336" t="s">
        <v>363</v>
      </c>
      <c r="D336" s="1">
        <v>18944</v>
      </c>
      <c r="E336" s="86">
        <f t="shared" si="76"/>
        <v>17589.600742804083</v>
      </c>
      <c r="F336" s="87">
        <f t="shared" si="70"/>
        <v>0.80356064834902752</v>
      </c>
      <c r="G336" s="189">
        <f t="shared" si="77"/>
        <v>2752.2404218154657</v>
      </c>
      <c r="H336" s="189">
        <f t="shared" si="71"/>
        <v>2964.1629342952565</v>
      </c>
      <c r="I336" s="189">
        <f t="shared" si="72"/>
        <v>738.98230661415664</v>
      </c>
      <c r="J336" s="88">
        <f t="shared" si="73"/>
        <v>795.88394422344663</v>
      </c>
      <c r="K336" s="189">
        <f t="shared" si="78"/>
        <v>533.59015665832931</v>
      </c>
      <c r="L336" s="88">
        <f t="shared" si="74"/>
        <v>574.67659872102058</v>
      </c>
      <c r="M336" s="89">
        <f t="shared" si="79"/>
        <v>3538.8395330162771</v>
      </c>
      <c r="N336" s="89">
        <f t="shared" si="80"/>
        <v>22482.839533016278</v>
      </c>
      <c r="O336" s="89">
        <f t="shared" si="81"/>
        <v>20875.431321277883</v>
      </c>
      <c r="P336" s="90">
        <f t="shared" si="75"/>
        <v>0.95367003335503076</v>
      </c>
      <c r="Q336" s="1">
        <v>1670.6841500218525</v>
      </c>
      <c r="R336" s="90">
        <f t="shared" si="82"/>
        <v>8.3938891114035588E-2</v>
      </c>
      <c r="S336" s="90">
        <f t="shared" si="82"/>
        <v>7.5887348747357336E-2</v>
      </c>
      <c r="T336" s="92">
        <v>1077</v>
      </c>
      <c r="U336" s="1">
        <v>17477</v>
      </c>
      <c r="V336" s="1">
        <v>16348.924228250702</v>
      </c>
      <c r="W336" s="195"/>
      <c r="X336" s="89">
        <v>0</v>
      </c>
      <c r="Y336" s="89">
        <f t="shared" si="83"/>
        <v>0</v>
      </c>
      <c r="Z336" s="1"/>
    </row>
    <row r="337" spans="2:26">
      <c r="B337" s="204">
        <v>5530</v>
      </c>
      <c r="C337" t="s">
        <v>364</v>
      </c>
      <c r="D337" s="1">
        <v>294561</v>
      </c>
      <c r="E337" s="86">
        <f t="shared" si="76"/>
        <v>19708.350060216781</v>
      </c>
      <c r="F337" s="87">
        <f t="shared" si="70"/>
        <v>0.90035327031264534</v>
      </c>
      <c r="G337" s="189">
        <f t="shared" si="77"/>
        <v>1396.2408586713393</v>
      </c>
      <c r="H337" s="189">
        <f t="shared" si="71"/>
        <v>20868.215873701836</v>
      </c>
      <c r="I337" s="189">
        <f t="shared" si="72"/>
        <v>0</v>
      </c>
      <c r="J337" s="88">
        <f t="shared" si="73"/>
        <v>0</v>
      </c>
      <c r="K337" s="189">
        <f t="shared" si="78"/>
        <v>-205.39214995582736</v>
      </c>
      <c r="L337" s="88">
        <f t="shared" si="74"/>
        <v>-3069.7910732397959</v>
      </c>
      <c r="M337" s="89">
        <f t="shared" si="79"/>
        <v>17798.424800462039</v>
      </c>
      <c r="N337" s="89">
        <f t="shared" si="80"/>
        <v>312359.42480046203</v>
      </c>
      <c r="O337" s="89">
        <f t="shared" si="81"/>
        <v>20899.198768932289</v>
      </c>
      <c r="P337" s="90">
        <f t="shared" si="75"/>
        <v>0.95475582182323049</v>
      </c>
      <c r="Q337" s="1">
        <v>9478.6976056306721</v>
      </c>
      <c r="R337" s="90">
        <f t="shared" si="82"/>
        <v>0.11917399646649822</v>
      </c>
      <c r="S337" s="90">
        <f t="shared" si="82"/>
        <v>0.11932375881046529</v>
      </c>
      <c r="T337" s="92">
        <v>14946</v>
      </c>
      <c r="U337" s="1">
        <v>263195</v>
      </c>
      <c r="V337" s="1">
        <v>17607.372223708859</v>
      </c>
      <c r="W337" s="195"/>
      <c r="X337" s="89">
        <v>0</v>
      </c>
      <c r="Y337" s="89">
        <f t="shared" si="83"/>
        <v>0</v>
      </c>
      <c r="Z337" s="1"/>
    </row>
    <row r="338" spans="2:26">
      <c r="B338" s="204">
        <v>5532</v>
      </c>
      <c r="C338" t="s">
        <v>365</v>
      </c>
      <c r="D338" s="1">
        <v>98450</v>
      </c>
      <c r="E338" s="86">
        <f t="shared" si="76"/>
        <v>17502.222222222223</v>
      </c>
      <c r="F338" s="87">
        <f t="shared" si="70"/>
        <v>0.79956886128818339</v>
      </c>
      <c r="G338" s="189">
        <f t="shared" si="77"/>
        <v>2808.1626749878565</v>
      </c>
      <c r="H338" s="189">
        <f t="shared" si="71"/>
        <v>15795.915046806693</v>
      </c>
      <c r="I338" s="189">
        <f t="shared" si="72"/>
        <v>769.56478881780777</v>
      </c>
      <c r="J338" s="88">
        <f t="shared" si="73"/>
        <v>4328.8019371001683</v>
      </c>
      <c r="K338" s="189">
        <f t="shared" si="78"/>
        <v>564.17263886198043</v>
      </c>
      <c r="L338" s="88">
        <f t="shared" si="74"/>
        <v>3173.47109359864</v>
      </c>
      <c r="M338" s="89">
        <f t="shared" si="79"/>
        <v>18969.386140405331</v>
      </c>
      <c r="N338" s="89">
        <f t="shared" si="80"/>
        <v>117419.38614040533</v>
      </c>
      <c r="O338" s="89">
        <f t="shared" si="81"/>
        <v>20874.557536072058</v>
      </c>
      <c r="P338" s="90">
        <f t="shared" si="75"/>
        <v>0.953630115484422</v>
      </c>
      <c r="Q338" s="1">
        <v>6340.9211178021287</v>
      </c>
      <c r="R338" s="90">
        <f t="shared" si="82"/>
        <v>0.12924686288454038</v>
      </c>
      <c r="S338" s="90">
        <f t="shared" si="82"/>
        <v>0.12322421294915621</v>
      </c>
      <c r="T338" s="92">
        <v>5625</v>
      </c>
      <c r="U338" s="1">
        <v>87182</v>
      </c>
      <c r="V338" s="1">
        <v>15582.126899016979</v>
      </c>
      <c r="W338" s="195"/>
      <c r="X338" s="89">
        <v>0</v>
      </c>
      <c r="Y338" s="89">
        <f t="shared" si="83"/>
        <v>0</v>
      </c>
      <c r="Z338" s="1"/>
    </row>
    <row r="339" spans="2:26">
      <c r="B339" s="204">
        <v>5534</v>
      </c>
      <c r="C339" t="s">
        <v>366</v>
      </c>
      <c r="D339" s="1">
        <v>40024</v>
      </c>
      <c r="E339" s="86">
        <f t="shared" si="76"/>
        <v>17907.829977628633</v>
      </c>
      <c r="F339" s="87">
        <f t="shared" si="70"/>
        <v>0.81809858437147209</v>
      </c>
      <c r="G339" s="189">
        <f t="shared" si="77"/>
        <v>2548.5737115277539</v>
      </c>
      <c r="H339" s="189">
        <f t="shared" si="71"/>
        <v>5696.0622452645302</v>
      </c>
      <c r="I339" s="189">
        <f t="shared" si="72"/>
        <v>627.60207442556418</v>
      </c>
      <c r="J339" s="88">
        <f t="shared" si="73"/>
        <v>1402.690636341136</v>
      </c>
      <c r="K339" s="189">
        <f t="shared" si="78"/>
        <v>422.20992446973685</v>
      </c>
      <c r="L339" s="88">
        <f t="shared" si="74"/>
        <v>943.6391811898618</v>
      </c>
      <c r="M339" s="89">
        <f t="shared" si="79"/>
        <v>6639.7014264543923</v>
      </c>
      <c r="N339" s="89">
        <f t="shared" si="80"/>
        <v>46663.70142645439</v>
      </c>
      <c r="O339" s="89">
        <f t="shared" si="81"/>
        <v>20878.613613626127</v>
      </c>
      <c r="P339" s="90">
        <f t="shared" si="75"/>
        <v>0.95381541271525505</v>
      </c>
      <c r="Q339" s="1">
        <v>2480.3609241400491</v>
      </c>
      <c r="R339" s="90">
        <f t="shared" si="82"/>
        <v>7.9133975033028658E-2</v>
      </c>
      <c r="S339" s="90">
        <f t="shared" si="82"/>
        <v>7.3339967113388069E-2</v>
      </c>
      <c r="T339" s="92">
        <v>2235</v>
      </c>
      <c r="U339" s="1">
        <v>37089</v>
      </c>
      <c r="V339" s="1">
        <v>16684.21052631579</v>
      </c>
      <c r="W339" s="195"/>
      <c r="X339" s="89">
        <v>0</v>
      </c>
      <c r="Y339" s="89">
        <f t="shared" si="83"/>
        <v>0</v>
      </c>
      <c r="Z339" s="1"/>
    </row>
    <row r="340" spans="2:26">
      <c r="B340" s="204">
        <v>5536</v>
      </c>
      <c r="C340" t="s">
        <v>367</v>
      </c>
      <c r="D340" s="1">
        <v>44991</v>
      </c>
      <c r="E340" s="86">
        <f t="shared" si="76"/>
        <v>16468.155197657394</v>
      </c>
      <c r="F340" s="87">
        <f t="shared" si="70"/>
        <v>0.75232870042008637</v>
      </c>
      <c r="G340" s="189">
        <f t="shared" si="77"/>
        <v>3469.965570709347</v>
      </c>
      <c r="H340" s="189">
        <f t="shared" si="71"/>
        <v>9479.9459391779365</v>
      </c>
      <c r="I340" s="189">
        <f t="shared" si="72"/>
        <v>1131.4882474154979</v>
      </c>
      <c r="J340" s="88">
        <f t="shared" si="73"/>
        <v>3091.2258919391402</v>
      </c>
      <c r="K340" s="189">
        <f t="shared" si="78"/>
        <v>926.09609745967055</v>
      </c>
      <c r="L340" s="88">
        <f t="shared" si="74"/>
        <v>2530.0945382598202</v>
      </c>
      <c r="M340" s="89">
        <f t="shared" si="79"/>
        <v>12010.040477437757</v>
      </c>
      <c r="N340" s="89">
        <f t="shared" si="80"/>
        <v>57001.040477437753</v>
      </c>
      <c r="O340" s="89">
        <f t="shared" si="81"/>
        <v>20864.216865826409</v>
      </c>
      <c r="P340" s="90">
        <f t="shared" si="75"/>
        <v>0.953157713875741</v>
      </c>
      <c r="Q340" s="1">
        <v>3434.1208522374072</v>
      </c>
      <c r="R340" s="90">
        <f t="shared" si="82"/>
        <v>6.722489740731076E-2</v>
      </c>
      <c r="S340" s="90">
        <f t="shared" si="82"/>
        <v>6.8006174784622134E-2</v>
      </c>
      <c r="T340" s="92">
        <v>2732</v>
      </c>
      <c r="U340" s="1">
        <v>42157</v>
      </c>
      <c r="V340" s="1">
        <v>15419.531821506949</v>
      </c>
      <c r="W340" s="195"/>
      <c r="X340" s="89">
        <v>0</v>
      </c>
      <c r="Y340" s="89">
        <f t="shared" si="83"/>
        <v>0</v>
      </c>
      <c r="Z340" s="1"/>
    </row>
    <row r="341" spans="2:26">
      <c r="B341" s="204">
        <v>5538</v>
      </c>
      <c r="C341" t="s">
        <v>368</v>
      </c>
      <c r="D341" s="1">
        <v>34243</v>
      </c>
      <c r="E341" s="86">
        <f t="shared" si="76"/>
        <v>18529.761904761905</v>
      </c>
      <c r="F341" s="87">
        <f t="shared" si="70"/>
        <v>0.84651082805475319</v>
      </c>
      <c r="G341" s="189">
        <f t="shared" si="77"/>
        <v>2150.5372781624601</v>
      </c>
      <c r="H341" s="189">
        <f t="shared" si="71"/>
        <v>3974.1928900442263</v>
      </c>
      <c r="I341" s="189">
        <f t="shared" si="72"/>
        <v>409.92589992891914</v>
      </c>
      <c r="J341" s="88">
        <f t="shared" si="73"/>
        <v>757.54306306864248</v>
      </c>
      <c r="K341" s="189">
        <f t="shared" si="78"/>
        <v>204.53374997309177</v>
      </c>
      <c r="L341" s="88">
        <f t="shared" si="74"/>
        <v>377.97836995027359</v>
      </c>
      <c r="M341" s="89">
        <f t="shared" si="79"/>
        <v>4352.1712599944995</v>
      </c>
      <c r="N341" s="89">
        <f t="shared" si="80"/>
        <v>38595.171259994502</v>
      </c>
      <c r="O341" s="89">
        <f t="shared" si="81"/>
        <v>20884.832932897458</v>
      </c>
      <c r="P341" s="90">
        <f t="shared" si="75"/>
        <v>0.95409953515208779</v>
      </c>
      <c r="Q341" s="1">
        <v>2027.7428312352581</v>
      </c>
      <c r="R341" s="90">
        <f t="shared" si="82"/>
        <v>5.6524019622967513E-2</v>
      </c>
      <c r="S341" s="90">
        <f t="shared" si="82"/>
        <v>4.5661489118186002E-2</v>
      </c>
      <c r="T341" s="92">
        <v>1848</v>
      </c>
      <c r="U341" s="1">
        <v>32411</v>
      </c>
      <c r="V341" s="1">
        <v>17720.612356478949</v>
      </c>
      <c r="W341" s="195"/>
      <c r="X341" s="89">
        <v>0</v>
      </c>
      <c r="Y341" s="89">
        <f t="shared" si="83"/>
        <v>0</v>
      </c>
      <c r="Z341" s="1"/>
    </row>
    <row r="342" spans="2:26">
      <c r="B342" s="204">
        <v>5540</v>
      </c>
      <c r="C342" t="s">
        <v>369</v>
      </c>
      <c r="D342" s="1">
        <v>33062</v>
      </c>
      <c r="E342" s="86">
        <f t="shared" si="76"/>
        <v>17051.057246003093</v>
      </c>
      <c r="F342" s="87">
        <f t="shared" si="70"/>
        <v>0.77895790904975171</v>
      </c>
      <c r="G342" s="189">
        <f t="shared" si="77"/>
        <v>3096.9082597680995</v>
      </c>
      <c r="H342" s="189">
        <f t="shared" si="71"/>
        <v>6004.9051156903452</v>
      </c>
      <c r="I342" s="189">
        <f t="shared" si="72"/>
        <v>927.4725304945033</v>
      </c>
      <c r="J342" s="88">
        <f t="shared" si="73"/>
        <v>1798.3692366288419</v>
      </c>
      <c r="K342" s="189">
        <f t="shared" si="78"/>
        <v>722.08038053867597</v>
      </c>
      <c r="L342" s="88">
        <f t="shared" si="74"/>
        <v>1400.1138578644927</v>
      </c>
      <c r="M342" s="89">
        <f t="shared" si="79"/>
        <v>7405.0189735548374</v>
      </c>
      <c r="N342" s="89">
        <f t="shared" si="80"/>
        <v>40467.018973554834</v>
      </c>
      <c r="O342" s="89">
        <f t="shared" si="81"/>
        <v>20870.045886309868</v>
      </c>
      <c r="P342" s="90">
        <f t="shared" si="75"/>
        <v>0.95342400596203769</v>
      </c>
      <c r="Q342" s="1">
        <v>2941.1938039854849</v>
      </c>
      <c r="R342" s="90">
        <f t="shared" si="82"/>
        <v>-1.3893922918931981E-3</v>
      </c>
      <c r="S342" s="90">
        <f t="shared" si="82"/>
        <v>6.8508190146201985E-3</v>
      </c>
      <c r="T342" s="92">
        <v>1939</v>
      </c>
      <c r="U342" s="1">
        <v>33108</v>
      </c>
      <c r="V342" s="1">
        <v>16935.038363171356</v>
      </c>
      <c r="W342" s="195"/>
      <c r="X342" s="89">
        <v>0</v>
      </c>
      <c r="Y342" s="89">
        <f t="shared" si="83"/>
        <v>0</v>
      </c>
      <c r="Z342" s="1"/>
    </row>
    <row r="343" spans="2:26">
      <c r="B343" s="204">
        <v>5542</v>
      </c>
      <c r="C343" t="s">
        <v>370</v>
      </c>
      <c r="D343" s="1">
        <v>50933</v>
      </c>
      <c r="E343" s="86">
        <f t="shared" si="76"/>
        <v>18177.373304782301</v>
      </c>
      <c r="F343" s="87">
        <f t="shared" si="70"/>
        <v>0.83041236078361513</v>
      </c>
      <c r="G343" s="189">
        <f t="shared" si="77"/>
        <v>2376.0659821494064</v>
      </c>
      <c r="H343" s="189">
        <f t="shared" si="71"/>
        <v>6657.736881982637</v>
      </c>
      <c r="I343" s="189">
        <f t="shared" si="72"/>
        <v>533.26190992178056</v>
      </c>
      <c r="J343" s="88">
        <f t="shared" si="73"/>
        <v>1494.1998716008291</v>
      </c>
      <c r="K343" s="189">
        <f t="shared" si="78"/>
        <v>327.86975996595322</v>
      </c>
      <c r="L343" s="88">
        <f t="shared" si="74"/>
        <v>918.69106742460099</v>
      </c>
      <c r="M343" s="89">
        <f t="shared" si="79"/>
        <v>7576.427949407238</v>
      </c>
      <c r="N343" s="89">
        <f t="shared" si="80"/>
        <v>58509.42794940724</v>
      </c>
      <c r="O343" s="89">
        <f t="shared" si="81"/>
        <v>20881.309046897659</v>
      </c>
      <c r="P343" s="90">
        <f t="shared" si="75"/>
        <v>0.95393855047937626</v>
      </c>
      <c r="Q343" s="1">
        <v>3363.5092928144932</v>
      </c>
      <c r="R343" s="90">
        <f t="shared" si="82"/>
        <v>0.14479332898788519</v>
      </c>
      <c r="S343" s="90">
        <f t="shared" si="82"/>
        <v>0.13743919625348772</v>
      </c>
      <c r="T343" s="92">
        <v>2802</v>
      </c>
      <c r="U343" s="1">
        <v>44491</v>
      </c>
      <c r="V343" s="1">
        <v>15980.962643678162</v>
      </c>
      <c r="W343" s="195"/>
      <c r="X343" s="89">
        <v>0</v>
      </c>
      <c r="Y343" s="89">
        <f t="shared" si="83"/>
        <v>0</v>
      </c>
      <c r="Z343" s="1"/>
    </row>
    <row r="344" spans="2:26">
      <c r="B344" s="204">
        <v>5544</v>
      </c>
      <c r="C344" t="s">
        <v>371</v>
      </c>
      <c r="D344" s="1">
        <v>87411</v>
      </c>
      <c r="E344" s="86">
        <f t="shared" si="76"/>
        <v>17974.706971005551</v>
      </c>
      <c r="F344" s="87">
        <f t="shared" si="70"/>
        <v>0.82115378277781315</v>
      </c>
      <c r="G344" s="189">
        <f t="shared" si="77"/>
        <v>2505.7724357665261</v>
      </c>
      <c r="H344" s="189">
        <f t="shared" si="71"/>
        <v>12185.571355132617</v>
      </c>
      <c r="I344" s="189">
        <f t="shared" si="72"/>
        <v>604.19512674364285</v>
      </c>
      <c r="J344" s="88">
        <f t="shared" si="73"/>
        <v>2938.2009013543352</v>
      </c>
      <c r="K344" s="189">
        <f t="shared" si="78"/>
        <v>398.80297678781551</v>
      </c>
      <c r="L344" s="88">
        <f t="shared" si="74"/>
        <v>1939.3788761191468</v>
      </c>
      <c r="M344" s="89">
        <f t="shared" si="79"/>
        <v>14124.950231251763</v>
      </c>
      <c r="N344" s="89">
        <f t="shared" si="80"/>
        <v>101535.95023125176</v>
      </c>
      <c r="O344" s="89">
        <f t="shared" si="81"/>
        <v>20879.282383559894</v>
      </c>
      <c r="P344" s="90">
        <f t="shared" si="75"/>
        <v>0.95384596469931837</v>
      </c>
      <c r="Q344" s="1">
        <v>5733.5349503772068</v>
      </c>
      <c r="R344" s="90">
        <f t="shared" si="82"/>
        <v>0.11997898702064141</v>
      </c>
      <c r="S344" s="90">
        <f t="shared" si="82"/>
        <v>0.10777275911356862</v>
      </c>
      <c r="T344" s="92">
        <v>4863</v>
      </c>
      <c r="U344" s="1">
        <v>78047</v>
      </c>
      <c r="V344" s="1">
        <v>16225.987525987528</v>
      </c>
      <c r="W344" s="195"/>
      <c r="X344" s="89">
        <v>0</v>
      </c>
      <c r="Y344" s="89">
        <f t="shared" si="83"/>
        <v>0</v>
      </c>
      <c r="Z344" s="1"/>
    </row>
    <row r="345" spans="2:26">
      <c r="B345" s="204">
        <v>5546</v>
      </c>
      <c r="C345" t="s">
        <v>372</v>
      </c>
      <c r="D345" s="1">
        <v>21622</v>
      </c>
      <c r="E345" s="86">
        <f t="shared" si="76"/>
        <v>19219.555555555555</v>
      </c>
      <c r="F345" s="87">
        <f t="shared" si="70"/>
        <v>0.87802325641305745</v>
      </c>
      <c r="G345" s="189">
        <f t="shared" si="77"/>
        <v>1709.0693416545237</v>
      </c>
      <c r="H345" s="189">
        <f t="shared" si="71"/>
        <v>1922.7030093613391</v>
      </c>
      <c r="I345" s="189">
        <f t="shared" si="72"/>
        <v>168.49812215114162</v>
      </c>
      <c r="J345" s="88">
        <f t="shared" si="73"/>
        <v>189.56038742003432</v>
      </c>
      <c r="K345" s="189">
        <f t="shared" si="78"/>
        <v>-36.894027804685749</v>
      </c>
      <c r="L345" s="88">
        <f t="shared" si="74"/>
        <v>-41.505781280271471</v>
      </c>
      <c r="M345" s="89">
        <f t="shared" si="79"/>
        <v>1881.1972280810676</v>
      </c>
      <c r="N345" s="89">
        <f t="shared" si="80"/>
        <v>23503.197228081066</v>
      </c>
      <c r="O345" s="89">
        <f t="shared" si="81"/>
        <v>20891.730869405394</v>
      </c>
      <c r="P345" s="90">
        <f t="shared" si="75"/>
        <v>0.95441465943567083</v>
      </c>
      <c r="Q345" s="1">
        <v>1355.1562023014999</v>
      </c>
      <c r="R345" s="90">
        <f t="shared" si="82"/>
        <v>-1.887648606951629E-2</v>
      </c>
      <c r="S345" s="90">
        <f t="shared" si="82"/>
        <v>-1.3643827328553721E-2</v>
      </c>
      <c r="T345" s="92">
        <v>1125</v>
      </c>
      <c r="U345" s="1">
        <v>22038</v>
      </c>
      <c r="V345" s="1">
        <v>19485.411140583554</v>
      </c>
      <c r="W345" s="195"/>
      <c r="X345" s="89">
        <v>0</v>
      </c>
      <c r="Y345" s="89">
        <f t="shared" si="83"/>
        <v>0</v>
      </c>
      <c r="Z345" s="1"/>
    </row>
    <row r="346" spans="2:26">
      <c r="B346" s="204">
        <v>5601</v>
      </c>
      <c r="C346" t="s">
        <v>373</v>
      </c>
      <c r="D346" s="1">
        <v>425614</v>
      </c>
      <c r="E346" s="86">
        <f t="shared" si="76"/>
        <v>19281.2358430733</v>
      </c>
      <c r="F346" s="87">
        <f t="shared" si="70"/>
        <v>0.8808410492983445</v>
      </c>
      <c r="G346" s="189">
        <f t="shared" si="77"/>
        <v>1669.5939576431667</v>
      </c>
      <c r="H346" s="189">
        <f t="shared" si="71"/>
        <v>36854.617021015263</v>
      </c>
      <c r="I346" s="189">
        <f t="shared" si="72"/>
        <v>146.91002151993069</v>
      </c>
      <c r="J346" s="88">
        <f t="shared" si="73"/>
        <v>3242.8918150309501</v>
      </c>
      <c r="K346" s="189">
        <f t="shared" si="78"/>
        <v>-58.482128435896669</v>
      </c>
      <c r="L346" s="88">
        <f t="shared" si="74"/>
        <v>-1290.934503093983</v>
      </c>
      <c r="M346" s="89">
        <f t="shared" si="79"/>
        <v>35563.682517921283</v>
      </c>
      <c r="N346" s="89">
        <f t="shared" si="80"/>
        <v>461177.68251792126</v>
      </c>
      <c r="O346" s="89">
        <f t="shared" si="81"/>
        <v>20892.347672280568</v>
      </c>
      <c r="P346" s="90">
        <f t="shared" si="75"/>
        <v>0.95444283736452351</v>
      </c>
      <c r="Q346" s="1">
        <v>18221.961057425087</v>
      </c>
      <c r="R346" s="90">
        <f t="shared" si="82"/>
        <v>0.11558916425304379</v>
      </c>
      <c r="S346" s="90">
        <f t="shared" si="82"/>
        <v>0.10563305909050653</v>
      </c>
      <c r="T346" s="92">
        <v>22074</v>
      </c>
      <c r="U346" s="1">
        <v>381515</v>
      </c>
      <c r="V346" s="1">
        <v>17439.091283082689</v>
      </c>
      <c r="W346" s="195"/>
      <c r="X346" s="89">
        <v>0</v>
      </c>
      <c r="Y346" s="89">
        <f t="shared" si="83"/>
        <v>0</v>
      </c>
      <c r="Z346" s="1"/>
    </row>
    <row r="347" spans="2:26">
      <c r="B347" s="204">
        <v>5603</v>
      </c>
      <c r="C347" t="s">
        <v>374</v>
      </c>
      <c r="D347" s="1">
        <v>265078</v>
      </c>
      <c r="E347" s="86">
        <f t="shared" si="76"/>
        <v>23270.827846545519</v>
      </c>
      <c r="F347" s="87">
        <f t="shared" si="70"/>
        <v>1.063100964337619</v>
      </c>
      <c r="G347" s="189">
        <f t="shared" si="77"/>
        <v>-883.74492457905319</v>
      </c>
      <c r="H347" s="189">
        <f t="shared" si="71"/>
        <v>-10066.738435879994</v>
      </c>
      <c r="I347" s="189">
        <f t="shared" si="72"/>
        <v>0</v>
      </c>
      <c r="J347" s="88">
        <f t="shared" si="73"/>
        <v>0</v>
      </c>
      <c r="K347" s="189">
        <f t="shared" si="78"/>
        <v>-205.39214995582736</v>
      </c>
      <c r="L347" s="88">
        <f t="shared" si="74"/>
        <v>-2339.6219801468296</v>
      </c>
      <c r="M347" s="89">
        <f t="shared" si="79"/>
        <v>-12406.360416026822</v>
      </c>
      <c r="N347" s="89">
        <f t="shared" si="80"/>
        <v>252671.63958397318</v>
      </c>
      <c r="O347" s="89">
        <f t="shared" si="81"/>
        <v>22181.690772010639</v>
      </c>
      <c r="P347" s="90">
        <f t="shared" si="75"/>
        <v>1.0133449916722213</v>
      </c>
      <c r="Q347" s="1">
        <v>1280.8656620994989</v>
      </c>
      <c r="R347" s="90">
        <f t="shared" si="82"/>
        <v>0.13745413975841575</v>
      </c>
      <c r="S347" s="90">
        <f t="shared" si="82"/>
        <v>0.13076382043932058</v>
      </c>
      <c r="T347" s="92">
        <v>11391</v>
      </c>
      <c r="U347" s="1">
        <v>233045</v>
      </c>
      <c r="V347" s="1">
        <v>20579.742140586364</v>
      </c>
      <c r="W347" s="195"/>
      <c r="X347" s="89">
        <v>0</v>
      </c>
      <c r="Y347" s="89">
        <f t="shared" si="83"/>
        <v>0</v>
      </c>
      <c r="Z347" s="1"/>
    </row>
    <row r="348" spans="2:26">
      <c r="B348" s="204">
        <v>5605</v>
      </c>
      <c r="C348" t="s">
        <v>375</v>
      </c>
      <c r="D348" s="1">
        <v>200076</v>
      </c>
      <c r="E348" s="86">
        <f t="shared" si="76"/>
        <v>20114.20528802654</v>
      </c>
      <c r="F348" s="87">
        <f t="shared" si="70"/>
        <v>0.91889429888761576</v>
      </c>
      <c r="G348" s="189">
        <f t="shared" si="77"/>
        <v>1136.4935128730931</v>
      </c>
      <c r="H348" s="189">
        <f t="shared" si="71"/>
        <v>11304.700972548657</v>
      </c>
      <c r="I348" s="189">
        <f t="shared" si="72"/>
        <v>0</v>
      </c>
      <c r="J348" s="88">
        <f t="shared" si="73"/>
        <v>0</v>
      </c>
      <c r="K348" s="189">
        <f t="shared" si="78"/>
        <v>-205.39214995582736</v>
      </c>
      <c r="L348" s="88">
        <f t="shared" si="74"/>
        <v>-2043.0357156106147</v>
      </c>
      <c r="M348" s="89">
        <f t="shared" si="79"/>
        <v>9261.6652569380421</v>
      </c>
      <c r="N348" s="89">
        <f t="shared" si="80"/>
        <v>209337.66525693805</v>
      </c>
      <c r="O348" s="89">
        <f t="shared" si="81"/>
        <v>21045.306650943807</v>
      </c>
      <c r="P348" s="90">
        <f t="shared" si="75"/>
        <v>0.96143059211022008</v>
      </c>
      <c r="Q348" s="1">
        <v>5790.8467685807836</v>
      </c>
      <c r="R348" s="90">
        <f t="shared" si="82"/>
        <v>0.12164056105573558</v>
      </c>
      <c r="S348" s="90">
        <f t="shared" si="82"/>
        <v>0.1234447481449978</v>
      </c>
      <c r="T348" s="92">
        <v>9947</v>
      </c>
      <c r="U348" s="1">
        <v>178378</v>
      </c>
      <c r="V348" s="1">
        <v>17904.04496637559</v>
      </c>
      <c r="W348" s="195"/>
      <c r="X348" s="89">
        <v>0</v>
      </c>
      <c r="Y348" s="89">
        <f t="shared" si="83"/>
        <v>0</v>
      </c>
      <c r="Z348" s="1"/>
    </row>
    <row r="349" spans="2:26">
      <c r="B349" s="204">
        <v>5607</v>
      </c>
      <c r="C349" t="s">
        <v>376</v>
      </c>
      <c r="D349" s="1">
        <v>109658</v>
      </c>
      <c r="E349" s="86">
        <f t="shared" si="76"/>
        <v>18880.509641873279</v>
      </c>
      <c r="F349" s="87">
        <f t="shared" si="70"/>
        <v>0.86253433439587779</v>
      </c>
      <c r="G349" s="189">
        <f t="shared" si="77"/>
        <v>1926.05872641118</v>
      </c>
      <c r="H349" s="189">
        <f t="shared" si="71"/>
        <v>11186.549082996135</v>
      </c>
      <c r="I349" s="189">
        <f t="shared" si="72"/>
        <v>287.16419193993806</v>
      </c>
      <c r="J349" s="88">
        <f t="shared" si="73"/>
        <v>1667.8496267871603</v>
      </c>
      <c r="K349" s="189">
        <f t="shared" si="78"/>
        <v>81.7720419841107</v>
      </c>
      <c r="L349" s="88">
        <f t="shared" si="74"/>
        <v>474.93201984371495</v>
      </c>
      <c r="M349" s="89">
        <f t="shared" si="79"/>
        <v>11661.481102839849</v>
      </c>
      <c r="N349" s="89">
        <f t="shared" si="80"/>
        <v>121319.48110283985</v>
      </c>
      <c r="O349" s="89">
        <f t="shared" si="81"/>
        <v>20888.340410268567</v>
      </c>
      <c r="P349" s="90">
        <f t="shared" si="75"/>
        <v>0.95425977021549879</v>
      </c>
      <c r="Q349" s="1">
        <v>5842.5488981679546</v>
      </c>
      <c r="R349" s="90">
        <f t="shared" si="82"/>
        <v>0.11558964759501912</v>
      </c>
      <c r="S349" s="90">
        <f t="shared" si="82"/>
        <v>0.10963522626660224</v>
      </c>
      <c r="T349" s="92">
        <v>5808</v>
      </c>
      <c r="U349" s="1">
        <v>98296</v>
      </c>
      <c r="V349" s="1">
        <v>17015.059719577635</v>
      </c>
      <c r="W349" s="195"/>
      <c r="X349" s="89">
        <v>0</v>
      </c>
      <c r="Y349" s="89">
        <f t="shared" si="83"/>
        <v>0</v>
      </c>
      <c r="Z349" s="1"/>
    </row>
    <row r="350" spans="2:26">
      <c r="B350" s="204">
        <v>5610</v>
      </c>
      <c r="C350" t="s">
        <v>377</v>
      </c>
      <c r="D350" s="1">
        <v>43721</v>
      </c>
      <c r="E350" s="86">
        <f t="shared" si="76"/>
        <v>17322.107765451667</v>
      </c>
      <c r="F350" s="87">
        <f t="shared" si="70"/>
        <v>0.79134053980574204</v>
      </c>
      <c r="G350" s="189">
        <f t="shared" si="77"/>
        <v>2923.4359273210121</v>
      </c>
      <c r="H350" s="189">
        <f t="shared" si="71"/>
        <v>7378.7522805582339</v>
      </c>
      <c r="I350" s="189">
        <f t="shared" si="72"/>
        <v>832.60484868750245</v>
      </c>
      <c r="J350" s="88">
        <f t="shared" si="73"/>
        <v>2101.4946380872561</v>
      </c>
      <c r="K350" s="189">
        <f t="shared" si="78"/>
        <v>627.21269873167512</v>
      </c>
      <c r="L350" s="88">
        <f t="shared" si="74"/>
        <v>1583.0848515987479</v>
      </c>
      <c r="M350" s="89">
        <f t="shared" si="79"/>
        <v>8961.8371321569812</v>
      </c>
      <c r="N350" s="89">
        <f t="shared" si="80"/>
        <v>52682.837132156979</v>
      </c>
      <c r="O350" s="89">
        <f t="shared" si="81"/>
        <v>20872.75639150435</v>
      </c>
      <c r="P350" s="90">
        <f t="shared" si="75"/>
        <v>0.9535478322695975</v>
      </c>
      <c r="Q350" s="1">
        <v>3380.1172002368958</v>
      </c>
      <c r="R350" s="90">
        <f t="shared" si="82"/>
        <v>0.1312616435520596</v>
      </c>
      <c r="S350" s="90">
        <f t="shared" si="82"/>
        <v>0.1312616435520598</v>
      </c>
      <c r="T350" s="92">
        <v>2524</v>
      </c>
      <c r="U350" s="1">
        <v>38648</v>
      </c>
      <c r="V350" s="1">
        <v>15312.202852614897</v>
      </c>
      <c r="W350" s="195"/>
      <c r="X350" s="89">
        <v>0</v>
      </c>
      <c r="Y350" s="89">
        <f t="shared" si="83"/>
        <v>0</v>
      </c>
      <c r="Z350" s="1"/>
    </row>
    <row r="351" spans="2:26">
      <c r="B351" s="204">
        <v>5612</v>
      </c>
      <c r="C351" t="s">
        <v>378</v>
      </c>
      <c r="D351" s="1">
        <v>44585</v>
      </c>
      <c r="E351" s="86">
        <f t="shared" si="76"/>
        <v>15448.717948717949</v>
      </c>
      <c r="F351" s="87">
        <f t="shared" si="70"/>
        <v>0.70575688399929259</v>
      </c>
      <c r="G351" s="189">
        <f t="shared" si="77"/>
        <v>4122.4054100305912</v>
      </c>
      <c r="H351" s="189">
        <f t="shared" si="71"/>
        <v>11897.262013348287</v>
      </c>
      <c r="I351" s="189">
        <f t="shared" si="72"/>
        <v>1488.2912845443034</v>
      </c>
      <c r="J351" s="88">
        <f t="shared" si="73"/>
        <v>4295.2086471948596</v>
      </c>
      <c r="K351" s="189">
        <f t="shared" si="78"/>
        <v>1282.899134588476</v>
      </c>
      <c r="L351" s="88">
        <f t="shared" si="74"/>
        <v>3702.4469024223422</v>
      </c>
      <c r="M351" s="89">
        <f t="shared" si="79"/>
        <v>15599.708915770629</v>
      </c>
      <c r="N351" s="89">
        <f t="shared" si="80"/>
        <v>60184.708915770629</v>
      </c>
      <c r="O351" s="89">
        <f t="shared" si="81"/>
        <v>20854.022493337015</v>
      </c>
      <c r="P351" s="90">
        <f t="shared" si="75"/>
        <v>0.95269199571153307</v>
      </c>
      <c r="Q351" s="1">
        <v>3812.9794215070106</v>
      </c>
      <c r="R351" s="90">
        <f t="shared" si="82"/>
        <v>0.17616799008098769</v>
      </c>
      <c r="S351" s="90">
        <f t="shared" si="82"/>
        <v>0.16231154113339474</v>
      </c>
      <c r="T351" s="92">
        <v>2886</v>
      </c>
      <c r="U351" s="1">
        <v>37907</v>
      </c>
      <c r="V351" s="1">
        <v>13291.374474053295</v>
      </c>
      <c r="W351" s="195"/>
      <c r="X351" s="89">
        <v>0</v>
      </c>
      <c r="Y351" s="89">
        <f t="shared" si="83"/>
        <v>0</v>
      </c>
      <c r="Z351" s="1"/>
    </row>
    <row r="352" spans="2:26">
      <c r="B352" s="204">
        <v>5614</v>
      </c>
      <c r="C352" t="s">
        <v>379</v>
      </c>
      <c r="D352" s="1">
        <v>15497</v>
      </c>
      <c r="E352" s="86">
        <f t="shared" si="76"/>
        <v>18317.966903073288</v>
      </c>
      <c r="F352" s="87">
        <f t="shared" si="70"/>
        <v>0.83683521737077482</v>
      </c>
      <c r="G352" s="189">
        <f t="shared" si="77"/>
        <v>2286.0860792431749</v>
      </c>
      <c r="H352" s="189">
        <f t="shared" si="71"/>
        <v>1934.0288230397259</v>
      </c>
      <c r="I352" s="189">
        <f t="shared" si="72"/>
        <v>484.05415051993509</v>
      </c>
      <c r="J352" s="88">
        <f t="shared" si="73"/>
        <v>409.50981133986511</v>
      </c>
      <c r="K352" s="189">
        <f t="shared" si="78"/>
        <v>278.66200056410776</v>
      </c>
      <c r="L352" s="88">
        <f t="shared" si="74"/>
        <v>235.74805247723515</v>
      </c>
      <c r="M352" s="89">
        <f t="shared" si="79"/>
        <v>2169.7768755169609</v>
      </c>
      <c r="N352" s="89">
        <f t="shared" si="80"/>
        <v>17666.77687551696</v>
      </c>
      <c r="O352" s="89">
        <f t="shared" si="81"/>
        <v>20882.714982880567</v>
      </c>
      <c r="P352" s="90">
        <f t="shared" si="75"/>
        <v>0.95400277904524777</v>
      </c>
      <c r="Q352" s="1">
        <v>702.43629611743859</v>
      </c>
      <c r="R352" s="90">
        <f t="shared" si="82"/>
        <v>0.22602848101265824</v>
      </c>
      <c r="S352" s="90">
        <f t="shared" si="82"/>
        <v>0.25211419337462981</v>
      </c>
      <c r="T352" s="92">
        <v>846</v>
      </c>
      <c r="U352" s="1">
        <v>12640</v>
      </c>
      <c r="V352" s="1">
        <v>14629.62962962963</v>
      </c>
      <c r="W352" s="195"/>
      <c r="X352" s="89">
        <v>0</v>
      </c>
      <c r="Y352" s="89">
        <f t="shared" si="83"/>
        <v>0</v>
      </c>
      <c r="Z352" s="1"/>
    </row>
    <row r="353" spans="2:28">
      <c r="B353" s="204">
        <v>5616</v>
      </c>
      <c r="C353" t="s">
        <v>380</v>
      </c>
      <c r="D353" s="1">
        <v>17892</v>
      </c>
      <c r="E353" s="86">
        <f t="shared" si="76"/>
        <v>18127.659574468085</v>
      </c>
      <c r="F353" s="87">
        <f t="shared" si="70"/>
        <v>0.82814124627980912</v>
      </c>
      <c r="G353" s="189">
        <f t="shared" si="77"/>
        <v>2407.8827695505042</v>
      </c>
      <c r="H353" s="189">
        <f t="shared" si="71"/>
        <v>2376.580293546348</v>
      </c>
      <c r="I353" s="189">
        <f t="shared" si="72"/>
        <v>550.66171553175582</v>
      </c>
      <c r="J353" s="88">
        <f t="shared" si="73"/>
        <v>543.50311322984294</v>
      </c>
      <c r="K353" s="189">
        <f t="shared" si="78"/>
        <v>345.26956557592848</v>
      </c>
      <c r="L353" s="88">
        <f t="shared" si="74"/>
        <v>340.78106122344138</v>
      </c>
      <c r="M353" s="89">
        <f t="shared" si="79"/>
        <v>2717.3613547697896</v>
      </c>
      <c r="N353" s="89">
        <f t="shared" si="80"/>
        <v>20609.36135476979</v>
      </c>
      <c r="O353" s="89">
        <f t="shared" si="81"/>
        <v>20880.811909594515</v>
      </c>
      <c r="P353" s="90">
        <f t="shared" si="75"/>
        <v>0.9539158393343381</v>
      </c>
      <c r="Q353" s="1">
        <v>733.70901213701313</v>
      </c>
      <c r="R353" s="90">
        <f t="shared" si="82"/>
        <v>0.25390707127338985</v>
      </c>
      <c r="S353" s="90">
        <f t="shared" si="82"/>
        <v>0.24120284562725638</v>
      </c>
      <c r="T353" s="92">
        <v>987</v>
      </c>
      <c r="U353" s="1">
        <v>14269</v>
      </c>
      <c r="V353" s="1">
        <v>14604.912998976457</v>
      </c>
      <c r="W353" s="195"/>
      <c r="X353" s="89">
        <v>0</v>
      </c>
      <c r="Y353" s="89">
        <f t="shared" si="83"/>
        <v>0</v>
      </c>
      <c r="Z353" s="1"/>
    </row>
    <row r="354" spans="2:28">
      <c r="B354" s="204">
        <v>5618</v>
      </c>
      <c r="C354" t="s">
        <v>381</v>
      </c>
      <c r="D354" s="1">
        <v>21918</v>
      </c>
      <c r="E354" s="86">
        <f t="shared" si="76"/>
        <v>20126.721763085399</v>
      </c>
      <c r="F354" s="87">
        <f t="shared" si="70"/>
        <v>0.9194660996328633</v>
      </c>
      <c r="G354" s="189">
        <f t="shared" si="77"/>
        <v>1128.4829688354232</v>
      </c>
      <c r="H354" s="189">
        <f t="shared" si="71"/>
        <v>1228.9179530617757</v>
      </c>
      <c r="I354" s="189">
        <f t="shared" si="72"/>
        <v>0</v>
      </c>
      <c r="J354" s="88">
        <f t="shared" si="73"/>
        <v>0</v>
      </c>
      <c r="K354" s="189">
        <f t="shared" si="78"/>
        <v>-205.39214995582736</v>
      </c>
      <c r="L354" s="88">
        <f t="shared" si="74"/>
        <v>-223.67205130189598</v>
      </c>
      <c r="M354" s="89">
        <f t="shared" si="79"/>
        <v>1005.2459017598798</v>
      </c>
      <c r="N354" s="89">
        <f t="shared" si="80"/>
        <v>22923.245901759881</v>
      </c>
      <c r="O354" s="89">
        <f t="shared" si="81"/>
        <v>21049.812581964998</v>
      </c>
      <c r="P354" s="90">
        <f t="shared" si="75"/>
        <v>0.96163644037850926</v>
      </c>
      <c r="Q354" s="1">
        <v>416.974747258918</v>
      </c>
      <c r="R354" s="90">
        <f t="shared" si="82"/>
        <v>0.10780894617134193</v>
      </c>
      <c r="S354" s="90">
        <f t="shared" si="82"/>
        <v>0.11696439200746853</v>
      </c>
      <c r="T354" s="92">
        <v>1089</v>
      </c>
      <c r="U354" s="1">
        <v>19785</v>
      </c>
      <c r="V354" s="1">
        <v>18019.125683060112</v>
      </c>
      <c r="W354" s="195"/>
      <c r="X354" s="89">
        <v>0</v>
      </c>
      <c r="Y354" s="89">
        <f t="shared" si="83"/>
        <v>0</v>
      </c>
      <c r="Z354" s="1"/>
    </row>
    <row r="355" spans="2:28">
      <c r="B355" s="204">
        <v>5620</v>
      </c>
      <c r="C355" t="s">
        <v>382</v>
      </c>
      <c r="D355" s="1">
        <v>60712</v>
      </c>
      <c r="E355" s="86">
        <f t="shared" si="76"/>
        <v>20615.280135823428</v>
      </c>
      <c r="F355" s="87">
        <f t="shared" si="70"/>
        <v>0.94178532611754195</v>
      </c>
      <c r="G355" s="189">
        <f t="shared" si="77"/>
        <v>815.80561028308466</v>
      </c>
      <c r="H355" s="189">
        <f t="shared" si="71"/>
        <v>2402.5475222836844</v>
      </c>
      <c r="I355" s="189">
        <f t="shared" si="72"/>
        <v>0</v>
      </c>
      <c r="J355" s="88">
        <f t="shared" si="73"/>
        <v>0</v>
      </c>
      <c r="K355" s="189">
        <f t="shared" si="78"/>
        <v>-205.39214995582736</v>
      </c>
      <c r="L355" s="88">
        <f t="shared" si="74"/>
        <v>-604.87988161991166</v>
      </c>
      <c r="M355" s="89">
        <f t="shared" si="79"/>
        <v>1797.6676406637728</v>
      </c>
      <c r="N355" s="89">
        <f t="shared" si="80"/>
        <v>62509.667640663771</v>
      </c>
      <c r="O355" s="89">
        <f t="shared" si="81"/>
        <v>21225.693596150686</v>
      </c>
      <c r="P355" s="90">
        <f t="shared" si="75"/>
        <v>0.96967136191299352</v>
      </c>
      <c r="Q355" s="1">
        <v>1305.4732696763265</v>
      </c>
      <c r="R355" s="90">
        <f t="shared" si="82"/>
        <v>0.19811339372052178</v>
      </c>
      <c r="S355" s="90">
        <f t="shared" si="82"/>
        <v>0.20258852014867984</v>
      </c>
      <c r="T355" s="92">
        <v>2945</v>
      </c>
      <c r="U355" s="1">
        <v>50673</v>
      </c>
      <c r="V355" s="1">
        <v>17142.422192151556</v>
      </c>
      <c r="W355" s="195"/>
      <c r="X355" s="89">
        <v>0</v>
      </c>
      <c r="Y355" s="89">
        <f t="shared" si="83"/>
        <v>0</v>
      </c>
      <c r="Z355" s="1"/>
    </row>
    <row r="356" spans="2:28">
      <c r="B356" s="204">
        <v>5622</v>
      </c>
      <c r="C356" t="s">
        <v>383</v>
      </c>
      <c r="D356" s="1">
        <v>78036</v>
      </c>
      <c r="E356" s="86">
        <f t="shared" si="76"/>
        <v>19978.494623655912</v>
      </c>
      <c r="F356" s="87">
        <f t="shared" si="70"/>
        <v>0.91269451351192143</v>
      </c>
      <c r="G356" s="189">
        <f t="shared" si="77"/>
        <v>1223.3483380702953</v>
      </c>
      <c r="H356" s="189">
        <f t="shared" si="71"/>
        <v>4778.3986085025736</v>
      </c>
      <c r="I356" s="189">
        <f t="shared" si="72"/>
        <v>0</v>
      </c>
      <c r="J356" s="88">
        <f t="shared" si="73"/>
        <v>0</v>
      </c>
      <c r="K356" s="189">
        <f t="shared" si="78"/>
        <v>-205.39214995582736</v>
      </c>
      <c r="L356" s="88">
        <f t="shared" si="74"/>
        <v>-802.26173772746176</v>
      </c>
      <c r="M356" s="89">
        <f t="shared" si="79"/>
        <v>3976.1368707751117</v>
      </c>
      <c r="N356" s="89">
        <f t="shared" si="80"/>
        <v>82012.13687077511</v>
      </c>
      <c r="O356" s="89">
        <f t="shared" si="81"/>
        <v>20996.450811770381</v>
      </c>
      <c r="P356" s="90">
        <f t="shared" si="75"/>
        <v>0.95919866937497011</v>
      </c>
      <c r="Q356" s="1">
        <v>1791.5557050443927</v>
      </c>
      <c r="R356" s="90">
        <f t="shared" si="82"/>
        <v>0.1343101343101343</v>
      </c>
      <c r="S356" s="90">
        <f t="shared" si="82"/>
        <v>0.13140611450903289</v>
      </c>
      <c r="T356" s="92">
        <v>3906</v>
      </c>
      <c r="U356" s="1">
        <v>68796</v>
      </c>
      <c r="V356" s="1">
        <v>17658.11088295688</v>
      </c>
      <c r="W356" s="195"/>
      <c r="X356" s="89">
        <v>0</v>
      </c>
      <c r="Y356" s="89">
        <f t="shared" si="83"/>
        <v>0</v>
      </c>
      <c r="Z356" s="1"/>
    </row>
    <row r="357" spans="2:28">
      <c r="B357" s="204">
        <v>5624</v>
      </c>
      <c r="C357" t="s">
        <v>384</v>
      </c>
      <c r="D357" s="1">
        <v>25439</v>
      </c>
      <c r="E357" s="86">
        <f t="shared" si="76"/>
        <v>20367.493995196157</v>
      </c>
      <c r="F357" s="87">
        <f t="shared" si="70"/>
        <v>0.93046550170959963</v>
      </c>
      <c r="G357" s="189">
        <f t="shared" si="77"/>
        <v>974.38874028453836</v>
      </c>
      <c r="H357" s="189">
        <f t="shared" si="71"/>
        <v>1217.0115366153884</v>
      </c>
      <c r="I357" s="189">
        <f t="shared" si="72"/>
        <v>0</v>
      </c>
      <c r="J357" s="88">
        <f t="shared" si="73"/>
        <v>0</v>
      </c>
      <c r="K357" s="189">
        <f t="shared" si="78"/>
        <v>-205.39214995582736</v>
      </c>
      <c r="L357" s="88">
        <f t="shared" si="74"/>
        <v>-256.53479529482837</v>
      </c>
      <c r="M357" s="89">
        <f t="shared" si="79"/>
        <v>960.47674132056</v>
      </c>
      <c r="N357" s="89">
        <f t="shared" si="80"/>
        <v>26399.476741320559</v>
      </c>
      <c r="O357" s="89">
        <f t="shared" si="81"/>
        <v>21136.490585524869</v>
      </c>
      <c r="P357" s="90">
        <f t="shared" si="75"/>
        <v>0.9655962251261343</v>
      </c>
      <c r="Q357" s="1">
        <v>1004.830137122489</v>
      </c>
      <c r="R357" s="90">
        <f t="shared" si="82"/>
        <v>0.15259843233201939</v>
      </c>
      <c r="S357" s="90">
        <f t="shared" si="82"/>
        <v>0.14244744533790249</v>
      </c>
      <c r="T357" s="92">
        <v>1249</v>
      </c>
      <c r="U357" s="1">
        <v>22071</v>
      </c>
      <c r="V357" s="1">
        <v>17827.948303715668</v>
      </c>
      <c r="W357" s="195"/>
      <c r="X357" s="89">
        <v>0</v>
      </c>
      <c r="Y357" s="89">
        <f t="shared" si="83"/>
        <v>0</v>
      </c>
      <c r="Z357" s="1"/>
    </row>
    <row r="358" spans="2:28">
      <c r="B358" s="204">
        <v>5626</v>
      </c>
      <c r="C358" t="s">
        <v>385</v>
      </c>
      <c r="D358" s="1">
        <v>16676</v>
      </c>
      <c r="E358" s="86">
        <f t="shared" si="76"/>
        <v>16365.063788027477</v>
      </c>
      <c r="F358" s="87">
        <f t="shared" si="70"/>
        <v>0.74761908812287037</v>
      </c>
      <c r="G358" s="189">
        <f t="shared" si="77"/>
        <v>3535.9440728724935</v>
      </c>
      <c r="H358" s="189">
        <f t="shared" si="71"/>
        <v>3603.1270102570711</v>
      </c>
      <c r="I358" s="189">
        <f t="shared" si="72"/>
        <v>1167.5702407859687</v>
      </c>
      <c r="J358" s="88">
        <f t="shared" si="73"/>
        <v>1189.7540753609021</v>
      </c>
      <c r="K358" s="189">
        <f t="shared" si="78"/>
        <v>962.1780908301414</v>
      </c>
      <c r="L358" s="88">
        <f t="shared" si="74"/>
        <v>980.45947455591408</v>
      </c>
      <c r="M358" s="89">
        <f t="shared" si="79"/>
        <v>4583.586484812985</v>
      </c>
      <c r="N358" s="89">
        <f t="shared" si="80"/>
        <v>21259.586484812986</v>
      </c>
      <c r="O358" s="89">
        <f t="shared" si="81"/>
        <v>20863.185951730113</v>
      </c>
      <c r="P358" s="90">
        <f t="shared" si="75"/>
        <v>0.95311061775276895</v>
      </c>
      <c r="Q358" s="1">
        <v>1453.0657278293997</v>
      </c>
      <c r="R358" s="90">
        <f t="shared" si="82"/>
        <v>4.3554443053817268E-2</v>
      </c>
      <c r="S358" s="90">
        <f t="shared" si="82"/>
        <v>7.6325534494172551E-2</v>
      </c>
      <c r="T358" s="92">
        <v>1019</v>
      </c>
      <c r="U358" s="1">
        <v>15980</v>
      </c>
      <c r="V358" s="1">
        <v>15204.567078972408</v>
      </c>
      <c r="W358" s="195"/>
      <c r="X358" s="89">
        <v>0</v>
      </c>
      <c r="Y358" s="89">
        <f t="shared" si="83"/>
        <v>0</v>
      </c>
      <c r="Z358" s="1"/>
    </row>
    <row r="359" spans="2:28">
      <c r="B359" s="204">
        <v>5628</v>
      </c>
      <c r="C359" t="s">
        <v>386</v>
      </c>
      <c r="D359" s="1">
        <v>50625</v>
      </c>
      <c r="E359" s="86">
        <f t="shared" si="76"/>
        <v>18041.69636493229</v>
      </c>
      <c r="F359" s="87">
        <f t="shared" si="70"/>
        <v>0.82421411607379769</v>
      </c>
      <c r="G359" s="189">
        <f t="shared" si="77"/>
        <v>2462.8992236534136</v>
      </c>
      <c r="H359" s="189">
        <f t="shared" si="71"/>
        <v>6910.8952215714789</v>
      </c>
      <c r="I359" s="189">
        <f t="shared" si="72"/>
        <v>580.74883886928433</v>
      </c>
      <c r="J359" s="88">
        <f t="shared" si="73"/>
        <v>1629.5812418672119</v>
      </c>
      <c r="K359" s="189">
        <f t="shared" si="78"/>
        <v>375.35668891345699</v>
      </c>
      <c r="L359" s="88">
        <f t="shared" si="74"/>
        <v>1053.2508690911604</v>
      </c>
      <c r="M359" s="89">
        <f t="shared" si="79"/>
        <v>7964.1460906626398</v>
      </c>
      <c r="N359" s="89">
        <f t="shared" si="80"/>
        <v>58589.146090662638</v>
      </c>
      <c r="O359" s="89">
        <f t="shared" si="81"/>
        <v>20879.952277499156</v>
      </c>
      <c r="P359" s="90">
        <f t="shared" si="75"/>
        <v>0.95387656803227805</v>
      </c>
      <c r="Q359" s="1">
        <v>3366.432632276048</v>
      </c>
      <c r="R359" s="90">
        <f t="shared" si="82"/>
        <v>0.11356737495050812</v>
      </c>
      <c r="S359" s="90">
        <f t="shared" si="82"/>
        <v>0.11039255706041401</v>
      </c>
      <c r="T359" s="92">
        <v>2806</v>
      </c>
      <c r="U359" s="1">
        <v>45462</v>
      </c>
      <c r="V359" s="1">
        <v>16248.034310221588</v>
      </c>
      <c r="W359" s="195"/>
      <c r="X359" s="89">
        <v>0</v>
      </c>
      <c r="Y359" s="89">
        <f t="shared" si="83"/>
        <v>0</v>
      </c>
      <c r="Z359" s="1"/>
    </row>
    <row r="360" spans="2:28">
      <c r="B360" s="204">
        <v>5630</v>
      </c>
      <c r="C360" t="s">
        <v>387</v>
      </c>
      <c r="D360" s="1">
        <v>15461</v>
      </c>
      <c r="E360" s="86">
        <f t="shared" si="76"/>
        <v>17894.675925925927</v>
      </c>
      <c r="F360" s="87">
        <f t="shared" si="70"/>
        <v>0.81749765667167951</v>
      </c>
      <c r="G360" s="189">
        <f t="shared" si="77"/>
        <v>2556.9923046174854</v>
      </c>
      <c r="H360" s="189">
        <f t="shared" si="71"/>
        <v>2209.241351189507</v>
      </c>
      <c r="I360" s="189">
        <f t="shared" si="72"/>
        <v>632.20599252151123</v>
      </c>
      <c r="J360" s="88">
        <f t="shared" si="73"/>
        <v>546.22597753858565</v>
      </c>
      <c r="K360" s="189">
        <f t="shared" si="78"/>
        <v>426.8138425656839</v>
      </c>
      <c r="L360" s="88">
        <f t="shared" si="74"/>
        <v>368.76715997675092</v>
      </c>
      <c r="M360" s="89">
        <f t="shared" si="79"/>
        <v>2578.0085111662579</v>
      </c>
      <c r="N360" s="89">
        <f t="shared" si="80"/>
        <v>18039.008511166259</v>
      </c>
      <c r="O360" s="89">
        <f t="shared" si="81"/>
        <v>20878.482073109099</v>
      </c>
      <c r="P360" s="90">
        <f t="shared" si="75"/>
        <v>0.95380940343825704</v>
      </c>
      <c r="Q360" s="1">
        <v>1084.8613236944063</v>
      </c>
      <c r="R360" s="90">
        <f t="shared" si="82"/>
        <v>6.4147566935095324E-2</v>
      </c>
      <c r="S360" s="90">
        <f t="shared" si="82"/>
        <v>9.6170526125271869E-2</v>
      </c>
      <c r="T360" s="92">
        <v>864</v>
      </c>
      <c r="U360" s="1">
        <v>14529</v>
      </c>
      <c r="V360" s="1">
        <v>16324.719101123595</v>
      </c>
      <c r="W360" s="195"/>
      <c r="X360" s="89">
        <v>0</v>
      </c>
      <c r="Y360" s="89">
        <f t="shared" si="83"/>
        <v>0</v>
      </c>
      <c r="Z360" s="1"/>
    </row>
    <row r="361" spans="2:28">
      <c r="B361" s="204">
        <v>5632</v>
      </c>
      <c r="C361" t="s">
        <v>388</v>
      </c>
      <c r="D361" s="1">
        <v>38926</v>
      </c>
      <c r="E361" s="86">
        <f t="shared" si="76"/>
        <v>18500.950570342204</v>
      </c>
      <c r="F361" s="87">
        <f t="shared" si="70"/>
        <v>0.84519461542976981</v>
      </c>
      <c r="G361" s="189">
        <f t="shared" si="77"/>
        <v>2168.9765321910686</v>
      </c>
      <c r="H361" s="189">
        <f t="shared" si="71"/>
        <v>4563.5266237300084</v>
      </c>
      <c r="I361" s="189">
        <f t="shared" si="72"/>
        <v>420.00986697581448</v>
      </c>
      <c r="J361" s="88">
        <f t="shared" si="73"/>
        <v>883.70076011711376</v>
      </c>
      <c r="K361" s="189">
        <f t="shared" si="78"/>
        <v>214.61771701998711</v>
      </c>
      <c r="L361" s="88">
        <f t="shared" si="74"/>
        <v>451.5556766100529</v>
      </c>
      <c r="M361" s="89">
        <f t="shared" si="79"/>
        <v>5015.082300340061</v>
      </c>
      <c r="N361" s="89">
        <f t="shared" si="80"/>
        <v>43941.082300340058</v>
      </c>
      <c r="O361" s="89">
        <f t="shared" si="81"/>
        <v>20884.544819553259</v>
      </c>
      <c r="P361" s="90">
        <f t="shared" si="75"/>
        <v>0.95408637302583787</v>
      </c>
      <c r="Q361" s="1">
        <v>2689.0465567743445</v>
      </c>
      <c r="R361" s="90">
        <f t="shared" si="82"/>
        <v>0.12838797576600863</v>
      </c>
      <c r="S361" s="90">
        <f t="shared" si="82"/>
        <v>0.12999689398240488</v>
      </c>
      <c r="T361" s="92">
        <v>2104</v>
      </c>
      <c r="U361" s="1">
        <v>34497</v>
      </c>
      <c r="V361" s="1">
        <v>16372.567631703845</v>
      </c>
      <c r="W361" s="195"/>
      <c r="X361" s="89">
        <v>0</v>
      </c>
      <c r="Y361" s="89">
        <f t="shared" si="83"/>
        <v>0</v>
      </c>
      <c r="Z361" s="1"/>
    </row>
    <row r="362" spans="2:28">
      <c r="B362" s="204">
        <v>5634</v>
      </c>
      <c r="C362" t="s">
        <v>389</v>
      </c>
      <c r="D362" s="1">
        <v>32435</v>
      </c>
      <c r="E362" s="86">
        <f t="shared" si="76"/>
        <v>16472.82884713052</v>
      </c>
      <c r="F362" s="87">
        <f t="shared" si="70"/>
        <v>0.75254221071265615</v>
      </c>
      <c r="G362" s="189">
        <f t="shared" si="77"/>
        <v>3466.9744350465458</v>
      </c>
      <c r="H362" s="189">
        <f t="shared" si="71"/>
        <v>6826.4726626066486</v>
      </c>
      <c r="I362" s="189">
        <f t="shared" si="72"/>
        <v>1129.8524700999035</v>
      </c>
      <c r="J362" s="88">
        <f t="shared" si="73"/>
        <v>2224.6795136267101</v>
      </c>
      <c r="K362" s="189">
        <f t="shared" si="78"/>
        <v>924.46032014407615</v>
      </c>
      <c r="L362" s="88">
        <f t="shared" si="74"/>
        <v>1820.2623703636859</v>
      </c>
      <c r="M362" s="89">
        <f t="shared" si="79"/>
        <v>8646.7350329703349</v>
      </c>
      <c r="N362" s="89">
        <f t="shared" si="80"/>
        <v>41081.735032970333</v>
      </c>
      <c r="O362" s="89">
        <f t="shared" si="81"/>
        <v>20864.263602321145</v>
      </c>
      <c r="P362" s="90">
        <f t="shared" si="75"/>
        <v>0.9531598489786669</v>
      </c>
      <c r="Q362" s="1">
        <v>2728.4888499470962</v>
      </c>
      <c r="R362" s="90">
        <f t="shared" si="82"/>
        <v>0.14741049950474033</v>
      </c>
      <c r="S362" s="90">
        <f t="shared" si="82"/>
        <v>0.15498608939481726</v>
      </c>
      <c r="T362" s="92">
        <v>1969</v>
      </c>
      <c r="U362" s="1">
        <v>28268</v>
      </c>
      <c r="V362" s="1">
        <v>14262.361251261351</v>
      </c>
      <c r="W362" s="195"/>
      <c r="X362" s="89">
        <v>0</v>
      </c>
      <c r="Y362" s="89">
        <f t="shared" si="83"/>
        <v>0</v>
      </c>
      <c r="Z362" s="1"/>
    </row>
    <row r="363" spans="2:28">
      <c r="B363" s="204">
        <v>5636</v>
      </c>
      <c r="C363" t="s">
        <v>390</v>
      </c>
      <c r="D363" s="1">
        <v>14619</v>
      </c>
      <c r="E363" s="86">
        <f t="shared" ref="E363" si="84">D363/T363*1000</f>
        <v>16726.544622425627</v>
      </c>
      <c r="F363" s="87">
        <f t="shared" ref="F363" si="85">E363/E$365</f>
        <v>0.76413292365001018</v>
      </c>
      <c r="G363" s="189">
        <f t="shared" si="77"/>
        <v>3304.5963388576779</v>
      </c>
      <c r="H363" s="189">
        <f t="shared" ref="H363" si="86">G363*T363/1000</f>
        <v>2888.2172001616104</v>
      </c>
      <c r="I363" s="189">
        <f t="shared" ref="I363" si="87">IF(E363+Y363&lt;(E$365+Y$365)*0.9,((E$365+Y$365)*0.9-E363-Y363)*0.35,0)</f>
        <v>1041.0519487466165</v>
      </c>
      <c r="J363" s="88">
        <f>I363*T363/1000</f>
        <v>909.87940320454277</v>
      </c>
      <c r="K363" s="189">
        <f t="shared" ref="K363" si="88">I363+J$367</f>
        <v>835.65979879078918</v>
      </c>
      <c r="L363" s="88">
        <f t="shared" ref="L363" si="89">K363*T363/1000</f>
        <v>730.36666414314971</v>
      </c>
      <c r="M363" s="89">
        <f t="shared" ref="M363" si="90">+H363+L363</f>
        <v>3618.58386430476</v>
      </c>
      <c r="N363" s="89">
        <f t="shared" ref="N363" si="91">D363+M363</f>
        <v>18237.583864304761</v>
      </c>
      <c r="O363" s="89">
        <f t="shared" ref="O363" si="92">N363/T363*1000</f>
        <v>20866.800760074097</v>
      </c>
      <c r="P363" s="90">
        <f t="shared" ref="P363" si="93">O363/O$365</f>
        <v>0.9532757561080405</v>
      </c>
      <c r="Q363" s="1">
        <v>1225.8196723482806</v>
      </c>
      <c r="R363" s="90">
        <f t="shared" ref="R363" si="94">(D363-U363)/U363</f>
        <v>0.12341504649196956</v>
      </c>
      <c r="S363" s="90">
        <f t="shared" ref="S363" si="95">(E363-V363)/V363</f>
        <v>0.11570281505152108</v>
      </c>
      <c r="T363" s="92">
        <v>874</v>
      </c>
      <c r="U363" s="1">
        <v>13013</v>
      </c>
      <c r="V363" s="1">
        <v>14991.935483870968</v>
      </c>
      <c r="W363" s="195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1"/>
      <c r="C365" s="210" t="s">
        <v>391</v>
      </c>
      <c r="D365" s="168">
        <f>SUM(D7:D363)</f>
        <v>123181392</v>
      </c>
      <c r="E365" s="211">
        <f>D365/T365*1000</f>
        <v>21889.574581511886</v>
      </c>
      <c r="F365" s="212">
        <f>E365/E$365</f>
        <v>1</v>
      </c>
      <c r="G365" s="213">
        <f>($E$365-E365)*0.6</f>
        <v>0</v>
      </c>
      <c r="H365" s="168">
        <f>SUM(H7:H363)</f>
        <v>-2.4242581275757402E-9</v>
      </c>
      <c r="I365" s="214">
        <f>IF(E365&lt;E$365*0.9,(E$365*0.9-E365)*0.35,0)</f>
        <v>0</v>
      </c>
      <c r="J365" s="168">
        <f>SUM(J7:J363)</f>
        <v>1155823.7846614229</v>
      </c>
      <c r="K365" s="95"/>
      <c r="L365" s="168">
        <f>SUM(L7:L363)</f>
        <v>-2.8819613362429664E-10</v>
      </c>
      <c r="M365" s="168">
        <f>SUM(M7:M363)</f>
        <v>-6.8303052103146911E-10</v>
      </c>
      <c r="N365" s="168">
        <f>SUM(N7:N363)</f>
        <v>123181392.00000006</v>
      </c>
      <c r="O365" s="215">
        <f t="shared" ref="O365" si="97">N365/T365*1000</f>
        <v>21889.574581511897</v>
      </c>
      <c r="P365" s="216">
        <f>O365/O$365</f>
        <v>1</v>
      </c>
      <c r="Q365" s="168">
        <f>SUM(Q7:Q363)</f>
        <v>-1.0836174624273553E-8</v>
      </c>
      <c r="R365" s="216">
        <f t="shared" ref="R365" si="98">(D365-U365)/U365</f>
        <v>9.608208560121051E-2</v>
      </c>
      <c r="S365" s="216">
        <f>(E365-V365)/V365</f>
        <v>8.9642793254837996E-2</v>
      </c>
      <c r="T365" s="168">
        <f>SUM(T7:T363)</f>
        <v>5627400</v>
      </c>
      <c r="U365" s="168">
        <f>SUM(U7:U363)</f>
        <v>112383364</v>
      </c>
      <c r="V365" s="233">
        <v>20088.761855732759</v>
      </c>
      <c r="W365" s="202"/>
      <c r="X365" s="96">
        <f>SUM(X7:X362)</f>
        <v>2261.2039999999979</v>
      </c>
      <c r="Y365" s="97">
        <f>X365*1000/T365</f>
        <v>0.4018203788605747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-205.39214995582736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9.38310377805621E-3</v>
      </c>
    </row>
    <row r="369" spans="2:10" ht="21.75" customHeight="1">
      <c r="B369" s="101" t="s">
        <v>395</v>
      </c>
      <c r="C369" s="102" t="s">
        <v>446</v>
      </c>
      <c r="D369" s="167"/>
      <c r="E369" s="104"/>
      <c r="F369" s="104"/>
      <c r="G369" s="104"/>
      <c r="H369" s="104"/>
      <c r="I369" s="104"/>
      <c r="J369" s="104"/>
    </row>
    <row r="371" spans="2:10" ht="15.6">
      <c r="C371" s="230" t="s">
        <v>443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C14" sqref="C14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56" t="s">
        <v>396</v>
      </c>
      <c r="D1" s="256"/>
      <c r="E1" s="256"/>
      <c r="F1" s="257" t="s">
        <v>397</v>
      </c>
      <c r="G1" s="257"/>
      <c r="H1" s="257" t="s">
        <v>398</v>
      </c>
      <c r="I1" s="257"/>
      <c r="J1" s="257"/>
      <c r="K1" s="4" t="s">
        <v>399</v>
      </c>
      <c r="L1" s="50" t="s">
        <v>9</v>
      </c>
      <c r="M1" s="45"/>
      <c r="N1" s="258" t="s">
        <v>400</v>
      </c>
      <c r="O1" s="259"/>
      <c r="Q1" s="121"/>
    </row>
    <row r="2" spans="1:20">
      <c r="A2" s="109"/>
      <c r="B2" s="110"/>
      <c r="C2" s="260" t="s">
        <v>427</v>
      </c>
      <c r="D2" s="260"/>
      <c r="E2" s="260"/>
      <c r="F2" s="261" t="str">
        <f>C2</f>
        <v>Mai</v>
      </c>
      <c r="G2" s="261"/>
      <c r="H2" s="261" t="str">
        <f>C2</f>
        <v>Mai</v>
      </c>
      <c r="I2" s="262"/>
      <c r="J2" s="262"/>
      <c r="K2" s="106" t="s">
        <v>402</v>
      </c>
      <c r="L2" s="107" t="s">
        <v>16</v>
      </c>
      <c r="M2" s="108"/>
      <c r="N2" s="263" t="str">
        <f>C2</f>
        <v>Mai</v>
      </c>
      <c r="O2" s="264"/>
      <c r="P2" s="27"/>
      <c r="Q2" s="246" t="str">
        <f>C2</f>
        <v>Mai</v>
      </c>
      <c r="R2" s="247"/>
      <c r="S2" s="248"/>
      <c r="T2" s="248"/>
    </row>
    <row r="3" spans="1:20">
      <c r="C3" s="249"/>
      <c r="D3" s="250"/>
      <c r="E3" s="47" t="s">
        <v>19</v>
      </c>
      <c r="F3" s="3"/>
      <c r="G3" s="3"/>
      <c r="H3" s="251"/>
      <c r="I3" s="251"/>
      <c r="J3" s="48" t="s">
        <v>25</v>
      </c>
      <c r="K3" s="105" t="str">
        <f>LEFT(C2,3)</f>
        <v>Mai</v>
      </c>
      <c r="L3" s="229" t="s">
        <v>445</v>
      </c>
      <c r="M3" s="45"/>
      <c r="N3" s="118" t="s">
        <v>403</v>
      </c>
      <c r="O3" s="51" t="s">
        <v>403</v>
      </c>
      <c r="Q3" s="252" t="s">
        <v>10</v>
      </c>
      <c r="R3" s="253"/>
      <c r="S3" s="254"/>
      <c r="T3" s="255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3861649</v>
      </c>
      <c r="D7" s="53">
        <f t="shared" ref="D7:D21" si="0">C7*1000/L7</f>
        <v>5299.2655554854164</v>
      </c>
      <c r="E7" s="38">
        <f>D7/D$23</f>
        <v>1.2260363036154924</v>
      </c>
      <c r="F7" s="54">
        <f t="shared" ref="F7:F10" si="1">($D$23-D7)*0.875</f>
        <v>-854.8670991170527</v>
      </c>
      <c r="G7" s="53">
        <f t="shared" ref="G7:G10" si="2">(F7*L7)/1000</f>
        <v>-622953.62326598389</v>
      </c>
      <c r="H7" s="53">
        <f>G7+C7</f>
        <v>3238695.376734016</v>
      </c>
      <c r="I7" s="55">
        <f t="shared" ref="I7:I10" si="3">H7*1000/L7</f>
        <v>4444.3984563683644</v>
      </c>
      <c r="J7" s="38">
        <f>I7/I$23</f>
        <v>1.0282545379519368</v>
      </c>
      <c r="K7" s="232">
        <v>-252737.02529427502</v>
      </c>
      <c r="L7" s="64">
        <v>728714</v>
      </c>
      <c r="N7" s="122">
        <f>(C7-Q7)/Q7</f>
        <v>0.10809562971205834</v>
      </c>
      <c r="O7" s="28">
        <f>(D7-R7)/R7</f>
        <v>0.1013684156529813</v>
      </c>
      <c r="Q7" s="1">
        <v>3484942</v>
      </c>
      <c r="R7" s="1">
        <v>4811.528531389361</v>
      </c>
      <c r="S7" s="25"/>
      <c r="T7" s="1"/>
    </row>
    <row r="8" spans="1:20">
      <c r="A8" s="20">
        <v>11</v>
      </c>
      <c r="B8" t="s">
        <v>409</v>
      </c>
      <c r="C8" s="193">
        <v>2412951</v>
      </c>
      <c r="D8" s="53">
        <f t="shared" si="0"/>
        <v>4741.2982736057784</v>
      </c>
      <c r="E8" s="38">
        <f t="shared" ref="E8:E21" si="4">D8/D$23</f>
        <v>1.0969451802038763</v>
      </c>
      <c r="F8" s="54">
        <f t="shared" si="1"/>
        <v>-366.64572747236946</v>
      </c>
      <c r="G8" s="53">
        <f t="shared" si="2"/>
        <v>-186594.07691669322</v>
      </c>
      <c r="H8" s="53">
        <f t="shared" ref="H8:H10" si="5">G8+C8</f>
        <v>2226356.9230833068</v>
      </c>
      <c r="I8" s="55">
        <f t="shared" si="3"/>
        <v>4374.6525461334086</v>
      </c>
      <c r="J8" s="38">
        <f t="shared" ref="J8:J21" si="6">I8/I$23</f>
        <v>1.0121181475254843</v>
      </c>
      <c r="K8" s="232">
        <v>-28361.555926004832</v>
      </c>
      <c r="L8" s="64">
        <v>508922</v>
      </c>
      <c r="N8" s="122">
        <f>(C8-Q8)/Q8</f>
        <v>0.12450158356153147</v>
      </c>
      <c r="O8" s="28">
        <f t="shared" ref="O8:O10" si="7">(D8-R8)/R8</f>
        <v>0.11472200239026492</v>
      </c>
      <c r="Q8" s="1">
        <v>2145796</v>
      </c>
      <c r="R8" s="1">
        <v>4253.3459135453995</v>
      </c>
      <c r="S8" s="25"/>
      <c r="T8" s="1"/>
    </row>
    <row r="9" spans="1:20">
      <c r="A9" s="21">
        <v>15</v>
      </c>
      <c r="B9" t="s">
        <v>410</v>
      </c>
      <c r="C9" s="193">
        <v>1115286</v>
      </c>
      <c r="D9" s="53">
        <f t="shared" si="0"/>
        <v>4082.7692746980806</v>
      </c>
      <c r="E9" s="38">
        <f t="shared" si="4"/>
        <v>0.94458813162972755</v>
      </c>
      <c r="F9" s="54">
        <f t="shared" si="1"/>
        <v>209.56714657186609</v>
      </c>
      <c r="G9" s="53">
        <f t="shared" si="2"/>
        <v>57247.247861890086</v>
      </c>
      <c r="H9" s="53">
        <f t="shared" si="5"/>
        <v>1172533.2478618901</v>
      </c>
      <c r="I9" s="55">
        <f t="shared" si="3"/>
        <v>4292.3364212699471</v>
      </c>
      <c r="J9" s="38">
        <f t="shared" si="6"/>
        <v>0.993073516453716</v>
      </c>
      <c r="K9" s="232">
        <v>30856.719559920992</v>
      </c>
      <c r="L9" s="64">
        <v>273169</v>
      </c>
      <c r="N9" s="122">
        <f t="shared" ref="N9:N10" si="8">(C9-Q9)/Q9</f>
        <v>0.12568735112438936</v>
      </c>
      <c r="O9" s="28">
        <f t="shared" si="7"/>
        <v>0.12257199163099855</v>
      </c>
      <c r="Q9" s="1">
        <v>990760</v>
      </c>
      <c r="R9" s="1">
        <v>3636.9776772767823</v>
      </c>
      <c r="S9" s="25"/>
      <c r="T9" s="1"/>
    </row>
    <row r="10" spans="1:20">
      <c r="A10" s="21">
        <v>18</v>
      </c>
      <c r="B10" t="s">
        <v>411</v>
      </c>
      <c r="C10" s="193">
        <v>995321</v>
      </c>
      <c r="D10" s="53">
        <f t="shared" si="0"/>
        <v>4091.3915288237035</v>
      </c>
      <c r="E10" s="38">
        <f t="shared" si="4"/>
        <v>0.94658297345569908</v>
      </c>
      <c r="F10" s="54">
        <f t="shared" si="1"/>
        <v>202.02267421194603</v>
      </c>
      <c r="G10" s="53">
        <f t="shared" si="2"/>
        <v>49146.460000888532</v>
      </c>
      <c r="H10" s="53">
        <f t="shared" si="5"/>
        <v>1044467.4600008886</v>
      </c>
      <c r="I10" s="55">
        <f t="shared" si="3"/>
        <v>4293.4142030356497</v>
      </c>
      <c r="J10" s="38">
        <f t="shared" si="6"/>
        <v>0.99332287168196243</v>
      </c>
      <c r="K10" s="232">
        <v>25105.33586683017</v>
      </c>
      <c r="L10" s="64">
        <v>243272</v>
      </c>
      <c r="N10" s="122">
        <f t="shared" si="8"/>
        <v>0.11729246671373872</v>
      </c>
      <c r="O10" s="28">
        <f t="shared" si="7"/>
        <v>0.11871622557082565</v>
      </c>
      <c r="Q10" s="1">
        <v>890833</v>
      </c>
      <c r="R10" s="1">
        <v>3657.2201558407437</v>
      </c>
      <c r="S10" s="25"/>
      <c r="T10" s="1"/>
    </row>
    <row r="11" spans="1:20">
      <c r="A11" s="21">
        <v>31</v>
      </c>
      <c r="B11" t="s">
        <v>412</v>
      </c>
      <c r="C11" s="193">
        <v>1135431</v>
      </c>
      <c r="D11" s="53">
        <f t="shared" si="0"/>
        <v>3588.0492213570633</v>
      </c>
      <c r="E11" s="38">
        <f t="shared" si="4"/>
        <v>0.83012986582441639</v>
      </c>
      <c r="F11" s="54">
        <f t="shared" ref="F11:F21" si="9">($D$23-D11)*0.875</f>
        <v>642.44719324525624</v>
      </c>
      <c r="G11" s="53">
        <f t="shared" ref="G11:G21" si="10">(F11*L11)/1000</f>
        <v>203301.12940807486</v>
      </c>
      <c r="H11" s="53">
        <f t="shared" ref="H11:H21" si="11">G11+C11</f>
        <v>1338732.1294080748</v>
      </c>
      <c r="I11" s="55">
        <f t="shared" ref="I11:I21" si="12">H11*1000/L11</f>
        <v>4230.4964146023194</v>
      </c>
      <c r="J11" s="38">
        <f t="shared" si="6"/>
        <v>0.97876623322805201</v>
      </c>
      <c r="K11" s="232">
        <v>49194.03151775233</v>
      </c>
      <c r="L11" s="64">
        <v>316448</v>
      </c>
      <c r="N11" s="122">
        <f t="shared" ref="N11:N21" si="13">(C11-Q11)/Q11</f>
        <v>0.11869531804209033</v>
      </c>
      <c r="O11" s="28">
        <f t="shared" ref="O11:O21" si="14">(D11-R11)/R11</f>
        <v>0.11148004999133976</v>
      </c>
      <c r="Q11" s="1">
        <v>1014960</v>
      </c>
      <c r="R11" s="1">
        <v>3228.1724007417138</v>
      </c>
      <c r="S11" s="25"/>
      <c r="T11" s="1"/>
    </row>
    <row r="12" spans="1:20">
      <c r="A12" s="21">
        <v>32</v>
      </c>
      <c r="B12" t="s">
        <v>413</v>
      </c>
      <c r="C12" s="193">
        <v>3562630</v>
      </c>
      <c r="D12" s="53">
        <f t="shared" si="0"/>
        <v>4755.2011660328853</v>
      </c>
      <c r="E12" s="38">
        <f t="shared" si="4"/>
        <v>1.1001617487382178</v>
      </c>
      <c r="F12" s="54">
        <f t="shared" si="9"/>
        <v>-378.81075834608805</v>
      </c>
      <c r="G12" s="53">
        <f t="shared" si="10"/>
        <v>-283807.67182819761</v>
      </c>
      <c r="H12" s="53">
        <f t="shared" si="11"/>
        <v>3278822.3281718022</v>
      </c>
      <c r="I12" s="55">
        <f t="shared" si="12"/>
        <v>4376.3904076867966</v>
      </c>
      <c r="J12" s="38">
        <f t="shared" si="6"/>
        <v>1.012520218592277</v>
      </c>
      <c r="K12" s="232">
        <v>-93304.944089721626</v>
      </c>
      <c r="L12" s="64">
        <v>749207</v>
      </c>
      <c r="N12" s="122">
        <f t="shared" si="13"/>
        <v>0.13220241165409294</v>
      </c>
      <c r="O12" s="28">
        <f t="shared" si="14"/>
        <v>0.11931640022577684</v>
      </c>
      <c r="Q12" s="1">
        <v>3146637</v>
      </c>
      <c r="R12" s="1">
        <v>4248.3083112815248</v>
      </c>
      <c r="S12" s="25"/>
      <c r="T12" s="1"/>
    </row>
    <row r="13" spans="1:20">
      <c r="A13" s="21">
        <v>33</v>
      </c>
      <c r="B13" t="s">
        <v>414</v>
      </c>
      <c r="C13" s="193">
        <v>1119008</v>
      </c>
      <c r="D13" s="53">
        <f t="shared" si="0"/>
        <v>4099.2156963305142</v>
      </c>
      <c r="E13" s="38">
        <f t="shared" si="4"/>
        <v>0.94839317022890834</v>
      </c>
      <c r="F13" s="54">
        <f t="shared" si="9"/>
        <v>195.17652764348668</v>
      </c>
      <c r="G13" s="53">
        <f t="shared" si="10"/>
        <v>53279.483692646638</v>
      </c>
      <c r="H13" s="53">
        <f t="shared" si="11"/>
        <v>1172287.4836926467</v>
      </c>
      <c r="I13" s="55">
        <f t="shared" si="12"/>
        <v>4294.3922239740014</v>
      </c>
      <c r="J13" s="38">
        <f t="shared" si="6"/>
        <v>0.99354914627861368</v>
      </c>
      <c r="K13" s="232">
        <v>11679.11004611347</v>
      </c>
      <c r="L13" s="64">
        <v>272981</v>
      </c>
      <c r="N13" s="122">
        <f t="shared" si="13"/>
        <v>0.1133388784310292</v>
      </c>
      <c r="O13" s="28">
        <f t="shared" si="14"/>
        <v>0.10627092763474309</v>
      </c>
      <c r="Q13" s="1">
        <v>1005092</v>
      </c>
      <c r="R13" s="1">
        <v>3705.4356161151422</v>
      </c>
      <c r="S13" s="25"/>
      <c r="T13" s="1"/>
    </row>
    <row r="14" spans="1:20">
      <c r="A14" s="21">
        <v>34</v>
      </c>
      <c r="B14" t="s">
        <v>415</v>
      </c>
      <c r="C14" s="193">
        <v>1373739</v>
      </c>
      <c r="D14" s="53">
        <f t="shared" si="0"/>
        <v>3619.9800784214522</v>
      </c>
      <c r="E14" s="38">
        <f t="shared" si="4"/>
        <v>0.83751737821770911</v>
      </c>
      <c r="F14" s="54">
        <f t="shared" si="9"/>
        <v>614.50769331391598</v>
      </c>
      <c r="G14" s="53">
        <f t="shared" si="10"/>
        <v>233198.29552031137</v>
      </c>
      <c r="H14" s="53">
        <f t="shared" si="11"/>
        <v>1606937.2955203115</v>
      </c>
      <c r="I14" s="55">
        <f t="shared" si="12"/>
        <v>4234.4877717353684</v>
      </c>
      <c r="J14" s="38">
        <f t="shared" si="6"/>
        <v>0.97968967227721371</v>
      </c>
      <c r="K14" s="232">
        <v>62290.620615737309</v>
      </c>
      <c r="L14" s="64">
        <v>379488</v>
      </c>
      <c r="N14" s="122">
        <f t="shared" si="13"/>
        <v>0.11687277995621093</v>
      </c>
      <c r="O14" s="28">
        <f t="shared" si="14"/>
        <v>0.11118670237042326</v>
      </c>
      <c r="Q14" s="1">
        <v>1229987</v>
      </c>
      <c r="R14" s="1">
        <v>3257.7604381866531</v>
      </c>
      <c r="S14" s="25"/>
      <c r="T14" s="1"/>
    </row>
    <row r="15" spans="1:20">
      <c r="A15" s="21">
        <v>39</v>
      </c>
      <c r="B15" t="s">
        <v>416</v>
      </c>
      <c r="C15" s="193">
        <v>994056</v>
      </c>
      <c r="D15" s="53">
        <f t="shared" si="0"/>
        <v>3833.1405302855028</v>
      </c>
      <c r="E15" s="38">
        <f t="shared" si="4"/>
        <v>0.88683410895030768</v>
      </c>
      <c r="F15" s="54">
        <f t="shared" si="9"/>
        <v>427.99229793287168</v>
      </c>
      <c r="G15" s="53">
        <f t="shared" si="10"/>
        <v>110992.09860752749</v>
      </c>
      <c r="H15" s="53">
        <f t="shared" si="11"/>
        <v>1105048.0986075276</v>
      </c>
      <c r="I15" s="55">
        <f t="shared" si="12"/>
        <v>4261.1328282183749</v>
      </c>
      <c r="J15" s="38">
        <f t="shared" si="6"/>
        <v>0.98585426361878858</v>
      </c>
      <c r="K15" s="232">
        <v>13691.930503784999</v>
      </c>
      <c r="L15" s="64">
        <v>259332</v>
      </c>
      <c r="N15" s="122">
        <f t="shared" si="13"/>
        <v>0.11028260349953871</v>
      </c>
      <c r="O15" s="28">
        <f t="shared" si="14"/>
        <v>0.10488386226045932</v>
      </c>
      <c r="Q15" s="1">
        <v>895318</v>
      </c>
      <c r="R15" s="1">
        <v>3469.270084589125</v>
      </c>
      <c r="S15" s="25"/>
      <c r="T15" s="1"/>
    </row>
    <row r="16" spans="1:20">
      <c r="A16" s="21">
        <v>40</v>
      </c>
      <c r="B16" t="s">
        <v>417</v>
      </c>
      <c r="C16" s="193">
        <v>702098</v>
      </c>
      <c r="D16" s="53">
        <f t="shared" si="0"/>
        <v>3946.0777976990048</v>
      </c>
      <c r="E16" s="38">
        <f t="shared" si="4"/>
        <v>0.91296323730409534</v>
      </c>
      <c r="F16" s="54">
        <f t="shared" si="9"/>
        <v>329.17218894605742</v>
      </c>
      <c r="G16" s="53">
        <f t="shared" si="10"/>
        <v>58567.303373849376</v>
      </c>
      <c r="H16" s="53">
        <f t="shared" si="11"/>
        <v>760665.30337384937</v>
      </c>
      <c r="I16" s="55">
        <f t="shared" si="12"/>
        <v>4275.2499866450626</v>
      </c>
      <c r="J16" s="38">
        <f t="shared" si="6"/>
        <v>0.98912040466301199</v>
      </c>
      <c r="K16" s="232">
        <v>23255.290027454976</v>
      </c>
      <c r="L16" s="64">
        <v>177923</v>
      </c>
      <c r="N16" s="122">
        <f t="shared" si="13"/>
        <v>0.12728335337648095</v>
      </c>
      <c r="O16" s="28">
        <f t="shared" si="14"/>
        <v>0.12690320577778605</v>
      </c>
      <c r="Q16" s="1">
        <v>622823</v>
      </c>
      <c r="R16" s="1">
        <v>3501.7007472043092</v>
      </c>
      <c r="S16" s="25"/>
      <c r="T16" s="1"/>
    </row>
    <row r="17" spans="1:20">
      <c r="A17" s="21">
        <v>42</v>
      </c>
      <c r="B17" t="s">
        <v>418</v>
      </c>
      <c r="C17" s="193">
        <v>1196533</v>
      </c>
      <c r="D17" s="53">
        <f t="shared" si="0"/>
        <v>3693.8011298737383</v>
      </c>
      <c r="E17" s="38">
        <f t="shared" si="4"/>
        <v>0.85459659195099402</v>
      </c>
      <c r="F17" s="54">
        <f t="shared" si="9"/>
        <v>549.91427329316559</v>
      </c>
      <c r="G17" s="53">
        <f t="shared" si="10"/>
        <v>178133.73054785514</v>
      </c>
      <c r="H17" s="53">
        <f t="shared" si="11"/>
        <v>1374666.7305478551</v>
      </c>
      <c r="I17" s="55">
        <f t="shared" si="12"/>
        <v>4243.7154031669033</v>
      </c>
      <c r="J17" s="38">
        <f t="shared" si="6"/>
        <v>0.98182457399387413</v>
      </c>
      <c r="K17" s="232">
        <v>47855.55748747196</v>
      </c>
      <c r="L17" s="64">
        <v>323930</v>
      </c>
      <c r="N17" s="122">
        <f t="shared" si="13"/>
        <v>0.12582658702827615</v>
      </c>
      <c r="O17" s="28">
        <f t="shared" si="14"/>
        <v>0.11977222369482994</v>
      </c>
      <c r="Q17" s="1">
        <v>1062804</v>
      </c>
      <c r="R17" s="1">
        <v>3298.7075868747438</v>
      </c>
      <c r="S17" s="25"/>
      <c r="T17" s="1"/>
    </row>
    <row r="18" spans="1:20">
      <c r="A18" s="21">
        <v>46</v>
      </c>
      <c r="B18" t="s">
        <v>419</v>
      </c>
      <c r="C18" s="193">
        <v>2910733</v>
      </c>
      <c r="D18" s="53">
        <f t="shared" si="0"/>
        <v>4421.3083777124957</v>
      </c>
      <c r="E18" s="38">
        <f t="shared" si="4"/>
        <v>1.022912425089499</v>
      </c>
      <c r="F18" s="54">
        <f t="shared" si="9"/>
        <v>-86.654568565747127</v>
      </c>
      <c r="G18" s="53">
        <f t="shared" si="10"/>
        <v>-57048.341978711098</v>
      </c>
      <c r="H18" s="53">
        <f t="shared" si="11"/>
        <v>2853684.6580212889</v>
      </c>
      <c r="I18" s="55">
        <f t="shared" si="12"/>
        <v>4334.6538091467492</v>
      </c>
      <c r="J18" s="38">
        <f t="shared" si="6"/>
        <v>1.0028640531361874</v>
      </c>
      <c r="K18" s="232">
        <v>29758.489569250589</v>
      </c>
      <c r="L18" s="64">
        <v>658342</v>
      </c>
      <c r="N18" s="122">
        <f t="shared" si="13"/>
        <v>0.12766003606828566</v>
      </c>
      <c r="O18" s="28">
        <f t="shared" si="14"/>
        <v>0.12229529975651174</v>
      </c>
      <c r="Q18" s="1">
        <v>2581215</v>
      </c>
      <c r="R18" s="1">
        <v>3939.52320630027</v>
      </c>
      <c r="S18" s="25"/>
      <c r="T18" s="1"/>
    </row>
    <row r="19" spans="1:20">
      <c r="A19" s="21">
        <v>50</v>
      </c>
      <c r="B19" t="s">
        <v>420</v>
      </c>
      <c r="C19" s="193">
        <v>1930718</v>
      </c>
      <c r="D19" s="53">
        <f t="shared" si="0"/>
        <v>3946.9587011362196</v>
      </c>
      <c r="E19" s="38">
        <f t="shared" si="4"/>
        <v>0.91316704282821881</v>
      </c>
      <c r="F19" s="54">
        <f t="shared" si="9"/>
        <v>328.40139843849448</v>
      </c>
      <c r="G19" s="53">
        <f t="shared" si="10"/>
        <v>160642.79846856461</v>
      </c>
      <c r="H19" s="53">
        <f t="shared" si="11"/>
        <v>2091360.7984685646</v>
      </c>
      <c r="I19" s="55">
        <f t="shared" si="12"/>
        <v>4275.3600995747147</v>
      </c>
      <c r="J19" s="38">
        <f t="shared" si="6"/>
        <v>0.98914588035352746</v>
      </c>
      <c r="K19" s="232">
        <v>51947.512931549179</v>
      </c>
      <c r="L19" s="64">
        <v>489166</v>
      </c>
      <c r="N19" s="122">
        <f t="shared" si="13"/>
        <v>0.11093158688483463</v>
      </c>
      <c r="O19" s="28">
        <f t="shared" si="14"/>
        <v>0.1055922947820184</v>
      </c>
      <c r="Q19" s="1">
        <v>1737927</v>
      </c>
      <c r="R19" s="1">
        <v>3569.9947618705255</v>
      </c>
      <c r="S19" s="25"/>
      <c r="T19" s="1"/>
    </row>
    <row r="20" spans="1:20">
      <c r="A20" s="21">
        <v>55</v>
      </c>
      <c r="B20" t="s">
        <v>421</v>
      </c>
      <c r="C20" s="193">
        <v>710977</v>
      </c>
      <c r="D20" s="53">
        <f t="shared" si="0"/>
        <v>4152.4664462848532</v>
      </c>
      <c r="E20" s="38">
        <f t="shared" si="4"/>
        <v>0.96071324589886409</v>
      </c>
      <c r="F20" s="54">
        <f t="shared" si="9"/>
        <v>148.58212143344008</v>
      </c>
      <c r="G20" s="53">
        <f t="shared" si="10"/>
        <v>25439.933667590743</v>
      </c>
      <c r="H20" s="53">
        <f t="shared" si="11"/>
        <v>736416.93366759073</v>
      </c>
      <c r="I20" s="55">
        <f t="shared" si="12"/>
        <v>4301.0485677182933</v>
      </c>
      <c r="J20" s="38">
        <f t="shared" si="6"/>
        <v>0.99508915573735801</v>
      </c>
      <c r="K20" s="232">
        <v>17057.432101503357</v>
      </c>
      <c r="L20" s="64">
        <v>171218</v>
      </c>
      <c r="N20" s="122">
        <f t="shared" si="13"/>
        <v>0.13148756437433556</v>
      </c>
      <c r="O20" s="28">
        <f t="shared" si="14"/>
        <v>0.12660391131173329</v>
      </c>
      <c r="Q20" s="1">
        <v>628356</v>
      </c>
      <c r="R20" s="1">
        <v>3685.8264067715086</v>
      </c>
      <c r="S20" s="25"/>
      <c r="T20" s="1"/>
    </row>
    <row r="21" spans="1:20">
      <c r="A21" s="21">
        <v>56</v>
      </c>
      <c r="B21" t="s">
        <v>422</v>
      </c>
      <c r="C21" s="193">
        <v>302038</v>
      </c>
      <c r="D21" s="53">
        <f t="shared" si="0"/>
        <v>4011.7681436616726</v>
      </c>
      <c r="E21" s="38">
        <f t="shared" si="4"/>
        <v>0.92816133373916165</v>
      </c>
      <c r="F21" s="54">
        <f t="shared" si="9"/>
        <v>271.69313622872306</v>
      </c>
      <c r="G21" s="53">
        <f t="shared" si="10"/>
        <v>20455.2328403881</v>
      </c>
      <c r="H21" s="53">
        <f t="shared" si="11"/>
        <v>322493.23284038808</v>
      </c>
      <c r="I21" s="55">
        <f t="shared" si="12"/>
        <v>4283.4612798903954</v>
      </c>
      <c r="J21" s="38">
        <f t="shared" si="6"/>
        <v>0.99102016671739512</v>
      </c>
      <c r="K21" s="232">
        <v>11711.495082631372</v>
      </c>
      <c r="L21" s="64">
        <v>75288</v>
      </c>
      <c r="N21" s="122">
        <f t="shared" si="13"/>
        <v>0.14386235992289367</v>
      </c>
      <c r="O21" s="28">
        <f t="shared" si="14"/>
        <v>0.14012484344561935</v>
      </c>
      <c r="Q21" s="1">
        <v>264051</v>
      </c>
      <c r="R21" s="1">
        <v>3518.7095226673064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24323168</v>
      </c>
      <c r="D23" s="59">
        <f>C23*1000/L23</f>
        <v>4322.2745850659276</v>
      </c>
      <c r="E23" s="60">
        <f>D23/D$23</f>
        <v>1</v>
      </c>
      <c r="F23" s="61"/>
      <c r="G23" s="59">
        <f>SUM(G7:G21)</f>
        <v>1.0841176845133305E-9</v>
      </c>
      <c r="H23" s="59">
        <f>SUM(H7:H22)</f>
        <v>24323168</v>
      </c>
      <c r="I23" s="62">
        <f>H23*1000/L23</f>
        <v>4322.2745850659276</v>
      </c>
      <c r="J23" s="60">
        <f>I23/I$23</f>
        <v>1</v>
      </c>
      <c r="K23" s="63">
        <f>SUM(K7:K21)</f>
        <v>-7.6397554948925972E-10</v>
      </c>
      <c r="L23" s="19">
        <f>SUM(L7:L21)</f>
        <v>5627400</v>
      </c>
      <c r="N23" s="224">
        <f>(C23-Q23)/Q23</f>
        <v>0.12080579126761785</v>
      </c>
      <c r="O23" s="128">
        <f>(D23-R23)/R23</f>
        <v>0.11422125143406996</v>
      </c>
      <c r="Q23" s="127">
        <f>SUM(Q7:Q21)</f>
        <v>21701501</v>
      </c>
      <c r="R23" s="127">
        <v>3879.1887872385305</v>
      </c>
      <c r="S23" s="16"/>
      <c r="T23" s="25"/>
    </row>
    <row r="25" spans="1:20">
      <c r="A25" s="65" t="s">
        <v>392</v>
      </c>
      <c r="B25" s="174" t="str">
        <f>komm!C369</f>
        <v>Utbetales/trekkes ved 7. termin rammetilskudd i juli</v>
      </c>
      <c r="C25" s="66"/>
      <c r="D25" s="66"/>
      <c r="E25" s="66"/>
      <c r="O25" s="67"/>
      <c r="Q25" s="46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P10" sqref="P10"/>
    </sheetView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423</v>
      </c>
      <c r="B1" s="235"/>
      <c r="C1" s="235"/>
      <c r="D1" s="130"/>
      <c r="E1" s="130"/>
      <c r="F1" s="235"/>
      <c r="G1" s="235"/>
      <c r="H1" s="130"/>
      <c r="I1" s="130"/>
      <c r="J1" s="235"/>
      <c r="K1" s="235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>
        <v>123181393</v>
      </c>
      <c r="E7" s="29"/>
      <c r="F7" s="29">
        <v>20231818</v>
      </c>
      <c r="G7" s="29">
        <v>21701501</v>
      </c>
      <c r="H7" s="29">
        <v>24323168</v>
      </c>
      <c r="I7" s="29"/>
      <c r="J7" s="29">
        <f t="shared" si="0"/>
        <v>124250344</v>
      </c>
      <c r="K7" s="29">
        <f t="shared" si="1"/>
        <v>134084865</v>
      </c>
      <c r="L7" s="29">
        <f t="shared" si="2"/>
        <v>147504561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/>
      <c r="E8" s="29"/>
      <c r="F8" s="29">
        <v>21201261</v>
      </c>
      <c r="G8" s="29">
        <v>22946830</v>
      </c>
      <c r="H8" s="29"/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6">
        <f>D14*1000/$N$15</f>
        <v>0</v>
      </c>
      <c r="F14" s="29">
        <v>41689971</v>
      </c>
      <c r="G14" s="29">
        <v>45895886.854999997</v>
      </c>
      <c r="H14" s="29"/>
      <c r="I14" s="196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1" t="s">
        <v>435</v>
      </c>
      <c r="O14" s="191"/>
    </row>
    <row r="15" spans="1:17">
      <c r="A15" s="131" t="s">
        <v>436</v>
      </c>
      <c r="B15" s="226">
        <v>220250000</v>
      </c>
      <c r="C15" s="226">
        <v>234630000</v>
      </c>
      <c r="D15" s="197">
        <f>249200000-218000</f>
        <v>248982000</v>
      </c>
      <c r="E15" s="198">
        <f>D15*1000/$N$15</f>
        <v>44244.588975370505</v>
      </c>
      <c r="F15" s="228">
        <v>43250000</v>
      </c>
      <c r="G15" s="228">
        <v>45760000</v>
      </c>
      <c r="H15" s="199">
        <f>48300000-45000</f>
        <v>48255000</v>
      </c>
      <c r="I15" s="198">
        <f>H15*1000/$N$15</f>
        <v>8575.0079965881232</v>
      </c>
      <c r="J15" s="135"/>
      <c r="K15" s="200"/>
      <c r="L15" s="200">
        <f>D15+H15</f>
        <v>297237000</v>
      </c>
      <c r="M15" s="148">
        <f>(D16-C14)/C14</f>
        <v>6.3487670747374339E-2</v>
      </c>
      <c r="N15" s="192">
        <v>5627400</v>
      </c>
      <c r="O15" s="191"/>
    </row>
    <row r="16" spans="1:17">
      <c r="A16" s="7" t="s">
        <v>437</v>
      </c>
      <c r="B16" s="226">
        <v>220400000</v>
      </c>
      <c r="C16" s="226">
        <v>234095000</v>
      </c>
      <c r="D16" s="169">
        <v>251458000</v>
      </c>
      <c r="E16" s="42">
        <f>D16*1000/$N$15</f>
        <v>44684.579024060848</v>
      </c>
      <c r="F16" s="228">
        <v>43100000</v>
      </c>
      <c r="G16" s="228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148">
        <f>(H16-G14)/G14</f>
        <v>8.3975131740593609E-2</v>
      </c>
      <c r="N16" s="138"/>
    </row>
    <row r="17" spans="1:19">
      <c r="A17" s="41" t="s">
        <v>438</v>
      </c>
      <c r="B17" s="227">
        <v>218400000</v>
      </c>
      <c r="C17" s="227">
        <v>234450000</v>
      </c>
      <c r="D17" s="39"/>
      <c r="E17" s="42">
        <f>D17*1000/$N$15</f>
        <v>0</v>
      </c>
      <c r="F17" s="227">
        <v>42600000</v>
      </c>
      <c r="G17" s="227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4"/>
      <c r="C18" s="194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439</v>
      </c>
      <c r="B22" s="235"/>
      <c r="C22" s="235"/>
      <c r="D22" s="235"/>
      <c r="E22" s="36"/>
      <c r="F22" s="235"/>
      <c r="G22" s="235"/>
      <c r="H22" s="130"/>
      <c r="I22" s="36"/>
      <c r="J22" s="235"/>
      <c r="K22" s="235"/>
      <c r="L22" s="235"/>
    </row>
    <row r="23" spans="1:19">
      <c r="A23" s="37" t="s">
        <v>440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5">(C4-B4)/B4</f>
        <v>2.8184380763648032E-2</v>
      </c>
      <c r="D25" s="38">
        <f>(D4-C4)/C4</f>
        <v>1.0955194877300403</v>
      </c>
      <c r="E25" s="7"/>
      <c r="F25" s="38">
        <v>-3.8193152548046283E-2</v>
      </c>
      <c r="G25" s="38">
        <v>1.5416458155696647E-2</v>
      </c>
      <c r="H25" s="38">
        <f>(H4-G4)/G4</f>
        <v>1.1365153222922859</v>
      </c>
      <c r="I25" s="7"/>
      <c r="J25" s="38">
        <v>-7.9003838977869945E-3</v>
      </c>
      <c r="K25" s="38">
        <f t="shared" ref="K25:K29" si="6">(K4-J4)/J4</f>
        <v>2.4078405025717772E-2</v>
      </c>
      <c r="L25" s="38">
        <f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5"/>
        <v>6.93516570671735E-2</v>
      </c>
      <c r="D26" s="38">
        <f>(D5-C5)/C5</f>
        <v>0.20454229278067831</v>
      </c>
      <c r="E26" s="7"/>
      <c r="F26" s="38">
        <v>1.5854519348921167E-2</v>
      </c>
      <c r="G26" s="38">
        <v>7.2073747194751261E-3</v>
      </c>
      <c r="H26" s="38">
        <f>(H5-G5)/G5</f>
        <v>0.22894115623252886</v>
      </c>
      <c r="I26" s="7"/>
      <c r="J26" s="38">
        <v>3.4291285792708973E-2</v>
      </c>
      <c r="K26" s="38">
        <f t="shared" si="6"/>
        <v>6.7770826798570785E-2</v>
      </c>
      <c r="L26" s="38">
        <f>(L5-K5)/K5</f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5"/>
        <v>6.7614421020744039E-2</v>
      </c>
      <c r="D27" s="38">
        <f>(D6-C6)/C6</f>
        <v>0.44354140615394905</v>
      </c>
      <c r="E27" s="7"/>
      <c r="F27" s="38">
        <v>7.9884553471095254E-3</v>
      </c>
      <c r="G27" s="38">
        <v>7.1914245788855706E-3</v>
      </c>
      <c r="H27" s="38">
        <f>(H6-G6)/G6</f>
        <v>0.47607449069833752</v>
      </c>
      <c r="I27" s="7"/>
      <c r="J27" s="38">
        <v>2.6300359299116102E-2</v>
      </c>
      <c r="K27" s="38">
        <f t="shared" si="6"/>
        <v>6.6034972707792489E-2</v>
      </c>
      <c r="L27" s="38">
        <f>(L6-K6)/K6</f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5"/>
        <v>8.0416809597936428E-2</v>
      </c>
      <c r="D28" s="38">
        <f>(D7-C7)/C7</f>
        <v>9.6082094499324658E-2</v>
      </c>
      <c r="E28" s="7"/>
      <c r="F28" s="38">
        <v>1.6118349385184946E-3</v>
      </c>
      <c r="G28" s="38">
        <v>2.534794207137453E-2</v>
      </c>
      <c r="H28" s="38">
        <f>(H7-G7)/G7</f>
        <v>0.12080579126761785</v>
      </c>
      <c r="I28" s="7"/>
      <c r="J28" s="38">
        <v>1.6493280336366191E-2</v>
      </c>
      <c r="K28" s="38">
        <f t="shared" si="6"/>
        <v>7.9150855308698378E-2</v>
      </c>
      <c r="L28" s="38">
        <f>(L7-K7)/K7</f>
        <v>0.10008360003942279</v>
      </c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5"/>
        <v>9.0132426526917081E-2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8.8863055205991845E-2</v>
      </c>
      <c r="L29" s="38"/>
      <c r="N29" s="146"/>
    </row>
    <row r="30" spans="1:19">
      <c r="A30" s="7" t="s">
        <v>429</v>
      </c>
      <c r="B30" s="38">
        <v>2.3955005745479464E-2</v>
      </c>
      <c r="C30" s="38">
        <f t="shared" si="5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9.1221776074321706E-2</v>
      </c>
      <c r="L30" s="38"/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8.8060211265604718E-2</v>
      </c>
      <c r="L31" s="38"/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441</v>
      </c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3" t="s">
        <v>444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>(H44-G44)/G44</f>
        <v>0.53822767075855082</v>
      </c>
      <c r="J44" s="32">
        <f t="shared" ref="J44:J56" si="8">B44+F44</f>
        <v>30791777.281999998</v>
      </c>
      <c r="K44" s="32">
        <f t="shared" ref="K44:K56" si="9">C44+G44</f>
        <v>31559680.085000027</v>
      </c>
      <c r="L44" s="32">
        <f t="shared" ref="L44:L56" si="10">D44+H44</f>
        <v>48054726</v>
      </c>
      <c r="M44" s="153">
        <f>(L44-K44)/K44</f>
        <v>0.52266201275087987</v>
      </c>
      <c r="O44" s="147"/>
    </row>
    <row r="45" spans="1:18">
      <c r="A45" s="32" t="str">
        <f t="shared" ref="A45:A55" si="11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>(D45-C45)/C45</f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>(H45-G45)/G45</f>
        <v>15.030658082585409</v>
      </c>
      <c r="J45" s="32">
        <f t="shared" si="8"/>
        <v>1388302.7180000022</v>
      </c>
      <c r="K45" s="32">
        <f t="shared" si="9"/>
        <v>1395244.914999973</v>
      </c>
      <c r="L45" s="32">
        <f t="shared" si="10"/>
        <v>21221374.857000001</v>
      </c>
      <c r="M45" s="153">
        <f>(L45-K45)/K45</f>
        <v>14.2097847688629</v>
      </c>
      <c r="O45" s="147"/>
    </row>
    <row r="46" spans="1:18">
      <c r="A46" s="32" t="str">
        <f t="shared" si="11"/>
        <v>Mars</v>
      </c>
      <c r="B46" s="32">
        <f t="shared" ref="B46" si="12">B5-B4</f>
        <v>34980049</v>
      </c>
      <c r="C46" s="32">
        <f t="shared" ref="C46:D55" si="13">C5-C4</f>
        <v>38512134.700999998</v>
      </c>
      <c r="D46" s="32">
        <f>D5-D4</f>
        <v>21774263.142999999</v>
      </c>
      <c r="E46" s="153">
        <f>(D46-C46)/C46</f>
        <v>-0.43461292623608805</v>
      </c>
      <c r="F46" s="32">
        <f t="shared" ref="F46" si="14">F5-F4</f>
        <v>6758649</v>
      </c>
      <c r="G46" s="32">
        <f t="shared" ref="G46:H50" si="15">G5-G4</f>
        <v>7461255</v>
      </c>
      <c r="H46" s="32">
        <f>H5-H4</f>
        <v>4334165</v>
      </c>
      <c r="I46" s="153">
        <f>(H46-G46)/G46</f>
        <v>-0.41911045795915031</v>
      </c>
      <c r="J46" s="32">
        <f t="shared" si="8"/>
        <v>41738698</v>
      </c>
      <c r="K46" s="32">
        <f t="shared" si="9"/>
        <v>45973389.700999998</v>
      </c>
      <c r="L46" s="32">
        <f t="shared" ref="L46:L47" si="16">D46+H46</f>
        <v>26108428.142999999</v>
      </c>
      <c r="M46" s="153">
        <f>(L46-K46)/K46</f>
        <v>-0.43209695189319275</v>
      </c>
      <c r="O46" s="147"/>
    </row>
    <row r="47" spans="1:18">
      <c r="A47" s="32" t="str">
        <f t="shared" si="11"/>
        <v>April</v>
      </c>
      <c r="B47" s="32">
        <f t="shared" ref="B47" si="17">B6-B5</f>
        <v>1781881</v>
      </c>
      <c r="C47" s="32">
        <f t="shared" si="13"/>
        <v>1794913.859999992</v>
      </c>
      <c r="D47" s="32">
        <f>D6-D5</f>
        <v>18398282</v>
      </c>
      <c r="E47" s="153">
        <f>(D47-C47)/C47</f>
        <v>9.2502311726536455</v>
      </c>
      <c r="F47" s="32">
        <f t="shared" ref="F47" si="18">F6-F5</f>
        <v>339178</v>
      </c>
      <c r="G47" s="32">
        <f t="shared" si="15"/>
        <v>337897</v>
      </c>
      <c r="H47" s="32">
        <f>H6-H5</f>
        <v>3659337</v>
      </c>
      <c r="I47" s="153">
        <f>(H47-G47)/G47</f>
        <v>9.8297410157533207</v>
      </c>
      <c r="J47" s="32">
        <f t="shared" si="8"/>
        <v>2121059</v>
      </c>
      <c r="K47" s="32">
        <f t="shared" si="9"/>
        <v>2132810.859999992</v>
      </c>
      <c r="L47" s="32">
        <f t="shared" si="16"/>
        <v>22057619</v>
      </c>
      <c r="M47" s="153">
        <f>(L47-K47)/K47</f>
        <v>9.3420417692359656</v>
      </c>
      <c r="O47" s="147"/>
    </row>
    <row r="48" spans="1:18">
      <c r="A48" s="32" t="str">
        <f t="shared" si="11"/>
        <v>Mai</v>
      </c>
      <c r="B48" s="32">
        <f t="shared" ref="B48" si="19">B7-B6</f>
        <v>40386678</v>
      </c>
      <c r="C48" s="32">
        <f t="shared" si="13"/>
        <v>44449085.43900001</v>
      </c>
      <c r="D48" s="32">
        <f>D7-D6</f>
        <v>25115449</v>
      </c>
      <c r="E48" s="153">
        <f>(D48-C48)/C48</f>
        <v>-0.43496140017397322</v>
      </c>
      <c r="F48" s="32">
        <f t="shared" ref="F48" si="20">F7-F6</f>
        <v>7823829</v>
      </c>
      <c r="G48" s="32">
        <f t="shared" si="15"/>
        <v>8574654</v>
      </c>
      <c r="H48" s="32">
        <f>H7-H6</f>
        <v>4946964</v>
      </c>
      <c r="I48" s="153">
        <f>(H48-G48)/G48</f>
        <v>-0.4230712982704608</v>
      </c>
      <c r="J48" s="32">
        <f t="shared" si="8"/>
        <v>48210507</v>
      </c>
      <c r="K48" s="32">
        <f t="shared" si="9"/>
        <v>53023739.43900001</v>
      </c>
      <c r="L48" s="32">
        <f t="shared" si="10"/>
        <v>30062413</v>
      </c>
      <c r="M48" s="153">
        <f>(L48-K48)/K48</f>
        <v>-0.43303861028917739</v>
      </c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1">B8-B7</f>
        <v>5043199.5939999968</v>
      </c>
      <c r="C49" s="32">
        <f t="shared" si="13"/>
        <v>6508359.5629999936</v>
      </c>
      <c r="D49" s="32"/>
      <c r="E49" s="153"/>
      <c r="F49" s="32">
        <f t="shared" ref="F49" si="22">F8-F7</f>
        <v>969443</v>
      </c>
      <c r="G49" s="32">
        <f t="shared" si="15"/>
        <v>1245329</v>
      </c>
      <c r="H49" s="32"/>
      <c r="I49" s="153"/>
      <c r="J49" s="32">
        <f t="shared" si="8"/>
        <v>6012642.5939999968</v>
      </c>
      <c r="K49" s="32">
        <f t="shared" si="9"/>
        <v>7753688.5629999936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3">B9-B8</f>
        <v>23675649.406000003</v>
      </c>
      <c r="C50" s="32">
        <f t="shared" si="13"/>
        <v>26089039.76000005</v>
      </c>
      <c r="D50" s="32">
        <f t="shared" si="13"/>
        <v>0</v>
      </c>
      <c r="E50" s="153"/>
      <c r="F50" s="32">
        <f t="shared" ref="F50" si="24">F9-F8</f>
        <v>4584032</v>
      </c>
      <c r="G50" s="32">
        <f t="shared" si="15"/>
        <v>5055794</v>
      </c>
      <c r="H50" s="32">
        <f t="shared" si="15"/>
        <v>0</v>
      </c>
      <c r="I50" s="153"/>
      <c r="J50" s="32">
        <f t="shared" si="8"/>
        <v>28259681.406000003</v>
      </c>
      <c r="K50" s="32">
        <f t="shared" si="9"/>
        <v>31144833.76000005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5">B10-B9</f>
        <v>2783149.0419999957</v>
      </c>
      <c r="C51" s="32">
        <f t="shared" si="13"/>
        <v>2620503.9559999704</v>
      </c>
      <c r="D51" s="32">
        <f t="shared" si="13"/>
        <v>0</v>
      </c>
      <c r="E51" s="153"/>
      <c r="F51" s="32">
        <f t="shared" ref="F51" si="26">F10-F9</f>
        <v>547039</v>
      </c>
      <c r="G51" s="32">
        <f t="shared" ref="G51:H55" si="27">G10-G9</f>
        <v>501761.46000000089</v>
      </c>
      <c r="H51" s="32">
        <f t="shared" si="27"/>
        <v>0</v>
      </c>
      <c r="I51" s="153"/>
      <c r="J51" s="32">
        <f t="shared" si="8"/>
        <v>3330188.0419999957</v>
      </c>
      <c r="K51" s="32">
        <f t="shared" si="9"/>
        <v>3122265.4159999713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8">B11-B10</f>
        <v>37606830.169000059</v>
      </c>
      <c r="C52" s="32">
        <f t="shared" si="13"/>
        <v>41377564.553000242</v>
      </c>
      <c r="D52" s="32">
        <f t="shared" si="13"/>
        <v>0</v>
      </c>
      <c r="E52" s="153"/>
      <c r="F52" s="32">
        <f t="shared" ref="F52" si="29">F11-F10</f>
        <v>7275081</v>
      </c>
      <c r="G52" s="32">
        <f t="shared" si="27"/>
        <v>7985075.2669999897</v>
      </c>
      <c r="H52" s="32">
        <f t="shared" si="27"/>
        <v>0</v>
      </c>
      <c r="I52" s="153"/>
      <c r="J52" s="32">
        <f t="shared" si="8"/>
        <v>44881911.169000059</v>
      </c>
      <c r="K52" s="32">
        <f t="shared" si="9"/>
        <v>49362639.820000231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30">B12-B11</f>
        <v>1345530.7889999449</v>
      </c>
      <c r="C53" s="32">
        <f t="shared" si="13"/>
        <v>1355436.1679997444</v>
      </c>
      <c r="D53" s="32">
        <f t="shared" si="13"/>
        <v>0</v>
      </c>
      <c r="E53" s="153"/>
      <c r="F53" s="32">
        <f t="shared" ref="F53" si="31">F12-F11</f>
        <v>263211</v>
      </c>
      <c r="G53" s="32">
        <f t="shared" si="27"/>
        <v>260793.27300000936</v>
      </c>
      <c r="H53" s="32">
        <f t="shared" si="27"/>
        <v>0</v>
      </c>
      <c r="I53" s="153"/>
      <c r="J53" s="32">
        <f t="shared" si="8"/>
        <v>1608741.7889999449</v>
      </c>
      <c r="K53" s="32">
        <f t="shared" si="9"/>
        <v>1616229.4409997538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34711226.133000135</v>
      </c>
      <c r="C54" s="32">
        <f t="shared" si="13"/>
        <v>41378036</v>
      </c>
      <c r="D54" s="32">
        <f t="shared" si="13"/>
        <v>0</v>
      </c>
      <c r="E54" s="153"/>
      <c r="F54" s="32">
        <f t="shared" ref="F54" si="33">F13-F12</f>
        <v>7032998.4780000001</v>
      </c>
      <c r="G54" s="32">
        <f t="shared" si="27"/>
        <v>8239894</v>
      </c>
      <c r="H54" s="32">
        <f t="shared" si="27"/>
        <v>0</v>
      </c>
      <c r="I54" s="153"/>
      <c r="J54" s="32">
        <f t="shared" si="8"/>
        <v>41744224.611000136</v>
      </c>
      <c r="K54" s="32">
        <f t="shared" si="9"/>
        <v>49617930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4">B14-B13</f>
        <v>4160034.8440000415</v>
      </c>
      <c r="C55" s="32">
        <f t="shared" si="13"/>
        <v>4734254.7300000489</v>
      </c>
      <c r="D55" s="32">
        <f t="shared" si="13"/>
        <v>0</v>
      </c>
      <c r="E55" s="153"/>
      <c r="F55" s="32">
        <f t="shared" ref="F55" si="35">F14-F13</f>
        <v>786348.52199999988</v>
      </c>
      <c r="G55" s="32">
        <f t="shared" si="27"/>
        <v>905738.85499999672</v>
      </c>
      <c r="H55" s="32">
        <f t="shared" si="27"/>
        <v>0</v>
      </c>
      <c r="I55" s="153"/>
      <c r="J55" s="32">
        <f t="shared" si="8"/>
        <v>4946383.3660000414</v>
      </c>
      <c r="K55" s="32">
        <f t="shared" si="9"/>
        <v>5639993.5850000456</v>
      </c>
      <c r="L55" s="32">
        <f t="shared" si="10"/>
        <v>0</v>
      </c>
      <c r="M55" s="153"/>
      <c r="O55" s="147"/>
    </row>
    <row r="56" spans="1:16">
      <c r="A56" s="155" t="s">
        <v>442</v>
      </c>
      <c r="B56" s="155">
        <f>SUM(B44:B55)</f>
        <v>213344145.97700018</v>
      </c>
      <c r="C56" s="155">
        <f>SUM(C44:C55)</f>
        <v>236446558.73000005</v>
      </c>
      <c r="D56" s="155">
        <f>SUM(D44:D55)</f>
        <v>123181393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24323168</v>
      </c>
      <c r="I56" s="156"/>
      <c r="J56" s="155">
        <f t="shared" si="8"/>
        <v>255034116.97700018</v>
      </c>
      <c r="K56" s="155">
        <f t="shared" si="9"/>
        <v>282342445.58500004</v>
      </c>
      <c r="L56" s="155">
        <f t="shared" si="10"/>
        <v>147504561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2026-06-17T12:41:33Z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