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ksiskyen-my.sharepoint.com/personal/tonje_torsgard_ks_no/Documents/Filer fra H/PDF til publisering/"/>
    </mc:Choice>
  </mc:AlternateContent>
  <xr:revisionPtr revIDLastSave="0" documentId="8_{A8F2607B-90A3-4562-B6EF-B1701C345E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externalReferences>
    <externalReference r:id="rId6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4" l="1"/>
  <c r="M46" i="4"/>
  <c r="L47" i="4"/>
  <c r="H47" i="4"/>
  <c r="I47" i="4"/>
  <c r="D47" i="4"/>
  <c r="E47" i="4"/>
  <c r="L28" i="4"/>
  <c r="H28" i="4"/>
  <c r="D28" i="4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7" i="1"/>
  <c r="Q19" i="3"/>
  <c r="U363" i="1"/>
  <c r="D363" i="1"/>
  <c r="D46" i="4"/>
  <c r="H46" i="4"/>
  <c r="L46" i="4"/>
  <c r="C46" i="4"/>
  <c r="G46" i="4"/>
  <c r="K46" i="4"/>
  <c r="I46" i="4"/>
  <c r="E46" i="4"/>
  <c r="L7" i="4"/>
  <c r="K7" i="4"/>
  <c r="L27" i="4"/>
  <c r="H27" i="4"/>
  <c r="D27" i="4"/>
  <c r="Q363" i="1"/>
  <c r="L16" i="4"/>
  <c r="K14" i="4"/>
  <c r="L36" i="4"/>
  <c r="H36" i="4"/>
  <c r="D36" i="4"/>
  <c r="H45" i="4"/>
  <c r="D45" i="4"/>
  <c r="L45" i="4"/>
  <c r="C45" i="4"/>
  <c r="G45" i="4"/>
  <c r="K45" i="4"/>
  <c r="M45" i="4"/>
  <c r="I45" i="4"/>
  <c r="E45" i="4"/>
  <c r="L6" i="4"/>
  <c r="K6" i="4"/>
  <c r="L26" i="4"/>
  <c r="H26" i="4"/>
  <c r="D26" i="4"/>
  <c r="D44" i="4"/>
  <c r="H44" i="4"/>
  <c r="L44" i="4"/>
  <c r="L5" i="4"/>
  <c r="K5" i="4"/>
  <c r="L25" i="4"/>
  <c r="H25" i="4"/>
  <c r="D25" i="4"/>
  <c r="C44" i="4"/>
  <c r="G44" i="4"/>
  <c r="K44" i="4"/>
  <c r="M44" i="4"/>
  <c r="I44" i="4"/>
  <c r="E44" i="4"/>
  <c r="L4" i="4"/>
  <c r="K4" i="4"/>
  <c r="L24" i="4"/>
  <c r="H24" i="4"/>
  <c r="D24" i="4"/>
  <c r="D43" i="4"/>
  <c r="H43" i="4"/>
  <c r="L43" i="4"/>
  <c r="C43" i="4"/>
  <c r="G43" i="4"/>
  <c r="K43" i="4"/>
  <c r="M43" i="4"/>
  <c r="I43" i="4"/>
  <c r="E43" i="4"/>
  <c r="T363" i="1"/>
  <c r="G53" i="4"/>
  <c r="F53" i="4"/>
  <c r="C53" i="4"/>
  <c r="B53" i="4"/>
  <c r="J53" i="4"/>
  <c r="A53" i="4"/>
  <c r="G52" i="4"/>
  <c r="F52" i="4"/>
  <c r="C52" i="4"/>
  <c r="B52" i="4"/>
  <c r="J52" i="4"/>
  <c r="A52" i="4"/>
  <c r="G51" i="4"/>
  <c r="F51" i="4"/>
  <c r="C51" i="4"/>
  <c r="B51" i="4"/>
  <c r="A51" i="4"/>
  <c r="G50" i="4"/>
  <c r="F50" i="4"/>
  <c r="C50" i="4"/>
  <c r="B50" i="4"/>
  <c r="A50" i="4"/>
  <c r="G49" i="4"/>
  <c r="F49" i="4"/>
  <c r="C49" i="4"/>
  <c r="B49" i="4"/>
  <c r="J49" i="4"/>
  <c r="A49" i="4"/>
  <c r="G48" i="4"/>
  <c r="F48" i="4"/>
  <c r="C48" i="4"/>
  <c r="B48" i="4"/>
  <c r="J48" i="4"/>
  <c r="A48" i="4"/>
  <c r="G47" i="4"/>
  <c r="F47" i="4"/>
  <c r="C47" i="4"/>
  <c r="B47" i="4"/>
  <c r="A47" i="4"/>
  <c r="F46" i="4"/>
  <c r="B46" i="4"/>
  <c r="J46" i="4"/>
  <c r="A46" i="4"/>
  <c r="F45" i="4"/>
  <c r="B45" i="4"/>
  <c r="A45" i="4"/>
  <c r="F44" i="4"/>
  <c r="B44" i="4"/>
  <c r="A44" i="4"/>
  <c r="F43" i="4"/>
  <c r="B43" i="4"/>
  <c r="J43" i="4"/>
  <c r="A43" i="4"/>
  <c r="H42" i="4"/>
  <c r="G42" i="4"/>
  <c r="F42" i="4"/>
  <c r="D42" i="4"/>
  <c r="C42" i="4"/>
  <c r="B42" i="4"/>
  <c r="A42" i="4"/>
  <c r="I41" i="4"/>
  <c r="M41" i="4"/>
  <c r="D41" i="4"/>
  <c r="H35" i="4"/>
  <c r="D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H23" i="4"/>
  <c r="G23" i="4"/>
  <c r="D23" i="4"/>
  <c r="C23" i="4"/>
  <c r="C22" i="4"/>
  <c r="C41" i="4"/>
  <c r="B22" i="4"/>
  <c r="B41" i="4"/>
  <c r="L17" i="4"/>
  <c r="I17" i="4"/>
  <c r="E17" i="4"/>
  <c r="I16" i="4"/>
  <c r="E16" i="4"/>
  <c r="L15" i="4"/>
  <c r="I15" i="4"/>
  <c r="E15" i="4"/>
  <c r="L14" i="4"/>
  <c r="J14" i="4"/>
  <c r="I14" i="4"/>
  <c r="E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K29" i="4"/>
  <c r="L8" i="4"/>
  <c r="K8" i="4"/>
  <c r="J8" i="4"/>
  <c r="J7" i="4"/>
  <c r="J6" i="4"/>
  <c r="J5" i="4"/>
  <c r="J4" i="4"/>
  <c r="L3" i="4"/>
  <c r="K3" i="4"/>
  <c r="J3" i="4"/>
  <c r="H2" i="4"/>
  <c r="L2" i="4"/>
  <c r="L22" i="4"/>
  <c r="L41" i="4"/>
  <c r="G2" i="4"/>
  <c r="K2" i="4"/>
  <c r="K22" i="4"/>
  <c r="K41" i="4"/>
  <c r="F2" i="4"/>
  <c r="F22" i="4"/>
  <c r="F41" i="4"/>
  <c r="K52" i="4"/>
  <c r="K53" i="4"/>
  <c r="K51" i="4"/>
  <c r="K23" i="4"/>
  <c r="K48" i="4"/>
  <c r="K49" i="4"/>
  <c r="K50" i="4"/>
  <c r="K31" i="4"/>
  <c r="F54" i="4"/>
  <c r="J51" i="4"/>
  <c r="J50" i="4"/>
  <c r="J47" i="4"/>
  <c r="K26" i="4"/>
  <c r="J44" i="4"/>
  <c r="J45" i="4"/>
  <c r="B54" i="4"/>
  <c r="K33" i="4"/>
  <c r="K27" i="4"/>
  <c r="K34" i="4"/>
  <c r="J2" i="4"/>
  <c r="J22" i="4"/>
  <c r="J41" i="4"/>
  <c r="K30" i="4"/>
  <c r="K25" i="4"/>
  <c r="K24" i="4"/>
  <c r="K32" i="4"/>
  <c r="C54" i="4"/>
  <c r="K28" i="4"/>
  <c r="E42" i="4"/>
  <c r="K42" i="4"/>
  <c r="L35" i="4"/>
  <c r="L23" i="4"/>
  <c r="G22" i="4"/>
  <c r="G41" i="4"/>
  <c r="H22" i="4"/>
  <c r="H41" i="4"/>
  <c r="I42" i="4"/>
  <c r="J42" i="4"/>
  <c r="G54" i="4"/>
  <c r="L42" i="4"/>
  <c r="K47" i="4"/>
  <c r="M42" i="4"/>
  <c r="K54" i="4"/>
  <c r="J54" i="4"/>
  <c r="M2" i="1"/>
  <c r="N2" i="1"/>
  <c r="L19" i="3"/>
  <c r="C19" i="3"/>
  <c r="D19" i="3"/>
  <c r="N17" i="3"/>
  <c r="D17" i="3"/>
  <c r="O17" i="3"/>
  <c r="N16" i="3"/>
  <c r="D16" i="3"/>
  <c r="O16" i="3"/>
  <c r="N15" i="3"/>
  <c r="D15" i="3"/>
  <c r="O15" i="3"/>
  <c r="N14" i="3"/>
  <c r="D14" i="3"/>
  <c r="O14" i="3"/>
  <c r="N13" i="3"/>
  <c r="D13" i="3"/>
  <c r="O13" i="3"/>
  <c r="N12" i="3"/>
  <c r="D12" i="3"/>
  <c r="O12" i="3"/>
  <c r="N11" i="3"/>
  <c r="D11" i="3"/>
  <c r="O11" i="3"/>
  <c r="N10" i="3"/>
  <c r="D10" i="3"/>
  <c r="O10" i="3"/>
  <c r="N9" i="3"/>
  <c r="D9" i="3"/>
  <c r="O9" i="3"/>
  <c r="N8" i="3"/>
  <c r="D8" i="3"/>
  <c r="O8" i="3"/>
  <c r="N7" i="3"/>
  <c r="D7" i="3"/>
  <c r="E7" i="3"/>
  <c r="O7" i="3"/>
  <c r="Q2" i="3"/>
  <c r="N2" i="3"/>
  <c r="H2" i="3"/>
  <c r="F2" i="3"/>
  <c r="N19" i="3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K19" i="3"/>
  <c r="E362" i="1"/>
  <c r="S362" i="1"/>
  <c r="E361" i="1"/>
  <c r="S361" i="1"/>
  <c r="E360" i="1"/>
  <c r="S360" i="1"/>
  <c r="E359" i="1"/>
  <c r="S359" i="1"/>
  <c r="E358" i="1"/>
  <c r="S358" i="1"/>
  <c r="E357" i="1"/>
  <c r="S357" i="1"/>
  <c r="E356" i="1"/>
  <c r="S356" i="1"/>
  <c r="E355" i="1"/>
  <c r="S355" i="1"/>
  <c r="E354" i="1"/>
  <c r="S354" i="1"/>
  <c r="E353" i="1"/>
  <c r="S353" i="1"/>
  <c r="E352" i="1"/>
  <c r="S352" i="1"/>
  <c r="E351" i="1"/>
  <c r="S351" i="1"/>
  <c r="E350" i="1"/>
  <c r="S350" i="1"/>
  <c r="E349" i="1"/>
  <c r="S349" i="1"/>
  <c r="E348" i="1"/>
  <c r="S348" i="1"/>
  <c r="E331" i="1"/>
  <c r="S331" i="1"/>
  <c r="E330" i="1"/>
  <c r="S330" i="1"/>
  <c r="E329" i="1"/>
  <c r="S329" i="1"/>
  <c r="E328" i="1"/>
  <c r="S328" i="1"/>
  <c r="E327" i="1"/>
  <c r="S327" i="1"/>
  <c r="E326" i="1"/>
  <c r="S326" i="1"/>
  <c r="E325" i="1"/>
  <c r="S325" i="1"/>
  <c r="E324" i="1"/>
  <c r="S324" i="1"/>
  <c r="E323" i="1"/>
  <c r="S323" i="1"/>
  <c r="E322" i="1"/>
  <c r="S322" i="1"/>
  <c r="E321" i="1"/>
  <c r="S321" i="1"/>
  <c r="E320" i="1"/>
  <c r="S320" i="1"/>
  <c r="E319" i="1"/>
  <c r="S319" i="1"/>
  <c r="E318" i="1"/>
  <c r="S318" i="1"/>
  <c r="E317" i="1"/>
  <c r="S317" i="1"/>
  <c r="E316" i="1"/>
  <c r="S316" i="1"/>
  <c r="E315" i="1"/>
  <c r="S315" i="1"/>
  <c r="E314" i="1"/>
  <c r="S314" i="1"/>
  <c r="E313" i="1"/>
  <c r="S313" i="1"/>
  <c r="E312" i="1"/>
  <c r="S312" i="1"/>
  <c r="E311" i="1"/>
  <c r="S311" i="1"/>
  <c r="E310" i="1"/>
  <c r="S310" i="1"/>
  <c r="E309" i="1"/>
  <c r="S309" i="1"/>
  <c r="E308" i="1"/>
  <c r="S308" i="1"/>
  <c r="E307" i="1"/>
  <c r="S307" i="1"/>
  <c r="E306" i="1"/>
  <c r="S306" i="1"/>
  <c r="E305" i="1"/>
  <c r="S305" i="1"/>
  <c r="E304" i="1"/>
  <c r="S304" i="1"/>
  <c r="E303" i="1"/>
  <c r="S303" i="1"/>
  <c r="E302" i="1"/>
  <c r="S302" i="1"/>
  <c r="E301" i="1"/>
  <c r="S301" i="1"/>
  <c r="E300" i="1"/>
  <c r="S300" i="1"/>
  <c r="E299" i="1"/>
  <c r="S299" i="1"/>
  <c r="E298" i="1"/>
  <c r="S298" i="1"/>
  <c r="E297" i="1"/>
  <c r="S297" i="1"/>
  <c r="E296" i="1"/>
  <c r="S296" i="1"/>
  <c r="E295" i="1"/>
  <c r="S295" i="1"/>
  <c r="E294" i="1"/>
  <c r="S294" i="1"/>
  <c r="E293" i="1"/>
  <c r="S293" i="1"/>
  <c r="E292" i="1"/>
  <c r="S292" i="1"/>
  <c r="E291" i="1"/>
  <c r="S291" i="1"/>
  <c r="E290" i="1"/>
  <c r="S290" i="1"/>
  <c r="E289" i="1"/>
  <c r="S289" i="1"/>
  <c r="E288" i="1"/>
  <c r="S288" i="1"/>
  <c r="E287" i="1"/>
  <c r="S287" i="1"/>
  <c r="E286" i="1"/>
  <c r="S286" i="1"/>
  <c r="E285" i="1"/>
  <c r="S285" i="1"/>
  <c r="E284" i="1"/>
  <c r="S284" i="1"/>
  <c r="E283" i="1"/>
  <c r="S283" i="1"/>
  <c r="E282" i="1"/>
  <c r="S282" i="1"/>
  <c r="E281" i="1"/>
  <c r="S281" i="1"/>
  <c r="E280" i="1"/>
  <c r="S280" i="1"/>
  <c r="E279" i="1"/>
  <c r="S279" i="1"/>
  <c r="E278" i="1"/>
  <c r="S278" i="1"/>
  <c r="E277" i="1"/>
  <c r="S277" i="1"/>
  <c r="E276" i="1"/>
  <c r="S276" i="1"/>
  <c r="E275" i="1"/>
  <c r="S275" i="1"/>
  <c r="E274" i="1"/>
  <c r="S274" i="1"/>
  <c r="E273" i="1"/>
  <c r="S273" i="1"/>
  <c r="E272" i="1"/>
  <c r="S272" i="1"/>
  <c r="E271" i="1"/>
  <c r="S271" i="1"/>
  <c r="E270" i="1"/>
  <c r="S270" i="1"/>
  <c r="E269" i="1"/>
  <c r="S269" i="1"/>
  <c r="E268" i="1"/>
  <c r="S268" i="1"/>
  <c r="E267" i="1"/>
  <c r="S267" i="1"/>
  <c r="E266" i="1"/>
  <c r="S266" i="1"/>
  <c r="E265" i="1"/>
  <c r="S265" i="1"/>
  <c r="E264" i="1"/>
  <c r="S264" i="1"/>
  <c r="E263" i="1"/>
  <c r="S263" i="1"/>
  <c r="E262" i="1"/>
  <c r="S262" i="1"/>
  <c r="E261" i="1"/>
  <c r="S261" i="1"/>
  <c r="E260" i="1"/>
  <c r="S260" i="1"/>
  <c r="E259" i="1"/>
  <c r="S259" i="1"/>
  <c r="E258" i="1"/>
  <c r="S258" i="1"/>
  <c r="E257" i="1"/>
  <c r="S257" i="1"/>
  <c r="E256" i="1"/>
  <c r="S256" i="1"/>
  <c r="E255" i="1"/>
  <c r="S255" i="1"/>
  <c r="E254" i="1"/>
  <c r="S254" i="1"/>
  <c r="E253" i="1"/>
  <c r="S253" i="1"/>
  <c r="E252" i="1"/>
  <c r="S252" i="1"/>
  <c r="E251" i="1"/>
  <c r="S251" i="1"/>
  <c r="E250" i="1"/>
  <c r="S250" i="1"/>
  <c r="E249" i="1"/>
  <c r="S249" i="1"/>
  <c r="E248" i="1"/>
  <c r="S248" i="1"/>
  <c r="E247" i="1"/>
  <c r="S247" i="1"/>
  <c r="E246" i="1"/>
  <c r="S246" i="1"/>
  <c r="E245" i="1"/>
  <c r="S245" i="1"/>
  <c r="E244" i="1"/>
  <c r="S244" i="1"/>
  <c r="E243" i="1"/>
  <c r="S243" i="1"/>
  <c r="E242" i="1"/>
  <c r="S242" i="1"/>
  <c r="E241" i="1"/>
  <c r="S241" i="1"/>
  <c r="E240" i="1"/>
  <c r="S240" i="1"/>
  <c r="E239" i="1"/>
  <c r="S239" i="1"/>
  <c r="E238" i="1"/>
  <c r="S238" i="1"/>
  <c r="E237" i="1"/>
  <c r="S237" i="1"/>
  <c r="E236" i="1"/>
  <c r="S236" i="1"/>
  <c r="E235" i="1"/>
  <c r="S235" i="1"/>
  <c r="E234" i="1"/>
  <c r="S234" i="1"/>
  <c r="E233" i="1"/>
  <c r="S233" i="1"/>
  <c r="E232" i="1"/>
  <c r="S232" i="1"/>
  <c r="E231" i="1"/>
  <c r="S231" i="1"/>
  <c r="E230" i="1"/>
  <c r="S230" i="1"/>
  <c r="E229" i="1"/>
  <c r="S229" i="1"/>
  <c r="E228" i="1"/>
  <c r="S228" i="1"/>
  <c r="E227" i="1"/>
  <c r="S227" i="1"/>
  <c r="E226" i="1"/>
  <c r="S226" i="1"/>
  <c r="E225" i="1"/>
  <c r="S225" i="1"/>
  <c r="E224" i="1"/>
  <c r="S224" i="1"/>
  <c r="E223" i="1"/>
  <c r="S223" i="1"/>
  <c r="E222" i="1"/>
  <c r="S222" i="1"/>
  <c r="E221" i="1"/>
  <c r="S221" i="1"/>
  <c r="E220" i="1"/>
  <c r="S220" i="1"/>
  <c r="E219" i="1"/>
  <c r="S219" i="1"/>
  <c r="E218" i="1"/>
  <c r="S218" i="1"/>
  <c r="E217" i="1"/>
  <c r="S217" i="1"/>
  <c r="E216" i="1"/>
  <c r="S216" i="1"/>
  <c r="E215" i="1"/>
  <c r="S215" i="1"/>
  <c r="E214" i="1"/>
  <c r="S214" i="1"/>
  <c r="E213" i="1"/>
  <c r="S213" i="1"/>
  <c r="E212" i="1"/>
  <c r="S212" i="1"/>
  <c r="E211" i="1"/>
  <c r="S211" i="1"/>
  <c r="E210" i="1"/>
  <c r="S210" i="1"/>
  <c r="E209" i="1"/>
  <c r="S209" i="1"/>
  <c r="E208" i="1"/>
  <c r="S208" i="1"/>
  <c r="E207" i="1"/>
  <c r="S207" i="1"/>
  <c r="E206" i="1"/>
  <c r="S206" i="1"/>
  <c r="E205" i="1"/>
  <c r="S205" i="1"/>
  <c r="E204" i="1"/>
  <c r="S204" i="1"/>
  <c r="E203" i="1"/>
  <c r="S203" i="1"/>
  <c r="E202" i="1"/>
  <c r="S202" i="1"/>
  <c r="E201" i="1"/>
  <c r="S201" i="1"/>
  <c r="E200" i="1"/>
  <c r="S200" i="1"/>
  <c r="E199" i="1"/>
  <c r="S199" i="1"/>
  <c r="E198" i="1"/>
  <c r="S198" i="1"/>
  <c r="E197" i="1"/>
  <c r="S197" i="1"/>
  <c r="E196" i="1"/>
  <c r="S196" i="1"/>
  <c r="E195" i="1"/>
  <c r="S195" i="1"/>
  <c r="E194" i="1"/>
  <c r="S194" i="1"/>
  <c r="E193" i="1"/>
  <c r="S193" i="1"/>
  <c r="E192" i="1"/>
  <c r="S192" i="1"/>
  <c r="E191" i="1"/>
  <c r="S191" i="1"/>
  <c r="E190" i="1"/>
  <c r="S190" i="1"/>
  <c r="E189" i="1"/>
  <c r="S189" i="1"/>
  <c r="E188" i="1"/>
  <c r="S188" i="1"/>
  <c r="E187" i="1"/>
  <c r="S187" i="1"/>
  <c r="E186" i="1"/>
  <c r="S186" i="1"/>
  <c r="E185" i="1"/>
  <c r="S185" i="1"/>
  <c r="E184" i="1"/>
  <c r="S184" i="1"/>
  <c r="E183" i="1"/>
  <c r="S183" i="1"/>
  <c r="E182" i="1"/>
  <c r="S182" i="1"/>
  <c r="E181" i="1"/>
  <c r="S181" i="1"/>
  <c r="E180" i="1"/>
  <c r="S180" i="1"/>
  <c r="E179" i="1"/>
  <c r="S179" i="1"/>
  <c r="E178" i="1"/>
  <c r="S178" i="1"/>
  <c r="E177" i="1"/>
  <c r="S177" i="1"/>
  <c r="E176" i="1"/>
  <c r="S176" i="1"/>
  <c r="E175" i="1"/>
  <c r="S175" i="1"/>
  <c r="E174" i="1"/>
  <c r="S174" i="1"/>
  <c r="E173" i="1"/>
  <c r="S173" i="1"/>
  <c r="E172" i="1"/>
  <c r="S172" i="1"/>
  <c r="E171" i="1"/>
  <c r="S171" i="1"/>
  <c r="E170" i="1"/>
  <c r="S170" i="1"/>
  <c r="E169" i="1"/>
  <c r="S169" i="1"/>
  <c r="E168" i="1"/>
  <c r="S168" i="1"/>
  <c r="E167" i="1"/>
  <c r="S167" i="1"/>
  <c r="E166" i="1"/>
  <c r="S166" i="1"/>
  <c r="E165" i="1"/>
  <c r="S165" i="1"/>
  <c r="E164" i="1"/>
  <c r="S164" i="1"/>
  <c r="E163" i="1"/>
  <c r="S163" i="1"/>
  <c r="E162" i="1"/>
  <c r="S162" i="1"/>
  <c r="E161" i="1"/>
  <c r="S161" i="1"/>
  <c r="E160" i="1"/>
  <c r="S160" i="1"/>
  <c r="E159" i="1"/>
  <c r="S159" i="1"/>
  <c r="E158" i="1"/>
  <c r="S158" i="1"/>
  <c r="E157" i="1"/>
  <c r="S157" i="1"/>
  <c r="E156" i="1"/>
  <c r="S156" i="1"/>
  <c r="E155" i="1"/>
  <c r="S155" i="1"/>
  <c r="E154" i="1"/>
  <c r="S154" i="1"/>
  <c r="E153" i="1"/>
  <c r="S153" i="1"/>
  <c r="E152" i="1"/>
  <c r="S152" i="1"/>
  <c r="E151" i="1"/>
  <c r="S151" i="1"/>
  <c r="E150" i="1"/>
  <c r="S150" i="1"/>
  <c r="E149" i="1"/>
  <c r="S149" i="1"/>
  <c r="E148" i="1"/>
  <c r="S148" i="1"/>
  <c r="E147" i="1"/>
  <c r="S147" i="1"/>
  <c r="E146" i="1"/>
  <c r="S146" i="1"/>
  <c r="E145" i="1"/>
  <c r="S145" i="1"/>
  <c r="E144" i="1"/>
  <c r="S144" i="1"/>
  <c r="E143" i="1"/>
  <c r="S143" i="1"/>
  <c r="E142" i="1"/>
  <c r="S142" i="1"/>
  <c r="E141" i="1"/>
  <c r="S141" i="1"/>
  <c r="E140" i="1"/>
  <c r="S140" i="1"/>
  <c r="E139" i="1"/>
  <c r="S139" i="1"/>
  <c r="E138" i="1"/>
  <c r="S138" i="1"/>
  <c r="E137" i="1"/>
  <c r="S137" i="1"/>
  <c r="E136" i="1"/>
  <c r="S136" i="1"/>
  <c r="E135" i="1"/>
  <c r="S135" i="1"/>
  <c r="E134" i="1"/>
  <c r="S134" i="1"/>
  <c r="E133" i="1"/>
  <c r="S133" i="1"/>
  <c r="E132" i="1"/>
  <c r="S132" i="1"/>
  <c r="E131" i="1"/>
  <c r="S131" i="1"/>
  <c r="E130" i="1"/>
  <c r="S130" i="1"/>
  <c r="E129" i="1"/>
  <c r="S129" i="1"/>
  <c r="E128" i="1"/>
  <c r="S128" i="1"/>
  <c r="E127" i="1"/>
  <c r="S127" i="1"/>
  <c r="E126" i="1"/>
  <c r="S126" i="1"/>
  <c r="E125" i="1"/>
  <c r="S125" i="1"/>
  <c r="E124" i="1"/>
  <c r="S124" i="1"/>
  <c r="E123" i="1"/>
  <c r="S123" i="1"/>
  <c r="E122" i="1"/>
  <c r="S122" i="1"/>
  <c r="E121" i="1"/>
  <c r="S121" i="1"/>
  <c r="E120" i="1"/>
  <c r="S120" i="1"/>
  <c r="E119" i="1"/>
  <c r="S119" i="1"/>
  <c r="E118" i="1"/>
  <c r="S118" i="1"/>
  <c r="E117" i="1"/>
  <c r="S117" i="1"/>
  <c r="E116" i="1"/>
  <c r="S116" i="1"/>
  <c r="E115" i="1"/>
  <c r="S115" i="1"/>
  <c r="E114" i="1"/>
  <c r="S114" i="1"/>
  <c r="E113" i="1"/>
  <c r="S113" i="1"/>
  <c r="E112" i="1"/>
  <c r="S112" i="1"/>
  <c r="E111" i="1"/>
  <c r="S111" i="1"/>
  <c r="E110" i="1"/>
  <c r="S110" i="1"/>
  <c r="E109" i="1"/>
  <c r="S109" i="1"/>
  <c r="E108" i="1"/>
  <c r="S108" i="1"/>
  <c r="E107" i="1"/>
  <c r="S107" i="1"/>
  <c r="E106" i="1"/>
  <c r="S106" i="1"/>
  <c r="E105" i="1"/>
  <c r="S105" i="1"/>
  <c r="E104" i="1"/>
  <c r="S104" i="1"/>
  <c r="E103" i="1"/>
  <c r="S103" i="1"/>
  <c r="E102" i="1"/>
  <c r="S102" i="1"/>
  <c r="E101" i="1"/>
  <c r="S101" i="1"/>
  <c r="E100" i="1"/>
  <c r="S100" i="1"/>
  <c r="E99" i="1"/>
  <c r="S99" i="1"/>
  <c r="E98" i="1"/>
  <c r="S98" i="1"/>
  <c r="E97" i="1"/>
  <c r="S97" i="1"/>
  <c r="E96" i="1"/>
  <c r="S96" i="1"/>
  <c r="E95" i="1"/>
  <c r="S95" i="1"/>
  <c r="E94" i="1"/>
  <c r="S94" i="1"/>
  <c r="E93" i="1"/>
  <c r="S93" i="1"/>
  <c r="E92" i="1"/>
  <c r="S92" i="1"/>
  <c r="E91" i="1"/>
  <c r="S91" i="1"/>
  <c r="E90" i="1"/>
  <c r="S90" i="1"/>
  <c r="E89" i="1"/>
  <c r="S89" i="1"/>
  <c r="E88" i="1"/>
  <c r="S88" i="1"/>
  <c r="E87" i="1"/>
  <c r="S87" i="1"/>
  <c r="E86" i="1"/>
  <c r="S86" i="1"/>
  <c r="E85" i="1"/>
  <c r="S85" i="1"/>
  <c r="E84" i="1"/>
  <c r="S84" i="1"/>
  <c r="E83" i="1"/>
  <c r="S83" i="1"/>
  <c r="E82" i="1"/>
  <c r="S82" i="1"/>
  <c r="E81" i="1"/>
  <c r="S81" i="1"/>
  <c r="E80" i="1"/>
  <c r="S80" i="1"/>
  <c r="E79" i="1"/>
  <c r="S79" i="1"/>
  <c r="E78" i="1"/>
  <c r="S78" i="1"/>
  <c r="E77" i="1"/>
  <c r="S77" i="1"/>
  <c r="E76" i="1"/>
  <c r="S76" i="1"/>
  <c r="E75" i="1"/>
  <c r="S75" i="1"/>
  <c r="E74" i="1"/>
  <c r="S74" i="1"/>
  <c r="E73" i="1"/>
  <c r="S73" i="1"/>
  <c r="E72" i="1"/>
  <c r="S72" i="1"/>
  <c r="E71" i="1"/>
  <c r="S71" i="1"/>
  <c r="E70" i="1"/>
  <c r="S70" i="1"/>
  <c r="E69" i="1"/>
  <c r="S69" i="1"/>
  <c r="E68" i="1"/>
  <c r="S68" i="1"/>
  <c r="E67" i="1"/>
  <c r="S67" i="1"/>
  <c r="E66" i="1"/>
  <c r="S66" i="1"/>
  <c r="E65" i="1"/>
  <c r="S65" i="1"/>
  <c r="E64" i="1"/>
  <c r="S64" i="1"/>
  <c r="E63" i="1"/>
  <c r="S63" i="1"/>
  <c r="E62" i="1"/>
  <c r="S62" i="1"/>
  <c r="E61" i="1"/>
  <c r="S61" i="1"/>
  <c r="E60" i="1"/>
  <c r="S60" i="1"/>
  <c r="E59" i="1"/>
  <c r="S59" i="1"/>
  <c r="E58" i="1"/>
  <c r="S58" i="1"/>
  <c r="E57" i="1"/>
  <c r="S57" i="1"/>
  <c r="E56" i="1"/>
  <c r="S56" i="1"/>
  <c r="E55" i="1"/>
  <c r="S55" i="1"/>
  <c r="E54" i="1"/>
  <c r="S54" i="1"/>
  <c r="E53" i="1"/>
  <c r="S53" i="1"/>
  <c r="E52" i="1"/>
  <c r="S52" i="1"/>
  <c r="E51" i="1"/>
  <c r="S51" i="1"/>
  <c r="E50" i="1"/>
  <c r="S50" i="1"/>
  <c r="E49" i="1"/>
  <c r="S49" i="1"/>
  <c r="E48" i="1"/>
  <c r="S48" i="1"/>
  <c r="E47" i="1"/>
  <c r="S47" i="1"/>
  <c r="E46" i="1"/>
  <c r="S46" i="1"/>
  <c r="E45" i="1"/>
  <c r="S45" i="1"/>
  <c r="E44" i="1"/>
  <c r="S44" i="1"/>
  <c r="E43" i="1"/>
  <c r="S43" i="1"/>
  <c r="E42" i="1"/>
  <c r="S42" i="1"/>
  <c r="E41" i="1"/>
  <c r="S41" i="1"/>
  <c r="E40" i="1"/>
  <c r="S40" i="1"/>
  <c r="E39" i="1"/>
  <c r="S39" i="1"/>
  <c r="E38" i="1"/>
  <c r="S38" i="1"/>
  <c r="E37" i="1"/>
  <c r="S37" i="1"/>
  <c r="E36" i="1"/>
  <c r="S36" i="1"/>
  <c r="E35" i="1"/>
  <c r="S35" i="1"/>
  <c r="E34" i="1"/>
  <c r="S34" i="1"/>
  <c r="E33" i="1"/>
  <c r="S33" i="1"/>
  <c r="E32" i="1"/>
  <c r="S32" i="1"/>
  <c r="E31" i="1"/>
  <c r="S31" i="1"/>
  <c r="E30" i="1"/>
  <c r="S30" i="1"/>
  <c r="E29" i="1"/>
  <c r="S29" i="1"/>
  <c r="E28" i="1"/>
  <c r="S28" i="1"/>
  <c r="E27" i="1"/>
  <c r="S27" i="1"/>
  <c r="E26" i="1"/>
  <c r="S26" i="1"/>
  <c r="E25" i="1"/>
  <c r="S25" i="1"/>
  <c r="E24" i="1"/>
  <c r="S24" i="1"/>
  <c r="E23" i="1"/>
  <c r="S23" i="1"/>
  <c r="E22" i="1"/>
  <c r="S22" i="1"/>
  <c r="E21" i="1"/>
  <c r="S21" i="1"/>
  <c r="E20" i="1"/>
  <c r="S20" i="1"/>
  <c r="E19" i="1"/>
  <c r="S19" i="1"/>
  <c r="E18" i="1"/>
  <c r="S18" i="1"/>
  <c r="E17" i="1"/>
  <c r="S17" i="1"/>
  <c r="E16" i="1"/>
  <c r="S16" i="1"/>
  <c r="E347" i="1"/>
  <c r="S347" i="1"/>
  <c r="E346" i="1"/>
  <c r="S346" i="1"/>
  <c r="E345" i="1"/>
  <c r="E344" i="1"/>
  <c r="S344" i="1"/>
  <c r="E343" i="1"/>
  <c r="S343" i="1"/>
  <c r="E342" i="1"/>
  <c r="S342" i="1"/>
  <c r="E341" i="1"/>
  <c r="S341" i="1"/>
  <c r="E340" i="1"/>
  <c r="S340" i="1"/>
  <c r="E339" i="1"/>
  <c r="S339" i="1"/>
  <c r="E338" i="1"/>
  <c r="S338" i="1"/>
  <c r="E337" i="1"/>
  <c r="E336" i="1"/>
  <c r="S336" i="1"/>
  <c r="E335" i="1"/>
  <c r="S335" i="1"/>
  <c r="E334" i="1"/>
  <c r="S334" i="1"/>
  <c r="E333" i="1"/>
  <c r="S333" i="1"/>
  <c r="E332" i="1"/>
  <c r="S332" i="1"/>
  <c r="E15" i="1"/>
  <c r="S15" i="1"/>
  <c r="E14" i="1"/>
  <c r="S14" i="1"/>
  <c r="E13" i="1"/>
  <c r="S13" i="1"/>
  <c r="E12" i="1"/>
  <c r="S12" i="1"/>
  <c r="E11" i="1"/>
  <c r="S11" i="1"/>
  <c r="E10" i="1"/>
  <c r="S10" i="1"/>
  <c r="E9" i="1"/>
  <c r="S9" i="1"/>
  <c r="E8" i="1"/>
  <c r="E7" i="1"/>
  <c r="S7" i="1"/>
  <c r="E363" i="1"/>
  <c r="I32" i="1"/>
  <c r="J32" i="1"/>
  <c r="I149" i="1"/>
  <c r="J149" i="1"/>
  <c r="I133" i="1"/>
  <c r="J133" i="1"/>
  <c r="I245" i="1"/>
  <c r="J245" i="1"/>
  <c r="G135" i="1"/>
  <c r="H135" i="1"/>
  <c r="I203" i="1"/>
  <c r="J203" i="1"/>
  <c r="I189" i="1"/>
  <c r="J189" i="1"/>
  <c r="I290" i="1"/>
  <c r="J290" i="1"/>
  <c r="I250" i="1"/>
  <c r="J250" i="1"/>
  <c r="I114" i="1"/>
  <c r="J114" i="1"/>
  <c r="I99" i="1"/>
  <c r="J99" i="1"/>
  <c r="I75" i="1"/>
  <c r="J75" i="1"/>
  <c r="G38" i="1"/>
  <c r="H38" i="1"/>
  <c r="I182" i="1"/>
  <c r="J182" i="1"/>
  <c r="I151" i="1"/>
  <c r="J151" i="1"/>
  <c r="I163" i="1"/>
  <c r="J163" i="1"/>
  <c r="I150" i="1"/>
  <c r="J150" i="1"/>
  <c r="I61" i="1"/>
  <c r="J61" i="1"/>
  <c r="I178" i="1"/>
  <c r="J178" i="1"/>
  <c r="G160" i="1"/>
  <c r="H160" i="1"/>
  <c r="I74" i="1"/>
  <c r="J74" i="1"/>
  <c r="I346" i="1"/>
  <c r="J346" i="1"/>
  <c r="I339" i="1"/>
  <c r="J339" i="1"/>
  <c r="G361" i="1"/>
  <c r="H361" i="1"/>
  <c r="G348" i="1"/>
  <c r="H348" i="1"/>
  <c r="G357" i="1"/>
  <c r="H357" i="1"/>
  <c r="G344" i="1"/>
  <c r="H344" i="1"/>
  <c r="G322" i="1"/>
  <c r="H322" i="1"/>
  <c r="G271" i="1"/>
  <c r="H271" i="1"/>
  <c r="G268" i="1"/>
  <c r="H268" i="1"/>
  <c r="G233" i="1"/>
  <c r="H233" i="1"/>
  <c r="G208" i="1"/>
  <c r="H208" i="1"/>
  <c r="G309" i="1"/>
  <c r="H309" i="1"/>
  <c r="G296" i="1"/>
  <c r="H296" i="1"/>
  <c r="G274" i="1"/>
  <c r="H274" i="1"/>
  <c r="G264" i="1"/>
  <c r="H264" i="1"/>
  <c r="G261" i="1"/>
  <c r="H261" i="1"/>
  <c r="G245" i="1"/>
  <c r="H245" i="1"/>
  <c r="G217" i="1"/>
  <c r="H217" i="1"/>
  <c r="G214" i="1"/>
  <c r="H214" i="1"/>
  <c r="G211" i="1"/>
  <c r="H211" i="1"/>
  <c r="G315" i="1"/>
  <c r="H315" i="1"/>
  <c r="G302" i="1"/>
  <c r="H302" i="1"/>
  <c r="G299" i="1"/>
  <c r="H299" i="1"/>
  <c r="G270" i="1"/>
  <c r="H270" i="1"/>
  <c r="G251" i="1"/>
  <c r="H251" i="1"/>
  <c r="G238" i="1"/>
  <c r="H238" i="1"/>
  <c r="G229" i="1"/>
  <c r="H229" i="1"/>
  <c r="G220" i="1"/>
  <c r="H220" i="1"/>
  <c r="G355" i="1"/>
  <c r="H355" i="1"/>
  <c r="G342" i="1"/>
  <c r="H342" i="1"/>
  <c r="G305" i="1"/>
  <c r="H305" i="1"/>
  <c r="G289" i="1"/>
  <c r="H289" i="1"/>
  <c r="G273" i="1"/>
  <c r="H273" i="1"/>
  <c r="G241" i="1"/>
  <c r="H241" i="1"/>
  <c r="G216" i="1"/>
  <c r="H216" i="1"/>
  <c r="G207" i="1"/>
  <c r="H207" i="1"/>
  <c r="G204" i="1"/>
  <c r="H204" i="1"/>
  <c r="G353" i="1"/>
  <c r="H353" i="1"/>
  <c r="G341" i="1"/>
  <c r="H341" i="1"/>
  <c r="G327" i="1"/>
  <c r="H327" i="1"/>
  <c r="G314" i="1"/>
  <c r="H314" i="1"/>
  <c r="G295" i="1"/>
  <c r="H295" i="1"/>
  <c r="G276" i="1"/>
  <c r="H276" i="1"/>
  <c r="G263" i="1"/>
  <c r="H263" i="1"/>
  <c r="G244" i="1"/>
  <c r="H244" i="1"/>
  <c r="G225" i="1"/>
  <c r="H225" i="1"/>
  <c r="G219" i="1"/>
  <c r="H219" i="1"/>
  <c r="G213" i="1"/>
  <c r="H213" i="1"/>
  <c r="G202" i="1"/>
  <c r="H202" i="1"/>
  <c r="G198" i="1"/>
  <c r="H198" i="1"/>
  <c r="G189" i="1"/>
  <c r="H189" i="1"/>
  <c r="G184" i="1"/>
  <c r="H184" i="1"/>
  <c r="G165" i="1"/>
  <c r="H165" i="1"/>
  <c r="G162" i="1"/>
  <c r="H162" i="1"/>
  <c r="G153" i="1"/>
  <c r="H153" i="1"/>
  <c r="G144" i="1"/>
  <c r="H144" i="1"/>
  <c r="G131" i="1"/>
  <c r="H131" i="1"/>
  <c r="G125" i="1"/>
  <c r="H125" i="1"/>
  <c r="G122" i="1"/>
  <c r="H122" i="1"/>
  <c r="G103" i="1"/>
  <c r="H103" i="1"/>
  <c r="G100" i="1"/>
  <c r="H100" i="1"/>
  <c r="G97" i="1"/>
  <c r="H97" i="1"/>
  <c r="G78" i="1"/>
  <c r="H78" i="1"/>
  <c r="G75" i="1"/>
  <c r="H75" i="1"/>
  <c r="G72" i="1"/>
  <c r="H72" i="1"/>
  <c r="G59" i="1"/>
  <c r="H59" i="1"/>
  <c r="G56" i="1"/>
  <c r="H56" i="1"/>
  <c r="G340" i="1"/>
  <c r="H340" i="1"/>
  <c r="G333" i="1"/>
  <c r="H333" i="1"/>
  <c r="G320" i="1"/>
  <c r="H320" i="1"/>
  <c r="G301" i="1"/>
  <c r="H301" i="1"/>
  <c r="G288" i="1"/>
  <c r="H288" i="1"/>
  <c r="G282" i="1"/>
  <c r="H282" i="1"/>
  <c r="G269" i="1"/>
  <c r="H269" i="1"/>
  <c r="G256" i="1"/>
  <c r="H256" i="1"/>
  <c r="G250" i="1"/>
  <c r="H250" i="1"/>
  <c r="G237" i="1"/>
  <c r="H237" i="1"/>
  <c r="G231" i="1"/>
  <c r="H231" i="1"/>
  <c r="G206" i="1"/>
  <c r="H206" i="1"/>
  <c r="G194" i="1"/>
  <c r="H194" i="1"/>
  <c r="G191" i="1"/>
  <c r="H191" i="1"/>
  <c r="G181" i="1"/>
  <c r="H181" i="1"/>
  <c r="G176" i="1"/>
  <c r="H176" i="1"/>
  <c r="G173" i="1"/>
  <c r="H173" i="1"/>
  <c r="G159" i="1"/>
  <c r="H159" i="1"/>
  <c r="G156" i="1"/>
  <c r="H156" i="1"/>
  <c r="G150" i="1"/>
  <c r="H150" i="1"/>
  <c r="G137" i="1"/>
  <c r="H137" i="1"/>
  <c r="G128" i="1"/>
  <c r="H128" i="1"/>
  <c r="G115" i="1"/>
  <c r="H115" i="1"/>
  <c r="G109" i="1"/>
  <c r="H109" i="1"/>
  <c r="G106" i="1"/>
  <c r="H106" i="1"/>
  <c r="G87" i="1"/>
  <c r="H87" i="1"/>
  <c r="G84" i="1"/>
  <c r="H84" i="1"/>
  <c r="G81" i="1"/>
  <c r="H81" i="1"/>
  <c r="G65" i="1"/>
  <c r="H65" i="1"/>
  <c r="G62" i="1"/>
  <c r="H62" i="1"/>
  <c r="G49" i="1"/>
  <c r="H49" i="1"/>
  <c r="G46" i="1"/>
  <c r="H46" i="1"/>
  <c r="G33" i="1"/>
  <c r="H33" i="1"/>
  <c r="G352" i="1"/>
  <c r="H352" i="1"/>
  <c r="G326" i="1"/>
  <c r="H326" i="1"/>
  <c r="G307" i="1"/>
  <c r="H307" i="1"/>
  <c r="G294" i="1"/>
  <c r="H294" i="1"/>
  <c r="G275" i="1"/>
  <c r="H275" i="1"/>
  <c r="G262" i="1"/>
  <c r="H262" i="1"/>
  <c r="G243" i="1"/>
  <c r="H243" i="1"/>
  <c r="G224" i="1"/>
  <c r="H224" i="1"/>
  <c r="G201" i="1"/>
  <c r="H201" i="1"/>
  <c r="G186" i="1"/>
  <c r="H186" i="1"/>
  <c r="G178" i="1"/>
  <c r="H178" i="1"/>
  <c r="G170" i="1"/>
  <c r="H170" i="1"/>
  <c r="G167" i="1"/>
  <c r="H167" i="1"/>
  <c r="G152" i="1"/>
  <c r="H152" i="1"/>
  <c r="G146" i="1"/>
  <c r="H146" i="1"/>
  <c r="G143" i="1"/>
  <c r="H143" i="1"/>
  <c r="G140" i="1"/>
  <c r="H140" i="1"/>
  <c r="G134" i="1"/>
  <c r="H134" i="1"/>
  <c r="G121" i="1"/>
  <c r="H121" i="1"/>
  <c r="G112" i="1"/>
  <c r="H112" i="1"/>
  <c r="G99" i="1"/>
  <c r="H99" i="1"/>
  <c r="G93" i="1"/>
  <c r="H93" i="1"/>
  <c r="G90" i="1"/>
  <c r="H90" i="1"/>
  <c r="G332" i="1"/>
  <c r="H332" i="1"/>
  <c r="G313" i="1"/>
  <c r="H313" i="1"/>
  <c r="G281" i="1"/>
  <c r="H281" i="1"/>
  <c r="G249" i="1"/>
  <c r="H249" i="1"/>
  <c r="G230" i="1"/>
  <c r="H230" i="1"/>
  <c r="G218" i="1"/>
  <c r="H218" i="1"/>
  <c r="G212" i="1"/>
  <c r="H212" i="1"/>
  <c r="G197" i="1"/>
  <c r="H197" i="1"/>
  <c r="G193" i="1"/>
  <c r="H193" i="1"/>
  <c r="G183" i="1"/>
  <c r="H183" i="1"/>
  <c r="G175" i="1"/>
  <c r="H175" i="1"/>
  <c r="G164" i="1"/>
  <c r="H164" i="1"/>
  <c r="G161" i="1"/>
  <c r="H161" i="1"/>
  <c r="G158" i="1"/>
  <c r="H158" i="1"/>
  <c r="G155" i="1"/>
  <c r="H155" i="1"/>
  <c r="G149" i="1"/>
  <c r="H149" i="1"/>
  <c r="G136" i="1"/>
  <c r="H136" i="1"/>
  <c r="G130" i="1"/>
  <c r="H130" i="1"/>
  <c r="G127" i="1"/>
  <c r="H127" i="1"/>
  <c r="G124" i="1"/>
  <c r="H124" i="1"/>
  <c r="G118" i="1"/>
  <c r="H118" i="1"/>
  <c r="G105" i="1"/>
  <c r="H105" i="1"/>
  <c r="G96" i="1"/>
  <c r="H96" i="1"/>
  <c r="G83" i="1"/>
  <c r="H83" i="1"/>
  <c r="G77" i="1"/>
  <c r="H77" i="1"/>
  <c r="G74" i="1"/>
  <c r="H74" i="1"/>
  <c r="G61" i="1"/>
  <c r="H61" i="1"/>
  <c r="G58" i="1"/>
  <c r="H58" i="1"/>
  <c r="I52" i="1"/>
  <c r="J52" i="1"/>
  <c r="I68" i="1"/>
  <c r="I84" i="1"/>
  <c r="I92" i="1"/>
  <c r="J92" i="1"/>
  <c r="I108" i="1"/>
  <c r="I124" i="1"/>
  <c r="I140" i="1"/>
  <c r="I164" i="1"/>
  <c r="I172" i="1"/>
  <c r="I180" i="1"/>
  <c r="I188" i="1"/>
  <c r="I204" i="1"/>
  <c r="J204" i="1"/>
  <c r="I212" i="1"/>
  <c r="I220" i="1"/>
  <c r="I236" i="1"/>
  <c r="I244" i="1"/>
  <c r="I260" i="1"/>
  <c r="I268" i="1"/>
  <c r="I276" i="1"/>
  <c r="I292" i="1"/>
  <c r="J292" i="1"/>
  <c r="I300" i="1"/>
  <c r="I308" i="1"/>
  <c r="I324" i="1"/>
  <c r="I332" i="1"/>
  <c r="I340" i="1"/>
  <c r="I348" i="1"/>
  <c r="I356" i="1"/>
  <c r="G35" i="1"/>
  <c r="H35" i="1"/>
  <c r="G71" i="1"/>
  <c r="H71" i="1"/>
  <c r="G92" i="1"/>
  <c r="H92" i="1"/>
  <c r="G98" i="1"/>
  <c r="H98" i="1"/>
  <c r="G104" i="1"/>
  <c r="H104" i="1"/>
  <c r="G117" i="1"/>
  <c r="H117" i="1"/>
  <c r="G123" i="1"/>
  <c r="H123" i="1"/>
  <c r="G148" i="1"/>
  <c r="H148" i="1"/>
  <c r="G177" i="1"/>
  <c r="H177" i="1"/>
  <c r="G234" i="1"/>
  <c r="H234" i="1"/>
  <c r="G272" i="1"/>
  <c r="H272" i="1"/>
  <c r="G285" i="1"/>
  <c r="H285" i="1"/>
  <c r="G298" i="1"/>
  <c r="H298" i="1"/>
  <c r="G336" i="1"/>
  <c r="H336" i="1"/>
  <c r="G359" i="1"/>
  <c r="H359" i="1"/>
  <c r="I285" i="1"/>
  <c r="I325" i="1"/>
  <c r="J325" i="1"/>
  <c r="I349" i="1"/>
  <c r="G32" i="1"/>
  <c r="H32" i="1"/>
  <c r="G39" i="1"/>
  <c r="H39" i="1"/>
  <c r="G43" i="1"/>
  <c r="H43" i="1"/>
  <c r="I46" i="1"/>
  <c r="J46" i="1"/>
  <c r="G51" i="1"/>
  <c r="H51" i="1"/>
  <c r="I56" i="1"/>
  <c r="I66" i="1"/>
  <c r="I76" i="1"/>
  <c r="J76" i="1"/>
  <c r="G82" i="1"/>
  <c r="H82" i="1"/>
  <c r="I104" i="1"/>
  <c r="G111" i="1"/>
  <c r="H111" i="1"/>
  <c r="G142" i="1"/>
  <c r="H142" i="1"/>
  <c r="I148" i="1"/>
  <c r="I166" i="1"/>
  <c r="G172" i="1"/>
  <c r="H172" i="1"/>
  <c r="I177" i="1"/>
  <c r="G188" i="1"/>
  <c r="H188" i="1"/>
  <c r="G200" i="1"/>
  <c r="H200" i="1"/>
  <c r="G210" i="1"/>
  <c r="H210" i="1"/>
  <c r="G222" i="1"/>
  <c r="H222" i="1"/>
  <c r="G247" i="1"/>
  <c r="H247" i="1"/>
  <c r="G260" i="1"/>
  <c r="H260" i="1"/>
  <c r="I272" i="1"/>
  <c r="G311" i="1"/>
  <c r="H311" i="1"/>
  <c r="I269" i="1"/>
  <c r="I293" i="1"/>
  <c r="I317" i="1"/>
  <c r="I333" i="1"/>
  <c r="J333" i="1"/>
  <c r="I341" i="1"/>
  <c r="I357" i="1"/>
  <c r="I54" i="1"/>
  <c r="I70" i="1"/>
  <c r="I86" i="1"/>
  <c r="I102" i="1"/>
  <c r="I118" i="1"/>
  <c r="I134" i="1"/>
  <c r="J134" i="1"/>
  <c r="I142" i="1"/>
  <c r="I158" i="1"/>
  <c r="I190" i="1"/>
  <c r="I198" i="1"/>
  <c r="I206" i="1"/>
  <c r="I214" i="1"/>
  <c r="I222" i="1"/>
  <c r="J222" i="1"/>
  <c r="I230" i="1"/>
  <c r="J230" i="1"/>
  <c r="I238" i="1"/>
  <c r="I254" i="1"/>
  <c r="I262" i="1"/>
  <c r="I270" i="1"/>
  <c r="I286" i="1"/>
  <c r="I294" i="1"/>
  <c r="I302" i="1"/>
  <c r="J302" i="1"/>
  <c r="I318" i="1"/>
  <c r="J318" i="1"/>
  <c r="I326" i="1"/>
  <c r="I334" i="1"/>
  <c r="I342" i="1"/>
  <c r="I350" i="1"/>
  <c r="G36" i="1"/>
  <c r="H36" i="1"/>
  <c r="G40" i="1"/>
  <c r="H40" i="1"/>
  <c r="G47" i="1"/>
  <c r="H47" i="1"/>
  <c r="G52" i="1"/>
  <c r="H52" i="1"/>
  <c r="G57" i="1"/>
  <c r="H57" i="1"/>
  <c r="G67" i="1"/>
  <c r="H67" i="1"/>
  <c r="G94" i="1"/>
  <c r="H94" i="1"/>
  <c r="G113" i="1"/>
  <c r="H113" i="1"/>
  <c r="G119" i="1"/>
  <c r="H119" i="1"/>
  <c r="G138" i="1"/>
  <c r="H138" i="1"/>
  <c r="G168" i="1"/>
  <c r="H168" i="1"/>
  <c r="G179" i="1"/>
  <c r="H179" i="1"/>
  <c r="G195" i="1"/>
  <c r="H195" i="1"/>
  <c r="G227" i="1"/>
  <c r="H227" i="1"/>
  <c r="G265" i="1"/>
  <c r="H265" i="1"/>
  <c r="G316" i="1"/>
  <c r="H316" i="1"/>
  <c r="G329" i="1"/>
  <c r="H329" i="1"/>
  <c r="G42" i="1"/>
  <c r="H42" i="1"/>
  <c r="I39" i="1"/>
  <c r="I143" i="1"/>
  <c r="I167" i="1"/>
  <c r="I191" i="1"/>
  <c r="J191" i="1"/>
  <c r="I207" i="1"/>
  <c r="I223" i="1"/>
  <c r="I231" i="1"/>
  <c r="I255" i="1"/>
  <c r="I263" i="1"/>
  <c r="I279" i="1"/>
  <c r="I287" i="1"/>
  <c r="I295" i="1"/>
  <c r="I311" i="1"/>
  <c r="J311" i="1"/>
  <c r="I319" i="1"/>
  <c r="I327" i="1"/>
  <c r="I343" i="1"/>
  <c r="I351" i="1"/>
  <c r="I359" i="1"/>
  <c r="G44" i="1"/>
  <c r="H44" i="1"/>
  <c r="G53" i="1"/>
  <c r="H53" i="1"/>
  <c r="G63" i="1"/>
  <c r="H63" i="1"/>
  <c r="G68" i="1"/>
  <c r="H68" i="1"/>
  <c r="G73" i="1"/>
  <c r="H73" i="1"/>
  <c r="G88" i="1"/>
  <c r="H88" i="1"/>
  <c r="G101" i="1"/>
  <c r="H101" i="1"/>
  <c r="G107" i="1"/>
  <c r="H107" i="1"/>
  <c r="G132" i="1"/>
  <c r="H132" i="1"/>
  <c r="G157" i="1"/>
  <c r="H157" i="1"/>
  <c r="G174" i="1"/>
  <c r="H174" i="1"/>
  <c r="G196" i="1"/>
  <c r="H196" i="1"/>
  <c r="G215" i="1"/>
  <c r="H215" i="1"/>
  <c r="G278" i="1"/>
  <c r="H278" i="1"/>
  <c r="G291" i="1"/>
  <c r="H291" i="1"/>
  <c r="I55" i="1"/>
  <c r="I87" i="1"/>
  <c r="J87" i="1"/>
  <c r="I127" i="1"/>
  <c r="I159" i="1"/>
  <c r="I183" i="1"/>
  <c r="I247" i="1"/>
  <c r="J247" i="1"/>
  <c r="I80" i="1"/>
  <c r="I96" i="1"/>
  <c r="I112" i="1"/>
  <c r="I120" i="1"/>
  <c r="J120" i="1"/>
  <c r="I128" i="1"/>
  <c r="I136" i="1"/>
  <c r="I152" i="1"/>
  <c r="I200" i="1"/>
  <c r="J200" i="1"/>
  <c r="I216" i="1"/>
  <c r="I224" i="1"/>
  <c r="I232" i="1"/>
  <c r="I248" i="1"/>
  <c r="I256" i="1"/>
  <c r="I264" i="1"/>
  <c r="I280" i="1"/>
  <c r="I288" i="1"/>
  <c r="J288" i="1"/>
  <c r="I296" i="1"/>
  <c r="I312" i="1"/>
  <c r="I320" i="1"/>
  <c r="I328" i="1"/>
  <c r="J328" i="1"/>
  <c r="I344" i="1"/>
  <c r="I352" i="1"/>
  <c r="G37" i="1"/>
  <c r="H37" i="1"/>
  <c r="G48" i="1"/>
  <c r="H48" i="1"/>
  <c r="G69" i="1"/>
  <c r="H69" i="1"/>
  <c r="G79" i="1"/>
  <c r="H79" i="1"/>
  <c r="G95" i="1"/>
  <c r="H95" i="1"/>
  <c r="G126" i="1"/>
  <c r="H126" i="1"/>
  <c r="G145" i="1"/>
  <c r="H145" i="1"/>
  <c r="G151" i="1"/>
  <c r="H151" i="1"/>
  <c r="G163" i="1"/>
  <c r="H163" i="1"/>
  <c r="G180" i="1"/>
  <c r="H180" i="1"/>
  <c r="G190" i="1"/>
  <c r="H190" i="1"/>
  <c r="G203" i="1"/>
  <c r="H203" i="1"/>
  <c r="G228" i="1"/>
  <c r="H228" i="1"/>
  <c r="G240" i="1"/>
  <c r="H240" i="1"/>
  <c r="G253" i="1"/>
  <c r="H253" i="1"/>
  <c r="G266" i="1"/>
  <c r="H266" i="1"/>
  <c r="G304" i="1"/>
  <c r="H304" i="1"/>
  <c r="G317" i="1"/>
  <c r="H317" i="1"/>
  <c r="G346" i="1"/>
  <c r="H346" i="1"/>
  <c r="I71" i="1"/>
  <c r="I111" i="1"/>
  <c r="I175" i="1"/>
  <c r="J175" i="1"/>
  <c r="I49" i="1"/>
  <c r="I65" i="1"/>
  <c r="J65" i="1"/>
  <c r="I81" i="1"/>
  <c r="I89" i="1"/>
  <c r="I105" i="1"/>
  <c r="I121" i="1"/>
  <c r="I137" i="1"/>
  <c r="I161" i="1"/>
  <c r="I169" i="1"/>
  <c r="I185" i="1"/>
  <c r="J185" i="1"/>
  <c r="I193" i="1"/>
  <c r="I201" i="1"/>
  <c r="I217" i="1"/>
  <c r="I225" i="1"/>
  <c r="I241" i="1"/>
  <c r="I249" i="1"/>
  <c r="J249" i="1"/>
  <c r="I257" i="1"/>
  <c r="I273" i="1"/>
  <c r="J273" i="1"/>
  <c r="I281" i="1"/>
  <c r="I289" i="1"/>
  <c r="I305" i="1"/>
  <c r="I313" i="1"/>
  <c r="I321" i="1"/>
  <c r="I353" i="1"/>
  <c r="J353" i="1"/>
  <c r="I361" i="1"/>
  <c r="G34" i="1"/>
  <c r="H34" i="1"/>
  <c r="G41" i="1"/>
  <c r="H41" i="1"/>
  <c r="G54" i="1"/>
  <c r="H54" i="1"/>
  <c r="G64" i="1"/>
  <c r="H64" i="1"/>
  <c r="G85" i="1"/>
  <c r="H85" i="1"/>
  <c r="G89" i="1"/>
  <c r="H89" i="1"/>
  <c r="G102" i="1"/>
  <c r="H102" i="1"/>
  <c r="G108" i="1"/>
  <c r="H108" i="1"/>
  <c r="G114" i="1"/>
  <c r="H114" i="1"/>
  <c r="G120" i="1"/>
  <c r="H120" i="1"/>
  <c r="G133" i="1"/>
  <c r="H133" i="1"/>
  <c r="G139" i="1"/>
  <c r="H139" i="1"/>
  <c r="G169" i="1"/>
  <c r="H169" i="1"/>
  <c r="G185" i="1"/>
  <c r="H185" i="1"/>
  <c r="G279" i="1"/>
  <c r="H279" i="1"/>
  <c r="G292" i="1"/>
  <c r="H292" i="1"/>
  <c r="G330" i="1"/>
  <c r="H330" i="1"/>
  <c r="I360" i="1"/>
  <c r="I24" i="1"/>
  <c r="G13" i="1"/>
  <c r="H13" i="1"/>
  <c r="G28" i="1"/>
  <c r="H28" i="1"/>
  <c r="G16" i="1"/>
  <c r="H16" i="1"/>
  <c r="I16" i="1"/>
  <c r="G20" i="1"/>
  <c r="H20" i="1"/>
  <c r="I12" i="1"/>
  <c r="G17" i="1"/>
  <c r="H17" i="1"/>
  <c r="G9" i="1"/>
  <c r="H9" i="1"/>
  <c r="I20" i="1"/>
  <c r="G12" i="1"/>
  <c r="H12" i="1"/>
  <c r="G24" i="1"/>
  <c r="H24" i="1"/>
  <c r="G21" i="1"/>
  <c r="H21" i="1"/>
  <c r="G25" i="1"/>
  <c r="H25" i="1"/>
  <c r="G29" i="1"/>
  <c r="H29" i="1"/>
  <c r="I9" i="1"/>
  <c r="I13" i="1"/>
  <c r="I17" i="1"/>
  <c r="I21" i="1"/>
  <c r="J21" i="1"/>
  <c r="I25" i="1"/>
  <c r="I29" i="1"/>
  <c r="G10" i="1"/>
  <c r="H10" i="1"/>
  <c r="G14" i="1"/>
  <c r="H14" i="1"/>
  <c r="G18" i="1"/>
  <c r="H18" i="1"/>
  <c r="G22" i="1"/>
  <c r="H22" i="1"/>
  <c r="G26" i="1"/>
  <c r="H26" i="1"/>
  <c r="G30" i="1"/>
  <c r="H30" i="1"/>
  <c r="I10" i="1"/>
  <c r="I14" i="1"/>
  <c r="J14" i="1"/>
  <c r="I18" i="1"/>
  <c r="I22" i="1"/>
  <c r="I26" i="1"/>
  <c r="I30" i="1"/>
  <c r="G11" i="1"/>
  <c r="H11" i="1"/>
  <c r="G15" i="1"/>
  <c r="H15" i="1"/>
  <c r="G19" i="1"/>
  <c r="H19" i="1"/>
  <c r="G23" i="1"/>
  <c r="H23" i="1"/>
  <c r="G27" i="1"/>
  <c r="H27" i="1"/>
  <c r="I7" i="1"/>
  <c r="I11" i="1"/>
  <c r="J11" i="1"/>
  <c r="I15" i="1"/>
  <c r="I19" i="1"/>
  <c r="I23" i="1"/>
  <c r="I27" i="1"/>
  <c r="J27" i="1"/>
  <c r="F19" i="1"/>
  <c r="G7" i="1"/>
  <c r="H7" i="1"/>
  <c r="F49" i="1"/>
  <c r="F73" i="1"/>
  <c r="F89" i="1"/>
  <c r="F113" i="1"/>
  <c r="F137" i="1"/>
  <c r="F161" i="1"/>
  <c r="F193" i="1"/>
  <c r="F209" i="1"/>
  <c r="F241" i="1"/>
  <c r="F265" i="1"/>
  <c r="F289" i="1"/>
  <c r="F297" i="1"/>
  <c r="F305" i="1"/>
  <c r="F321" i="1"/>
  <c r="F329" i="1"/>
  <c r="F361" i="1"/>
  <c r="F50" i="1"/>
  <c r="F65" i="1"/>
  <c r="F105" i="1"/>
  <c r="F129" i="1"/>
  <c r="F153" i="1"/>
  <c r="F185" i="1"/>
  <c r="F217" i="1"/>
  <c r="F249" i="1"/>
  <c r="F273" i="1"/>
  <c r="F313" i="1"/>
  <c r="F353" i="1"/>
  <c r="F41" i="1"/>
  <c r="F57" i="1"/>
  <c r="F81" i="1"/>
  <c r="F97" i="1"/>
  <c r="F121" i="1"/>
  <c r="F145" i="1"/>
  <c r="F169" i="1"/>
  <c r="F177" i="1"/>
  <c r="F201" i="1"/>
  <c r="F225" i="1"/>
  <c r="F233" i="1"/>
  <c r="F257" i="1"/>
  <c r="F281" i="1"/>
  <c r="F345" i="1"/>
  <c r="F42" i="1"/>
  <c r="F66" i="1"/>
  <c r="F98" i="1"/>
  <c r="F114" i="1"/>
  <c r="F146" i="1"/>
  <c r="F162" i="1"/>
  <c r="F178" i="1"/>
  <c r="F194" i="1"/>
  <c r="F210" i="1"/>
  <c r="F226" i="1"/>
  <c r="F258" i="1"/>
  <c r="F274" i="1"/>
  <c r="F298" i="1"/>
  <c r="F322" i="1"/>
  <c r="F362" i="1"/>
  <c r="F51" i="1"/>
  <c r="F67" i="1"/>
  <c r="F91" i="1"/>
  <c r="F123" i="1"/>
  <c r="F147" i="1"/>
  <c r="F163" i="1"/>
  <c r="F187" i="1"/>
  <c r="F211" i="1"/>
  <c r="F227" i="1"/>
  <c r="F251" i="1"/>
  <c r="F275" i="1"/>
  <c r="F299" i="1"/>
  <c r="F323" i="1"/>
  <c r="F52" i="1"/>
  <c r="F60" i="1"/>
  <c r="F84" i="1"/>
  <c r="F116" i="1"/>
  <c r="F180" i="1"/>
  <c r="F37" i="1"/>
  <c r="F45" i="1"/>
  <c r="F53" i="1"/>
  <c r="F61" i="1"/>
  <c r="F69" i="1"/>
  <c r="F77" i="1"/>
  <c r="F85" i="1"/>
  <c r="F93" i="1"/>
  <c r="F101" i="1"/>
  <c r="F109" i="1"/>
  <c r="F117" i="1"/>
  <c r="F125" i="1"/>
  <c r="F133" i="1"/>
  <c r="F141" i="1"/>
  <c r="F149" i="1"/>
  <c r="F157" i="1"/>
  <c r="F165" i="1"/>
  <c r="F173" i="1"/>
  <c r="F181" i="1"/>
  <c r="F189" i="1"/>
  <c r="F197" i="1"/>
  <c r="F205" i="1"/>
  <c r="F213" i="1"/>
  <c r="F221" i="1"/>
  <c r="F229" i="1"/>
  <c r="F237" i="1"/>
  <c r="F245" i="1"/>
  <c r="F253" i="1"/>
  <c r="F261" i="1"/>
  <c r="F269" i="1"/>
  <c r="F277" i="1"/>
  <c r="F285" i="1"/>
  <c r="F293" i="1"/>
  <c r="F301" i="1"/>
  <c r="F309" i="1"/>
  <c r="F317" i="1"/>
  <c r="F325" i="1"/>
  <c r="F333" i="1"/>
  <c r="F341" i="1"/>
  <c r="F349" i="1"/>
  <c r="F357" i="1"/>
  <c r="F58" i="1"/>
  <c r="F90" i="1"/>
  <c r="F122" i="1"/>
  <c r="F154" i="1"/>
  <c r="F186" i="1"/>
  <c r="F218" i="1"/>
  <c r="F250" i="1"/>
  <c r="F282" i="1"/>
  <c r="F306" i="1"/>
  <c r="F330" i="1"/>
  <c r="F354" i="1"/>
  <c r="F35" i="1"/>
  <c r="F59" i="1"/>
  <c r="F83" i="1"/>
  <c r="F99" i="1"/>
  <c r="F115" i="1"/>
  <c r="F139" i="1"/>
  <c r="F171" i="1"/>
  <c r="F195" i="1"/>
  <c r="F219" i="1"/>
  <c r="F243" i="1"/>
  <c r="F259" i="1"/>
  <c r="F283" i="1"/>
  <c r="F307" i="1"/>
  <c r="F331" i="1"/>
  <c r="F339" i="1"/>
  <c r="F355" i="1"/>
  <c r="F44" i="1"/>
  <c r="F68" i="1"/>
  <c r="F92" i="1"/>
  <c r="F124" i="1"/>
  <c r="F172" i="1"/>
  <c r="F38" i="1"/>
  <c r="F46" i="1"/>
  <c r="F54" i="1"/>
  <c r="F62" i="1"/>
  <c r="F70" i="1"/>
  <c r="F78" i="1"/>
  <c r="F86" i="1"/>
  <c r="F94" i="1"/>
  <c r="F102" i="1"/>
  <c r="F110" i="1"/>
  <c r="F118" i="1"/>
  <c r="F126" i="1"/>
  <c r="F134" i="1"/>
  <c r="F142" i="1"/>
  <c r="F150" i="1"/>
  <c r="F158" i="1"/>
  <c r="F166" i="1"/>
  <c r="F174" i="1"/>
  <c r="F182" i="1"/>
  <c r="F190" i="1"/>
  <c r="F198" i="1"/>
  <c r="F206" i="1"/>
  <c r="F214" i="1"/>
  <c r="F222" i="1"/>
  <c r="F230" i="1"/>
  <c r="F238" i="1"/>
  <c r="F246" i="1"/>
  <c r="F254" i="1"/>
  <c r="F262" i="1"/>
  <c r="F270" i="1"/>
  <c r="F278" i="1"/>
  <c r="F286" i="1"/>
  <c r="F294" i="1"/>
  <c r="F302" i="1"/>
  <c r="F310" i="1"/>
  <c r="F318" i="1"/>
  <c r="F326" i="1"/>
  <c r="F334" i="1"/>
  <c r="F342" i="1"/>
  <c r="F350" i="1"/>
  <c r="F358" i="1"/>
  <c r="F82" i="1"/>
  <c r="F130" i="1"/>
  <c r="F242" i="1"/>
  <c r="F39" i="1"/>
  <c r="F47" i="1"/>
  <c r="F55" i="1"/>
  <c r="F63" i="1"/>
  <c r="F71" i="1"/>
  <c r="F79" i="1"/>
  <c r="F87" i="1"/>
  <c r="F95" i="1"/>
  <c r="F103" i="1"/>
  <c r="F111" i="1"/>
  <c r="F119" i="1"/>
  <c r="F127" i="1"/>
  <c r="F135" i="1"/>
  <c r="F143" i="1"/>
  <c r="F151" i="1"/>
  <c r="F159" i="1"/>
  <c r="F167" i="1"/>
  <c r="F175" i="1"/>
  <c r="F183" i="1"/>
  <c r="F191" i="1"/>
  <c r="F199" i="1"/>
  <c r="F207" i="1"/>
  <c r="F215" i="1"/>
  <c r="F223" i="1"/>
  <c r="F231" i="1"/>
  <c r="F239" i="1"/>
  <c r="F247" i="1"/>
  <c r="F255" i="1"/>
  <c r="F263" i="1"/>
  <c r="F271" i="1"/>
  <c r="F279" i="1"/>
  <c r="F287" i="1"/>
  <c r="F295" i="1"/>
  <c r="F303" i="1"/>
  <c r="F311" i="1"/>
  <c r="F319" i="1"/>
  <c r="F327" i="1"/>
  <c r="F335" i="1"/>
  <c r="F343" i="1"/>
  <c r="F351" i="1"/>
  <c r="F359" i="1"/>
  <c r="F40" i="1"/>
  <c r="F48" i="1"/>
  <c r="F56" i="1"/>
  <c r="F64" i="1"/>
  <c r="F72" i="1"/>
  <c r="F80" i="1"/>
  <c r="F88" i="1"/>
  <c r="F96" i="1"/>
  <c r="F104" i="1"/>
  <c r="F112" i="1"/>
  <c r="F120" i="1"/>
  <c r="F128" i="1"/>
  <c r="F136" i="1"/>
  <c r="F144" i="1"/>
  <c r="F152" i="1"/>
  <c r="F160" i="1"/>
  <c r="F168" i="1"/>
  <c r="F176" i="1"/>
  <c r="F184" i="1"/>
  <c r="F192" i="1"/>
  <c r="F200" i="1"/>
  <c r="F208" i="1"/>
  <c r="F216" i="1"/>
  <c r="F224" i="1"/>
  <c r="F232" i="1"/>
  <c r="F240" i="1"/>
  <c r="F248" i="1"/>
  <c r="F256" i="1"/>
  <c r="F264" i="1"/>
  <c r="F272" i="1"/>
  <c r="F280" i="1"/>
  <c r="F288" i="1"/>
  <c r="F296" i="1"/>
  <c r="F304" i="1"/>
  <c r="F312" i="1"/>
  <c r="F320" i="1"/>
  <c r="F328" i="1"/>
  <c r="F336" i="1"/>
  <c r="F344" i="1"/>
  <c r="F352" i="1"/>
  <c r="F360" i="1"/>
  <c r="F74" i="1"/>
  <c r="F106" i="1"/>
  <c r="F138" i="1"/>
  <c r="F170" i="1"/>
  <c r="F202" i="1"/>
  <c r="F234" i="1"/>
  <c r="F266" i="1"/>
  <c r="F290" i="1"/>
  <c r="F314" i="1"/>
  <c r="F338" i="1"/>
  <c r="F346" i="1"/>
  <c r="F43" i="1"/>
  <c r="F75" i="1"/>
  <c r="F107" i="1"/>
  <c r="F131" i="1"/>
  <c r="F155" i="1"/>
  <c r="F179" i="1"/>
  <c r="F203" i="1"/>
  <c r="F235" i="1"/>
  <c r="F267" i="1"/>
  <c r="F291" i="1"/>
  <c r="F315" i="1"/>
  <c r="F347" i="1"/>
  <c r="F36" i="1"/>
  <c r="F76" i="1"/>
  <c r="F100" i="1"/>
  <c r="F108" i="1"/>
  <c r="F132" i="1"/>
  <c r="F140" i="1"/>
  <c r="F148" i="1"/>
  <c r="F156" i="1"/>
  <c r="F164" i="1"/>
  <c r="F188" i="1"/>
  <c r="F196" i="1"/>
  <c r="F204" i="1"/>
  <c r="F212" i="1"/>
  <c r="F220" i="1"/>
  <c r="F228" i="1"/>
  <c r="F236" i="1"/>
  <c r="F244" i="1"/>
  <c r="F252" i="1"/>
  <c r="F260" i="1"/>
  <c r="F268" i="1"/>
  <c r="F276" i="1"/>
  <c r="F284" i="1"/>
  <c r="F292" i="1"/>
  <c r="F300" i="1"/>
  <c r="F308" i="1"/>
  <c r="F316" i="1"/>
  <c r="F324" i="1"/>
  <c r="F332" i="1"/>
  <c r="F340" i="1"/>
  <c r="F348" i="1"/>
  <c r="F356" i="1"/>
  <c r="F14" i="1"/>
  <c r="F33" i="1"/>
  <c r="F34" i="1"/>
  <c r="F9" i="1"/>
  <c r="F15" i="1"/>
  <c r="F22" i="1"/>
  <c r="F28" i="1"/>
  <c r="F10" i="1"/>
  <c r="F16" i="1"/>
  <c r="F29" i="1"/>
  <c r="F21" i="1"/>
  <c r="F23" i="1"/>
  <c r="F24" i="1"/>
  <c r="F12" i="1"/>
  <c r="F25" i="1"/>
  <c r="F31" i="1"/>
  <c r="F7" i="1"/>
  <c r="F20" i="1"/>
  <c r="F27" i="1"/>
  <c r="F17" i="1"/>
  <c r="F30" i="1"/>
  <c r="F11" i="1"/>
  <c r="F18" i="1"/>
  <c r="F13" i="1"/>
  <c r="F26" i="1"/>
  <c r="F32" i="1"/>
  <c r="F363" i="1"/>
  <c r="J15" i="1"/>
  <c r="J137" i="1"/>
  <c r="J248" i="1"/>
  <c r="J223" i="1"/>
  <c r="J268" i="1"/>
  <c r="J180" i="1"/>
  <c r="J26" i="1"/>
  <c r="J9" i="1"/>
  <c r="J313" i="1"/>
  <c r="J225" i="1"/>
  <c r="J121" i="1"/>
  <c r="J71" i="1"/>
  <c r="J320" i="1"/>
  <c r="J232" i="1"/>
  <c r="J112" i="1"/>
  <c r="J55" i="1"/>
  <c r="J207" i="1"/>
  <c r="J118" i="1"/>
  <c r="J317" i="1"/>
  <c r="J7" i="1"/>
  <c r="J22" i="1"/>
  <c r="J24" i="1"/>
  <c r="J305" i="1"/>
  <c r="J217" i="1"/>
  <c r="J105" i="1"/>
  <c r="J312" i="1"/>
  <c r="J224" i="1"/>
  <c r="J96" i="1"/>
  <c r="J295" i="1"/>
  <c r="J294" i="1"/>
  <c r="J214" i="1"/>
  <c r="J102" i="1"/>
  <c r="J293" i="1"/>
  <c r="J104" i="1"/>
  <c r="J332" i="1"/>
  <c r="J244" i="1"/>
  <c r="J164" i="1"/>
  <c r="J321" i="1"/>
  <c r="J241" i="1"/>
  <c r="J18" i="1"/>
  <c r="J360" i="1"/>
  <c r="J201" i="1"/>
  <c r="J80" i="1"/>
  <c r="J287" i="1"/>
  <c r="J286" i="1"/>
  <c r="J236" i="1"/>
  <c r="J29" i="1"/>
  <c r="J281" i="1"/>
  <c r="J193" i="1"/>
  <c r="J81" i="1"/>
  <c r="J359" i="1"/>
  <c r="J279" i="1"/>
  <c r="J143" i="1"/>
  <c r="J350" i="1"/>
  <c r="J270" i="1"/>
  <c r="J198" i="1"/>
  <c r="J70" i="1"/>
  <c r="J177" i="1"/>
  <c r="J349" i="1"/>
  <c r="J308" i="1"/>
  <c r="J220" i="1"/>
  <c r="J124" i="1"/>
  <c r="J39" i="1"/>
  <c r="J111" i="1"/>
  <c r="J319" i="1"/>
  <c r="J348" i="1"/>
  <c r="J68" i="1"/>
  <c r="J89" i="1"/>
  <c r="J296" i="1"/>
  <c r="J167" i="1"/>
  <c r="J206" i="1"/>
  <c r="J269" i="1"/>
  <c r="J324" i="1"/>
  <c r="J140" i="1"/>
  <c r="J10" i="1"/>
  <c r="J361" i="1"/>
  <c r="J280" i="1"/>
  <c r="J152" i="1"/>
  <c r="J183" i="1"/>
  <c r="J351" i="1"/>
  <c r="J263" i="1"/>
  <c r="J342" i="1"/>
  <c r="J262" i="1"/>
  <c r="J190" i="1"/>
  <c r="J54" i="1"/>
  <c r="J272" i="1"/>
  <c r="J300" i="1"/>
  <c r="J212" i="1"/>
  <c r="J108" i="1"/>
  <c r="J23" i="1"/>
  <c r="J16" i="1"/>
  <c r="J257" i="1"/>
  <c r="J169" i="1"/>
  <c r="J49" i="1"/>
  <c r="J352" i="1"/>
  <c r="J264" i="1"/>
  <c r="J136" i="1"/>
  <c r="J159" i="1"/>
  <c r="J343" i="1"/>
  <c r="J255" i="1"/>
  <c r="J334" i="1"/>
  <c r="J254" i="1"/>
  <c r="J158" i="1"/>
  <c r="J357" i="1"/>
  <c r="J166" i="1"/>
  <c r="J56" i="1"/>
  <c r="J285" i="1"/>
  <c r="J13" i="1"/>
  <c r="J12" i="1"/>
  <c r="J289" i="1"/>
  <c r="J216" i="1"/>
  <c r="J86" i="1"/>
  <c r="J25" i="1"/>
  <c r="J66" i="1"/>
  <c r="J19" i="1"/>
  <c r="J17" i="1"/>
  <c r="J20" i="1"/>
  <c r="J161" i="1"/>
  <c r="J344" i="1"/>
  <c r="J256" i="1"/>
  <c r="J128" i="1"/>
  <c r="J127" i="1"/>
  <c r="J327" i="1"/>
  <c r="J231" i="1"/>
  <c r="J326" i="1"/>
  <c r="J238" i="1"/>
  <c r="J142" i="1"/>
  <c r="J341" i="1"/>
  <c r="J148" i="1"/>
  <c r="J356" i="1"/>
  <c r="J276" i="1"/>
  <c r="J188" i="1"/>
  <c r="J84" i="1"/>
  <c r="R363" i="1"/>
  <c r="V2" i="1"/>
  <c r="O19" i="3"/>
  <c r="F17" i="3"/>
  <c r="G17" i="3"/>
  <c r="H17" i="3"/>
  <c r="I17" i="3"/>
  <c r="F7" i="3"/>
  <c r="G7" i="3"/>
  <c r="E13" i="3"/>
  <c r="F12" i="3"/>
  <c r="G12" i="3"/>
  <c r="H12" i="3"/>
  <c r="I12" i="3"/>
  <c r="F14" i="3"/>
  <c r="G14" i="3"/>
  <c r="H14" i="3"/>
  <c r="I14" i="3"/>
  <c r="F10" i="3"/>
  <c r="G10" i="3"/>
  <c r="H10" i="3"/>
  <c r="I10" i="3"/>
  <c r="E14" i="3"/>
  <c r="F13" i="3"/>
  <c r="G13" i="3"/>
  <c r="H13" i="3"/>
  <c r="I13" i="3"/>
  <c r="E19" i="3"/>
  <c r="E9" i="3"/>
  <c r="F11" i="3"/>
  <c r="G11" i="3"/>
  <c r="H11" i="3"/>
  <c r="I11" i="3"/>
  <c r="E16" i="3"/>
  <c r="F16" i="3"/>
  <c r="G16" i="3"/>
  <c r="H16" i="3"/>
  <c r="I16" i="3"/>
  <c r="F8" i="3"/>
  <c r="G8" i="3"/>
  <c r="H8" i="3"/>
  <c r="I8" i="3"/>
  <c r="E17" i="3"/>
  <c r="E10" i="3"/>
  <c r="F9" i="3"/>
  <c r="G9" i="3"/>
  <c r="H9" i="3"/>
  <c r="I9" i="3"/>
  <c r="F15" i="3"/>
  <c r="G15" i="3"/>
  <c r="H15" i="3"/>
  <c r="I15" i="3"/>
  <c r="E11" i="3"/>
  <c r="E15" i="3"/>
  <c r="E8" i="3"/>
  <c r="E12" i="3"/>
  <c r="G254" i="1"/>
  <c r="H254" i="1"/>
  <c r="G318" i="1"/>
  <c r="H318" i="1"/>
  <c r="G223" i="1"/>
  <c r="H223" i="1"/>
  <c r="G277" i="1"/>
  <c r="H277" i="1"/>
  <c r="G325" i="1"/>
  <c r="H325" i="1"/>
  <c r="G287" i="1"/>
  <c r="H287" i="1"/>
  <c r="G339" i="1"/>
  <c r="H339" i="1"/>
  <c r="G363" i="1"/>
  <c r="G323" i="1"/>
  <c r="H323" i="1"/>
  <c r="I336" i="1"/>
  <c r="J336" i="1"/>
  <c r="I126" i="1"/>
  <c r="J126" i="1"/>
  <c r="I51" i="1"/>
  <c r="J51" i="1"/>
  <c r="I242" i="1"/>
  <c r="J242" i="1"/>
  <c r="I211" i="1"/>
  <c r="J211" i="1"/>
  <c r="I208" i="1"/>
  <c r="J208" i="1"/>
  <c r="I155" i="1"/>
  <c r="J155" i="1"/>
  <c r="I90" i="1"/>
  <c r="J90" i="1"/>
  <c r="I274" i="1"/>
  <c r="J274" i="1"/>
  <c r="I37" i="1"/>
  <c r="J37" i="1"/>
  <c r="I194" i="1"/>
  <c r="J194" i="1"/>
  <c r="G308" i="1"/>
  <c r="H308" i="1"/>
  <c r="G226" i="1"/>
  <c r="H226" i="1"/>
  <c r="G267" i="1"/>
  <c r="H267" i="1"/>
  <c r="G331" i="1"/>
  <c r="H331" i="1"/>
  <c r="G242" i="1"/>
  <c r="H242" i="1"/>
  <c r="G280" i="1"/>
  <c r="H280" i="1"/>
  <c r="G328" i="1"/>
  <c r="H328" i="1"/>
  <c r="G239" i="1"/>
  <c r="H239" i="1"/>
  <c r="G300" i="1"/>
  <c r="H300" i="1"/>
  <c r="G351" i="1"/>
  <c r="H351" i="1"/>
  <c r="G187" i="1"/>
  <c r="H187" i="1"/>
  <c r="G182" i="1"/>
  <c r="H182" i="1"/>
  <c r="I67" i="1"/>
  <c r="J67" i="1"/>
  <c r="I78" i="1"/>
  <c r="J78" i="1"/>
  <c r="I278" i="1"/>
  <c r="J278" i="1"/>
  <c r="I243" i="1"/>
  <c r="J243" i="1"/>
  <c r="G297" i="1"/>
  <c r="H297" i="1"/>
  <c r="I171" i="1"/>
  <c r="J171" i="1"/>
  <c r="I101" i="1"/>
  <c r="J101" i="1"/>
  <c r="I298" i="1"/>
  <c r="J298" i="1"/>
  <c r="I62" i="1"/>
  <c r="J62" i="1"/>
  <c r="I209" i="1"/>
  <c r="J209" i="1"/>
  <c r="G343" i="1"/>
  <c r="H343" i="1"/>
  <c r="G252" i="1"/>
  <c r="H252" i="1"/>
  <c r="G303" i="1"/>
  <c r="H303" i="1"/>
  <c r="G356" i="1"/>
  <c r="H356" i="1"/>
  <c r="G354" i="1"/>
  <c r="H354" i="1"/>
  <c r="G154" i="1"/>
  <c r="H154" i="1"/>
  <c r="I355" i="1"/>
  <c r="J355" i="1"/>
  <c r="I315" i="1"/>
  <c r="J315" i="1"/>
  <c r="I94" i="1"/>
  <c r="J94" i="1"/>
  <c r="I322" i="1"/>
  <c r="J322" i="1"/>
  <c r="I261" i="1"/>
  <c r="J261" i="1"/>
  <c r="I43" i="1"/>
  <c r="J43" i="1"/>
  <c r="I186" i="1"/>
  <c r="J186" i="1"/>
  <c r="I131" i="1"/>
  <c r="J131" i="1"/>
  <c r="I314" i="1"/>
  <c r="J314" i="1"/>
  <c r="I77" i="1"/>
  <c r="J77" i="1"/>
  <c r="I240" i="1"/>
  <c r="J240" i="1"/>
  <c r="G321" i="1"/>
  <c r="H321" i="1"/>
  <c r="G232" i="1"/>
  <c r="H232" i="1"/>
  <c r="G283" i="1"/>
  <c r="H283" i="1"/>
  <c r="G334" i="1"/>
  <c r="H334" i="1"/>
  <c r="G248" i="1"/>
  <c r="H248" i="1"/>
  <c r="G290" i="1"/>
  <c r="H290" i="1"/>
  <c r="G362" i="1"/>
  <c r="H362" i="1"/>
  <c r="G255" i="1"/>
  <c r="H255" i="1"/>
  <c r="G306" i="1"/>
  <c r="H306" i="1"/>
  <c r="G347" i="1"/>
  <c r="H347" i="1"/>
  <c r="I363" i="1"/>
  <c r="I253" i="1"/>
  <c r="J253" i="1"/>
  <c r="I109" i="1"/>
  <c r="J109" i="1"/>
  <c r="G70" i="1"/>
  <c r="H70" i="1"/>
  <c r="I282" i="1"/>
  <c r="J282" i="1"/>
  <c r="I58" i="1"/>
  <c r="J58" i="1"/>
  <c r="I215" i="1"/>
  <c r="J215" i="1"/>
  <c r="I146" i="1"/>
  <c r="J146" i="1"/>
  <c r="G55" i="1"/>
  <c r="H55" i="1"/>
  <c r="I93" i="1"/>
  <c r="J93" i="1"/>
  <c r="I258" i="1"/>
  <c r="J258" i="1"/>
  <c r="G257" i="1"/>
  <c r="H257" i="1"/>
  <c r="G324" i="1"/>
  <c r="H324" i="1"/>
  <c r="G235" i="1"/>
  <c r="H235" i="1"/>
  <c r="G286" i="1"/>
  <c r="H286" i="1"/>
  <c r="G349" i="1"/>
  <c r="H349" i="1"/>
  <c r="G258" i="1"/>
  <c r="H258" i="1"/>
  <c r="G293" i="1"/>
  <c r="H293" i="1"/>
  <c r="G205" i="1"/>
  <c r="H205" i="1"/>
  <c r="G319" i="1"/>
  <c r="H319" i="1"/>
  <c r="G350" i="1"/>
  <c r="H350" i="1"/>
  <c r="G345" i="1"/>
  <c r="H345" i="1"/>
  <c r="I347" i="1"/>
  <c r="J347" i="1"/>
  <c r="I132" i="1"/>
  <c r="J132" i="1"/>
  <c r="I239" i="1"/>
  <c r="J239" i="1"/>
  <c r="I135" i="1"/>
  <c r="J135" i="1"/>
  <c r="I138" i="1"/>
  <c r="J138" i="1"/>
  <c r="I323" i="1"/>
  <c r="J323" i="1"/>
  <c r="I69" i="1"/>
  <c r="J69" i="1"/>
  <c r="I234" i="1"/>
  <c r="J234" i="1"/>
  <c r="I157" i="1"/>
  <c r="J157" i="1"/>
  <c r="G86" i="1"/>
  <c r="H86" i="1"/>
  <c r="I122" i="1"/>
  <c r="J122" i="1"/>
  <c r="I277" i="1"/>
  <c r="J277" i="1"/>
  <c r="I154" i="1"/>
  <c r="J154" i="1"/>
  <c r="G312" i="1"/>
  <c r="H312" i="1"/>
  <c r="G236" i="1"/>
  <c r="H236" i="1"/>
  <c r="G284" i="1"/>
  <c r="H284" i="1"/>
  <c r="G335" i="1"/>
  <c r="H335" i="1"/>
  <c r="G360" i="1"/>
  <c r="H360" i="1"/>
  <c r="I338" i="1"/>
  <c r="J338" i="1"/>
  <c r="I246" i="1"/>
  <c r="J246" i="1"/>
  <c r="I38" i="1"/>
  <c r="J38" i="1"/>
  <c r="I210" i="1"/>
  <c r="J210" i="1"/>
  <c r="I196" i="1"/>
  <c r="J196" i="1"/>
  <c r="I153" i="1"/>
  <c r="J153" i="1"/>
  <c r="I129" i="1"/>
  <c r="J129" i="1"/>
  <c r="I115" i="1"/>
  <c r="J115" i="1"/>
  <c r="I237" i="1"/>
  <c r="J237" i="1"/>
  <c r="I335" i="1"/>
  <c r="J335" i="1"/>
  <c r="I179" i="1"/>
  <c r="J179" i="1"/>
  <c r="I316" i="1"/>
  <c r="J316" i="1"/>
  <c r="I362" i="1"/>
  <c r="J362" i="1"/>
  <c r="I139" i="1"/>
  <c r="J139" i="1"/>
  <c r="I41" i="1"/>
  <c r="J41" i="1"/>
  <c r="S8" i="1"/>
  <c r="I8" i="1"/>
  <c r="F8" i="1"/>
  <c r="G8" i="1"/>
  <c r="H8" i="1"/>
  <c r="S337" i="1"/>
  <c r="G337" i="1"/>
  <c r="H337" i="1"/>
  <c r="F337" i="1"/>
  <c r="I337" i="1"/>
  <c r="J340" i="1"/>
  <c r="J260" i="1"/>
  <c r="J172" i="1"/>
  <c r="J30" i="1"/>
  <c r="S345" i="1"/>
  <c r="I345" i="1"/>
  <c r="S363" i="1"/>
  <c r="I265" i="1"/>
  <c r="I36" i="1"/>
  <c r="I275" i="1"/>
  <c r="I98" i="1"/>
  <c r="I297" i="1"/>
  <c r="I221" i="1"/>
  <c r="I57" i="1"/>
  <c r="I306" i="1"/>
  <c r="G192" i="1"/>
  <c r="H192" i="1"/>
  <c r="I73" i="1"/>
  <c r="G310" i="1"/>
  <c r="H310" i="1"/>
  <c r="I85" i="1"/>
  <c r="I291" i="1"/>
  <c r="I218" i="1"/>
  <c r="I156" i="1"/>
  <c r="I88" i="1"/>
  <c r="I34" i="1"/>
  <c r="I116" i="1"/>
  <c r="I307" i="1"/>
  <c r="I125" i="1"/>
  <c r="G66" i="1"/>
  <c r="H66" i="1"/>
  <c r="I284" i="1"/>
  <c r="I91" i="1"/>
  <c r="G60" i="1"/>
  <c r="H60" i="1"/>
  <c r="I48" i="1"/>
  <c r="I299" i="1"/>
  <c r="I113" i="1"/>
  <c r="I141" i="1"/>
  <c r="I60" i="1"/>
  <c r="I233" i="1"/>
  <c r="I45" i="1"/>
  <c r="I267" i="1"/>
  <c r="I202" i="1"/>
  <c r="I145" i="1"/>
  <c r="I72" i="1"/>
  <c r="I309" i="1"/>
  <c r="G80" i="1"/>
  <c r="H80" i="1"/>
  <c r="I110" i="1"/>
  <c r="I53" i="1"/>
  <c r="G199" i="1"/>
  <c r="H199" i="1"/>
  <c r="G31" i="1"/>
  <c r="H31" i="1"/>
  <c r="I259" i="1"/>
  <c r="I195" i="1"/>
  <c r="G171" i="1"/>
  <c r="H171" i="1"/>
  <c r="I28" i="1"/>
  <c r="I82" i="1"/>
  <c r="I213" i="1"/>
  <c r="I301" i="1"/>
  <c r="I226" i="1"/>
  <c r="I162" i="1"/>
  <c r="I107" i="1"/>
  <c r="I50" i="1"/>
  <c r="I176" i="1"/>
  <c r="I354" i="1"/>
  <c r="I252" i="1"/>
  <c r="I174" i="1"/>
  <c r="I117" i="1"/>
  <c r="I266" i="1"/>
  <c r="I199" i="1"/>
  <c r="I144" i="1"/>
  <c r="I83" i="1"/>
  <c r="I33" i="1"/>
  <c r="G110" i="1"/>
  <c r="H110" i="1"/>
  <c r="I304" i="1"/>
  <c r="I228" i="1"/>
  <c r="I168" i="1"/>
  <c r="I181" i="1"/>
  <c r="I123" i="1"/>
  <c r="I63" i="1"/>
  <c r="I119" i="1"/>
  <c r="G141" i="1"/>
  <c r="H141" i="1"/>
  <c r="I329" i="1"/>
  <c r="I192" i="1"/>
  <c r="G209" i="1"/>
  <c r="H209" i="1"/>
  <c r="I147" i="1"/>
  <c r="G246" i="1"/>
  <c r="H246" i="1"/>
  <c r="I283" i="1"/>
  <c r="I106" i="1"/>
  <c r="G91" i="1"/>
  <c r="H91" i="1"/>
  <c r="I170" i="1"/>
  <c r="I358" i="1"/>
  <c r="I97" i="1"/>
  <c r="I47" i="1"/>
  <c r="G166" i="1"/>
  <c r="H166" i="1"/>
  <c r="I331" i="1"/>
  <c r="I251" i="1"/>
  <c r="I187" i="1"/>
  <c r="I130" i="1"/>
  <c r="I59" i="1"/>
  <c r="G221" i="1"/>
  <c r="H221" i="1"/>
  <c r="G45" i="1"/>
  <c r="H45" i="1"/>
  <c r="I95" i="1"/>
  <c r="I40" i="1"/>
  <c r="G147" i="1"/>
  <c r="H147" i="1"/>
  <c r="G116" i="1"/>
  <c r="H116" i="1"/>
  <c r="I197" i="1"/>
  <c r="I184" i="1"/>
  <c r="I205" i="1"/>
  <c r="I42" i="1"/>
  <c r="G76" i="1"/>
  <c r="H76" i="1"/>
  <c r="I160" i="1"/>
  <c r="G358" i="1"/>
  <c r="H358" i="1"/>
  <c r="I229" i="1"/>
  <c r="I271" i="1"/>
  <c r="I64" i="1"/>
  <c r="I219" i="1"/>
  <c r="I35" i="1"/>
  <c r="G129" i="1"/>
  <c r="H129" i="1"/>
  <c r="I310" i="1"/>
  <c r="I235" i="1"/>
  <c r="I173" i="1"/>
  <c r="I100" i="1"/>
  <c r="I44" i="1"/>
  <c r="I165" i="1"/>
  <c r="I330" i="1"/>
  <c r="I79" i="1"/>
  <c r="I31" i="1"/>
  <c r="I103" i="1"/>
  <c r="I303" i="1"/>
  <c r="I227" i="1"/>
  <c r="G50" i="1"/>
  <c r="H50" i="1"/>
  <c r="G259" i="1"/>
  <c r="H259" i="1"/>
  <c r="G338" i="1"/>
  <c r="H338" i="1"/>
  <c r="H7" i="3"/>
  <c r="G19" i="3"/>
  <c r="J187" i="1"/>
  <c r="J252" i="1"/>
  <c r="J45" i="1"/>
  <c r="J345" i="1"/>
  <c r="J337" i="1"/>
  <c r="J235" i="1"/>
  <c r="J106" i="1"/>
  <c r="J119" i="1"/>
  <c r="J110" i="1"/>
  <c r="J233" i="1"/>
  <c r="J221" i="1"/>
  <c r="J63" i="1"/>
  <c r="J297" i="1"/>
  <c r="J79" i="1"/>
  <c r="J95" i="1"/>
  <c r="J123" i="1"/>
  <c r="J144" i="1"/>
  <c r="J50" i="1"/>
  <c r="J309" i="1"/>
  <c r="J141" i="1"/>
  <c r="J125" i="1"/>
  <c r="J85" i="1"/>
  <c r="J98" i="1"/>
  <c r="J213" i="1"/>
  <c r="J57" i="1"/>
  <c r="J33" i="1"/>
  <c r="J160" i="1"/>
  <c r="J283" i="1"/>
  <c r="J28" i="1"/>
  <c r="J291" i="1"/>
  <c r="J47" i="1"/>
  <c r="J147" i="1"/>
  <c r="J181" i="1"/>
  <c r="J199" i="1"/>
  <c r="J107" i="1"/>
  <c r="J195" i="1"/>
  <c r="J72" i="1"/>
  <c r="J113" i="1"/>
  <c r="J307" i="1"/>
  <c r="J275" i="1"/>
  <c r="J173" i="1"/>
  <c r="J91" i="1"/>
  <c r="J82" i="1"/>
  <c r="J218" i="1"/>
  <c r="J310" i="1"/>
  <c r="J331" i="1"/>
  <c r="J83" i="1"/>
  <c r="J60" i="1"/>
  <c r="J97" i="1"/>
  <c r="J168" i="1"/>
  <c r="J266" i="1"/>
  <c r="J162" i="1"/>
  <c r="J259" i="1"/>
  <c r="J145" i="1"/>
  <c r="J299" i="1"/>
  <c r="J116" i="1"/>
  <c r="J73" i="1"/>
  <c r="J36" i="1"/>
  <c r="J229" i="1"/>
  <c r="J53" i="1"/>
  <c r="J156" i="1"/>
  <c r="J103" i="1"/>
  <c r="J251" i="1"/>
  <c r="J354" i="1"/>
  <c r="J284" i="1"/>
  <c r="J40" i="1"/>
  <c r="J35" i="1"/>
  <c r="J42" i="1"/>
  <c r="J219" i="1"/>
  <c r="J44" i="1"/>
  <c r="J64" i="1"/>
  <c r="J184" i="1"/>
  <c r="J59" i="1"/>
  <c r="J358" i="1"/>
  <c r="J192" i="1"/>
  <c r="J228" i="1"/>
  <c r="J117" i="1"/>
  <c r="J226" i="1"/>
  <c r="J202" i="1"/>
  <c r="J48" i="1"/>
  <c r="J34" i="1"/>
  <c r="J265" i="1"/>
  <c r="J8" i="1"/>
  <c r="J303" i="1"/>
  <c r="H363" i="1"/>
  <c r="J31" i="1"/>
  <c r="J176" i="1"/>
  <c r="J330" i="1"/>
  <c r="J165" i="1"/>
  <c r="J205" i="1"/>
  <c r="J227" i="1"/>
  <c r="J100" i="1"/>
  <c r="J271" i="1"/>
  <c r="J197" i="1"/>
  <c r="J130" i="1"/>
  <c r="J170" i="1"/>
  <c r="J329" i="1"/>
  <c r="J304" i="1"/>
  <c r="J174" i="1"/>
  <c r="J301" i="1"/>
  <c r="J267" i="1"/>
  <c r="J88" i="1"/>
  <c r="J306" i="1"/>
  <c r="I7" i="3"/>
  <c r="H19" i="3"/>
  <c r="I19" i="3"/>
  <c r="J363" i="1"/>
  <c r="J19" i="3"/>
  <c r="J8" i="3"/>
  <c r="J14" i="3"/>
  <c r="J9" i="3"/>
  <c r="J16" i="3"/>
  <c r="J17" i="3"/>
  <c r="J12" i="3"/>
  <c r="J13" i="3"/>
  <c r="J11" i="3"/>
  <c r="J10" i="3"/>
  <c r="J15" i="3"/>
  <c r="J7" i="3"/>
  <c r="J365" i="1"/>
  <c r="J366" i="1"/>
  <c r="K104" i="1"/>
  <c r="L104" i="1"/>
  <c r="M104" i="1"/>
  <c r="N104" i="1"/>
  <c r="O104" i="1"/>
  <c r="K19" i="1"/>
  <c r="L19" i="1"/>
  <c r="M19" i="1"/>
  <c r="N19" i="1"/>
  <c r="O19" i="1"/>
  <c r="K134" i="1"/>
  <c r="L134" i="1"/>
  <c r="M134" i="1"/>
  <c r="N134" i="1"/>
  <c r="O134" i="1"/>
  <c r="K86" i="1"/>
  <c r="L86" i="1"/>
  <c r="M86" i="1"/>
  <c r="N86" i="1"/>
  <c r="O86" i="1"/>
  <c r="K264" i="1"/>
  <c r="L264" i="1"/>
  <c r="M264" i="1"/>
  <c r="N264" i="1"/>
  <c r="O264" i="1"/>
  <c r="K137" i="1"/>
  <c r="L137" i="1"/>
  <c r="M137" i="1"/>
  <c r="N137" i="1"/>
  <c r="O137" i="1"/>
  <c r="K71" i="1"/>
  <c r="L71" i="1"/>
  <c r="M71" i="1"/>
  <c r="N71" i="1"/>
  <c r="O71" i="1"/>
  <c r="K212" i="1"/>
  <c r="L212" i="1"/>
  <c r="M212" i="1"/>
  <c r="N212" i="1"/>
  <c r="O212" i="1"/>
  <c r="K289" i="1"/>
  <c r="L289" i="1"/>
  <c r="M289" i="1"/>
  <c r="N289" i="1"/>
  <c r="O289" i="1"/>
  <c r="K164" i="1"/>
  <c r="L164" i="1"/>
  <c r="M164" i="1"/>
  <c r="N164" i="1"/>
  <c r="O164" i="1"/>
  <c r="K10" i="1"/>
  <c r="L10" i="1"/>
  <c r="M10" i="1"/>
  <c r="N10" i="1"/>
  <c r="O10" i="1"/>
  <c r="K171" i="1"/>
  <c r="L171" i="1"/>
  <c r="M171" i="1"/>
  <c r="N171" i="1"/>
  <c r="O171" i="1"/>
  <c r="K254" i="1"/>
  <c r="L254" i="1"/>
  <c r="M254" i="1"/>
  <c r="N254" i="1"/>
  <c r="O254" i="1"/>
  <c r="K359" i="1"/>
  <c r="L359" i="1"/>
  <c r="M359" i="1"/>
  <c r="N359" i="1"/>
  <c r="O359" i="1"/>
  <c r="K332" i="1"/>
  <c r="L332" i="1"/>
  <c r="M332" i="1"/>
  <c r="N332" i="1"/>
  <c r="O332" i="1"/>
  <c r="K308" i="1"/>
  <c r="L308" i="1"/>
  <c r="M308" i="1"/>
  <c r="N308" i="1"/>
  <c r="O308" i="1"/>
  <c r="K190" i="1"/>
  <c r="L190" i="1"/>
  <c r="M190" i="1"/>
  <c r="N190" i="1"/>
  <c r="O190" i="1"/>
  <c r="K244" i="1"/>
  <c r="L244" i="1"/>
  <c r="M244" i="1"/>
  <c r="N244" i="1"/>
  <c r="O244" i="1"/>
  <c r="K68" i="1"/>
  <c r="L68" i="1"/>
  <c r="M68" i="1"/>
  <c r="N68" i="1"/>
  <c r="O68" i="1"/>
  <c r="K13" i="1"/>
  <c r="L13" i="1"/>
  <c r="M13" i="1"/>
  <c r="N13" i="1"/>
  <c r="O13" i="1"/>
  <c r="K76" i="1"/>
  <c r="L76" i="1"/>
  <c r="M76" i="1"/>
  <c r="N76" i="1"/>
  <c r="O76" i="1"/>
  <c r="K21" i="1"/>
  <c r="L21" i="1"/>
  <c r="M21" i="1"/>
  <c r="N21" i="1"/>
  <c r="O21" i="1"/>
  <c r="K74" i="1"/>
  <c r="L74" i="1"/>
  <c r="M74" i="1"/>
  <c r="N74" i="1"/>
  <c r="O74" i="1"/>
  <c r="K169" i="1"/>
  <c r="L169" i="1"/>
  <c r="M169" i="1"/>
  <c r="N169" i="1"/>
  <c r="O169" i="1"/>
  <c r="K305" i="1"/>
  <c r="L305" i="1"/>
  <c r="M305" i="1"/>
  <c r="N305" i="1"/>
  <c r="O305" i="1"/>
  <c r="K353" i="1"/>
  <c r="L353" i="1"/>
  <c r="M353" i="1"/>
  <c r="N353" i="1"/>
  <c r="O353" i="1"/>
  <c r="K163" i="1"/>
  <c r="L163" i="1"/>
  <c r="M163" i="1"/>
  <c r="N163" i="1"/>
  <c r="O163" i="1"/>
  <c r="K20" i="1"/>
  <c r="L20" i="1"/>
  <c r="M20" i="1"/>
  <c r="N20" i="1"/>
  <c r="O20" i="1"/>
  <c r="K316" i="1"/>
  <c r="L316" i="1"/>
  <c r="M316" i="1"/>
  <c r="N316" i="1"/>
  <c r="O316" i="1"/>
  <c r="K142" i="1"/>
  <c r="L142" i="1"/>
  <c r="M142" i="1"/>
  <c r="N142" i="1"/>
  <c r="O142" i="1"/>
  <c r="K16" i="1"/>
  <c r="L16" i="1"/>
  <c r="M16" i="1"/>
  <c r="N16" i="1"/>
  <c r="O16" i="1"/>
  <c r="K105" i="1"/>
  <c r="L105" i="1"/>
  <c r="M105" i="1"/>
  <c r="N105" i="1"/>
  <c r="O105" i="1"/>
  <c r="K333" i="1"/>
  <c r="L333" i="1"/>
  <c r="M333" i="1"/>
  <c r="N333" i="1"/>
  <c r="O333" i="1"/>
  <c r="K94" i="1"/>
  <c r="L94" i="1"/>
  <c r="M94" i="1"/>
  <c r="N94" i="1"/>
  <c r="O94" i="1"/>
  <c r="K178" i="1"/>
  <c r="L178" i="1"/>
  <c r="M178" i="1"/>
  <c r="N178" i="1"/>
  <c r="O178" i="1"/>
  <c r="K191" i="1"/>
  <c r="L191" i="1"/>
  <c r="M191" i="1"/>
  <c r="N191" i="1"/>
  <c r="O191" i="1"/>
  <c r="K159" i="1"/>
  <c r="L159" i="1"/>
  <c r="M159" i="1"/>
  <c r="N159" i="1"/>
  <c r="O159" i="1"/>
  <c r="K293" i="1"/>
  <c r="L293" i="1"/>
  <c r="M293" i="1"/>
  <c r="N293" i="1"/>
  <c r="O293" i="1"/>
  <c r="K56" i="1"/>
  <c r="L56" i="1"/>
  <c r="M56" i="1"/>
  <c r="N56" i="1"/>
  <c r="O56" i="1"/>
  <c r="K336" i="1"/>
  <c r="L336" i="1"/>
  <c r="M336" i="1"/>
  <c r="N336" i="1"/>
  <c r="O336" i="1"/>
  <c r="K111" i="1"/>
  <c r="L111" i="1"/>
  <c r="M111" i="1"/>
  <c r="N111" i="1"/>
  <c r="O111" i="1"/>
  <c r="K81" i="1"/>
  <c r="L81" i="1"/>
  <c r="M81" i="1"/>
  <c r="N81" i="1"/>
  <c r="O81" i="1"/>
  <c r="K355" i="1"/>
  <c r="L355" i="1"/>
  <c r="M355" i="1"/>
  <c r="N355" i="1"/>
  <c r="O355" i="1"/>
  <c r="K49" i="1"/>
  <c r="L49" i="1"/>
  <c r="M49" i="1"/>
  <c r="N49" i="1"/>
  <c r="O49" i="1"/>
  <c r="K323" i="1"/>
  <c r="L323" i="1"/>
  <c r="M323" i="1"/>
  <c r="N323" i="1"/>
  <c r="O323" i="1"/>
  <c r="K361" i="1"/>
  <c r="L361" i="1"/>
  <c r="M361" i="1"/>
  <c r="N361" i="1"/>
  <c r="O361" i="1"/>
  <c r="K58" i="1"/>
  <c r="L58" i="1"/>
  <c r="M58" i="1"/>
  <c r="N58" i="1"/>
  <c r="O58" i="1"/>
  <c r="K351" i="1"/>
  <c r="L351" i="1"/>
  <c r="M351" i="1"/>
  <c r="N351" i="1"/>
  <c r="O351" i="1"/>
  <c r="K18" i="1"/>
  <c r="L18" i="1"/>
  <c r="M18" i="1"/>
  <c r="N18" i="1"/>
  <c r="O18" i="1"/>
  <c r="K240" i="1"/>
  <c r="L240" i="1"/>
  <c r="M240" i="1"/>
  <c r="N240" i="1"/>
  <c r="O240" i="1"/>
  <c r="K350" i="1"/>
  <c r="L350" i="1"/>
  <c r="M350" i="1"/>
  <c r="N350" i="1"/>
  <c r="O350" i="1"/>
  <c r="K120" i="1"/>
  <c r="L120" i="1"/>
  <c r="M120" i="1"/>
  <c r="N120" i="1"/>
  <c r="O120" i="1"/>
  <c r="K51" i="1"/>
  <c r="L51" i="1"/>
  <c r="M51" i="1"/>
  <c r="N51" i="1"/>
  <c r="O51" i="1"/>
  <c r="K89" i="1"/>
  <c r="L89" i="1"/>
  <c r="M89" i="1"/>
  <c r="N89" i="1"/>
  <c r="O89" i="1"/>
  <c r="K55" i="1"/>
  <c r="L55" i="1"/>
  <c r="M55" i="1"/>
  <c r="N55" i="1"/>
  <c r="O55" i="1"/>
  <c r="K182" i="1"/>
  <c r="L182" i="1"/>
  <c r="M182" i="1"/>
  <c r="N182" i="1"/>
  <c r="O182" i="1"/>
  <c r="K274" i="1"/>
  <c r="L274" i="1"/>
  <c r="M274" i="1"/>
  <c r="N274" i="1"/>
  <c r="O274" i="1"/>
  <c r="K118" i="1"/>
  <c r="L118" i="1"/>
  <c r="M118" i="1"/>
  <c r="N118" i="1"/>
  <c r="O118" i="1"/>
  <c r="K257" i="1"/>
  <c r="L257" i="1"/>
  <c r="M257" i="1"/>
  <c r="N257" i="1"/>
  <c r="O257" i="1"/>
  <c r="K15" i="1"/>
  <c r="L15" i="1"/>
  <c r="M15" i="1"/>
  <c r="N15" i="1"/>
  <c r="O15" i="1"/>
  <c r="K231" i="1"/>
  <c r="L231" i="1"/>
  <c r="M231" i="1"/>
  <c r="N231" i="1"/>
  <c r="O231" i="1"/>
  <c r="K124" i="1"/>
  <c r="L124" i="1"/>
  <c r="M124" i="1"/>
  <c r="N124" i="1"/>
  <c r="O124" i="1"/>
  <c r="K17" i="1"/>
  <c r="L17" i="1"/>
  <c r="M17" i="1"/>
  <c r="N17" i="1"/>
  <c r="O17" i="1"/>
  <c r="K343" i="1"/>
  <c r="L343" i="1"/>
  <c r="M343" i="1"/>
  <c r="N343" i="1"/>
  <c r="O343" i="1"/>
  <c r="K115" i="1"/>
  <c r="L115" i="1"/>
  <c r="M115" i="1"/>
  <c r="N115" i="1"/>
  <c r="O115" i="1"/>
  <c r="K204" i="1"/>
  <c r="L204" i="1"/>
  <c r="M204" i="1"/>
  <c r="N204" i="1"/>
  <c r="O204" i="1"/>
  <c r="K177" i="1"/>
  <c r="L177" i="1"/>
  <c r="M177" i="1"/>
  <c r="N177" i="1"/>
  <c r="O177" i="1"/>
  <c r="K143" i="1"/>
  <c r="L143" i="1"/>
  <c r="M143" i="1"/>
  <c r="N143" i="1"/>
  <c r="O143" i="1"/>
  <c r="K80" i="1"/>
  <c r="L80" i="1"/>
  <c r="M80" i="1"/>
  <c r="N80" i="1"/>
  <c r="O80" i="1"/>
  <c r="K276" i="1"/>
  <c r="L276" i="1"/>
  <c r="M276" i="1"/>
  <c r="N276" i="1"/>
  <c r="O276" i="1"/>
  <c r="K294" i="1"/>
  <c r="L294" i="1"/>
  <c r="M294" i="1"/>
  <c r="N294" i="1"/>
  <c r="O294" i="1"/>
  <c r="K356" i="1"/>
  <c r="L356" i="1"/>
  <c r="M356" i="1"/>
  <c r="N356" i="1"/>
  <c r="O356" i="1"/>
  <c r="K152" i="1"/>
  <c r="L152" i="1"/>
  <c r="M152" i="1"/>
  <c r="N152" i="1"/>
  <c r="O152" i="1"/>
  <c r="K96" i="1"/>
  <c r="L96" i="1"/>
  <c r="M96" i="1"/>
  <c r="N96" i="1"/>
  <c r="O96" i="1"/>
  <c r="K320" i="1"/>
  <c r="L320" i="1"/>
  <c r="M320" i="1"/>
  <c r="N320" i="1"/>
  <c r="O320" i="1"/>
  <c r="K239" i="1"/>
  <c r="L239" i="1"/>
  <c r="M239" i="1"/>
  <c r="N239" i="1"/>
  <c r="O239" i="1"/>
  <c r="K286" i="1"/>
  <c r="L286" i="1"/>
  <c r="M286" i="1"/>
  <c r="N286" i="1"/>
  <c r="O286" i="1"/>
  <c r="K223" i="1"/>
  <c r="L223" i="1"/>
  <c r="M223" i="1"/>
  <c r="N223" i="1"/>
  <c r="O223" i="1"/>
  <c r="K263" i="1"/>
  <c r="L263" i="1"/>
  <c r="M263" i="1"/>
  <c r="N263" i="1"/>
  <c r="O263" i="1"/>
  <c r="K121" i="1"/>
  <c r="L121" i="1"/>
  <c r="M121" i="1"/>
  <c r="N121" i="1"/>
  <c r="O121" i="1"/>
  <c r="K317" i="1"/>
  <c r="L317" i="1"/>
  <c r="M317" i="1"/>
  <c r="N317" i="1"/>
  <c r="O317" i="1"/>
  <c r="K302" i="1"/>
  <c r="L302" i="1"/>
  <c r="M302" i="1"/>
  <c r="N302" i="1"/>
  <c r="O302" i="1"/>
  <c r="K127" i="1"/>
  <c r="L127" i="1"/>
  <c r="M127" i="1"/>
  <c r="N127" i="1"/>
  <c r="O127" i="1"/>
  <c r="K158" i="1"/>
  <c r="L158" i="1"/>
  <c r="M158" i="1"/>
  <c r="N158" i="1"/>
  <c r="O158" i="1"/>
  <c r="K321" i="1"/>
  <c r="L321" i="1"/>
  <c r="M321" i="1"/>
  <c r="N321" i="1"/>
  <c r="O321" i="1"/>
  <c r="K193" i="1"/>
  <c r="L193" i="1"/>
  <c r="M193" i="1"/>
  <c r="N193" i="1"/>
  <c r="O193" i="1"/>
  <c r="K24" i="1"/>
  <c r="L24" i="1"/>
  <c r="M24" i="1"/>
  <c r="N24" i="1"/>
  <c r="O24" i="1"/>
  <c r="K167" i="1"/>
  <c r="L167" i="1"/>
  <c r="M167" i="1"/>
  <c r="N167" i="1"/>
  <c r="O167" i="1"/>
  <c r="K149" i="1"/>
  <c r="L149" i="1"/>
  <c r="M149" i="1"/>
  <c r="N149" i="1"/>
  <c r="O149" i="1"/>
  <c r="K198" i="1"/>
  <c r="L198" i="1"/>
  <c r="M198" i="1"/>
  <c r="N198" i="1"/>
  <c r="O198" i="1"/>
  <c r="K7" i="1"/>
  <c r="L7" i="1"/>
  <c r="K312" i="1"/>
  <c r="L312" i="1"/>
  <c r="M312" i="1"/>
  <c r="N312" i="1"/>
  <c r="O312" i="1"/>
  <c r="K222" i="1"/>
  <c r="L222" i="1"/>
  <c r="M222" i="1"/>
  <c r="N222" i="1"/>
  <c r="O222" i="1"/>
  <c r="K250" i="1"/>
  <c r="L250" i="1"/>
  <c r="M250" i="1"/>
  <c r="N250" i="1"/>
  <c r="O250" i="1"/>
  <c r="K166" i="1"/>
  <c r="L166" i="1"/>
  <c r="M166" i="1"/>
  <c r="N166" i="1"/>
  <c r="O166" i="1"/>
  <c r="K128" i="1"/>
  <c r="L128" i="1"/>
  <c r="M128" i="1"/>
  <c r="N128" i="1"/>
  <c r="O128" i="1"/>
  <c r="K324" i="1"/>
  <c r="L324" i="1"/>
  <c r="M324" i="1"/>
  <c r="N324" i="1"/>
  <c r="O324" i="1"/>
  <c r="K270" i="1"/>
  <c r="L270" i="1"/>
  <c r="M270" i="1"/>
  <c r="N270" i="1"/>
  <c r="O270" i="1"/>
  <c r="K300" i="1"/>
  <c r="L300" i="1"/>
  <c r="M300" i="1"/>
  <c r="N300" i="1"/>
  <c r="O300" i="1"/>
  <c r="K285" i="1"/>
  <c r="L285" i="1"/>
  <c r="M285" i="1"/>
  <c r="N285" i="1"/>
  <c r="O285" i="1"/>
  <c r="K183" i="1"/>
  <c r="L183" i="1"/>
  <c r="M183" i="1"/>
  <c r="N183" i="1"/>
  <c r="O183" i="1"/>
  <c r="K62" i="1"/>
  <c r="L62" i="1"/>
  <c r="M62" i="1"/>
  <c r="N62" i="1"/>
  <c r="O62" i="1"/>
  <c r="K37" i="1"/>
  <c r="L37" i="1"/>
  <c r="M37" i="1"/>
  <c r="N37" i="1"/>
  <c r="O37" i="1"/>
  <c r="K249" i="1"/>
  <c r="L249" i="1"/>
  <c r="M249" i="1"/>
  <c r="N249" i="1"/>
  <c r="O249" i="1"/>
  <c r="K327" i="1"/>
  <c r="L327" i="1"/>
  <c r="M327" i="1"/>
  <c r="N327" i="1"/>
  <c r="O327" i="1"/>
  <c r="K84" i="1"/>
  <c r="L84" i="1"/>
  <c r="M84" i="1"/>
  <c r="N84" i="1"/>
  <c r="O84" i="1"/>
  <c r="K225" i="1"/>
  <c r="L225" i="1"/>
  <c r="M225" i="1"/>
  <c r="N225" i="1"/>
  <c r="O225" i="1"/>
  <c r="K135" i="1"/>
  <c r="L135" i="1"/>
  <c r="M135" i="1"/>
  <c r="N135" i="1"/>
  <c r="O135" i="1"/>
  <c r="K279" i="1"/>
  <c r="L279" i="1"/>
  <c r="M279" i="1"/>
  <c r="N279" i="1"/>
  <c r="O279" i="1"/>
  <c r="K102" i="1"/>
  <c r="L102" i="1"/>
  <c r="M102" i="1"/>
  <c r="N102" i="1"/>
  <c r="O102" i="1"/>
  <c r="K243" i="1"/>
  <c r="L243" i="1"/>
  <c r="M243" i="1"/>
  <c r="N243" i="1"/>
  <c r="O243" i="1"/>
  <c r="K344" i="1"/>
  <c r="L344" i="1"/>
  <c r="M344" i="1"/>
  <c r="N344" i="1"/>
  <c r="O344" i="1"/>
  <c r="K253" i="1"/>
  <c r="L253" i="1"/>
  <c r="M253" i="1"/>
  <c r="N253" i="1"/>
  <c r="O253" i="1"/>
  <c r="K314" i="1"/>
  <c r="L314" i="1"/>
  <c r="M314" i="1"/>
  <c r="N314" i="1"/>
  <c r="O314" i="1"/>
  <c r="K65" i="1"/>
  <c r="L65" i="1"/>
  <c r="M65" i="1"/>
  <c r="N65" i="1"/>
  <c r="O65" i="1"/>
  <c r="K342" i="1"/>
  <c r="L342" i="1"/>
  <c r="M342" i="1"/>
  <c r="N342" i="1"/>
  <c r="O342" i="1"/>
  <c r="K75" i="1"/>
  <c r="L75" i="1"/>
  <c r="M75" i="1"/>
  <c r="N75" i="1"/>
  <c r="O75" i="1"/>
  <c r="K268" i="1"/>
  <c r="L268" i="1"/>
  <c r="M268" i="1"/>
  <c r="N268" i="1"/>
  <c r="O268" i="1"/>
  <c r="K138" i="1"/>
  <c r="L138" i="1"/>
  <c r="M138" i="1"/>
  <c r="N138" i="1"/>
  <c r="O138" i="1"/>
  <c r="K139" i="1"/>
  <c r="L139" i="1"/>
  <c r="M139" i="1"/>
  <c r="N139" i="1"/>
  <c r="O139" i="1"/>
  <c r="K161" i="1"/>
  <c r="L161" i="1"/>
  <c r="M161" i="1"/>
  <c r="N161" i="1"/>
  <c r="O161" i="1"/>
  <c r="K217" i="1"/>
  <c r="L217" i="1"/>
  <c r="M217" i="1"/>
  <c r="N217" i="1"/>
  <c r="O217" i="1"/>
  <c r="K93" i="1"/>
  <c r="L93" i="1"/>
  <c r="M93" i="1"/>
  <c r="N93" i="1"/>
  <c r="O93" i="1"/>
  <c r="K43" i="1"/>
  <c r="L43" i="1"/>
  <c r="M43" i="1"/>
  <c r="N43" i="1"/>
  <c r="O43" i="1"/>
  <c r="K292" i="1"/>
  <c r="L292" i="1"/>
  <c r="M292" i="1"/>
  <c r="N292" i="1"/>
  <c r="O292" i="1"/>
  <c r="K360" i="1"/>
  <c r="L360" i="1"/>
  <c r="M360" i="1"/>
  <c r="N360" i="1"/>
  <c r="O360" i="1"/>
  <c r="K224" i="1"/>
  <c r="L224" i="1"/>
  <c r="M224" i="1"/>
  <c r="N224" i="1"/>
  <c r="O224" i="1"/>
  <c r="K150" i="1"/>
  <c r="L150" i="1"/>
  <c r="M150" i="1"/>
  <c r="N150" i="1"/>
  <c r="O150" i="1"/>
  <c r="K232" i="1"/>
  <c r="L232" i="1"/>
  <c r="M232" i="1"/>
  <c r="N232" i="1"/>
  <c r="O232" i="1"/>
  <c r="K140" i="1"/>
  <c r="L140" i="1"/>
  <c r="M140" i="1"/>
  <c r="N140" i="1"/>
  <c r="O140" i="1"/>
  <c r="K201" i="1"/>
  <c r="L201" i="1"/>
  <c r="M201" i="1"/>
  <c r="N201" i="1"/>
  <c r="O201" i="1"/>
  <c r="K41" i="1"/>
  <c r="L41" i="1"/>
  <c r="M41" i="1"/>
  <c r="N41" i="1"/>
  <c r="O41" i="1"/>
  <c r="K278" i="1"/>
  <c r="L278" i="1"/>
  <c r="M278" i="1"/>
  <c r="N278" i="1"/>
  <c r="O278" i="1"/>
  <c r="K54" i="1"/>
  <c r="L54" i="1"/>
  <c r="M54" i="1"/>
  <c r="N54" i="1"/>
  <c r="O54" i="1"/>
  <c r="K9" i="1"/>
  <c r="L9" i="1"/>
  <c r="M9" i="1"/>
  <c r="N9" i="1"/>
  <c r="O9" i="1"/>
  <c r="K281" i="1"/>
  <c r="L281" i="1"/>
  <c r="M281" i="1"/>
  <c r="N281" i="1"/>
  <c r="O281" i="1"/>
  <c r="K32" i="1"/>
  <c r="L32" i="1"/>
  <c r="M32" i="1"/>
  <c r="N32" i="1"/>
  <c r="O32" i="1"/>
  <c r="K339" i="1"/>
  <c r="L339" i="1"/>
  <c r="M339" i="1"/>
  <c r="N339" i="1"/>
  <c r="O339" i="1"/>
  <c r="K151" i="1"/>
  <c r="L151" i="1"/>
  <c r="M151" i="1"/>
  <c r="N151" i="1"/>
  <c r="O151" i="1"/>
  <c r="K362" i="1"/>
  <c r="L362" i="1"/>
  <c r="M362" i="1"/>
  <c r="N362" i="1"/>
  <c r="O362" i="1"/>
  <c r="K14" i="1"/>
  <c r="L14" i="1"/>
  <c r="M14" i="1"/>
  <c r="N14" i="1"/>
  <c r="O14" i="1"/>
  <c r="K230" i="1"/>
  <c r="L230" i="1"/>
  <c r="M230" i="1"/>
  <c r="N230" i="1"/>
  <c r="O230" i="1"/>
  <c r="K70" i="1"/>
  <c r="L70" i="1"/>
  <c r="M70" i="1"/>
  <c r="N70" i="1"/>
  <c r="O70" i="1"/>
  <c r="K203" i="1"/>
  <c r="L203" i="1"/>
  <c r="M203" i="1"/>
  <c r="N203" i="1"/>
  <c r="O203" i="1"/>
  <c r="K287" i="1"/>
  <c r="L287" i="1"/>
  <c r="M287" i="1"/>
  <c r="N287" i="1"/>
  <c r="O287" i="1"/>
  <c r="K341" i="1"/>
  <c r="L341" i="1"/>
  <c r="M341" i="1"/>
  <c r="N341" i="1"/>
  <c r="O341" i="1"/>
  <c r="K157" i="1"/>
  <c r="L157" i="1"/>
  <c r="M157" i="1"/>
  <c r="N157" i="1"/>
  <c r="O157" i="1"/>
  <c r="K154" i="1"/>
  <c r="L154" i="1"/>
  <c r="M154" i="1"/>
  <c r="N154" i="1"/>
  <c r="O154" i="1"/>
  <c r="K315" i="1"/>
  <c r="L315" i="1"/>
  <c r="M315" i="1"/>
  <c r="N315" i="1"/>
  <c r="O315" i="1"/>
  <c r="K77" i="1"/>
  <c r="L77" i="1"/>
  <c r="M77" i="1"/>
  <c r="N77" i="1"/>
  <c r="O77" i="1"/>
  <c r="K313" i="1"/>
  <c r="L313" i="1"/>
  <c r="M313" i="1"/>
  <c r="N313" i="1"/>
  <c r="O313" i="1"/>
  <c r="K112" i="1"/>
  <c r="L112" i="1"/>
  <c r="M112" i="1"/>
  <c r="N112" i="1"/>
  <c r="O112" i="1"/>
  <c r="K196" i="1"/>
  <c r="L196" i="1"/>
  <c r="M196" i="1"/>
  <c r="N196" i="1"/>
  <c r="O196" i="1"/>
  <c r="K269" i="1"/>
  <c r="L269" i="1"/>
  <c r="M269" i="1"/>
  <c r="N269" i="1"/>
  <c r="O269" i="1"/>
  <c r="K12" i="1"/>
  <c r="L12" i="1"/>
  <c r="M12" i="1"/>
  <c r="N12" i="1"/>
  <c r="O12" i="1"/>
  <c r="K26" i="1"/>
  <c r="L26" i="1"/>
  <c r="M26" i="1"/>
  <c r="N26" i="1"/>
  <c r="O26" i="1"/>
  <c r="K25" i="1"/>
  <c r="L25" i="1"/>
  <c r="M25" i="1"/>
  <c r="N25" i="1"/>
  <c r="O25" i="1"/>
  <c r="K175" i="1"/>
  <c r="L175" i="1"/>
  <c r="M175" i="1"/>
  <c r="N175" i="1"/>
  <c r="O175" i="1"/>
  <c r="K288" i="1"/>
  <c r="L288" i="1"/>
  <c r="M288" i="1"/>
  <c r="N288" i="1"/>
  <c r="O288" i="1"/>
  <c r="K66" i="1"/>
  <c r="L66" i="1"/>
  <c r="M66" i="1"/>
  <c r="N66" i="1"/>
  <c r="O66" i="1"/>
  <c r="K215" i="1"/>
  <c r="L215" i="1"/>
  <c r="M215" i="1"/>
  <c r="N215" i="1"/>
  <c r="O215" i="1"/>
  <c r="K338" i="1"/>
  <c r="L338" i="1"/>
  <c r="M338" i="1"/>
  <c r="N338" i="1"/>
  <c r="O338" i="1"/>
  <c r="K335" i="1"/>
  <c r="L335" i="1"/>
  <c r="M335" i="1"/>
  <c r="N335" i="1"/>
  <c r="O335" i="1"/>
  <c r="K185" i="1"/>
  <c r="L185" i="1"/>
  <c r="M185" i="1"/>
  <c r="N185" i="1"/>
  <c r="O185" i="1"/>
  <c r="K272" i="1"/>
  <c r="L272" i="1"/>
  <c r="M272" i="1"/>
  <c r="N272" i="1"/>
  <c r="O272" i="1"/>
  <c r="K255" i="1"/>
  <c r="L255" i="1"/>
  <c r="M255" i="1"/>
  <c r="N255" i="1"/>
  <c r="O255" i="1"/>
  <c r="K11" i="1"/>
  <c r="L11" i="1"/>
  <c r="M11" i="1"/>
  <c r="N11" i="1"/>
  <c r="O11" i="1"/>
  <c r="K258" i="1"/>
  <c r="L258" i="1"/>
  <c r="M258" i="1"/>
  <c r="N258" i="1"/>
  <c r="O258" i="1"/>
  <c r="K261" i="1"/>
  <c r="L261" i="1"/>
  <c r="M261" i="1"/>
  <c r="N261" i="1"/>
  <c r="O261" i="1"/>
  <c r="K246" i="1"/>
  <c r="L246" i="1"/>
  <c r="M246" i="1"/>
  <c r="N246" i="1"/>
  <c r="O246" i="1"/>
  <c r="K319" i="1"/>
  <c r="L319" i="1"/>
  <c r="M319" i="1"/>
  <c r="N319" i="1"/>
  <c r="O319" i="1"/>
  <c r="K318" i="1"/>
  <c r="L318" i="1"/>
  <c r="M318" i="1"/>
  <c r="N318" i="1"/>
  <c r="O318" i="1"/>
  <c r="K273" i="1"/>
  <c r="L273" i="1"/>
  <c r="M273" i="1"/>
  <c r="N273" i="1"/>
  <c r="O273" i="1"/>
  <c r="K153" i="1"/>
  <c r="L153" i="1"/>
  <c r="M153" i="1"/>
  <c r="N153" i="1"/>
  <c r="O153" i="1"/>
  <c r="K155" i="1"/>
  <c r="L155" i="1"/>
  <c r="M155" i="1"/>
  <c r="N155" i="1"/>
  <c r="O155" i="1"/>
  <c r="K277" i="1"/>
  <c r="L277" i="1"/>
  <c r="M277" i="1"/>
  <c r="N277" i="1"/>
  <c r="O277" i="1"/>
  <c r="K357" i="1"/>
  <c r="L357" i="1"/>
  <c r="M357" i="1"/>
  <c r="N357" i="1"/>
  <c r="O357" i="1"/>
  <c r="K114" i="1"/>
  <c r="L114" i="1"/>
  <c r="M114" i="1"/>
  <c r="N114" i="1"/>
  <c r="O114" i="1"/>
  <c r="K238" i="1"/>
  <c r="L238" i="1"/>
  <c r="M238" i="1"/>
  <c r="N238" i="1"/>
  <c r="O238" i="1"/>
  <c r="K200" i="1"/>
  <c r="L200" i="1"/>
  <c r="M200" i="1"/>
  <c r="N200" i="1"/>
  <c r="O200" i="1"/>
  <c r="K180" i="1"/>
  <c r="L180" i="1"/>
  <c r="M180" i="1"/>
  <c r="N180" i="1"/>
  <c r="O180" i="1"/>
  <c r="K61" i="1"/>
  <c r="L61" i="1"/>
  <c r="M61" i="1"/>
  <c r="N61" i="1"/>
  <c r="O61" i="1"/>
  <c r="K132" i="1"/>
  <c r="L132" i="1"/>
  <c r="M132" i="1"/>
  <c r="N132" i="1"/>
  <c r="O132" i="1"/>
  <c r="K92" i="1"/>
  <c r="L92" i="1"/>
  <c r="M92" i="1"/>
  <c r="N92" i="1"/>
  <c r="O92" i="1"/>
  <c r="K69" i="1"/>
  <c r="L69" i="1"/>
  <c r="M69" i="1"/>
  <c r="N69" i="1"/>
  <c r="O69" i="1"/>
  <c r="K39" i="1"/>
  <c r="L39" i="1"/>
  <c r="M39" i="1"/>
  <c r="N39" i="1"/>
  <c r="O39" i="1"/>
  <c r="K189" i="1"/>
  <c r="L189" i="1"/>
  <c r="M189" i="1"/>
  <c r="N189" i="1"/>
  <c r="O189" i="1"/>
  <c r="K298" i="1"/>
  <c r="L298" i="1"/>
  <c r="M298" i="1"/>
  <c r="N298" i="1"/>
  <c r="O298" i="1"/>
  <c r="K22" i="1"/>
  <c r="L22" i="1"/>
  <c r="M22" i="1"/>
  <c r="N22" i="1"/>
  <c r="O22" i="1"/>
  <c r="K27" i="1"/>
  <c r="L27" i="1"/>
  <c r="M27" i="1"/>
  <c r="N27" i="1"/>
  <c r="O27" i="1"/>
  <c r="K209" i="1"/>
  <c r="L209" i="1"/>
  <c r="M209" i="1"/>
  <c r="N209" i="1"/>
  <c r="O209" i="1"/>
  <c r="K67" i="1"/>
  <c r="L67" i="1"/>
  <c r="M67" i="1"/>
  <c r="N67" i="1"/>
  <c r="O67" i="1"/>
  <c r="K349" i="1"/>
  <c r="L349" i="1"/>
  <c r="M349" i="1"/>
  <c r="N349" i="1"/>
  <c r="O349" i="1"/>
  <c r="K214" i="1"/>
  <c r="L214" i="1"/>
  <c r="M214" i="1"/>
  <c r="N214" i="1"/>
  <c r="O214" i="1"/>
  <c r="K52" i="1"/>
  <c r="L52" i="1"/>
  <c r="M52" i="1"/>
  <c r="N52" i="1"/>
  <c r="O52" i="1"/>
  <c r="K296" i="1"/>
  <c r="L296" i="1"/>
  <c r="M296" i="1"/>
  <c r="N296" i="1"/>
  <c r="O296" i="1"/>
  <c r="K87" i="1"/>
  <c r="L87" i="1"/>
  <c r="M87" i="1"/>
  <c r="N87" i="1"/>
  <c r="O87" i="1"/>
  <c r="K101" i="1"/>
  <c r="L101" i="1"/>
  <c r="M101" i="1"/>
  <c r="N101" i="1"/>
  <c r="O101" i="1"/>
  <c r="K23" i="1"/>
  <c r="L23" i="1"/>
  <c r="M23" i="1"/>
  <c r="N23" i="1"/>
  <c r="O23" i="1"/>
  <c r="K352" i="1"/>
  <c r="L352" i="1"/>
  <c r="M352" i="1"/>
  <c r="N352" i="1"/>
  <c r="O352" i="1"/>
  <c r="K129" i="1"/>
  <c r="L129" i="1"/>
  <c r="M129" i="1"/>
  <c r="N129" i="1"/>
  <c r="O129" i="1"/>
  <c r="K295" i="1"/>
  <c r="L295" i="1"/>
  <c r="M295" i="1"/>
  <c r="N295" i="1"/>
  <c r="O295" i="1"/>
  <c r="K148" i="1"/>
  <c r="L148" i="1"/>
  <c r="M148" i="1"/>
  <c r="N148" i="1"/>
  <c r="O148" i="1"/>
  <c r="K206" i="1"/>
  <c r="L206" i="1"/>
  <c r="M206" i="1"/>
  <c r="N206" i="1"/>
  <c r="O206" i="1"/>
  <c r="K242" i="1"/>
  <c r="L242" i="1"/>
  <c r="M242" i="1"/>
  <c r="N242" i="1"/>
  <c r="O242" i="1"/>
  <c r="K136" i="1"/>
  <c r="L136" i="1"/>
  <c r="M136" i="1"/>
  <c r="N136" i="1"/>
  <c r="O136" i="1"/>
  <c r="K186" i="1"/>
  <c r="L186" i="1"/>
  <c r="M186" i="1"/>
  <c r="N186" i="1"/>
  <c r="O186" i="1"/>
  <c r="K290" i="1"/>
  <c r="L290" i="1"/>
  <c r="M290" i="1"/>
  <c r="N290" i="1"/>
  <c r="O290" i="1"/>
  <c r="K346" i="1"/>
  <c r="L346" i="1"/>
  <c r="M346" i="1"/>
  <c r="N346" i="1"/>
  <c r="O346" i="1"/>
  <c r="K325" i="1"/>
  <c r="L325" i="1"/>
  <c r="M325" i="1"/>
  <c r="N325" i="1"/>
  <c r="O325" i="1"/>
  <c r="K211" i="1"/>
  <c r="L211" i="1"/>
  <c r="M211" i="1"/>
  <c r="N211" i="1"/>
  <c r="O211" i="1"/>
  <c r="K122" i="1"/>
  <c r="L122" i="1"/>
  <c r="M122" i="1"/>
  <c r="N122" i="1"/>
  <c r="O122" i="1"/>
  <c r="K29" i="1"/>
  <c r="L29" i="1"/>
  <c r="M29" i="1"/>
  <c r="N29" i="1"/>
  <c r="O29" i="1"/>
  <c r="K334" i="1"/>
  <c r="L334" i="1"/>
  <c r="M334" i="1"/>
  <c r="N334" i="1"/>
  <c r="O334" i="1"/>
  <c r="K348" i="1"/>
  <c r="L348" i="1"/>
  <c r="M348" i="1"/>
  <c r="N348" i="1"/>
  <c r="O348" i="1"/>
  <c r="K282" i="1"/>
  <c r="L282" i="1"/>
  <c r="M282" i="1"/>
  <c r="N282" i="1"/>
  <c r="O282" i="1"/>
  <c r="K179" i="1"/>
  <c r="L179" i="1"/>
  <c r="M179" i="1"/>
  <c r="N179" i="1"/>
  <c r="O179" i="1"/>
  <c r="K236" i="1"/>
  <c r="L236" i="1"/>
  <c r="M236" i="1"/>
  <c r="N236" i="1"/>
  <c r="O236" i="1"/>
  <c r="K216" i="1"/>
  <c r="L216" i="1"/>
  <c r="M216" i="1"/>
  <c r="N216" i="1"/>
  <c r="O216" i="1"/>
  <c r="K99" i="1"/>
  <c r="L99" i="1"/>
  <c r="M99" i="1"/>
  <c r="N99" i="1"/>
  <c r="O99" i="1"/>
  <c r="K241" i="1"/>
  <c r="L241" i="1"/>
  <c r="M241" i="1"/>
  <c r="N241" i="1"/>
  <c r="O241" i="1"/>
  <c r="K220" i="1"/>
  <c r="L220" i="1"/>
  <c r="M220" i="1"/>
  <c r="N220" i="1"/>
  <c r="O220" i="1"/>
  <c r="K126" i="1"/>
  <c r="L126" i="1"/>
  <c r="M126" i="1"/>
  <c r="N126" i="1"/>
  <c r="O126" i="1"/>
  <c r="K188" i="1"/>
  <c r="L188" i="1"/>
  <c r="M188" i="1"/>
  <c r="N188" i="1"/>
  <c r="O188" i="1"/>
  <c r="K262" i="1"/>
  <c r="L262" i="1"/>
  <c r="M262" i="1"/>
  <c r="N262" i="1"/>
  <c r="O262" i="1"/>
  <c r="K108" i="1"/>
  <c r="L108" i="1"/>
  <c r="M108" i="1"/>
  <c r="N108" i="1"/>
  <c r="O108" i="1"/>
  <c r="K78" i="1"/>
  <c r="L78" i="1"/>
  <c r="M78" i="1"/>
  <c r="N78" i="1"/>
  <c r="O78" i="1"/>
  <c r="K234" i="1"/>
  <c r="L234" i="1"/>
  <c r="M234" i="1"/>
  <c r="N234" i="1"/>
  <c r="O234" i="1"/>
  <c r="K245" i="1"/>
  <c r="L245" i="1"/>
  <c r="M245" i="1"/>
  <c r="N245" i="1"/>
  <c r="O245" i="1"/>
  <c r="K146" i="1"/>
  <c r="L146" i="1"/>
  <c r="M146" i="1"/>
  <c r="N146" i="1"/>
  <c r="O146" i="1"/>
  <c r="K210" i="1"/>
  <c r="L210" i="1"/>
  <c r="M210" i="1"/>
  <c r="N210" i="1"/>
  <c r="O210" i="1"/>
  <c r="K46" i="1"/>
  <c r="L46" i="1"/>
  <c r="M46" i="1"/>
  <c r="N46" i="1"/>
  <c r="O46" i="1"/>
  <c r="K347" i="1"/>
  <c r="L347" i="1"/>
  <c r="M347" i="1"/>
  <c r="N347" i="1"/>
  <c r="O347" i="1"/>
  <c r="K208" i="1"/>
  <c r="L208" i="1"/>
  <c r="M208" i="1"/>
  <c r="N208" i="1"/>
  <c r="O208" i="1"/>
  <c r="K256" i="1"/>
  <c r="L256" i="1"/>
  <c r="M256" i="1"/>
  <c r="N256" i="1"/>
  <c r="O256" i="1"/>
  <c r="K247" i="1"/>
  <c r="L247" i="1"/>
  <c r="M247" i="1"/>
  <c r="N247" i="1"/>
  <c r="O247" i="1"/>
  <c r="K237" i="1"/>
  <c r="L237" i="1"/>
  <c r="M237" i="1"/>
  <c r="N237" i="1"/>
  <c r="O237" i="1"/>
  <c r="K326" i="1"/>
  <c r="L326" i="1"/>
  <c r="M326" i="1"/>
  <c r="N326" i="1"/>
  <c r="O326" i="1"/>
  <c r="K109" i="1"/>
  <c r="L109" i="1"/>
  <c r="M109" i="1"/>
  <c r="N109" i="1"/>
  <c r="O109" i="1"/>
  <c r="K90" i="1"/>
  <c r="L90" i="1"/>
  <c r="M90" i="1"/>
  <c r="N90" i="1"/>
  <c r="O90" i="1"/>
  <c r="K207" i="1"/>
  <c r="L207" i="1"/>
  <c r="M207" i="1"/>
  <c r="N207" i="1"/>
  <c r="O207" i="1"/>
  <c r="K194" i="1"/>
  <c r="L194" i="1"/>
  <c r="M194" i="1"/>
  <c r="N194" i="1"/>
  <c r="O194" i="1"/>
  <c r="K311" i="1"/>
  <c r="L311" i="1"/>
  <c r="M311" i="1"/>
  <c r="N311" i="1"/>
  <c r="O311" i="1"/>
  <c r="K322" i="1"/>
  <c r="L322" i="1"/>
  <c r="M322" i="1"/>
  <c r="N322" i="1"/>
  <c r="O322" i="1"/>
  <c r="K280" i="1"/>
  <c r="L280" i="1"/>
  <c r="M280" i="1"/>
  <c r="N280" i="1"/>
  <c r="O280" i="1"/>
  <c r="K38" i="1"/>
  <c r="L38" i="1"/>
  <c r="M38" i="1"/>
  <c r="N38" i="1"/>
  <c r="O38" i="1"/>
  <c r="K131" i="1"/>
  <c r="L131" i="1"/>
  <c r="M131" i="1"/>
  <c r="N131" i="1"/>
  <c r="O131" i="1"/>
  <c r="K328" i="1"/>
  <c r="L328" i="1"/>
  <c r="M328" i="1"/>
  <c r="N328" i="1"/>
  <c r="O328" i="1"/>
  <c r="K133" i="1"/>
  <c r="L133" i="1"/>
  <c r="M133" i="1"/>
  <c r="N133" i="1"/>
  <c r="O133" i="1"/>
  <c r="C4" i="1"/>
  <c r="K260" i="1"/>
  <c r="L260" i="1"/>
  <c r="M260" i="1"/>
  <c r="N260" i="1"/>
  <c r="O260" i="1"/>
  <c r="K30" i="1"/>
  <c r="L30" i="1"/>
  <c r="M30" i="1"/>
  <c r="N30" i="1"/>
  <c r="O30" i="1"/>
  <c r="K172" i="1"/>
  <c r="L172" i="1"/>
  <c r="M172" i="1"/>
  <c r="N172" i="1"/>
  <c r="O172" i="1"/>
  <c r="K248" i="1"/>
  <c r="L248" i="1"/>
  <c r="M248" i="1"/>
  <c r="N248" i="1"/>
  <c r="O248" i="1"/>
  <c r="K340" i="1"/>
  <c r="L340" i="1"/>
  <c r="M340" i="1"/>
  <c r="N340" i="1"/>
  <c r="O340" i="1"/>
  <c r="K345" i="1"/>
  <c r="L345" i="1"/>
  <c r="M345" i="1"/>
  <c r="N345" i="1"/>
  <c r="O345" i="1"/>
  <c r="K119" i="1"/>
  <c r="L119" i="1"/>
  <c r="M119" i="1"/>
  <c r="N119" i="1"/>
  <c r="O119" i="1"/>
  <c r="K63" i="1"/>
  <c r="L63" i="1"/>
  <c r="M63" i="1"/>
  <c r="N63" i="1"/>
  <c r="O63" i="1"/>
  <c r="K125" i="1"/>
  <c r="L125" i="1"/>
  <c r="M125" i="1"/>
  <c r="N125" i="1"/>
  <c r="O125" i="1"/>
  <c r="K283" i="1"/>
  <c r="L283" i="1"/>
  <c r="M283" i="1"/>
  <c r="N283" i="1"/>
  <c r="O283" i="1"/>
  <c r="K91" i="1"/>
  <c r="L91" i="1"/>
  <c r="M91" i="1"/>
  <c r="N91" i="1"/>
  <c r="O91" i="1"/>
  <c r="K162" i="1"/>
  <c r="L162" i="1"/>
  <c r="M162" i="1"/>
  <c r="N162" i="1"/>
  <c r="O162" i="1"/>
  <c r="K116" i="1"/>
  <c r="L116" i="1"/>
  <c r="M116" i="1"/>
  <c r="N116" i="1"/>
  <c r="O116" i="1"/>
  <c r="K44" i="1"/>
  <c r="L44" i="1"/>
  <c r="M44" i="1"/>
  <c r="N44" i="1"/>
  <c r="O44" i="1"/>
  <c r="K358" i="1"/>
  <c r="L358" i="1"/>
  <c r="M358" i="1"/>
  <c r="N358" i="1"/>
  <c r="O358" i="1"/>
  <c r="K226" i="1"/>
  <c r="L226" i="1"/>
  <c r="M226" i="1"/>
  <c r="N226" i="1"/>
  <c r="O226" i="1"/>
  <c r="K165" i="1"/>
  <c r="L165" i="1"/>
  <c r="M165" i="1"/>
  <c r="N165" i="1"/>
  <c r="O165" i="1"/>
  <c r="K271" i="1"/>
  <c r="L271" i="1"/>
  <c r="M271" i="1"/>
  <c r="N271" i="1"/>
  <c r="O271" i="1"/>
  <c r="K329" i="1"/>
  <c r="L329" i="1"/>
  <c r="M329" i="1"/>
  <c r="N329" i="1"/>
  <c r="O329" i="1"/>
  <c r="K106" i="1"/>
  <c r="L106" i="1"/>
  <c r="M106" i="1"/>
  <c r="N106" i="1"/>
  <c r="O106" i="1"/>
  <c r="K310" i="1"/>
  <c r="L310" i="1"/>
  <c r="M310" i="1"/>
  <c r="N310" i="1"/>
  <c r="O310" i="1"/>
  <c r="K337" i="1"/>
  <c r="L337" i="1"/>
  <c r="M337" i="1"/>
  <c r="N337" i="1"/>
  <c r="O337" i="1"/>
  <c r="K95" i="1"/>
  <c r="L95" i="1"/>
  <c r="M95" i="1"/>
  <c r="N95" i="1"/>
  <c r="O95" i="1"/>
  <c r="K50" i="1"/>
  <c r="L50" i="1"/>
  <c r="M50" i="1"/>
  <c r="N50" i="1"/>
  <c r="O50" i="1"/>
  <c r="K57" i="1"/>
  <c r="L57" i="1"/>
  <c r="M57" i="1"/>
  <c r="N57" i="1"/>
  <c r="O57" i="1"/>
  <c r="K147" i="1"/>
  <c r="L147" i="1"/>
  <c r="M147" i="1"/>
  <c r="N147" i="1"/>
  <c r="O147" i="1"/>
  <c r="K195" i="1"/>
  <c r="L195" i="1"/>
  <c r="M195" i="1"/>
  <c r="N195" i="1"/>
  <c r="O195" i="1"/>
  <c r="K331" i="1"/>
  <c r="L331" i="1"/>
  <c r="M331" i="1"/>
  <c r="N331" i="1"/>
  <c r="O331" i="1"/>
  <c r="K97" i="1"/>
  <c r="L97" i="1"/>
  <c r="M97" i="1"/>
  <c r="N97" i="1"/>
  <c r="O97" i="1"/>
  <c r="K53" i="1"/>
  <c r="L53" i="1"/>
  <c r="M53" i="1"/>
  <c r="N53" i="1"/>
  <c r="O53" i="1"/>
  <c r="K354" i="1"/>
  <c r="L354" i="1"/>
  <c r="M354" i="1"/>
  <c r="N354" i="1"/>
  <c r="O354" i="1"/>
  <c r="K35" i="1"/>
  <c r="L35" i="1"/>
  <c r="M35" i="1"/>
  <c r="N35" i="1"/>
  <c r="O35" i="1"/>
  <c r="K31" i="1"/>
  <c r="L31" i="1"/>
  <c r="M31" i="1"/>
  <c r="N31" i="1"/>
  <c r="O31" i="1"/>
  <c r="K267" i="1"/>
  <c r="L267" i="1"/>
  <c r="M267" i="1"/>
  <c r="N267" i="1"/>
  <c r="O267" i="1"/>
  <c r="K192" i="1"/>
  <c r="L192" i="1"/>
  <c r="M192" i="1"/>
  <c r="N192" i="1"/>
  <c r="O192" i="1"/>
  <c r="K205" i="1"/>
  <c r="L205" i="1"/>
  <c r="M205" i="1"/>
  <c r="N205" i="1"/>
  <c r="O205" i="1"/>
  <c r="K197" i="1"/>
  <c r="L197" i="1"/>
  <c r="M197" i="1"/>
  <c r="N197" i="1"/>
  <c r="O197" i="1"/>
  <c r="K202" i="1"/>
  <c r="L202" i="1"/>
  <c r="M202" i="1"/>
  <c r="N202" i="1"/>
  <c r="O202" i="1"/>
  <c r="K60" i="1"/>
  <c r="L60" i="1"/>
  <c r="M60" i="1"/>
  <c r="N60" i="1"/>
  <c r="O60" i="1"/>
  <c r="K40" i="1"/>
  <c r="L40" i="1"/>
  <c r="M40" i="1"/>
  <c r="N40" i="1"/>
  <c r="O40" i="1"/>
  <c r="K330" i="1"/>
  <c r="L330" i="1"/>
  <c r="M330" i="1"/>
  <c r="N330" i="1"/>
  <c r="O330" i="1"/>
  <c r="K45" i="1"/>
  <c r="L45" i="1"/>
  <c r="M45" i="1"/>
  <c r="N45" i="1"/>
  <c r="O45" i="1"/>
  <c r="K141" i="1"/>
  <c r="L141" i="1"/>
  <c r="M141" i="1"/>
  <c r="N141" i="1"/>
  <c r="O141" i="1"/>
  <c r="K160" i="1"/>
  <c r="L160" i="1"/>
  <c r="M160" i="1"/>
  <c r="N160" i="1"/>
  <c r="O160" i="1"/>
  <c r="K229" i="1"/>
  <c r="L229" i="1"/>
  <c r="M229" i="1"/>
  <c r="N229" i="1"/>
  <c r="O229" i="1"/>
  <c r="K303" i="1"/>
  <c r="L303" i="1"/>
  <c r="M303" i="1"/>
  <c r="N303" i="1"/>
  <c r="O303" i="1"/>
  <c r="K100" i="1"/>
  <c r="L100" i="1"/>
  <c r="M100" i="1"/>
  <c r="N100" i="1"/>
  <c r="O100" i="1"/>
  <c r="K306" i="1"/>
  <c r="L306" i="1"/>
  <c r="M306" i="1"/>
  <c r="N306" i="1"/>
  <c r="O306" i="1"/>
  <c r="K213" i="1"/>
  <c r="L213" i="1"/>
  <c r="M213" i="1"/>
  <c r="N213" i="1"/>
  <c r="O213" i="1"/>
  <c r="K107" i="1"/>
  <c r="L107" i="1"/>
  <c r="M107" i="1"/>
  <c r="N107" i="1"/>
  <c r="O107" i="1"/>
  <c r="K187" i="1"/>
  <c r="L187" i="1"/>
  <c r="M187" i="1"/>
  <c r="N187" i="1"/>
  <c r="O187" i="1"/>
  <c r="K110" i="1"/>
  <c r="L110" i="1"/>
  <c r="M110" i="1"/>
  <c r="N110" i="1"/>
  <c r="O110" i="1"/>
  <c r="K297" i="1"/>
  <c r="L297" i="1"/>
  <c r="M297" i="1"/>
  <c r="N297" i="1"/>
  <c r="O297" i="1"/>
  <c r="K85" i="1"/>
  <c r="L85" i="1"/>
  <c r="M85" i="1"/>
  <c r="N85" i="1"/>
  <c r="O85" i="1"/>
  <c r="K28" i="1"/>
  <c r="L28" i="1"/>
  <c r="M28" i="1"/>
  <c r="N28" i="1"/>
  <c r="O28" i="1"/>
  <c r="K275" i="1"/>
  <c r="L275" i="1"/>
  <c r="M275" i="1"/>
  <c r="N275" i="1"/>
  <c r="O275" i="1"/>
  <c r="K259" i="1"/>
  <c r="L259" i="1"/>
  <c r="M259" i="1"/>
  <c r="N259" i="1"/>
  <c r="O259" i="1"/>
  <c r="K73" i="1"/>
  <c r="L73" i="1"/>
  <c r="M73" i="1"/>
  <c r="N73" i="1"/>
  <c r="O73" i="1"/>
  <c r="K64" i="1"/>
  <c r="L64" i="1"/>
  <c r="M64" i="1"/>
  <c r="N64" i="1"/>
  <c r="O64" i="1"/>
  <c r="K265" i="1"/>
  <c r="L265" i="1"/>
  <c r="M265" i="1"/>
  <c r="N265" i="1"/>
  <c r="O265" i="1"/>
  <c r="K304" i="1"/>
  <c r="L304" i="1"/>
  <c r="M304" i="1"/>
  <c r="N304" i="1"/>
  <c r="O304" i="1"/>
  <c r="K176" i="1"/>
  <c r="L176" i="1"/>
  <c r="M176" i="1"/>
  <c r="N176" i="1"/>
  <c r="O176" i="1"/>
  <c r="K266" i="1"/>
  <c r="L266" i="1"/>
  <c r="M266" i="1"/>
  <c r="N266" i="1"/>
  <c r="O266" i="1"/>
  <c r="K117" i="1"/>
  <c r="L117" i="1"/>
  <c r="M117" i="1"/>
  <c r="N117" i="1"/>
  <c r="O117" i="1"/>
  <c r="K307" i="1"/>
  <c r="L307" i="1"/>
  <c r="M307" i="1"/>
  <c r="N307" i="1"/>
  <c r="O307" i="1"/>
  <c r="K251" i="1"/>
  <c r="L251" i="1"/>
  <c r="M251" i="1"/>
  <c r="N251" i="1"/>
  <c r="O251" i="1"/>
  <c r="K181" i="1"/>
  <c r="L181" i="1"/>
  <c r="M181" i="1"/>
  <c r="N181" i="1"/>
  <c r="O181" i="1"/>
  <c r="K72" i="1"/>
  <c r="L72" i="1"/>
  <c r="M72" i="1"/>
  <c r="N72" i="1"/>
  <c r="O72" i="1"/>
  <c r="K82" i="1"/>
  <c r="L82" i="1"/>
  <c r="M82" i="1"/>
  <c r="N82" i="1"/>
  <c r="O82" i="1"/>
  <c r="K83" i="1"/>
  <c r="L83" i="1"/>
  <c r="M83" i="1"/>
  <c r="N83" i="1"/>
  <c r="O83" i="1"/>
  <c r="K156" i="1"/>
  <c r="L156" i="1"/>
  <c r="M156" i="1"/>
  <c r="N156" i="1"/>
  <c r="O156" i="1"/>
  <c r="K284" i="1"/>
  <c r="L284" i="1"/>
  <c r="M284" i="1"/>
  <c r="N284" i="1"/>
  <c r="O284" i="1"/>
  <c r="K42" i="1"/>
  <c r="L42" i="1"/>
  <c r="M42" i="1"/>
  <c r="N42" i="1"/>
  <c r="O42" i="1"/>
  <c r="K170" i="1"/>
  <c r="L170" i="1"/>
  <c r="M170" i="1"/>
  <c r="N170" i="1"/>
  <c r="O170" i="1"/>
  <c r="K144" i="1"/>
  <c r="L144" i="1"/>
  <c r="M144" i="1"/>
  <c r="N144" i="1"/>
  <c r="O144" i="1"/>
  <c r="K47" i="1"/>
  <c r="L47" i="1"/>
  <c r="M47" i="1"/>
  <c r="N47" i="1"/>
  <c r="O47" i="1"/>
  <c r="K252" i="1"/>
  <c r="L252" i="1"/>
  <c r="M252" i="1"/>
  <c r="N252" i="1"/>
  <c r="O252" i="1"/>
  <c r="K235" i="1"/>
  <c r="L235" i="1"/>
  <c r="M235" i="1"/>
  <c r="N235" i="1"/>
  <c r="O235" i="1"/>
  <c r="K233" i="1"/>
  <c r="L233" i="1"/>
  <c r="M233" i="1"/>
  <c r="N233" i="1"/>
  <c r="O233" i="1"/>
  <c r="K309" i="1"/>
  <c r="L309" i="1"/>
  <c r="M309" i="1"/>
  <c r="N309" i="1"/>
  <c r="O309" i="1"/>
  <c r="K98" i="1"/>
  <c r="L98" i="1"/>
  <c r="M98" i="1"/>
  <c r="N98" i="1"/>
  <c r="O98" i="1"/>
  <c r="K33" i="1"/>
  <c r="L33" i="1"/>
  <c r="M33" i="1"/>
  <c r="N33" i="1"/>
  <c r="O33" i="1"/>
  <c r="K291" i="1"/>
  <c r="L291" i="1"/>
  <c r="M291" i="1"/>
  <c r="N291" i="1"/>
  <c r="O291" i="1"/>
  <c r="K168" i="1"/>
  <c r="L168" i="1"/>
  <c r="M168" i="1"/>
  <c r="N168" i="1"/>
  <c r="O168" i="1"/>
  <c r="K145" i="1"/>
  <c r="L145" i="1"/>
  <c r="M145" i="1"/>
  <c r="N145" i="1"/>
  <c r="O145" i="1"/>
  <c r="K36" i="1"/>
  <c r="L36" i="1"/>
  <c r="M36" i="1"/>
  <c r="N36" i="1"/>
  <c r="O36" i="1"/>
  <c r="K184" i="1"/>
  <c r="L184" i="1"/>
  <c r="M184" i="1"/>
  <c r="N184" i="1"/>
  <c r="O184" i="1"/>
  <c r="K228" i="1"/>
  <c r="L228" i="1"/>
  <c r="M228" i="1"/>
  <c r="N228" i="1"/>
  <c r="O228" i="1"/>
  <c r="K8" i="1"/>
  <c r="L8" i="1"/>
  <c r="M8" i="1"/>
  <c r="N8" i="1"/>
  <c r="O8" i="1"/>
  <c r="K227" i="1"/>
  <c r="L227" i="1"/>
  <c r="M227" i="1"/>
  <c r="N227" i="1"/>
  <c r="O227" i="1"/>
  <c r="K130" i="1"/>
  <c r="L130" i="1"/>
  <c r="M130" i="1"/>
  <c r="N130" i="1"/>
  <c r="O130" i="1"/>
  <c r="K174" i="1"/>
  <c r="L174" i="1"/>
  <c r="M174" i="1"/>
  <c r="N174" i="1"/>
  <c r="O174" i="1"/>
  <c r="K88" i="1"/>
  <c r="L88" i="1"/>
  <c r="M88" i="1"/>
  <c r="N88" i="1"/>
  <c r="O88" i="1"/>
  <c r="K221" i="1"/>
  <c r="L221" i="1"/>
  <c r="M221" i="1"/>
  <c r="N221" i="1"/>
  <c r="O221" i="1"/>
  <c r="K79" i="1"/>
  <c r="L79" i="1"/>
  <c r="M79" i="1"/>
  <c r="N79" i="1"/>
  <c r="O79" i="1"/>
  <c r="K123" i="1"/>
  <c r="L123" i="1"/>
  <c r="M123" i="1"/>
  <c r="N123" i="1"/>
  <c r="O123" i="1"/>
  <c r="K199" i="1"/>
  <c r="L199" i="1"/>
  <c r="M199" i="1"/>
  <c r="N199" i="1"/>
  <c r="O199" i="1"/>
  <c r="K113" i="1"/>
  <c r="L113" i="1"/>
  <c r="M113" i="1"/>
  <c r="N113" i="1"/>
  <c r="O113" i="1"/>
  <c r="K173" i="1"/>
  <c r="L173" i="1"/>
  <c r="M173" i="1"/>
  <c r="N173" i="1"/>
  <c r="O173" i="1"/>
  <c r="K218" i="1"/>
  <c r="L218" i="1"/>
  <c r="M218" i="1"/>
  <c r="N218" i="1"/>
  <c r="O218" i="1"/>
  <c r="K103" i="1"/>
  <c r="L103" i="1"/>
  <c r="M103" i="1"/>
  <c r="N103" i="1"/>
  <c r="O103" i="1"/>
  <c r="K219" i="1"/>
  <c r="L219" i="1"/>
  <c r="M219" i="1"/>
  <c r="N219" i="1"/>
  <c r="O219" i="1"/>
  <c r="K48" i="1"/>
  <c r="L48" i="1"/>
  <c r="M48" i="1"/>
  <c r="N48" i="1"/>
  <c r="O48" i="1"/>
  <c r="K299" i="1"/>
  <c r="L299" i="1"/>
  <c r="M299" i="1"/>
  <c r="N299" i="1"/>
  <c r="O299" i="1"/>
  <c r="K59" i="1"/>
  <c r="L59" i="1"/>
  <c r="M59" i="1"/>
  <c r="N59" i="1"/>
  <c r="O59" i="1"/>
  <c r="K301" i="1"/>
  <c r="L301" i="1"/>
  <c r="M301" i="1"/>
  <c r="N301" i="1"/>
  <c r="O301" i="1"/>
  <c r="K34" i="1"/>
  <c r="L34" i="1"/>
  <c r="M34" i="1"/>
  <c r="N34" i="1"/>
  <c r="O34" i="1"/>
  <c r="L363" i="1"/>
  <c r="M7" i="1"/>
  <c r="N7" i="1"/>
  <c r="M363" i="1"/>
  <c r="O7" i="1"/>
  <c r="N363" i="1"/>
  <c r="O363" i="1"/>
  <c r="P363" i="1"/>
  <c r="P81" i="1"/>
  <c r="P219" i="1"/>
  <c r="P344" i="1"/>
  <c r="P297" i="1"/>
  <c r="P9" i="1"/>
  <c r="P265" i="1"/>
  <c r="P27" i="1"/>
  <c r="P360" i="1"/>
  <c r="P124" i="1"/>
  <c r="P36" i="1"/>
  <c r="P66" i="1"/>
  <c r="P351" i="1"/>
  <c r="P229" i="1"/>
  <c r="P209" i="1"/>
  <c r="P24" i="1"/>
  <c r="P174" i="1"/>
  <c r="P326" i="1"/>
  <c r="P64" i="1"/>
  <c r="P280" i="1"/>
  <c r="P180" i="1"/>
  <c r="P75" i="1"/>
  <c r="P51" i="1"/>
  <c r="P122" i="1"/>
  <c r="P13" i="1"/>
  <c r="P225" i="1"/>
  <c r="P107" i="1"/>
  <c r="P41" i="1"/>
  <c r="P259" i="1"/>
  <c r="P201" i="1"/>
  <c r="P10" i="1"/>
  <c r="P108" i="1"/>
  <c r="P338" i="1"/>
  <c r="P270" i="1"/>
  <c r="P94" i="1"/>
  <c r="P328" i="1"/>
  <c r="P283" i="1"/>
  <c r="P143" i="1"/>
  <c r="P260" i="1"/>
  <c r="P300" i="1"/>
  <c r="P228" i="1"/>
  <c r="P79" i="1"/>
  <c r="P354" i="1"/>
  <c r="P179" i="1"/>
  <c r="P196" i="1"/>
  <c r="P149" i="1"/>
  <c r="P305" i="1"/>
  <c r="P176" i="1"/>
  <c r="P128" i="1"/>
  <c r="P197" i="1"/>
  <c r="P138" i="1"/>
  <c r="P160" i="1"/>
  <c r="P61" i="1"/>
  <c r="P268" i="1"/>
  <c r="P89" i="1"/>
  <c r="P85" i="1"/>
  <c r="P203" i="1"/>
  <c r="P336" i="1"/>
  <c r="P97" i="1"/>
  <c r="P132" i="1"/>
  <c r="P294" i="1"/>
  <c r="P47" i="1"/>
  <c r="P220" i="1"/>
  <c r="P187" i="1"/>
  <c r="P237" i="1"/>
  <c r="P273" i="1"/>
  <c r="P279" i="1"/>
  <c r="P323" i="1"/>
  <c r="P298" i="1"/>
  <c r="P199" i="1"/>
  <c r="P235" i="1"/>
  <c r="P267" i="1"/>
  <c r="P135" i="1"/>
  <c r="P31" i="1"/>
  <c r="P65" i="1"/>
  <c r="P123" i="1"/>
  <c r="P236" i="1"/>
  <c r="P269" i="1"/>
  <c r="P198" i="1"/>
  <c r="P353" i="1"/>
  <c r="P290" i="1"/>
  <c r="P322" i="1"/>
  <c r="P49" i="1"/>
  <c r="P78" i="1"/>
  <c r="P127" i="1"/>
  <c r="P284" i="1"/>
  <c r="P184" i="1"/>
  <c r="P95" i="1"/>
  <c r="P346" i="1"/>
  <c r="P287" i="1"/>
  <c r="P317" i="1"/>
  <c r="P190" i="1"/>
  <c r="P44" i="1"/>
  <c r="P356" i="1"/>
  <c r="P310" i="1"/>
  <c r="P166" i="1"/>
  <c r="P106" i="1"/>
  <c r="P153" i="1"/>
  <c r="P102" i="1"/>
  <c r="P361" i="1"/>
  <c r="P337" i="1"/>
  <c r="P150" i="1"/>
  <c r="P169" i="1"/>
  <c r="P116" i="1"/>
  <c r="P11" i="1"/>
  <c r="P17" i="1"/>
  <c r="P72" i="1"/>
  <c r="P34" i="1"/>
  <c r="P141" i="1"/>
  <c r="P245" i="1"/>
  <c r="P272" i="1"/>
  <c r="P183" i="1"/>
  <c r="P159" i="1"/>
  <c r="P185" i="1"/>
  <c r="P42" i="1"/>
  <c r="P202" i="1"/>
  <c r="P271" i="1"/>
  <c r="P158" i="1"/>
  <c r="P165" i="1"/>
  <c r="P244" i="1"/>
  <c r="P20" i="1"/>
  <c r="P117" i="1"/>
  <c r="P129" i="1"/>
  <c r="P152" i="1"/>
  <c r="P309" i="1"/>
  <c r="P325" i="1"/>
  <c r="P341" i="1"/>
  <c r="P302" i="1"/>
  <c r="P113" i="1"/>
  <c r="P99" i="1"/>
  <c r="P148" i="1"/>
  <c r="P177" i="1"/>
  <c r="P233" i="1"/>
  <c r="P358" i="1"/>
  <c r="P32" i="1"/>
  <c r="P289" i="1"/>
  <c r="P46" i="1"/>
  <c r="P182" i="1"/>
  <c r="P131" i="1"/>
  <c r="P263" i="1"/>
  <c r="P248" i="1"/>
  <c r="P255" i="1"/>
  <c r="P62" i="1"/>
  <c r="P293" i="1"/>
  <c r="P90" i="1"/>
  <c r="P139" i="1"/>
  <c r="P212" i="1"/>
  <c r="P340" i="1"/>
  <c r="P313" i="1"/>
  <c r="P58" i="1"/>
  <c r="P110" i="1"/>
  <c r="P173" i="1"/>
  <c r="P192" i="1"/>
  <c r="P241" i="1"/>
  <c r="P25" i="1"/>
  <c r="P222" i="1"/>
  <c r="P316" i="1"/>
  <c r="P362" i="1"/>
  <c r="P330" i="1"/>
  <c r="P345" i="1"/>
  <c r="P30" i="1"/>
  <c r="P15" i="1"/>
  <c r="P311" i="1"/>
  <c r="P275" i="1"/>
  <c r="P295" i="1"/>
  <c r="P339" i="1"/>
  <c r="P96" i="1"/>
  <c r="P164" i="1"/>
  <c r="P33" i="1"/>
  <c r="P296" i="1"/>
  <c r="P86" i="1"/>
  <c r="P189" i="1"/>
  <c r="P350" i="1"/>
  <c r="P306" i="1"/>
  <c r="P156" i="1"/>
  <c r="P119" i="1"/>
  <c r="P349" i="1"/>
  <c r="P232" i="1"/>
  <c r="P115" i="1"/>
  <c r="P104" i="1"/>
  <c r="P308" i="1"/>
  <c r="P224" i="1"/>
  <c r="P242" i="1"/>
  <c r="P254" i="1"/>
  <c r="P301" i="1"/>
  <c r="P171" i="1"/>
  <c r="P226" i="1"/>
  <c r="P118" i="1"/>
  <c r="P154" i="1"/>
  <c r="P68" i="1"/>
  <c r="P207" i="1"/>
  <c r="P253" i="1"/>
  <c r="P88" i="1"/>
  <c r="P136" i="1"/>
  <c r="P223" i="1"/>
  <c r="P121" i="1"/>
  <c r="P243" i="1"/>
  <c r="P144" i="1"/>
  <c r="P278" i="1"/>
  <c r="P239" i="1"/>
  <c r="P200" i="1"/>
  <c r="P355" i="1"/>
  <c r="P240" i="1"/>
  <c r="P43" i="1"/>
  <c r="P134" i="1"/>
  <c r="P347" i="1"/>
  <c r="P111" i="1"/>
  <c r="P252" i="1"/>
  <c r="P37" i="1"/>
  <c r="P181" i="1"/>
  <c r="P292" i="1"/>
  <c r="P247" i="1"/>
  <c r="P335" i="1"/>
  <c r="P26" i="1"/>
  <c r="P98" i="1"/>
  <c r="P163" i="1"/>
  <c r="P246" i="1"/>
  <c r="P53" i="1"/>
  <c r="P285" i="1"/>
  <c r="P93" i="1"/>
  <c r="P48" i="1"/>
  <c r="P262" i="1"/>
  <c r="P324" i="1"/>
  <c r="P352" i="1"/>
  <c r="P105" i="1"/>
  <c r="P210" i="1"/>
  <c r="P55" i="1"/>
  <c r="P146" i="1"/>
  <c r="P175" i="1"/>
  <c r="P250" i="1"/>
  <c r="P142" i="1"/>
  <c r="P282" i="1"/>
  <c r="P249" i="1"/>
  <c r="P103" i="1"/>
  <c r="P109" i="1"/>
  <c r="P70" i="1"/>
  <c r="P56" i="1"/>
  <c r="P205" i="1"/>
  <c r="P130" i="1"/>
  <c r="P195" i="1"/>
  <c r="P29" i="1"/>
  <c r="P315" i="1"/>
  <c r="P321" i="1"/>
  <c r="P76" i="1"/>
  <c r="P342" i="1"/>
  <c r="P125" i="1"/>
  <c r="P188" i="1"/>
  <c r="P234" i="1"/>
  <c r="P191" i="1"/>
  <c r="P216" i="1"/>
  <c r="P320" i="1"/>
  <c r="P40" i="1"/>
  <c r="P214" i="1"/>
  <c r="P140" i="1"/>
  <c r="P204" i="1"/>
  <c r="P19" i="1"/>
  <c r="P251" i="1"/>
  <c r="P318" i="1"/>
  <c r="P8" i="1"/>
  <c r="P238" i="1"/>
  <c r="P178" i="1"/>
  <c r="P35" i="1"/>
  <c r="P266" i="1"/>
  <c r="P133" i="1"/>
  <c r="P69" i="1"/>
  <c r="P161" i="1"/>
  <c r="P274" i="1"/>
  <c r="P277" i="1"/>
  <c r="P23" i="1"/>
  <c r="P332" i="1"/>
  <c r="P334" i="1"/>
  <c r="P77" i="1"/>
  <c r="P193" i="1"/>
  <c r="P21" i="1"/>
  <c r="P67" i="1"/>
  <c r="P167" i="1"/>
  <c r="P145" i="1"/>
  <c r="P126" i="1"/>
  <c r="P16" i="1"/>
  <c r="P331" i="1"/>
  <c r="P291" i="1"/>
  <c r="P329" i="1"/>
  <c r="P14" i="1"/>
  <c r="P286" i="1"/>
  <c r="P312" i="1"/>
  <c r="P256" i="1"/>
  <c r="P206" i="1"/>
  <c r="P52" i="1"/>
  <c r="P257" i="1"/>
  <c r="P39" i="1"/>
  <c r="P217" i="1"/>
  <c r="P83" i="1"/>
  <c r="P73" i="1"/>
  <c r="P307" i="1"/>
  <c r="P12" i="1"/>
  <c r="P50" i="1"/>
  <c r="P28" i="1"/>
  <c r="P357" i="1"/>
  <c r="P18" i="1"/>
  <c r="P112" i="1"/>
  <c r="P155" i="1"/>
  <c r="P218" i="1"/>
  <c r="P230" i="1"/>
  <c r="P359" i="1"/>
  <c r="P92" i="1"/>
  <c r="P82" i="1"/>
  <c r="P348" i="1"/>
  <c r="P74" i="1"/>
  <c r="P162" i="1"/>
  <c r="P91" i="1"/>
  <c r="P87" i="1"/>
  <c r="P80" i="1"/>
  <c r="P264" i="1"/>
  <c r="P211" i="1"/>
  <c r="P227" i="1"/>
  <c r="P59" i="1"/>
  <c r="P319" i="1"/>
  <c r="P194" i="1"/>
  <c r="P114" i="1"/>
  <c r="P314" i="1"/>
  <c r="P303" i="1"/>
  <c r="P45" i="1"/>
  <c r="P213" i="1"/>
  <c r="P151" i="1"/>
  <c r="P63" i="1"/>
  <c r="P100" i="1"/>
  <c r="P261" i="1"/>
  <c r="P327" i="1"/>
  <c r="P221" i="1"/>
  <c r="P281" i="1"/>
  <c r="P288" i="1"/>
  <c r="P168" i="1"/>
  <c r="P101" i="1"/>
  <c r="P54" i="1"/>
  <c r="P276" i="1"/>
  <c r="P137" i="1"/>
  <c r="P258" i="1"/>
  <c r="P343" i="1"/>
  <c r="P304" i="1"/>
  <c r="P186" i="1"/>
  <c r="P71" i="1"/>
  <c r="P38" i="1"/>
  <c r="P172" i="1"/>
  <c r="P22" i="1"/>
  <c r="P231" i="1"/>
  <c r="P120" i="1"/>
  <c r="P170" i="1"/>
  <c r="P157" i="1"/>
  <c r="P208" i="1"/>
  <c r="P84" i="1"/>
  <c r="P147" i="1"/>
  <c r="P57" i="1"/>
  <c r="P299" i="1"/>
  <c r="P60" i="1"/>
  <c r="P215" i="1"/>
  <c r="P333" i="1"/>
  <c r="P7" i="1"/>
</calcChain>
</file>

<file path=xl/sharedStrings.xml><?xml version="1.0" encoding="utf-8"?>
<sst xmlns="http://schemas.openxmlformats.org/spreadsheetml/2006/main" count="506" uniqueCount="446">
  <si>
    <t>Nr</t>
  </si>
  <si>
    <t>Kommunenavn</t>
  </si>
  <si>
    <t>Skatter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</si>
  <si>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</si>
  <si>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</si>
  <si>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</si>
  <si>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</si>
  <si>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</si>
  <si>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</si>
  <si>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</si>
  <si>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</si>
  <si>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</si>
  <si>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</si>
  <si>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</si>
  <si>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</si>
  <si>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</si>
  <si>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</si>
  <si>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</si>
  <si>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</si>
  <si>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</si>
  <si>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</si>
  <si>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</si>
  <si>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</si>
  <si>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</si>
  <si>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</si>
  <si>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</si>
  <si>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Endring fra 2019</t>
  </si>
  <si>
    <t>1.1.2020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</si>
  <si>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</si>
  <si>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</si>
  <si>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</si>
  <si>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</si>
  <si>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</si>
  <si>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</si>
  <si>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</si>
  <si>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</si>
  <si>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</si>
  <si>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</si>
  <si>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</si>
  <si>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</si>
  <si>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</si>
  <si>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</si>
  <si>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</si>
  <si>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</si>
  <si>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</si>
  <si>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</si>
  <si>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</si>
  <si>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</si>
  <si>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</si>
  <si>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</si>
  <si>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</si>
  <si>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</si>
  <si>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</si>
  <si>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</si>
  <si>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</si>
  <si>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</si>
  <si>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</si>
  <si>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</si>
  <si>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</si>
  <si>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</si>
  <si>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</si>
  <si>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</si>
  <si>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</si>
  <si>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</si>
  <si>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</si>
  <si>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</si>
  <si>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</si>
  <si>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</si>
  <si>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</si>
  <si>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</si>
  <si>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</si>
  <si>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</si>
  <si>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</si>
  <si>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</si>
  <si>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</si>
  <si>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</si>
  <si>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</si>
  <si>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</si>
  <si>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</si>
  <si>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</si>
  <si>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</si>
  <si>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</si>
  <si>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</si>
  <si>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</si>
  <si>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</si>
  <si>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</si>
  <si>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</si>
  <si>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</si>
  <si>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</si>
  <si>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</si>
  <si>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</si>
  <si>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</si>
  <si>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</si>
  <si>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</si>
  <si>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</si>
  <si>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</si>
  <si>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</si>
  <si>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</si>
  <si>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</si>
  <si>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</si>
  <si>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</si>
  <si>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</si>
  <si>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</si>
  <si>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</si>
  <si>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</si>
  <si>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</si>
  <si>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</si>
  <si>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</si>
  <si>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</si>
  <si>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</si>
  <si>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</si>
  <si>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</si>
  <si>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</si>
  <si>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</si>
  <si>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</si>
  <si>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</si>
  <si>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</si>
  <si>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</si>
  <si>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</si>
  <si>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</si>
  <si>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</si>
  <si>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</si>
  <si>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</si>
  <si>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</si>
  <si>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</si>
  <si>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</si>
  <si>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</si>
  <si>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</si>
  <si>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</si>
  <si>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</si>
  <si>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</si>
  <si>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</si>
  <si>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</si>
  <si>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</si>
  <si>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</si>
  <si>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</si>
  <si>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</si>
  <si>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</si>
  <si>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</si>
  <si>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</si>
  <si>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</si>
  <si>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</si>
  <si>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</si>
  <si>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</si>
  <si>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</si>
  <si>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</si>
  <si>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</si>
  <si>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</si>
  <si>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</si>
  <si>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</si>
  <si>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</si>
  <si>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</si>
  <si>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</si>
  <si>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</si>
  <si>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</si>
  <si>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</si>
  <si>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</si>
  <si>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</si>
  <si>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</si>
  <si>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</si>
  <si>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</si>
  <si>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</si>
  <si>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</si>
  <si>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</si>
  <si>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</si>
  <si>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</si>
  <si>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</si>
  <si>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</si>
  <si>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</si>
  <si>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</si>
  <si>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</si>
  <si>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</si>
  <si>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</si>
  <si>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</si>
  <si>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</si>
  <si>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</si>
  <si>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</si>
  <si>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</si>
  <si>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</si>
  <si>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</si>
  <si>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</si>
  <si>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</si>
  <si>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</si>
  <si>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</si>
  <si>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</si>
  <si>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</si>
  <si>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</si>
  <si>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</si>
  <si>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</si>
  <si>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</si>
  <si>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</si>
  <si>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</si>
  <si>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</si>
  <si>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</si>
  <si>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</si>
  <si>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</si>
  <si>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</si>
  <si>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</si>
  <si>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</si>
  <si>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</si>
  <si>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</si>
  <si>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</si>
  <si>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</si>
  <si>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</si>
  <si>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</si>
  <si>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</si>
  <si>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</si>
  <si>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</si>
  <si>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</si>
  <si>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</si>
  <si>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</si>
  <si>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</si>
  <si>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</si>
  <si>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</si>
  <si>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</si>
  <si>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</si>
  <si>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</si>
  <si>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</si>
  <si>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</si>
  <si>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</si>
  <si>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</si>
  <si>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</si>
  <si>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</si>
  <si>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</si>
  <si>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</si>
  <si>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</si>
  <si>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</si>
  <si>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</si>
  <si>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</si>
  <si>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</si>
  <si>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</si>
  <si>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</si>
  <si>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</si>
  <si>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</si>
  <si>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</si>
  <si>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</si>
  <si>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</si>
  <si>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</si>
  <si>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</si>
  <si>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</si>
  <si>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</si>
  <si>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</si>
  <si>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</si>
  <si>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</si>
  <si>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</si>
  <si>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</si>
  <si>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</si>
  <si>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</si>
  <si>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</si>
  <si>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</si>
  <si>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</si>
  <si>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</si>
  <si>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</si>
  <si>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</si>
  <si>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</si>
  <si>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</si>
  <si>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</si>
  <si>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</si>
  <si>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</si>
  <si>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</si>
  <si>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</si>
  <si>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</si>
  <si>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</si>
  <si>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</si>
  <si>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</si>
  <si>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</si>
  <si>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</si>
  <si>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</si>
  <si>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</si>
  <si>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</si>
  <si>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</si>
  <si>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</si>
  <si>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</si>
  <si>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</si>
  <si>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</si>
  <si>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</si>
  <si>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</si>
  <si>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</si>
  <si>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</si>
  <si>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</si>
  <si>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</si>
  <si>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</si>
  <si>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</si>
  <si>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</si>
  <si>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</si>
  <si>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</si>
  <si>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</si>
  <si>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</si>
  <si>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</si>
  <si>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</si>
  <si>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</si>
  <si>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</si>
  <si>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</si>
  <si>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</si>
  <si>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</si>
  <si>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</si>
  <si>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</si>
  <si>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</si>
  <si>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</si>
  <si>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</si>
  <si>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</si>
  <si>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</si>
  <si>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</si>
  <si>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</si>
  <si>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</si>
  <si>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</si>
  <si>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</si>
  <si>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</si>
  <si>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</si>
  <si>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</si>
  <si>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</si>
  <si>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</si>
  <si>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</si>
  <si>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</si>
  <si>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</si>
  <si>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</si>
  <si>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</si>
  <si>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</si>
  <si>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</si>
  <si>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</si>
  <si>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</si>
  <si>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</si>
  <si>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</si>
  <si>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</si>
  <si>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</si>
  <si>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</si>
  <si>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</si>
  <si>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</si>
  <si>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</si>
  <si>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</si>
  <si>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</si>
  <si>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</si>
  <si>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</si>
  <si>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</si>
  <si>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</si>
  <si>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</si>
  <si>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</si>
  <si>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</si>
  <si>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</si>
  <si>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</si>
  <si>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</si>
  <si>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</si>
  <si>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</si>
  <si>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</si>
  <si>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</si>
  <si>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</si>
  <si>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</si>
  <si>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</si>
  <si>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</si>
  <si>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</si>
  <si>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</si>
  <si>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</si>
  <si>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</si>
  <si>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</si>
  <si>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</si>
  <si>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</si>
  <si>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</si>
  <si>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</si>
  <si>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</si>
  <si>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</si>
  <si>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</si>
  <si>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</si>
  <si>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</si>
  <si>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</si>
  <si>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</si>
  <si>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</si>
  <si>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</si>
  <si>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</si>
  <si>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</si>
  <si>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</si>
  <si>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</si>
  <si>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</si>
  <si>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</si>
  <si>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</si>
  <si>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</si>
  <si>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</si>
  <si>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</si>
  <si>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</si>
  <si>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</si>
  <si>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</si>
  <si>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</si>
  <si>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</si>
  <si>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</si>
  <si>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2020   2)</t>
  </si>
  <si>
    <t>Symmetrisk</t>
  </si>
  <si>
    <t>Hele landet</t>
  </si>
  <si>
    <t>i prosent</t>
  </si>
  <si>
    <t>Nr.</t>
  </si>
  <si>
    <t>Fylkeskommune</t>
  </si>
  <si>
    <t>Skatt 2019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</si>
  <si>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</si>
  <si>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</si>
  <si>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</si>
  <si>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</si>
  <si>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</si>
  <si>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</si>
  <si>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</si>
  <si>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</si>
  <si>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Skatt 2020</t>
  </si>
  <si>
    <t>Skatt og netto skatteutjevning 2020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</si>
  <si>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</si>
  <si>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</si>
  <si>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</si>
  <si>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</si>
  <si>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</si>
  <si>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</si>
  <si>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</si>
  <si>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</si>
  <si>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</si>
  <si>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</si>
  <si>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Netto utjevn.</t>
  </si>
  <si>
    <t>Alle tall i 1000 kr</t>
  </si>
  <si>
    <t>Kommunene</t>
  </si>
  <si>
    <t>Fylkeskommunene</t>
  </si>
  <si>
    <t>Kommuner og fylkeskommuner i alt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</si>
  <si>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</si>
  <si>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</si>
  <si>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</si>
  <si>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</si>
  <si>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</si>
  <si>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</si>
  <si>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</si>
  <si>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</si>
  <si>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</si>
  <si>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</si>
  <si>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</si>
  <si>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Anslag NB2020</t>
  </si>
  <si>
    <t>Pst-vis endring</t>
  </si>
  <si>
    <t>fra året før</t>
  </si>
  <si>
    <t>Analyse pr måned:</t>
  </si>
  <si>
    <t>Hele året</t>
  </si>
  <si>
    <t>Anslag RNB2020</t>
  </si>
  <si>
    <t>Anslag NB2021</t>
  </si>
  <si>
    <t>endring 19-20</t>
  </si>
  <si>
    <t>Folketall 1.1.2020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</si>
  <si>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</si>
  <si>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</si>
  <si>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</si>
  <si>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</si>
  <si>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</si>
  <si>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 xml:space="preserve"> kommuner merket med gult el. rosa har grensejusteringer 1.1.2020</t>
  </si>
  <si>
    <t>Januar-juni 2020</t>
  </si>
  <si>
    <t>juni</t>
  </si>
  <si>
    <t>jan.-juni 2019</t>
  </si>
  <si>
    <t>Januar-juni</t>
  </si>
  <si>
    <t>Utbetales/trekkes ved 8. termin rammetilskudd i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</si>
</sst>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  <numFmt numFmtId="176" formatCode="#,##0.000"/>
    <numFmt numFmtId="177" formatCode="_ * #,##0.000_ ;_ * \-#,##0.000_ ;_ * &quot;-&quot;??_ ;_ @_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0"/>
      <color rgb="FF000000"/>
      <name val="DepCentury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FF0000"/>
      <name val="DepCentury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"/>
      <family val="2"/>
    </font>
    <font>
      <b/>
      <sz val="9"/>
      <color rgb="FFFF000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4" fillId="0" borderId="0"/>
    <xf numFmtId="169" fontId="14" fillId="0" borderId="0" applyFont="0" applyFill="0" applyBorder="0" applyAlignment="0" applyProtection="0"/>
    <xf numFmtId="0" fontId="15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  <xf numFmtId="175" fontId="5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0" xfId="0" applyNumberFormat="1"/>
    <xf numFmtId="0" fontId="7" fillId="0" borderId="1" xfId="2" applyFont="1" applyBorder="1" applyAlignment="1">
      <alignment horizontal="left"/>
    </xf>
    <xf numFmtId="0" fontId="8" fillId="0" borderId="1" xfId="2" applyFont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7" fillId="0" borderId="0" xfId="2" applyFont="1" applyBorder="1"/>
    <xf numFmtId="0" fontId="7" fillId="0" borderId="0" xfId="2" applyFont="1" applyBorder="1" applyAlignment="1">
      <alignment horizontal="centerContinuous"/>
    </xf>
    <xf numFmtId="49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3" fontId="7" fillId="2" borderId="0" xfId="3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9" fillId="0" borderId="0" xfId="2" applyFont="1" applyBorder="1"/>
    <xf numFmtId="0" fontId="7" fillId="0" borderId="0" xfId="2" applyFont="1" applyBorder="1" applyAlignment="1">
      <alignment horizontal="right"/>
    </xf>
    <xf numFmtId="3" fontId="7" fillId="0" borderId="0" xfId="3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centerContinuous"/>
    </xf>
    <xf numFmtId="0" fontId="7" fillId="0" borderId="0" xfId="2" applyFont="1" applyBorder="1" applyAlignment="1">
      <alignment horizontal="center"/>
    </xf>
    <xf numFmtId="17" fontId="8" fillId="0" borderId="0" xfId="2" applyNumberFormat="1" applyFont="1" applyBorder="1" applyAlignment="1">
      <alignment horizontal="center"/>
    </xf>
    <xf numFmtId="3" fontId="8" fillId="2" borderId="0" xfId="3" quotePrefix="1" applyNumberFormat="1" applyFont="1" applyFill="1" applyBorder="1" applyAlignment="1">
      <alignment horizontal="center"/>
    </xf>
    <xf numFmtId="3" fontId="7" fillId="0" borderId="0" xfId="3" quotePrefix="1" applyNumberFormat="1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9" fillId="3" borderId="3" xfId="2" applyFont="1" applyFill="1" applyBorder="1" applyAlignment="1">
      <alignment horizontal="right"/>
    </xf>
    <xf numFmtId="0" fontId="9" fillId="3" borderId="3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3" fontId="7" fillId="6" borderId="0" xfId="3" applyNumberFormat="1" applyFont="1" applyFill="1" applyBorder="1" applyAlignment="1">
      <alignment horizontal="center"/>
    </xf>
    <xf numFmtId="0" fontId="7" fillId="6" borderId="0" xfId="2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/>
    </xf>
    <xf numFmtId="0" fontId="0" fillId="5" borderId="0" xfId="0" applyFill="1"/>
    <xf numFmtId="164" fontId="0" fillId="0" borderId="0" xfId="0" applyNumberFormat="1"/>
    <xf numFmtId="167" fontId="0" fillId="0" borderId="0" xfId="5" applyNumberFormat="1" applyFont="1"/>
    <xf numFmtId="168" fontId="7" fillId="0" borderId="0" xfId="1" applyNumberFormat="1" applyFont="1" applyBorder="1"/>
    <xf numFmtId="3" fontId="7" fillId="0" borderId="0" xfId="2" applyNumberFormat="1" applyFont="1" applyBorder="1"/>
    <xf numFmtId="164" fontId="7" fillId="0" borderId="0" xfId="1" applyNumberFormat="1" applyFont="1"/>
    <xf numFmtId="14" fontId="2" fillId="2" borderId="0" xfId="2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/>
    <xf numFmtId="3" fontId="0" fillId="0" borderId="0" xfId="0" applyNumberFormat="1" applyFill="1"/>
    <xf numFmtId="0" fontId="19" fillId="0" borderId="0" xfId="0" applyFont="1" applyAlignment="1">
      <alignment horizontal="center"/>
    </xf>
    <xf numFmtId="0" fontId="20" fillId="3" borderId="3" xfId="2" applyFont="1" applyFill="1" applyBorder="1" applyAlignment="1">
      <alignment horizontal="center"/>
    </xf>
    <xf numFmtId="0" fontId="11" fillId="0" borderId="0" xfId="2" applyFont="1" applyBorder="1" applyAlignment="1"/>
    <xf numFmtId="0" fontId="20" fillId="0" borderId="0" xfId="2" applyFont="1" applyBorder="1" applyAlignment="1">
      <alignment horizontal="right"/>
    </xf>
    <xf numFmtId="0" fontId="17" fillId="0" borderId="0" xfId="2" applyFont="1"/>
    <xf numFmtId="0" fontId="18" fillId="0" borderId="0" xfId="2" applyFont="1" applyFill="1"/>
    <xf numFmtId="0" fontId="21" fillId="8" borderId="0" xfId="0" applyFont="1" applyFill="1"/>
    <xf numFmtId="0" fontId="19" fillId="0" borderId="0" xfId="0" applyFont="1"/>
    <xf numFmtId="173" fontId="11" fillId="0" borderId="0" xfId="2" applyNumberFormat="1" applyFont="1" applyBorder="1"/>
    <xf numFmtId="0" fontId="11" fillId="0" borderId="0" xfId="2" applyFont="1" applyBorder="1"/>
    <xf numFmtId="0" fontId="0" fillId="8" borderId="0" xfId="0" applyFont="1" applyFill="1"/>
    <xf numFmtId="164" fontId="19" fillId="0" borderId="0" xfId="0" applyNumberFormat="1" applyFont="1"/>
    <xf numFmtId="0" fontId="12" fillId="0" borderId="4" xfId="2" applyFont="1" applyBorder="1"/>
    <xf numFmtId="0" fontId="11" fillId="0" borderId="4" xfId="2" applyFont="1" applyBorder="1"/>
    <xf numFmtId="3" fontId="0" fillId="8" borderId="4" xfId="0" applyNumberFormat="1" applyFont="1" applyFill="1" applyBorder="1"/>
    <xf numFmtId="164" fontId="19" fillId="0" borderId="4" xfId="0" applyNumberFormat="1" applyFont="1" applyBorder="1"/>
    <xf numFmtId="164" fontId="0" fillId="0" borderId="4" xfId="0" applyNumberFormat="1" applyBorder="1"/>
    <xf numFmtId="1" fontId="7" fillId="0" borderId="0" xfId="9" applyNumberFormat="1" applyFont="1"/>
    <xf numFmtId="0" fontId="7" fillId="0" borderId="0" xfId="9" applyFont="1"/>
    <xf numFmtId="0" fontId="19" fillId="0" borderId="0" xfId="0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19" fillId="0" borderId="0" xfId="0" applyFont="1" applyFill="1" applyBorder="1"/>
    <xf numFmtId="164" fontId="0" fillId="0" borderId="0" xfId="0" applyNumberFormat="1" applyFill="1" applyBorder="1"/>
    <xf numFmtId="164" fontId="19" fillId="0" borderId="0" xfId="0" applyNumberFormat="1" applyFont="1" applyFill="1" applyBorder="1"/>
    <xf numFmtId="3" fontId="19" fillId="0" borderId="0" xfId="0" applyNumberFormat="1" applyFont="1" applyFill="1" applyBorder="1"/>
    <xf numFmtId="164" fontId="23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23" fillId="0" borderId="3" xfId="0" applyFont="1" applyBorder="1" applyAlignment="1">
      <alignment horizontal="center"/>
    </xf>
    <xf numFmtId="164" fontId="21" fillId="0" borderId="0" xfId="0" applyNumberFormat="1" applyFont="1"/>
    <xf numFmtId="164" fontId="11" fillId="0" borderId="0" xfId="11" applyNumberFormat="1" applyFont="1"/>
    <xf numFmtId="164" fontId="11" fillId="0" borderId="0" xfId="1" applyNumberFormat="1" applyFont="1" applyBorder="1"/>
    <xf numFmtId="164" fontId="24" fillId="0" borderId="0" xfId="11" applyNumberFormat="1" applyFont="1"/>
    <xf numFmtId="164" fontId="25" fillId="0" borderId="0" xfId="0" applyNumberFormat="1" applyFont="1"/>
    <xf numFmtId="164" fontId="24" fillId="0" borderId="0" xfId="1" applyNumberFormat="1" applyFont="1"/>
    <xf numFmtId="164" fontId="26" fillId="0" borderId="0" xfId="1" applyNumberFormat="1" applyFont="1" applyBorder="1"/>
    <xf numFmtId="10" fontId="19" fillId="0" borderId="0" xfId="5" applyNumberFormat="1" applyFont="1"/>
    <xf numFmtId="164" fontId="0" fillId="0" borderId="1" xfId="0" applyNumberFormat="1" applyBorder="1"/>
    <xf numFmtId="167" fontId="0" fillId="0" borderId="0" xfId="0" applyNumberFormat="1"/>
    <xf numFmtId="167" fontId="11" fillId="0" borderId="0" xfId="5" applyNumberFormat="1" applyFont="1"/>
    <xf numFmtId="0" fontId="27" fillId="0" borderId="0" xfId="0" applyFont="1"/>
    <xf numFmtId="3" fontId="28" fillId="0" borderId="0" xfId="0" applyNumberFormat="1" applyFont="1"/>
    <xf numFmtId="164" fontId="11" fillId="0" borderId="0" xfId="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0" fillId="0" borderId="1" xfId="5" applyNumberFormat="1" applyFont="1" applyBorder="1"/>
    <xf numFmtId="164" fontId="0" fillId="0" borderId="0" xfId="0" applyNumberFormat="1" applyBorder="1"/>
    <xf numFmtId="167" fontId="0" fillId="0" borderId="0" xfId="5" applyNumberFormat="1" applyFont="1" applyBorder="1"/>
    <xf numFmtId="164" fontId="0" fillId="0" borderId="3" xfId="0" applyNumberFormat="1" applyBorder="1"/>
    <xf numFmtId="167" fontId="0" fillId="0" borderId="3" xfId="5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/>
    <xf numFmtId="3" fontId="7" fillId="0" borderId="0" xfId="11" applyNumberFormat="1" applyFont="1" applyFill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1" fillId="0" borderId="0" xfId="0" applyFont="1"/>
    <xf numFmtId="3" fontId="2" fillId="0" borderId="0" xfId="11" applyNumberFormat="1" applyFont="1" applyFill="1"/>
    <xf numFmtId="3" fontId="7" fillId="0" borderId="0" xfId="1" applyNumberFormat="1" applyFont="1" applyFill="1"/>
    <xf numFmtId="3" fontId="2" fillId="0" borderId="0" xfId="1" applyNumberFormat="1" applyFont="1" applyFill="1"/>
    <xf numFmtId="3" fontId="7" fillId="0" borderId="0" xfId="12" applyNumberFormat="1" applyFont="1" applyBorder="1"/>
    <xf numFmtId="164" fontId="7" fillId="0" borderId="0" xfId="12" applyNumberFormat="1" applyFont="1" applyBorder="1"/>
    <xf numFmtId="164" fontId="7" fillId="0" borderId="0" xfId="1" applyNumberFormat="1" applyFont="1" applyFill="1"/>
    <xf numFmtId="3" fontId="7" fillId="0" borderId="0" xfId="13" applyNumberFormat="1" applyFont="1" applyFill="1"/>
    <xf numFmtId="3" fontId="30" fillId="11" borderId="5" xfId="0" applyNumberFormat="1" applyFont="1" applyFill="1" applyBorder="1" applyAlignment="1" applyProtection="1">
      <alignment horizontal="right" wrapText="1"/>
    </xf>
    <xf numFmtId="164" fontId="7" fillId="0" borderId="0" xfId="11" applyNumberFormat="1" applyFont="1" applyFill="1"/>
    <xf numFmtId="3" fontId="1" fillId="12" borderId="0" xfId="1" applyNumberFormat="1" applyFont="1" applyFill="1"/>
    <xf numFmtId="3" fontId="1" fillId="0" borderId="0" xfId="1" applyNumberFormat="1" applyFont="1" applyFill="1"/>
    <xf numFmtId="164" fontId="29" fillId="0" borderId="6" xfId="1" applyNumberFormat="1" applyFont="1" applyBorder="1"/>
    <xf numFmtId="164" fontId="1" fillId="0" borderId="0" xfId="1" applyNumberFormat="1" applyFont="1" applyFill="1"/>
    <xf numFmtId="164" fontId="2" fillId="0" borderId="0" xfId="1" applyNumberFormat="1" applyFont="1" applyFill="1"/>
    <xf numFmtId="164" fontId="1" fillId="0" borderId="0" xfId="0" applyNumberFormat="1" applyFont="1"/>
    <xf numFmtId="164" fontId="7" fillId="0" borderId="3" xfId="1" applyNumberFormat="1" applyFont="1" applyBorder="1"/>
    <xf numFmtId="3" fontId="7" fillId="0" borderId="3" xfId="11" applyNumberFormat="1" applyFont="1" applyFill="1" applyBorder="1"/>
    <xf numFmtId="3" fontId="2" fillId="0" borderId="3" xfId="11" applyNumberFormat="1" applyFont="1" applyFill="1" applyBorder="1"/>
    <xf numFmtId="164" fontId="29" fillId="0" borderId="7" xfId="1" applyNumberFormat="1" applyFont="1" applyBorder="1"/>
    <xf numFmtId="164" fontId="7" fillId="0" borderId="3" xfId="11" applyNumberFormat="1" applyFont="1" applyFill="1" applyBorder="1"/>
    <xf numFmtId="0" fontId="29" fillId="0" borderId="0" xfId="0" applyFont="1"/>
    <xf numFmtId="164" fontId="29" fillId="0" borderId="0" xfId="0" applyNumberFormat="1" applyFont="1"/>
    <xf numFmtId="164" fontId="7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7" fontId="7" fillId="0" borderId="0" xfId="5" applyNumberFormat="1" applyFont="1"/>
    <xf numFmtId="164" fontId="7" fillId="0" borderId="0" xfId="1" applyNumberFormat="1" applyFont="1" applyBorder="1"/>
    <xf numFmtId="167" fontId="7" fillId="0" borderId="0" xfId="5" applyNumberFormat="1" applyFont="1" applyBorder="1"/>
    <xf numFmtId="167" fontId="7" fillId="0" borderId="3" xfId="5" applyNumberFormat="1" applyFont="1" applyBorder="1"/>
    <xf numFmtId="164" fontId="7" fillId="0" borderId="0" xfId="11" applyNumberFormat="1" applyFont="1"/>
    <xf numFmtId="164" fontId="7" fillId="0" borderId="0" xfId="7" applyNumberFormat="1" applyFont="1" applyBorder="1" applyProtection="1"/>
    <xf numFmtId="164" fontId="7" fillId="0" borderId="8" xfId="1" applyNumberFormat="1" applyFont="1" applyBorder="1"/>
    <xf numFmtId="164" fontId="7" fillId="0" borderId="0" xfId="7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/>
    <xf numFmtId="164" fontId="31" fillId="0" borderId="0" xfId="0" applyNumberFormat="1" applyFont="1"/>
    <xf numFmtId="0" fontId="7" fillId="0" borderId="0" xfId="0" applyFont="1"/>
    <xf numFmtId="164" fontId="13" fillId="0" borderId="0" xfId="0" applyNumberFormat="1" applyFont="1"/>
    <xf numFmtId="170" fontId="7" fillId="0" borderId="0" xfId="1" applyNumberFormat="1" applyFont="1" applyBorder="1"/>
    <xf numFmtId="164" fontId="7" fillId="0" borderId="9" xfId="1" applyNumberFormat="1" applyFont="1" applyBorder="1"/>
    <xf numFmtId="0" fontId="6" fillId="5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3" fontId="16" fillId="0" borderId="0" xfId="6" applyNumberFormat="1" applyFont="1" applyFill="1" applyBorder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4" fontId="0" fillId="0" borderId="0" xfId="0" applyNumberFormat="1" applyFill="1"/>
    <xf numFmtId="167" fontId="2" fillId="0" borderId="0" xfId="5" applyNumberFormat="1" applyFont="1"/>
    <xf numFmtId="167" fontId="2" fillId="0" borderId="3" xfId="5" applyNumberFormat="1" applyFont="1" applyBorder="1"/>
    <xf numFmtId="3" fontId="7" fillId="0" borderId="0" xfId="3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" fontId="16" fillId="0" borderId="0" xfId="6" applyNumberFormat="1" applyFont="1" applyFill="1" applyBorder="1" applyAlignment="1">
      <alignment horizontal="right" vertical="center"/>
    </xf>
    <xf numFmtId="0" fontId="7" fillId="0" borderId="1" xfId="2" applyFont="1" applyBorder="1"/>
    <xf numFmtId="3" fontId="7" fillId="8" borderId="1" xfId="3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left"/>
    </xf>
    <xf numFmtId="3" fontId="7" fillId="8" borderId="0" xfId="3" applyNumberFormat="1" applyFont="1" applyFill="1" applyBorder="1" applyAlignment="1">
      <alignment horizontal="center"/>
    </xf>
    <xf numFmtId="172" fontId="7" fillId="0" borderId="0" xfId="2" applyNumberFormat="1" applyFont="1" applyBorder="1" applyAlignment="1">
      <alignment horizontal="left"/>
    </xf>
    <xf numFmtId="0" fontId="8" fillId="0" borderId="0" xfId="2" applyFont="1" applyAlignment="1">
      <alignment horizontal="center"/>
    </xf>
    <xf numFmtId="49" fontId="7" fillId="8" borderId="0" xfId="3" quotePrefix="1" applyNumberFormat="1" applyFont="1" applyFill="1" applyBorder="1" applyAlignment="1">
      <alignment horizontal="center"/>
    </xf>
    <xf numFmtId="3" fontId="7" fillId="9" borderId="0" xfId="3" applyNumberFormat="1" applyFont="1" applyFill="1" applyBorder="1" applyAlignment="1">
      <alignment horizontal="center"/>
    </xf>
    <xf numFmtId="0" fontId="2" fillId="8" borderId="0" xfId="2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32" fillId="10" borderId="3" xfId="2" applyFont="1" applyFill="1" applyBorder="1" applyAlignment="1">
      <alignment horizontal="center"/>
    </xf>
    <xf numFmtId="164" fontId="7" fillId="0" borderId="0" xfId="7" applyNumberFormat="1" applyFont="1"/>
    <xf numFmtId="164" fontId="7" fillId="0" borderId="0" xfId="10" applyNumberFormat="1" applyFont="1"/>
    <xf numFmtId="3" fontId="7" fillId="0" borderId="0" xfId="3" applyNumberFormat="1" applyFont="1"/>
    <xf numFmtId="164" fontId="8" fillId="0" borderId="0" xfId="7" applyNumberFormat="1" applyFont="1" applyFill="1"/>
    <xf numFmtId="164" fontId="2" fillId="0" borderId="0" xfId="7" applyNumberFormat="1" applyFont="1"/>
    <xf numFmtId="174" fontId="7" fillId="0" borderId="0" xfId="7" applyNumberFormat="1" applyFont="1"/>
    <xf numFmtId="167" fontId="8" fillId="0" borderId="0" xfId="5" applyNumberFormat="1" applyFont="1" applyFill="1"/>
    <xf numFmtId="164" fontId="7" fillId="0" borderId="4" xfId="7" applyNumberFormat="1" applyFont="1" applyBorder="1"/>
    <xf numFmtId="167" fontId="7" fillId="0" borderId="4" xfId="5" applyNumberFormat="1" applyFont="1" applyBorder="1"/>
    <xf numFmtId="174" fontId="7" fillId="0" borderId="4" xfId="7" applyNumberFormat="1" applyFont="1" applyBorder="1"/>
    <xf numFmtId="3" fontId="7" fillId="0" borderId="4" xfId="3" applyNumberFormat="1" applyFont="1" applyBorder="1"/>
    <xf numFmtId="164" fontId="8" fillId="0" borderId="4" xfId="7" applyNumberFormat="1" applyFont="1" applyFill="1" applyBorder="1"/>
    <xf numFmtId="3" fontId="7" fillId="8" borderId="0" xfId="0" applyNumberFormat="1" applyFont="1" applyFill="1"/>
    <xf numFmtId="3" fontId="7" fillId="0" borderId="0" xfId="7" applyNumberFormat="1" applyFont="1" applyAlignment="1">
      <alignment horizontal="right" indent="1"/>
    </xf>
    <xf numFmtId="167" fontId="1" fillId="0" borderId="0" xfId="5" applyNumberFormat="1" applyFont="1"/>
    <xf numFmtId="0" fontId="10" fillId="0" borderId="4" xfId="0" applyFont="1" applyBorder="1"/>
    <xf numFmtId="167" fontId="10" fillId="0" borderId="4" xfId="5" applyNumberFormat="1" applyFont="1" applyBorder="1"/>
    <xf numFmtId="3" fontId="8" fillId="0" borderId="4" xfId="2" applyNumberFormat="1" applyFont="1" applyBorder="1"/>
    <xf numFmtId="3" fontId="10" fillId="0" borderId="4" xfId="0" applyNumberFormat="1" applyFont="1" applyBorder="1"/>
    <xf numFmtId="3" fontId="12" fillId="0" borderId="4" xfId="2" applyNumberFormat="1" applyFont="1" applyBorder="1"/>
    <xf numFmtId="164" fontId="10" fillId="0" borderId="4" xfId="0" applyNumberFormat="1" applyFont="1" applyBorder="1"/>
    <xf numFmtId="3" fontId="10" fillId="0" borderId="4" xfId="0" applyNumberFormat="1" applyFont="1" applyFill="1" applyBorder="1"/>
    <xf numFmtId="164" fontId="7" fillId="0" borderId="0" xfId="0" applyNumberFormat="1" applyFont="1" applyFill="1" applyBorder="1"/>
    <xf numFmtId="3" fontId="23" fillId="0" borderId="0" xfId="1" applyNumberFormat="1" applyFont="1" applyFill="1" applyAlignment="1">
      <alignment horizontal="right"/>
    </xf>
    <xf numFmtId="0" fontId="33" fillId="2" borderId="0" xfId="0" applyFont="1" applyFill="1" applyBorder="1" applyAlignment="1">
      <alignment horizontal="right"/>
    </xf>
    <xf numFmtId="0" fontId="30" fillId="2" borderId="0" xfId="2" applyFont="1" applyFill="1" applyBorder="1"/>
    <xf numFmtId="3" fontId="30" fillId="2" borderId="0" xfId="3" applyNumberFormat="1" applyFont="1" applyFill="1" applyBorder="1"/>
    <xf numFmtId="4" fontId="30" fillId="2" borderId="0" xfId="1" applyNumberFormat="1" applyFont="1" applyFill="1" applyBorder="1"/>
    <xf numFmtId="0" fontId="34" fillId="2" borderId="0" xfId="0" applyFont="1" applyFill="1" applyAlignment="1">
      <alignment horizontal="right"/>
    </xf>
    <xf numFmtId="0" fontId="30" fillId="2" borderId="0" xfId="2" applyFont="1" applyFill="1"/>
    <xf numFmtId="167" fontId="30" fillId="2" borderId="0" xfId="5" applyNumberFormat="1" applyFont="1" applyFill="1"/>
    <xf numFmtId="0" fontId="34" fillId="2" borderId="0" xfId="0" applyFont="1" applyFill="1"/>
    <xf numFmtId="0" fontId="34" fillId="0" borderId="0" xfId="0" applyFont="1" applyFill="1" applyAlignment="1">
      <alignment horizontal="right"/>
    </xf>
    <xf numFmtId="0" fontId="30" fillId="0" borderId="0" xfId="2" applyFont="1" applyFill="1"/>
    <xf numFmtId="0" fontId="34" fillId="0" borderId="0" xfId="0" applyFont="1" applyFill="1"/>
    <xf numFmtId="167" fontId="0" fillId="0" borderId="0" xfId="5" applyNumberFormat="1" applyFont="1" applyFill="1"/>
    <xf numFmtId="167" fontId="7" fillId="0" borderId="0" xfId="5" applyNumberFormat="1" applyFont="1" applyFill="1"/>
    <xf numFmtId="3" fontId="7" fillId="2" borderId="0" xfId="8" applyNumberFormat="1" applyFont="1" applyFill="1" applyBorder="1" applyAlignment="1" applyProtection="1">
      <alignment horizontal="right"/>
    </xf>
    <xf numFmtId="3" fontId="7" fillId="2" borderId="0" xfId="6" applyNumberFormat="1" applyFont="1" applyFill="1" applyBorder="1" applyAlignment="1">
      <alignment horizontal="right"/>
    </xf>
    <xf numFmtId="3" fontId="10" fillId="2" borderId="4" xfId="0" applyNumberFormat="1" applyFont="1" applyFill="1" applyBorder="1"/>
    <xf numFmtId="170" fontId="10" fillId="0" borderId="0" xfId="1" applyNumberFormat="1" applyFont="1"/>
    <xf numFmtId="167" fontId="0" fillId="0" borderId="0" xfId="0" applyNumberFormat="1" applyFill="1"/>
    <xf numFmtId="0" fontId="6" fillId="13" borderId="0" xfId="0" applyFont="1" applyFill="1" applyBorder="1" applyAlignment="1">
      <alignment horizontal="center"/>
    </xf>
    <xf numFmtId="0" fontId="0" fillId="13" borderId="0" xfId="0" applyFill="1"/>
    <xf numFmtId="3" fontId="7" fillId="0" borderId="0" xfId="2" applyNumberFormat="1" applyFont="1"/>
    <xf numFmtId="3" fontId="23" fillId="0" borderId="0" xfId="12" applyNumberFormat="1" applyFont="1"/>
    <xf numFmtId="164" fontId="1" fillId="0" borderId="0" xfId="12" applyNumberFormat="1" applyFont="1" applyFill="1" applyBorder="1"/>
    <xf numFmtId="3" fontId="15" fillId="0" borderId="0" xfId="0" applyNumberFormat="1" applyFont="1"/>
    <xf numFmtId="176" fontId="0" fillId="0" borderId="0" xfId="0" applyNumberFormat="1" applyFill="1" applyBorder="1"/>
    <xf numFmtId="168" fontId="8" fillId="0" borderId="4" xfId="1" applyNumberFormat="1" applyFont="1" applyBorder="1"/>
    <xf numFmtId="10" fontId="0" fillId="0" borderId="0" xfId="0" applyNumberFormat="1"/>
    <xf numFmtId="164" fontId="7" fillId="0" borderId="5" xfId="0" applyNumberFormat="1" applyFont="1" applyFill="1" applyBorder="1" applyAlignment="1" applyProtection="1">
      <alignment horizontal="right" wrapText="1"/>
    </xf>
    <xf numFmtId="3" fontId="7" fillId="0" borderId="5" xfId="0" applyNumberFormat="1" applyFont="1" applyFill="1" applyBorder="1" applyAlignment="1" applyProtection="1">
      <alignment horizontal="right" wrapText="1"/>
    </xf>
    <xf numFmtId="3" fontId="5" fillId="0" borderId="0" xfId="0" applyNumberFormat="1" applyFont="1"/>
    <xf numFmtId="167" fontId="0" fillId="0" borderId="4" xfId="5" applyNumberFormat="1" applyFont="1" applyBorder="1"/>
    <xf numFmtId="3" fontId="0" fillId="0" borderId="10" xfId="0" applyNumberFormat="1" applyBorder="1"/>
    <xf numFmtId="3" fontId="0" fillId="13" borderId="10" xfId="0" applyNumberFormat="1" applyFill="1" applyBorder="1"/>
    <xf numFmtId="3" fontId="0" fillId="13" borderId="0" xfId="0" applyNumberFormat="1" applyFill="1"/>
    <xf numFmtId="1" fontId="0" fillId="14" borderId="0" xfId="0" applyNumberFormat="1" applyFill="1"/>
    <xf numFmtId="1" fontId="0" fillId="14" borderId="10" xfId="0" applyNumberFormat="1" applyFill="1" applyBorder="1"/>
    <xf numFmtId="177" fontId="19" fillId="0" borderId="0" xfId="0" applyNumberFormat="1" applyFont="1" applyFill="1" applyBorder="1"/>
    <xf numFmtId="3" fontId="35" fillId="0" borderId="0" xfId="1" applyNumberFormat="1" applyFont="1" applyFill="1"/>
    <xf numFmtId="3" fontId="23" fillId="0" borderId="0" xfId="1" applyNumberFormat="1" applyFont="1"/>
    <xf numFmtId="3" fontId="7" fillId="6" borderId="1" xfId="3" applyNumberFormat="1" applyFont="1" applyFill="1" applyBorder="1" applyAlignment="1">
      <alignment horizontal="center"/>
    </xf>
    <xf numFmtId="49" fontId="7" fillId="0" borderId="0" xfId="3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3" fontId="7" fillId="0" borderId="1" xfId="3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3" fontId="7" fillId="6" borderId="0" xfId="3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9" borderId="0" xfId="0" applyFont="1" applyFill="1" applyBorder="1" applyAlignment="1">
      <alignment horizontal="center"/>
    </xf>
    <xf numFmtId="3" fontId="7" fillId="0" borderId="3" xfId="3" applyNumberFormat="1" applyFont="1" applyBorder="1" applyAlignment="1">
      <alignment horizontal="center"/>
    </xf>
    <xf numFmtId="3" fontId="7" fillId="0" borderId="3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3" fontId="7" fillId="9" borderId="3" xfId="3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7" fillId="0" borderId="0" xfId="3" quotePrefix="1" applyNumberFormat="1" applyFont="1" applyBorder="1" applyAlignment="1">
      <alignment horizontal="center"/>
    </xf>
    <xf numFmtId="3" fontId="7" fillId="0" borderId="0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4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4" xfId="13" xr:uid="{C78843C7-AB92-441F-B839-B01C6EF3273B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komm!$C$31:$C$56</c:f>
              <c:strCache>
                <c:ptCount val="26"/>
                <c:pt idx="0">
                  <c:v>Kristiansund</c:v>
                </c:pt>
                <c:pt idx="1">
                  <c:v>Molde</c:v>
                </c:pt>
                <c:pt idx="2">
                  <c:v>Ålesund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</c:strCache>
            </c:strRef>
          </c:cat>
          <c:val>
            <c:numRef>
              <c:f>komm!$F$31:$F$56</c:f>
              <c:numCache>
                <c:formatCode>0.0\ %</c:formatCode>
                <c:ptCount val="26"/>
                <c:pt idx="0">
                  <c:v>0.85920692052936465</c:v>
                </c:pt>
                <c:pt idx="1">
                  <c:v>0.96003918172856195</c:v>
                </c:pt>
                <c:pt idx="2">
                  <c:v>0.97507426988601309</c:v>
                </c:pt>
                <c:pt idx="3">
                  <c:v>0.85318365762982862</c:v>
                </c:pt>
                <c:pt idx="4">
                  <c:v>0.95448068602822489</c:v>
                </c:pt>
                <c:pt idx="5">
                  <c:v>1.0646144886249844</c:v>
                </c:pt>
                <c:pt idx="6">
                  <c:v>1.0295298533701869</c:v>
                </c:pt>
                <c:pt idx="7">
                  <c:v>0.81428948786310795</c:v>
                </c:pt>
                <c:pt idx="8">
                  <c:v>0.83322341957649582</c:v>
                </c:pt>
                <c:pt idx="9">
                  <c:v>0.86310357537216187</c:v>
                </c:pt>
                <c:pt idx="10">
                  <c:v>0.82749153044158252</c:v>
                </c:pt>
                <c:pt idx="11">
                  <c:v>0.83870741884623845</c:v>
                </c:pt>
                <c:pt idx="12">
                  <c:v>0.92526220067048526</c:v>
                </c:pt>
                <c:pt idx="13">
                  <c:v>0.9183549752960064</c:v>
                </c:pt>
                <c:pt idx="14">
                  <c:v>0.86639948884045437</c:v>
                </c:pt>
                <c:pt idx="15">
                  <c:v>0.95238341808981875</c:v>
                </c:pt>
                <c:pt idx="16">
                  <c:v>0.91173793523397961</c:v>
                </c:pt>
                <c:pt idx="17">
                  <c:v>0.75969516451201535</c:v>
                </c:pt>
                <c:pt idx="18">
                  <c:v>0.76524954723288297</c:v>
                </c:pt>
                <c:pt idx="19">
                  <c:v>0.99131348744881009</c:v>
                </c:pt>
                <c:pt idx="20">
                  <c:v>0.80554168156031991</c:v>
                </c:pt>
                <c:pt idx="21">
                  <c:v>0.8499617713514811</c:v>
                </c:pt>
                <c:pt idx="22">
                  <c:v>0.85937751640664217</c:v>
                </c:pt>
                <c:pt idx="23">
                  <c:v>0.77704933819326583</c:v>
                </c:pt>
                <c:pt idx="24">
                  <c:v>0.96601336362050871</c:v>
                </c:pt>
                <c:pt idx="25">
                  <c:v>0.79616617517001942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0-41F0-86D9-5D2517E5DB5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komm!$C$31:$C$56</c:f>
              <c:strCache>
                <c:ptCount val="26"/>
                <c:pt idx="0">
                  <c:v>Kristiansund</c:v>
                </c:pt>
                <c:pt idx="1">
                  <c:v>Molde</c:v>
                </c:pt>
                <c:pt idx="2">
                  <c:v>Ålesund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</c:strCache>
            </c:strRef>
          </c:cat>
          <c:val>
            <c:numRef>
              <c:f>komm!$P$31:$P$56</c:f>
              <c:numCache>
                <c:formatCode>0.0\ %</c:formatCode>
                <c:ptCount val="26"/>
                <c:pt idx="0">
                  <c:v>0.94581378066775557</c:v>
                </c:pt>
                <c:pt idx="1">
                  <c:v>0.97186910733271215</c:v>
                </c:pt>
                <c:pt idx="2">
                  <c:v>0.97788314259569253</c:v>
                </c:pt>
                <c:pt idx="3">
                  <c:v>0.94551261752277882</c:v>
                </c:pt>
                <c:pt idx="4">
                  <c:v>0.96964570905257741</c:v>
                </c:pt>
                <c:pt idx="5">
                  <c:v>1.013699230091281</c:v>
                </c:pt>
                <c:pt idx="6">
                  <c:v>0.99966537598936211</c:v>
                </c:pt>
                <c:pt idx="7">
                  <c:v>0.94356790903444288</c:v>
                </c:pt>
                <c:pt idx="8">
                  <c:v>0.94451460562011225</c:v>
                </c:pt>
                <c:pt idx="9">
                  <c:v>0.94600861340989562</c:v>
                </c:pt>
                <c:pt idx="10">
                  <c:v>0.94422801116336652</c:v>
                </c:pt>
                <c:pt idx="11">
                  <c:v>0.94478880558359923</c:v>
                </c:pt>
                <c:pt idx="12">
                  <c:v>0.95795831490948158</c:v>
                </c:pt>
                <c:pt idx="13">
                  <c:v>0.9551954247596901</c:v>
                </c:pt>
                <c:pt idx="14">
                  <c:v>0.94617340908331016</c:v>
                </c:pt>
                <c:pt idx="15">
                  <c:v>0.9688068018772148</c:v>
                </c:pt>
                <c:pt idx="16">
                  <c:v>0.95254860873487923</c:v>
                </c:pt>
                <c:pt idx="17">
                  <c:v>0.94083819286688819</c:v>
                </c:pt>
                <c:pt idx="18">
                  <c:v>0.94111591200293154</c:v>
                </c:pt>
                <c:pt idx="19">
                  <c:v>0.98437882962081147</c:v>
                </c:pt>
                <c:pt idx="20">
                  <c:v>0.94313051871930342</c:v>
                </c:pt>
                <c:pt idx="21">
                  <c:v>0.94535152320886151</c:v>
                </c:pt>
                <c:pt idx="22">
                  <c:v>0.94582231046161946</c:v>
                </c:pt>
                <c:pt idx="23">
                  <c:v>0.94170590155095057</c:v>
                </c:pt>
                <c:pt idx="24">
                  <c:v>0.97425878008949085</c:v>
                </c:pt>
                <c:pt idx="25">
                  <c:v>0.94266174339978825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0-41F0-86D9-5D2517E5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komm!$C$324:$C$362</c:f>
              <c:strCache>
                <c:ptCount val="39"/>
                <c:pt idx="0">
                  <c:v>Tromsø</c:v>
                </c:pt>
                <c:pt idx="1">
                  <c:v>Harstad</c:v>
                </c:pt>
                <c:pt idx="2">
                  <c:v>Alta</c:v>
                </c:pt>
                <c:pt idx="3">
                  <c:v>Vardø</c:v>
                </c:pt>
                <c:pt idx="4">
                  <c:v>Vadsø</c:v>
                </c:pt>
                <c:pt idx="5">
                  <c:v>Hammerfest</c:v>
                </c:pt>
                <c:pt idx="6">
                  <c:v>Kvæfjord</c:v>
                </c:pt>
                <c:pt idx="7">
                  <c:v>Tjeldsund</c:v>
                </c:pt>
                <c:pt idx="8">
                  <c:v>Ibestad</c:v>
                </c:pt>
                <c:pt idx="9">
                  <c:v>Gratangen</c:v>
                </c:pt>
                <c:pt idx="10">
                  <c:v>Lavangen</c:v>
                </c:pt>
                <c:pt idx="11">
                  <c:v>Bardu</c:v>
                </c:pt>
                <c:pt idx="12">
                  <c:v>Salangen</c:v>
                </c:pt>
                <c:pt idx="13">
                  <c:v>Målselv</c:v>
                </c:pt>
                <c:pt idx="14">
                  <c:v>Sørreisa</c:v>
                </c:pt>
                <c:pt idx="15">
                  <c:v>Dyrøy</c:v>
                </c:pt>
                <c:pt idx="16">
                  <c:v>Senja</c:v>
                </c:pt>
                <c:pt idx="17">
                  <c:v>Balsfjord</c:v>
                </c:pt>
                <c:pt idx="18">
                  <c:v>Karlsøy</c:v>
                </c:pt>
                <c:pt idx="19">
                  <c:v>Lyngen</c:v>
                </c:pt>
                <c:pt idx="20">
                  <c:v>Storfjord</c:v>
                </c:pt>
                <c:pt idx="21">
                  <c:v>Kåfjord</c:v>
                </c:pt>
                <c:pt idx="22">
                  <c:v>Skjervøy</c:v>
                </c:pt>
                <c:pt idx="23">
                  <c:v>Nordreisa</c:v>
                </c:pt>
                <c:pt idx="24">
                  <c:v>Kvænangen</c:v>
                </c:pt>
                <c:pt idx="25">
                  <c:v>Kautokeino</c:v>
                </c:pt>
                <c:pt idx="26">
                  <c:v>Loppa</c:v>
                </c:pt>
                <c:pt idx="27">
                  <c:v>Hasvik</c:v>
                </c:pt>
                <c:pt idx="28">
                  <c:v>Måsøy</c:v>
                </c:pt>
                <c:pt idx="29">
                  <c:v>Nordkapp</c:v>
                </c:pt>
                <c:pt idx="30">
                  <c:v>Porsanger</c:v>
                </c:pt>
                <c:pt idx="31">
                  <c:v>Karasjok</c:v>
                </c:pt>
                <c:pt idx="32">
                  <c:v>Lebesby</c:v>
                </c:pt>
                <c:pt idx="33">
                  <c:v>Gamvik</c:v>
                </c:pt>
                <c:pt idx="34">
                  <c:v>Berlevåg</c:v>
                </c:pt>
                <c:pt idx="35">
                  <c:v>Tana</c:v>
                </c:pt>
                <c:pt idx="36">
                  <c:v>Nesseby</c:v>
                </c:pt>
                <c:pt idx="37">
                  <c:v>Båtsfjord</c:v>
                </c:pt>
                <c:pt idx="38">
                  <c:v>Sør-Varanger</c:v>
                </c:pt>
              </c:strCache>
            </c:strRef>
          </c:cat>
          <c:val>
            <c:numRef>
              <c:f>komm!$F$324:$F$362</c:f>
              <c:numCache>
                <c:formatCode>0.0\ %</c:formatCode>
                <c:ptCount val="39"/>
                <c:pt idx="0">
                  <c:v>0.98146537672158463</c:v>
                </c:pt>
                <c:pt idx="1">
                  <c:v>0.85728381083475602</c:v>
                </c:pt>
                <c:pt idx="2">
                  <c:v>0.86149142757817343</c:v>
                </c:pt>
                <c:pt idx="3">
                  <c:v>0.72175784313965385</c:v>
                </c:pt>
                <c:pt idx="4">
                  <c:v>0.83749759880282837</c:v>
                </c:pt>
                <c:pt idx="5">
                  <c:v>0.92661743949692843</c:v>
                </c:pt>
                <c:pt idx="6">
                  <c:v>0.71389556795054598</c:v>
                </c:pt>
                <c:pt idx="7">
                  <c:v>0.74455858728141744</c:v>
                </c:pt>
                <c:pt idx="8">
                  <c:v>0.81405049721928113</c:v>
                </c:pt>
                <c:pt idx="9">
                  <c:v>0.76268431213858923</c:v>
                </c:pt>
                <c:pt idx="10">
                  <c:v>0.65347577295402126</c:v>
                </c:pt>
                <c:pt idx="11">
                  <c:v>1.0914042101478723</c:v>
                </c:pt>
                <c:pt idx="12">
                  <c:v>0.80700820898953596</c:v>
                </c:pt>
                <c:pt idx="13">
                  <c:v>0.96038449348349941</c:v>
                </c:pt>
                <c:pt idx="14">
                  <c:v>0.80285011942255646</c:v>
                </c:pt>
                <c:pt idx="15">
                  <c:v>0.72314826001301924</c:v>
                </c:pt>
                <c:pt idx="16">
                  <c:v>0.80488781002196352</c:v>
                </c:pt>
                <c:pt idx="17">
                  <c:v>0.71614517561009461</c:v>
                </c:pt>
                <c:pt idx="18">
                  <c:v>0.78716961383326789</c:v>
                </c:pt>
                <c:pt idx="19">
                  <c:v>0.70108131917431593</c:v>
                </c:pt>
                <c:pt idx="20">
                  <c:v>0.97598629263734527</c:v>
                </c:pt>
                <c:pt idx="21">
                  <c:v>0.80584078185880714</c:v>
                </c:pt>
                <c:pt idx="22">
                  <c:v>0.80758418152667322</c:v>
                </c:pt>
                <c:pt idx="23">
                  <c:v>0.8144929364484994</c:v>
                </c:pt>
                <c:pt idx="24">
                  <c:v>0.90753236017217098</c:v>
                </c:pt>
                <c:pt idx="25">
                  <c:v>0.60906663645633874</c:v>
                </c:pt>
                <c:pt idx="26">
                  <c:v>0.70141152347120095</c:v>
                </c:pt>
                <c:pt idx="27">
                  <c:v>0.73436727559325354</c:v>
                </c:pt>
                <c:pt idx="28">
                  <c:v>0.85879573195027858</c:v>
                </c:pt>
                <c:pt idx="29">
                  <c:v>0.84671704509423151</c:v>
                </c:pt>
                <c:pt idx="30">
                  <c:v>0.79448385760767248</c:v>
                </c:pt>
                <c:pt idx="31">
                  <c:v>0.70173792051411088</c:v>
                </c:pt>
                <c:pt idx="32">
                  <c:v>0.96793129631973807</c:v>
                </c:pt>
                <c:pt idx="33">
                  <c:v>0.74304590855074892</c:v>
                </c:pt>
                <c:pt idx="34">
                  <c:v>0.79474514707782917</c:v>
                </c:pt>
                <c:pt idx="35">
                  <c:v>0.76511134343258469</c:v>
                </c:pt>
                <c:pt idx="36">
                  <c:v>0.6297766695514434</c:v>
                </c:pt>
                <c:pt idx="37">
                  <c:v>0.87168993595558641</c:v>
                </c:pt>
                <c:pt idx="38">
                  <c:v>0.8551272593349889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3-47EE-8561-99237CB8C599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komm!$C$324:$C$362</c:f>
              <c:strCache>
                <c:ptCount val="39"/>
                <c:pt idx="0">
                  <c:v>Tromsø</c:v>
                </c:pt>
                <c:pt idx="1">
                  <c:v>Harstad</c:v>
                </c:pt>
                <c:pt idx="2">
                  <c:v>Alta</c:v>
                </c:pt>
                <c:pt idx="3">
                  <c:v>Vardø</c:v>
                </c:pt>
                <c:pt idx="4">
                  <c:v>Vadsø</c:v>
                </c:pt>
                <c:pt idx="5">
                  <c:v>Hammerfest</c:v>
                </c:pt>
                <c:pt idx="6">
                  <c:v>Kvæfjord</c:v>
                </c:pt>
                <c:pt idx="7">
                  <c:v>Tjeldsund</c:v>
                </c:pt>
                <c:pt idx="8">
                  <c:v>Ibestad</c:v>
                </c:pt>
                <c:pt idx="9">
                  <c:v>Gratangen</c:v>
                </c:pt>
                <c:pt idx="10">
                  <c:v>Lavangen</c:v>
                </c:pt>
                <c:pt idx="11">
                  <c:v>Bardu</c:v>
                </c:pt>
                <c:pt idx="12">
                  <c:v>Salangen</c:v>
                </c:pt>
                <c:pt idx="13">
                  <c:v>Målselv</c:v>
                </c:pt>
                <c:pt idx="14">
                  <c:v>Sørreisa</c:v>
                </c:pt>
                <c:pt idx="15">
                  <c:v>Dyrøy</c:v>
                </c:pt>
                <c:pt idx="16">
                  <c:v>Senja</c:v>
                </c:pt>
                <c:pt idx="17">
                  <c:v>Balsfjord</c:v>
                </c:pt>
                <c:pt idx="18">
                  <c:v>Karlsøy</c:v>
                </c:pt>
                <c:pt idx="19">
                  <c:v>Lyngen</c:v>
                </c:pt>
                <c:pt idx="20">
                  <c:v>Storfjord</c:v>
                </c:pt>
                <c:pt idx="21">
                  <c:v>Kåfjord</c:v>
                </c:pt>
                <c:pt idx="22">
                  <c:v>Skjervøy</c:v>
                </c:pt>
                <c:pt idx="23">
                  <c:v>Nordreisa</c:v>
                </c:pt>
                <c:pt idx="24">
                  <c:v>Kvænangen</c:v>
                </c:pt>
                <c:pt idx="25">
                  <c:v>Kautokeino</c:v>
                </c:pt>
                <c:pt idx="26">
                  <c:v>Loppa</c:v>
                </c:pt>
                <c:pt idx="27">
                  <c:v>Hasvik</c:v>
                </c:pt>
                <c:pt idx="28">
                  <c:v>Måsøy</c:v>
                </c:pt>
                <c:pt idx="29">
                  <c:v>Nordkapp</c:v>
                </c:pt>
                <c:pt idx="30">
                  <c:v>Porsanger</c:v>
                </c:pt>
                <c:pt idx="31">
                  <c:v>Karasjok</c:v>
                </c:pt>
                <c:pt idx="32">
                  <c:v>Lebesby</c:v>
                </c:pt>
                <c:pt idx="33">
                  <c:v>Gamvik</c:v>
                </c:pt>
                <c:pt idx="34">
                  <c:v>Berlevåg</c:v>
                </c:pt>
                <c:pt idx="35">
                  <c:v>Tana</c:v>
                </c:pt>
                <c:pt idx="36">
                  <c:v>Nesseby</c:v>
                </c:pt>
                <c:pt idx="37">
                  <c:v>Båtsfjord</c:v>
                </c:pt>
                <c:pt idx="38">
                  <c:v>Sør-Varanger</c:v>
                </c:pt>
              </c:strCache>
            </c:strRef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0.98043958532992137</c:v>
                </c:pt>
                <c:pt idx="1">
                  <c:v>0.94571762518302516</c:v>
                </c:pt>
                <c:pt idx="2">
                  <c:v>0.94592800602019622</c:v>
                </c:pt>
                <c:pt idx="3">
                  <c:v>0.93894132679827014</c:v>
                </c:pt>
                <c:pt idx="4">
                  <c:v>0.94472831458142881</c:v>
                </c:pt>
                <c:pt idx="5">
                  <c:v>0.95850041044005885</c:v>
                </c:pt>
                <c:pt idx="6">
                  <c:v>0.93854821303881475</c:v>
                </c:pt>
                <c:pt idx="7">
                  <c:v>0.94008136400535824</c:v>
                </c:pt>
                <c:pt idx="8">
                  <c:v>0.94355595950225146</c:v>
                </c:pt>
                <c:pt idx="9">
                  <c:v>0.94098765024821684</c:v>
                </c:pt>
                <c:pt idx="10">
                  <c:v>0.93552722328898852</c:v>
                </c:pt>
                <c:pt idx="11">
                  <c:v>1.0244151187004364</c:v>
                </c:pt>
                <c:pt idx="12">
                  <c:v>0.94320384509076416</c:v>
                </c:pt>
                <c:pt idx="13">
                  <c:v>0.97200723203468709</c:v>
                </c:pt>
                <c:pt idx="14">
                  <c:v>0.94299594061241532</c:v>
                </c:pt>
                <c:pt idx="15">
                  <c:v>0.93901084764193843</c:v>
                </c:pt>
                <c:pt idx="16">
                  <c:v>0.9430978251423856</c:v>
                </c:pt>
                <c:pt idx="17">
                  <c:v>0.93866069342179204</c:v>
                </c:pt>
                <c:pt idx="18">
                  <c:v>0.9422119153329509</c:v>
                </c:pt>
                <c:pt idx="19">
                  <c:v>0.93790750060000327</c:v>
                </c:pt>
                <c:pt idx="20">
                  <c:v>0.97824795169622536</c:v>
                </c:pt>
                <c:pt idx="21">
                  <c:v>0.94314547373422786</c:v>
                </c:pt>
                <c:pt idx="22">
                  <c:v>0.94323264371762106</c:v>
                </c:pt>
                <c:pt idx="23">
                  <c:v>0.94357808146371236</c:v>
                </c:pt>
                <c:pt idx="24">
                  <c:v>0.95086637871015589</c:v>
                </c:pt>
                <c:pt idx="25">
                  <c:v>0.93330676646410438</c:v>
                </c:pt>
                <c:pt idx="26">
                  <c:v>0.93792401081484744</c:v>
                </c:pt>
                <c:pt idx="27">
                  <c:v>0.93957179842095018</c:v>
                </c:pt>
                <c:pt idx="28">
                  <c:v>0.94579322123880138</c:v>
                </c:pt>
                <c:pt idx="29">
                  <c:v>0.94518928689599913</c:v>
                </c:pt>
                <c:pt idx="30">
                  <c:v>0.94257762752167107</c:v>
                </c:pt>
                <c:pt idx="31">
                  <c:v>0.93794033066699278</c:v>
                </c:pt>
                <c:pt idx="32">
                  <c:v>0.97502595316918261</c:v>
                </c:pt>
                <c:pt idx="33">
                  <c:v>0.94000573006882493</c:v>
                </c:pt>
                <c:pt idx="34">
                  <c:v>0.94259069199517898</c:v>
                </c:pt>
                <c:pt idx="35">
                  <c:v>0.94110900181291657</c:v>
                </c:pt>
                <c:pt idx="36">
                  <c:v>0.93434226811885956</c:v>
                </c:pt>
                <c:pt idx="37">
                  <c:v>0.94643793143906663</c:v>
                </c:pt>
                <c:pt idx="38">
                  <c:v>0.94560979760803687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3-47EE-8561-99237CB8C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2018-2019</c:v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tabellalle!$C$23:$C$37</c:f>
              <c:numCache>
                <c:formatCode>0.0\ %</c:formatCode>
                <c:ptCount val="15"/>
                <c:pt idx="0">
                  <c:v>4.9639711769415534E-2</c:v>
                </c:pt>
                <c:pt idx="1">
                  <c:v>5.0998956453042275E-2</c:v>
                </c:pt>
                <c:pt idx="2">
                  <c:v>4.529658581192194E-2</c:v>
                </c:pt>
                <c:pt idx="3">
                  <c:v>4.3856291671998185E-2</c:v>
                </c:pt>
                <c:pt idx="4">
                  <c:v>4.1595956792621638E-2</c:v>
                </c:pt>
                <c:pt idx="5">
                  <c:v>4.0420930008418191E-2</c:v>
                </c:pt>
                <c:pt idx="6">
                  <c:v>3.8394161473502254E-2</c:v>
                </c:pt>
                <c:pt idx="7">
                  <c:v>3.5749173999527997E-2</c:v>
                </c:pt>
                <c:pt idx="8">
                  <c:v>3.7530420719007189E-2</c:v>
                </c:pt>
                <c:pt idx="9">
                  <c:v>3.3472386974800893E-2</c:v>
                </c:pt>
                <c:pt idx="10">
                  <c:v>4.6121616369663977E-2</c:v>
                </c:pt>
                <c:pt idx="11">
                  <c:v>4.6664745379349531E-2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2019-2020</c:v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AE7-462D-B832-01CBDA7CF2C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tabellalle!$D$23:$D$37</c:f>
              <c:numCache>
                <c:formatCode>0.0\ %</c:formatCode>
                <c:ptCount val="15"/>
                <c:pt idx="0">
                  <c:v>3.0746113615962672E-2</c:v>
                </c:pt>
                <c:pt idx="1">
                  <c:v>2.6474443429102629E-2</c:v>
                </c:pt>
                <c:pt idx="2">
                  <c:v>1.5979408592894182E-2</c:v>
                </c:pt>
                <c:pt idx="3">
                  <c:v>1.1582888104399681E-2</c:v>
                </c:pt>
                <c:pt idx="4">
                  <c:v>-3.5277100205936024E-2</c:v>
                </c:pt>
                <c:pt idx="5">
                  <c:v>-2.2991003673369984E-2</c:v>
                </c:pt>
                <c:pt idx="12">
                  <c:v>1.2746194711539182E-2</c:v>
                </c:pt>
                <c:pt idx="13">
                  <c:v>-1.0707617563688871E-2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2018-2019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tabellalle!$G$23:$G$37</c:f>
              <c:numCache>
                <c:formatCode>0.0\ %</c:formatCode>
                <c:ptCount val="15"/>
                <c:pt idx="0">
                  <c:v>4.4899297713702317E-2</c:v>
                </c:pt>
                <c:pt idx="1">
                  <c:v>4.6184918353063917E-2</c:v>
                </c:pt>
                <c:pt idx="2">
                  <c:v>4.0905092567784254E-2</c:v>
                </c:pt>
                <c:pt idx="3">
                  <c:v>3.9957336737771437E-2</c:v>
                </c:pt>
                <c:pt idx="4">
                  <c:v>3.7511853758293266E-2</c:v>
                </c:pt>
                <c:pt idx="5">
                  <c:v>3.6340993108159449E-2</c:v>
                </c:pt>
                <c:pt idx="6">
                  <c:v>3.4307054189664593E-2</c:v>
                </c:pt>
                <c:pt idx="7">
                  <c:v>3.1646345577987518E-2</c:v>
                </c:pt>
                <c:pt idx="8">
                  <c:v>3.3474628757003154E-2</c:v>
                </c:pt>
                <c:pt idx="9">
                  <c:v>2.975949763816324E-2</c:v>
                </c:pt>
                <c:pt idx="10">
                  <c:v>5.0067295399548552E-2</c:v>
                </c:pt>
                <c:pt idx="11">
                  <c:v>5.0565621820177514E-2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2019-2020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5E-4104-BB67-50E50D1AB65B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5E-4104-BB67-50E50D1AB65B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5E-4104-BB67-50E50D1AB6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tabellalle!$H$23:$H$37</c:f>
              <c:numCache>
                <c:formatCode>0.0\ %</c:formatCode>
                <c:ptCount val="15"/>
                <c:pt idx="0">
                  <c:v>2.6398549428736897E-2</c:v>
                </c:pt>
                <c:pt idx="1">
                  <c:v>2.2562749033607651E-2</c:v>
                </c:pt>
                <c:pt idx="2">
                  <c:v>1.4934014244971374E-2</c:v>
                </c:pt>
                <c:pt idx="3">
                  <c:v>1.0104384462184084E-2</c:v>
                </c:pt>
                <c:pt idx="4">
                  <c:v>-5.2112404672988707E-2</c:v>
                </c:pt>
                <c:pt idx="5">
                  <c:v>-3.9963550671534682E-2</c:v>
                </c:pt>
                <c:pt idx="12">
                  <c:v>7.6374995496790894E-3</c:v>
                </c:pt>
                <c:pt idx="13">
                  <c:v>-2.9640250363059673E-2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komm!$C$8:$C$30</c:f>
              <c:strCache>
                <c:ptCount val="23"/>
                <c:pt idx="0">
                  <c:v>Eigersund</c:v>
                </c:pt>
                <c:pt idx="1">
                  <c:v>Stavanger</c:v>
                </c:pt>
                <c:pt idx="2">
                  <c:v>Haugesund</c:v>
                </c:pt>
                <c:pt idx="3">
                  <c:v>Sandnes</c:v>
                </c:pt>
                <c:pt idx="4">
                  <c:v>Sokndal</c:v>
                </c:pt>
                <c:pt idx="5">
                  <c:v>Lund</c:v>
                </c:pt>
                <c:pt idx="6">
                  <c:v>Bjerkreim</c:v>
                </c:pt>
                <c:pt idx="7">
                  <c:v>Hå</c:v>
                </c:pt>
                <c:pt idx="8">
                  <c:v>Klepp</c:v>
                </c:pt>
                <c:pt idx="9">
                  <c:v>Time</c:v>
                </c:pt>
                <c:pt idx="10">
                  <c:v>Gjesdal</c:v>
                </c:pt>
                <c:pt idx="11">
                  <c:v>Sola</c:v>
                </c:pt>
                <c:pt idx="12">
                  <c:v>Randaberg</c:v>
                </c:pt>
                <c:pt idx="13">
                  <c:v>Strand</c:v>
                </c:pt>
                <c:pt idx="14">
                  <c:v>Hjelmeland</c:v>
                </c:pt>
                <c:pt idx="15">
                  <c:v>Suldal</c:v>
                </c:pt>
                <c:pt idx="16">
                  <c:v>Sauda</c:v>
                </c:pt>
                <c:pt idx="17">
                  <c:v>Kvitsøy</c:v>
                </c:pt>
                <c:pt idx="18">
                  <c:v>Bokn</c:v>
                </c:pt>
                <c:pt idx="19">
                  <c:v>Tysvær</c:v>
                </c:pt>
                <c:pt idx="20">
                  <c:v>Karmøy</c:v>
                </c:pt>
                <c:pt idx="21">
                  <c:v>Utsira</c:v>
                </c:pt>
                <c:pt idx="22">
                  <c:v>Vindafjord</c:v>
                </c:pt>
              </c:strCache>
            </c:strRef>
          </c:cat>
          <c:val>
            <c:numRef>
              <c:f>komm!$F$8:$F$30</c:f>
              <c:numCache>
                <c:formatCode>0.0\ %</c:formatCode>
                <c:ptCount val="23"/>
                <c:pt idx="0">
                  <c:v>1.0014650269775334</c:v>
                </c:pt>
                <c:pt idx="1">
                  <c:v>1.2515311485984622</c:v>
                </c:pt>
                <c:pt idx="2">
                  <c:v>0.95940678086286058</c:v>
                </c:pt>
                <c:pt idx="3">
                  <c:v>1.020823123435052</c:v>
                </c:pt>
                <c:pt idx="4">
                  <c:v>0.82543549421422702</c:v>
                </c:pt>
                <c:pt idx="5">
                  <c:v>0.77069076033585637</c:v>
                </c:pt>
                <c:pt idx="6">
                  <c:v>0.84261886393622853</c:v>
                </c:pt>
                <c:pt idx="7">
                  <c:v>0.82871005715414614</c:v>
                </c:pt>
                <c:pt idx="8">
                  <c:v>0.93073519554623618</c:v>
                </c:pt>
                <c:pt idx="9">
                  <c:v>0.9637894698765388</c:v>
                </c:pt>
                <c:pt idx="10">
                  <c:v>0.88340823435684146</c:v>
                </c:pt>
                <c:pt idx="11">
                  <c:v>1.2696968070095047</c:v>
                </c:pt>
                <c:pt idx="12">
                  <c:v>1.098304079322757</c:v>
                </c:pt>
                <c:pt idx="13">
                  <c:v>0.88340198071477316</c:v>
                </c:pt>
                <c:pt idx="14">
                  <c:v>1.4541709697933689</c:v>
                </c:pt>
                <c:pt idx="15">
                  <c:v>1.585260920717765</c:v>
                </c:pt>
                <c:pt idx="16">
                  <c:v>1.1423049171563662</c:v>
                </c:pt>
                <c:pt idx="17">
                  <c:v>0.87987176669237099</c:v>
                </c:pt>
                <c:pt idx="18">
                  <c:v>0.89167493778740681</c:v>
                </c:pt>
                <c:pt idx="19">
                  <c:v>0.86908050509033652</c:v>
                </c:pt>
                <c:pt idx="20">
                  <c:v>0.84624403994172948</c:v>
                </c:pt>
                <c:pt idx="21">
                  <c:v>0.92045420206435979</c:v>
                </c:pt>
                <c:pt idx="22">
                  <c:v>1.1546666107252468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B-412B-9F12-F0B510206461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komm!$C$8:$C$30</c:f>
              <c:strCache>
                <c:ptCount val="23"/>
                <c:pt idx="0">
                  <c:v>Eigersund</c:v>
                </c:pt>
                <c:pt idx="1">
                  <c:v>Stavanger</c:v>
                </c:pt>
                <c:pt idx="2">
                  <c:v>Haugesund</c:v>
                </c:pt>
                <c:pt idx="3">
                  <c:v>Sandnes</c:v>
                </c:pt>
                <c:pt idx="4">
                  <c:v>Sokndal</c:v>
                </c:pt>
                <c:pt idx="5">
                  <c:v>Lund</c:v>
                </c:pt>
                <c:pt idx="6">
                  <c:v>Bjerkreim</c:v>
                </c:pt>
                <c:pt idx="7">
                  <c:v>Hå</c:v>
                </c:pt>
                <c:pt idx="8">
                  <c:v>Klepp</c:v>
                </c:pt>
                <c:pt idx="9">
                  <c:v>Time</c:v>
                </c:pt>
                <c:pt idx="10">
                  <c:v>Gjesdal</c:v>
                </c:pt>
                <c:pt idx="11">
                  <c:v>Sola</c:v>
                </c:pt>
                <c:pt idx="12">
                  <c:v>Randaberg</c:v>
                </c:pt>
                <c:pt idx="13">
                  <c:v>Strand</c:v>
                </c:pt>
                <c:pt idx="14">
                  <c:v>Hjelmeland</c:v>
                </c:pt>
                <c:pt idx="15">
                  <c:v>Suldal</c:v>
                </c:pt>
                <c:pt idx="16">
                  <c:v>Sauda</c:v>
                </c:pt>
                <c:pt idx="17">
                  <c:v>Kvitsøy</c:v>
                </c:pt>
                <c:pt idx="18">
                  <c:v>Bokn</c:v>
                </c:pt>
                <c:pt idx="19">
                  <c:v>Tysvær</c:v>
                </c:pt>
                <c:pt idx="20">
                  <c:v>Karmøy</c:v>
                </c:pt>
                <c:pt idx="21">
                  <c:v>Utsira</c:v>
                </c:pt>
                <c:pt idx="22">
                  <c:v>Vindafjord</c:v>
                </c:pt>
              </c:strCache>
            </c:strRef>
          </c:cat>
          <c:val>
            <c:numRef>
              <c:f>komm!$P$8:$P$30</c:f>
              <c:numCache>
                <c:formatCode>0.0\ %</c:formatCode>
                <c:ptCount val="23"/>
                <c:pt idx="0">
                  <c:v>0.98843944543230067</c:v>
                </c:pt>
                <c:pt idx="1">
                  <c:v>1.0884658940806722</c:v>
                </c:pt>
                <c:pt idx="2">
                  <c:v>0.97161614698643173</c:v>
                </c:pt>
                <c:pt idx="3">
                  <c:v>0.99618268401530807</c:v>
                </c:pt>
                <c:pt idx="4">
                  <c:v>0.94412520935199873</c:v>
                </c:pt>
                <c:pt idx="5">
                  <c:v>0.94138797265808027</c:v>
                </c:pt>
                <c:pt idx="6">
                  <c:v>0.94498437783809874</c:v>
                </c:pt>
                <c:pt idx="7">
                  <c:v>0.94428893749899478</c:v>
                </c:pt>
                <c:pt idx="8">
                  <c:v>0.96014751285978195</c:v>
                </c:pt>
                <c:pt idx="9">
                  <c:v>0.97336922259190306</c:v>
                </c:pt>
                <c:pt idx="10">
                  <c:v>0.9470238463591294</c:v>
                </c:pt>
                <c:pt idx="11">
                  <c:v>1.0957321574450893</c:v>
                </c:pt>
                <c:pt idx="12">
                  <c:v>1.0271750663703905</c:v>
                </c:pt>
                <c:pt idx="13">
                  <c:v>0.94702353367702607</c:v>
                </c:pt>
                <c:pt idx="14">
                  <c:v>1.1695218225586348</c:v>
                </c:pt>
                <c:pt idx="15">
                  <c:v>1.2219578029283935</c:v>
                </c:pt>
                <c:pt idx="16">
                  <c:v>1.0447754015038337</c:v>
                </c:pt>
                <c:pt idx="17">
                  <c:v>0.94684702297590584</c:v>
                </c:pt>
                <c:pt idx="18">
                  <c:v>0.94743718153065781</c:v>
                </c:pt>
                <c:pt idx="19">
                  <c:v>0.94630745989580445</c:v>
                </c:pt>
                <c:pt idx="20">
                  <c:v>0.94516563663837383</c:v>
                </c:pt>
                <c:pt idx="21">
                  <c:v>0.95603511546703135</c:v>
                </c:pt>
                <c:pt idx="22">
                  <c:v>1.0497200789313861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B-412B-9F12-F0B510206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komm!$C$57:$C$97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komm!$F$57:$F$97</c:f>
              <c:numCache>
                <c:formatCode>0.0\ %</c:formatCode>
                <c:ptCount val="41"/>
                <c:pt idx="0">
                  <c:v>0.97422532678962126</c:v>
                </c:pt>
                <c:pt idx="1">
                  <c:v>0.90151342459247774</c:v>
                </c:pt>
                <c:pt idx="2">
                  <c:v>0.98813494889259823</c:v>
                </c:pt>
                <c:pt idx="3">
                  <c:v>0.68875663305744472</c:v>
                </c:pt>
                <c:pt idx="4">
                  <c:v>0.79075887791266219</c:v>
                </c:pt>
                <c:pt idx="5">
                  <c:v>0.66233427150515189</c:v>
                </c:pt>
                <c:pt idx="6">
                  <c:v>0.77601281118086241</c:v>
                </c:pt>
                <c:pt idx="7">
                  <c:v>0.84558141881034765</c:v>
                </c:pt>
                <c:pt idx="8">
                  <c:v>0.82029844115334927</c:v>
                </c:pt>
                <c:pt idx="9">
                  <c:v>0.64785573880225067</c:v>
                </c:pt>
                <c:pt idx="10">
                  <c:v>0.83487035777838614</c:v>
                </c:pt>
                <c:pt idx="11">
                  <c:v>0.78795018841749187</c:v>
                </c:pt>
                <c:pt idx="12">
                  <c:v>0.77530069147965786</c:v>
                </c:pt>
                <c:pt idx="13">
                  <c:v>0.82445061151057242</c:v>
                </c:pt>
                <c:pt idx="14">
                  <c:v>0.74373292440686167</c:v>
                </c:pt>
                <c:pt idx="15">
                  <c:v>1.1858684910816035</c:v>
                </c:pt>
                <c:pt idx="16">
                  <c:v>0.90557466085718152</c:v>
                </c:pt>
                <c:pt idx="17">
                  <c:v>1.278539691823037</c:v>
                </c:pt>
                <c:pt idx="18">
                  <c:v>0.90668871328075196</c:v>
                </c:pt>
                <c:pt idx="19">
                  <c:v>0.78762005176527194</c:v>
                </c:pt>
                <c:pt idx="20">
                  <c:v>1.0797669095096636</c:v>
                </c:pt>
                <c:pt idx="21">
                  <c:v>0.92053786563431694</c:v>
                </c:pt>
                <c:pt idx="22">
                  <c:v>1.0975069006405425</c:v>
                </c:pt>
                <c:pt idx="23">
                  <c:v>0.76419603167249328</c:v>
                </c:pt>
                <c:pt idx="24">
                  <c:v>0.89786165285468822</c:v>
                </c:pt>
                <c:pt idx="25">
                  <c:v>1.2634072670652379</c:v>
                </c:pt>
                <c:pt idx="26">
                  <c:v>0.79050774465024831</c:v>
                </c:pt>
                <c:pt idx="27">
                  <c:v>0.84804677798557004</c:v>
                </c:pt>
                <c:pt idx="28">
                  <c:v>0.72496324628337527</c:v>
                </c:pt>
                <c:pt idx="29">
                  <c:v>1.1165763939676621</c:v>
                </c:pt>
                <c:pt idx="30">
                  <c:v>0.93499849397124279</c:v>
                </c:pt>
                <c:pt idx="31">
                  <c:v>0.90763791951425021</c:v>
                </c:pt>
                <c:pt idx="32">
                  <c:v>0.80408059679551547</c:v>
                </c:pt>
                <c:pt idx="33">
                  <c:v>0.8735222856548559</c:v>
                </c:pt>
                <c:pt idx="34">
                  <c:v>0.7835343167445078</c:v>
                </c:pt>
                <c:pt idx="35">
                  <c:v>0.75107422111272504</c:v>
                </c:pt>
                <c:pt idx="36">
                  <c:v>0.89073561196510864</c:v>
                </c:pt>
                <c:pt idx="37">
                  <c:v>0.83000795661729998</c:v>
                </c:pt>
                <c:pt idx="38">
                  <c:v>0.84883556531934912</c:v>
                </c:pt>
                <c:pt idx="39">
                  <c:v>0.88455518842961123</c:v>
                </c:pt>
                <c:pt idx="40">
                  <c:v>1.0062422970373979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7-4AF0-9634-98E33D2DA2C5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komm!$C$57:$C$97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komm!$P$57:$P$97</c:f>
              <c:numCache>
                <c:formatCode>0.0\ %</c:formatCode>
                <c:ptCount val="41"/>
                <c:pt idx="0">
                  <c:v>0.97754356535713582</c:v>
                </c:pt>
                <c:pt idx="1">
                  <c:v>0.94845880447827868</c:v>
                </c:pt>
                <c:pt idx="2">
                  <c:v>0.98310741419832659</c:v>
                </c:pt>
                <c:pt idx="3">
                  <c:v>0.9372912662941596</c:v>
                </c:pt>
                <c:pt idx="4">
                  <c:v>0.94239137853692057</c:v>
                </c:pt>
                <c:pt idx="5">
                  <c:v>0.93597014821654501</c:v>
                </c:pt>
                <c:pt idx="6">
                  <c:v>0.9416540752003304</c:v>
                </c:pt>
                <c:pt idx="7">
                  <c:v>0.94513250558180484</c:v>
                </c:pt>
                <c:pt idx="8">
                  <c:v>0.94386835669895486</c:v>
                </c:pt>
                <c:pt idx="9">
                  <c:v>0.93524622158139992</c:v>
                </c:pt>
                <c:pt idx="10">
                  <c:v>0.94459695253020659</c:v>
                </c:pt>
                <c:pt idx="11">
                  <c:v>0.94225094406216192</c:v>
                </c:pt>
                <c:pt idx="12">
                  <c:v>0.94161846921527037</c:v>
                </c:pt>
                <c:pt idx="13">
                  <c:v>0.94407596521681603</c:v>
                </c:pt>
                <c:pt idx="14">
                  <c:v>0.94004008086163049</c:v>
                </c:pt>
                <c:pt idx="15">
                  <c:v>1.0622008310739288</c:v>
                </c:pt>
                <c:pt idx="16">
                  <c:v>0.95008329898416</c:v>
                </c:pt>
                <c:pt idx="17">
                  <c:v>1.0992693113705019</c:v>
                </c:pt>
                <c:pt idx="18">
                  <c:v>0.95052891995358835</c:v>
                </c:pt>
                <c:pt idx="19">
                  <c:v>0.94223443722955091</c:v>
                </c:pt>
                <c:pt idx="20">
                  <c:v>1.019760198445153</c:v>
                </c:pt>
                <c:pt idx="21">
                  <c:v>0.95606858089501423</c:v>
                </c:pt>
                <c:pt idx="22">
                  <c:v>1.0268561948975043</c:v>
                </c:pt>
                <c:pt idx="23">
                  <c:v>0.94106323622491206</c:v>
                </c:pt>
                <c:pt idx="24">
                  <c:v>0.94774651728402193</c:v>
                </c:pt>
                <c:pt idx="25">
                  <c:v>1.0932163414673826</c:v>
                </c:pt>
                <c:pt idx="26">
                  <c:v>0.94237882187379984</c:v>
                </c:pt>
                <c:pt idx="27">
                  <c:v>0.94525577354056589</c:v>
                </c:pt>
                <c:pt idx="28">
                  <c:v>0.93910159695545625</c:v>
                </c:pt>
                <c:pt idx="29">
                  <c:v>1.0344839922283522</c:v>
                </c:pt>
                <c:pt idx="30">
                  <c:v>0.96185283222978446</c:v>
                </c:pt>
                <c:pt idx="31">
                  <c:v>0.95090860244698749</c:v>
                </c:pt>
                <c:pt idx="32">
                  <c:v>0.9430574644810632</c:v>
                </c:pt>
                <c:pt idx="33">
                  <c:v>0.94652954892403018</c:v>
                </c:pt>
                <c:pt idx="34">
                  <c:v>0.9420301504785128</c:v>
                </c:pt>
                <c:pt idx="35">
                  <c:v>0.94040714569692385</c:v>
                </c:pt>
                <c:pt idx="36">
                  <c:v>0.94739021523954281</c:v>
                </c:pt>
                <c:pt idx="37">
                  <c:v>0.94435383247215232</c:v>
                </c:pt>
                <c:pt idx="38">
                  <c:v>0.94529521290725493</c:v>
                </c:pt>
                <c:pt idx="39">
                  <c:v>0.94708119406276792</c:v>
                </c:pt>
                <c:pt idx="40">
                  <c:v>0.99035035345624667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7-4AF0-9634-98E33D2D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 2020.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komm!$C$98:$C$148</c:f>
              <c:strCache>
                <c:ptCount val="51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Drammen</c:v>
                </c:pt>
                <c:pt idx="5">
                  <c:v>Kongsberg</c:v>
                </c:pt>
                <c:pt idx="6">
                  <c:v>Ringerike</c:v>
                </c:pt>
                <c:pt idx="7">
                  <c:v>Hvaler</c:v>
                </c:pt>
                <c:pt idx="8">
                  <c:v>Aremark</c:v>
                </c:pt>
                <c:pt idx="9">
                  <c:v>Marker</c:v>
                </c:pt>
                <c:pt idx="10">
                  <c:v>Indre Østfold</c:v>
                </c:pt>
                <c:pt idx="11">
                  <c:v>Skiptvet</c:v>
                </c:pt>
                <c:pt idx="12">
                  <c:v>Rakkestad</c:v>
                </c:pt>
                <c:pt idx="13">
                  <c:v>Råde</c:v>
                </c:pt>
                <c:pt idx="14">
                  <c:v>Våler</c:v>
                </c:pt>
                <c:pt idx="15">
                  <c:v>Vestby</c:v>
                </c:pt>
                <c:pt idx="16">
                  <c:v>Nordre Follo</c:v>
                </c:pt>
                <c:pt idx="17">
                  <c:v>Ås</c:v>
                </c:pt>
                <c:pt idx="18">
                  <c:v>Frogn</c:v>
                </c:pt>
                <c:pt idx="19">
                  <c:v>Nesodden</c:v>
                </c:pt>
                <c:pt idx="20">
                  <c:v>Bærum</c:v>
                </c:pt>
                <c:pt idx="21">
                  <c:v>Asker</c:v>
                </c:pt>
                <c:pt idx="22">
                  <c:v>Aurskog-Høland</c:v>
                </c:pt>
                <c:pt idx="23">
                  <c:v>Rælingen</c:v>
                </c:pt>
                <c:pt idx="24">
                  <c:v>Enebakk</c:v>
                </c:pt>
                <c:pt idx="25">
                  <c:v>Lørenskog</c:v>
                </c:pt>
                <c:pt idx="26">
                  <c:v>Lillestrøm</c:v>
                </c:pt>
                <c:pt idx="27">
                  <c:v>Nittedal</c:v>
                </c:pt>
                <c:pt idx="28">
                  <c:v>Gjerdrum</c:v>
                </c:pt>
                <c:pt idx="29">
                  <c:v>Ullensaker</c:v>
                </c:pt>
                <c:pt idx="30">
                  <c:v>Nes</c:v>
                </c:pt>
                <c:pt idx="31">
                  <c:v>Eidsvoll</c:v>
                </c:pt>
                <c:pt idx="32">
                  <c:v>Nannestad</c:v>
                </c:pt>
                <c:pt idx="33">
                  <c:v>Hurdal</c:v>
                </c:pt>
                <c:pt idx="34">
                  <c:v>Hole</c:v>
                </c:pt>
                <c:pt idx="35">
                  <c:v>Flå</c:v>
                </c:pt>
                <c:pt idx="36">
                  <c:v>Nesbyen</c:v>
                </c:pt>
                <c:pt idx="37">
                  <c:v>Gol</c:v>
                </c:pt>
                <c:pt idx="38">
                  <c:v>Hemsedal</c:v>
                </c:pt>
                <c:pt idx="39">
                  <c:v>Ål</c:v>
                </c:pt>
                <c:pt idx="40">
                  <c:v>Hol</c:v>
                </c:pt>
                <c:pt idx="41">
                  <c:v>Sigdal</c:v>
                </c:pt>
                <c:pt idx="42">
                  <c:v>Krødsherad</c:v>
                </c:pt>
                <c:pt idx="43">
                  <c:v>Modum</c:v>
                </c:pt>
                <c:pt idx="44">
                  <c:v>Øvre Eiker</c:v>
                </c:pt>
                <c:pt idx="45">
                  <c:v>Lier</c:v>
                </c:pt>
                <c:pt idx="46">
                  <c:v>Flesberg</c:v>
                </c:pt>
                <c:pt idx="47">
                  <c:v>Rollag</c:v>
                </c:pt>
                <c:pt idx="48">
                  <c:v>Nore og Uvdal</c:v>
                </c:pt>
                <c:pt idx="49">
                  <c:v>Jevnaker</c:v>
                </c:pt>
                <c:pt idx="50">
                  <c:v>Lunner</c:v>
                </c:pt>
              </c:strCache>
            </c:strRef>
          </c:cat>
          <c:val>
            <c:numRef>
              <c:f>komm!$F$98:$F$148</c:f>
              <c:numCache>
                <c:formatCode>0.0\ %</c:formatCode>
                <c:ptCount val="51"/>
                <c:pt idx="0">
                  <c:v>0.76002188844873542</c:v>
                </c:pt>
                <c:pt idx="1">
                  <c:v>0.8728416722957596</c:v>
                </c:pt>
                <c:pt idx="2">
                  <c:v>0.80508729546429103</c:v>
                </c:pt>
                <c:pt idx="3">
                  <c:v>0.82560630642631461</c:v>
                </c:pt>
                <c:pt idx="4">
                  <c:v>0.91762180313294683</c:v>
                </c:pt>
                <c:pt idx="5">
                  <c:v>1.0332363707658287</c:v>
                </c:pt>
                <c:pt idx="6">
                  <c:v>0.86880493973126083</c:v>
                </c:pt>
                <c:pt idx="7">
                  <c:v>1.0604668153696615</c:v>
                </c:pt>
                <c:pt idx="8">
                  <c:v>0.77271182105409386</c:v>
                </c:pt>
                <c:pt idx="9">
                  <c:v>0.75750969204759311</c:v>
                </c:pt>
                <c:pt idx="10">
                  <c:v>0.84023354355236457</c:v>
                </c:pt>
                <c:pt idx="11">
                  <c:v>0.79843116827312111</c:v>
                </c:pt>
                <c:pt idx="12">
                  <c:v>0.79813215827159067</c:v>
                </c:pt>
                <c:pt idx="13">
                  <c:v>0.84969968207329138</c:v>
                </c:pt>
                <c:pt idx="14">
                  <c:v>0.81091835700533343</c:v>
                </c:pt>
                <c:pt idx="15">
                  <c:v>0.97842001842265347</c:v>
                </c:pt>
                <c:pt idx="16">
                  <c:v>1.1283602190355462</c:v>
                </c:pt>
                <c:pt idx="17">
                  <c:v>0.93521734214913466</c:v>
                </c:pt>
                <c:pt idx="18">
                  <c:v>1.203070402601671</c:v>
                </c:pt>
                <c:pt idx="19">
                  <c:v>1.0232100005022819</c:v>
                </c:pt>
                <c:pt idx="20">
                  <c:v>1.6069434471479811</c:v>
                </c:pt>
                <c:pt idx="21">
                  <c:v>1.3269550455145871</c:v>
                </c:pt>
                <c:pt idx="22">
                  <c:v>0.77970152031696605</c:v>
                </c:pt>
                <c:pt idx="23">
                  <c:v>1.0077983353225874</c:v>
                </c:pt>
                <c:pt idx="24">
                  <c:v>0.83997303845556082</c:v>
                </c:pt>
                <c:pt idx="25">
                  <c:v>1.020879219159853</c:v>
                </c:pt>
                <c:pt idx="26">
                  <c:v>1.0077705548365716</c:v>
                </c:pt>
                <c:pt idx="27">
                  <c:v>1.0587232587708075</c:v>
                </c:pt>
                <c:pt idx="28">
                  <c:v>1.135807505179836</c:v>
                </c:pt>
                <c:pt idx="29">
                  <c:v>0.90579021768585766</c:v>
                </c:pt>
                <c:pt idx="30">
                  <c:v>0.80861952641146773</c:v>
                </c:pt>
                <c:pt idx="31">
                  <c:v>0.79220454911981553</c:v>
                </c:pt>
                <c:pt idx="32">
                  <c:v>0.82848232961199453</c:v>
                </c:pt>
                <c:pt idx="33">
                  <c:v>0.75574283800638198</c:v>
                </c:pt>
                <c:pt idx="34">
                  <c:v>1.1086213975088755</c:v>
                </c:pt>
                <c:pt idx="35">
                  <c:v>0.95837726046763683</c:v>
                </c:pt>
                <c:pt idx="36">
                  <c:v>0.96504736484410458</c:v>
                </c:pt>
                <c:pt idx="37">
                  <c:v>1.0110687557367697</c:v>
                </c:pt>
                <c:pt idx="38">
                  <c:v>1.1975387046532235</c:v>
                </c:pt>
                <c:pt idx="39">
                  <c:v>1.058422918986853</c:v>
                </c:pt>
                <c:pt idx="40">
                  <c:v>1.469691615487225</c:v>
                </c:pt>
                <c:pt idx="41">
                  <c:v>0.90270761169611635</c:v>
                </c:pt>
                <c:pt idx="42">
                  <c:v>0.9937757450121486</c:v>
                </c:pt>
                <c:pt idx="43">
                  <c:v>0.85657161495019774</c:v>
                </c:pt>
                <c:pt idx="44">
                  <c:v>0.92148039580448782</c:v>
                </c:pt>
                <c:pt idx="45">
                  <c:v>1.0948988425237236</c:v>
                </c:pt>
                <c:pt idx="46">
                  <c:v>0.92980773523583393</c:v>
                </c:pt>
                <c:pt idx="47">
                  <c:v>0.96394911537664985</c:v>
                </c:pt>
                <c:pt idx="48">
                  <c:v>1.4869975154512756</c:v>
                </c:pt>
                <c:pt idx="49">
                  <c:v>0.8089516836682642</c:v>
                </c:pt>
                <c:pt idx="50">
                  <c:v>0.89519084916306124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D-43A5-A41C-82AC81A14BD8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komm!$C$98:$C$148</c:f>
              <c:strCache>
                <c:ptCount val="51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Drammen</c:v>
                </c:pt>
                <c:pt idx="5">
                  <c:v>Kongsberg</c:v>
                </c:pt>
                <c:pt idx="6">
                  <c:v>Ringerike</c:v>
                </c:pt>
                <c:pt idx="7">
                  <c:v>Hvaler</c:v>
                </c:pt>
                <c:pt idx="8">
                  <c:v>Aremark</c:v>
                </c:pt>
                <c:pt idx="9">
                  <c:v>Marker</c:v>
                </c:pt>
                <c:pt idx="10">
                  <c:v>Indre Østfold</c:v>
                </c:pt>
                <c:pt idx="11">
                  <c:v>Skiptvet</c:v>
                </c:pt>
                <c:pt idx="12">
                  <c:v>Rakkestad</c:v>
                </c:pt>
                <c:pt idx="13">
                  <c:v>Råde</c:v>
                </c:pt>
                <c:pt idx="14">
                  <c:v>Våler</c:v>
                </c:pt>
                <c:pt idx="15">
                  <c:v>Vestby</c:v>
                </c:pt>
                <c:pt idx="16">
                  <c:v>Nordre Follo</c:v>
                </c:pt>
                <c:pt idx="17">
                  <c:v>Ås</c:v>
                </c:pt>
                <c:pt idx="18">
                  <c:v>Frogn</c:v>
                </c:pt>
                <c:pt idx="19">
                  <c:v>Nesodden</c:v>
                </c:pt>
                <c:pt idx="20">
                  <c:v>Bærum</c:v>
                </c:pt>
                <c:pt idx="21">
                  <c:v>Asker</c:v>
                </c:pt>
                <c:pt idx="22">
                  <c:v>Aurskog-Høland</c:v>
                </c:pt>
                <c:pt idx="23">
                  <c:v>Rælingen</c:v>
                </c:pt>
                <c:pt idx="24">
                  <c:v>Enebakk</c:v>
                </c:pt>
                <c:pt idx="25">
                  <c:v>Lørenskog</c:v>
                </c:pt>
                <c:pt idx="26">
                  <c:v>Lillestrøm</c:v>
                </c:pt>
                <c:pt idx="27">
                  <c:v>Nittedal</c:v>
                </c:pt>
                <c:pt idx="28">
                  <c:v>Gjerdrum</c:v>
                </c:pt>
                <c:pt idx="29">
                  <c:v>Ullensaker</c:v>
                </c:pt>
                <c:pt idx="30">
                  <c:v>Nes</c:v>
                </c:pt>
                <c:pt idx="31">
                  <c:v>Eidsvoll</c:v>
                </c:pt>
                <c:pt idx="32">
                  <c:v>Nannestad</c:v>
                </c:pt>
                <c:pt idx="33">
                  <c:v>Hurdal</c:v>
                </c:pt>
                <c:pt idx="34">
                  <c:v>Hole</c:v>
                </c:pt>
                <c:pt idx="35">
                  <c:v>Flå</c:v>
                </c:pt>
                <c:pt idx="36">
                  <c:v>Nesbyen</c:v>
                </c:pt>
                <c:pt idx="37">
                  <c:v>Gol</c:v>
                </c:pt>
                <c:pt idx="38">
                  <c:v>Hemsedal</c:v>
                </c:pt>
                <c:pt idx="39">
                  <c:v>Ål</c:v>
                </c:pt>
                <c:pt idx="40">
                  <c:v>Hol</c:v>
                </c:pt>
                <c:pt idx="41">
                  <c:v>Sigdal</c:v>
                </c:pt>
                <c:pt idx="42">
                  <c:v>Krødsherad</c:v>
                </c:pt>
                <c:pt idx="43">
                  <c:v>Modum</c:v>
                </c:pt>
                <c:pt idx="44">
                  <c:v>Øvre Eiker</c:v>
                </c:pt>
                <c:pt idx="45">
                  <c:v>Lier</c:v>
                </c:pt>
                <c:pt idx="46">
                  <c:v>Flesberg</c:v>
                </c:pt>
                <c:pt idx="47">
                  <c:v>Rollag</c:v>
                </c:pt>
                <c:pt idx="48">
                  <c:v>Nore og Uvdal</c:v>
                </c:pt>
                <c:pt idx="49">
                  <c:v>Jevnaker</c:v>
                </c:pt>
                <c:pt idx="50">
                  <c:v>Lunner</c:v>
                </c:pt>
              </c:strCache>
            </c:strRef>
          </c:cat>
          <c:val>
            <c:numRef>
              <c:f>komm!$P$98:$P$148</c:f>
              <c:numCache>
                <c:formatCode>0.0\ %</c:formatCode>
                <c:ptCount val="51"/>
                <c:pt idx="0">
                  <c:v>0.94085452906372413</c:v>
                </c:pt>
                <c:pt idx="1">
                  <c:v>0.94649551825607525</c:v>
                </c:pt>
                <c:pt idx="2">
                  <c:v>0.94310779941450207</c:v>
                </c:pt>
                <c:pt idx="3">
                  <c:v>0.94413374996260313</c:v>
                </c:pt>
                <c:pt idx="4">
                  <c:v>0.95490215589446614</c:v>
                </c:pt>
                <c:pt idx="5">
                  <c:v>1.0011479829476189</c:v>
                </c:pt>
                <c:pt idx="6">
                  <c:v>0.94629368162785055</c:v>
                </c:pt>
                <c:pt idx="7">
                  <c:v>1.0120401607891518</c:v>
                </c:pt>
                <c:pt idx="8">
                  <c:v>0.94148902569399229</c:v>
                </c:pt>
                <c:pt idx="9">
                  <c:v>0.94072891924366708</c:v>
                </c:pt>
                <c:pt idx="10">
                  <c:v>0.94486511181890553</c:v>
                </c:pt>
                <c:pt idx="11">
                  <c:v>0.9427749930549435</c:v>
                </c:pt>
                <c:pt idx="12">
                  <c:v>0.94276004255486689</c:v>
                </c:pt>
                <c:pt idx="13">
                  <c:v>0.94533841874495195</c:v>
                </c:pt>
                <c:pt idx="14">
                  <c:v>0.94339935249155404</c:v>
                </c:pt>
                <c:pt idx="15">
                  <c:v>0.97922144201034877</c:v>
                </c:pt>
                <c:pt idx="16">
                  <c:v>1.0391975222555061</c:v>
                </c:pt>
                <c:pt idx="17">
                  <c:v>0.96194037150094136</c:v>
                </c:pt>
                <c:pt idx="18">
                  <c:v>1.0690815956819557</c:v>
                </c:pt>
                <c:pt idx="19">
                  <c:v>0.99713743484220019</c:v>
                </c:pt>
                <c:pt idx="20">
                  <c:v>1.23063081350048</c:v>
                </c:pt>
                <c:pt idx="21">
                  <c:v>1.1186354528471221</c:v>
                </c:pt>
                <c:pt idx="22">
                  <c:v>0.94183851065713564</c:v>
                </c:pt>
                <c:pt idx="23">
                  <c:v>0.99097276877032248</c:v>
                </c:pt>
                <c:pt idx="24">
                  <c:v>0.94485208656406539</c:v>
                </c:pt>
                <c:pt idx="25">
                  <c:v>0.99620512230522873</c:v>
                </c:pt>
                <c:pt idx="26">
                  <c:v>0.99096165657591606</c:v>
                </c:pt>
                <c:pt idx="27">
                  <c:v>1.0113427381496105</c:v>
                </c:pt>
                <c:pt idx="28">
                  <c:v>1.0421764367132216</c:v>
                </c:pt>
                <c:pt idx="29">
                  <c:v>0.95016952171563063</c:v>
                </c:pt>
                <c:pt idx="30">
                  <c:v>0.94328441096186089</c:v>
                </c:pt>
                <c:pt idx="31">
                  <c:v>0.94246366209727828</c:v>
                </c:pt>
                <c:pt idx="32">
                  <c:v>0.94427755112188705</c:v>
                </c:pt>
                <c:pt idx="33">
                  <c:v>0.94064057654160638</c:v>
                </c:pt>
                <c:pt idx="34">
                  <c:v>1.0313019936448375</c:v>
                </c:pt>
                <c:pt idx="35">
                  <c:v>0.97120433882834212</c:v>
                </c:pt>
                <c:pt idx="36">
                  <c:v>0.97387238057892933</c:v>
                </c:pt>
                <c:pt idx="37">
                  <c:v>0.99228093693599528</c:v>
                </c:pt>
                <c:pt idx="38">
                  <c:v>1.0668689165025766</c:v>
                </c:pt>
                <c:pt idx="39">
                  <c:v>1.0112226022360287</c:v>
                </c:pt>
                <c:pt idx="40">
                  <c:v>1.1757300808361775</c:v>
                </c:pt>
                <c:pt idx="41">
                  <c:v>0.94893647931973402</c:v>
                </c:pt>
                <c:pt idx="42">
                  <c:v>0.98536373264614696</c:v>
                </c:pt>
                <c:pt idx="43">
                  <c:v>0.94568201538879748</c:v>
                </c:pt>
                <c:pt idx="44">
                  <c:v>0.95644559296308251</c:v>
                </c:pt>
                <c:pt idx="45">
                  <c:v>1.0258129716507767</c:v>
                </c:pt>
                <c:pt idx="46">
                  <c:v>0.9597765287356208</c:v>
                </c:pt>
                <c:pt idx="47">
                  <c:v>0.97343308079194735</c:v>
                </c:pt>
                <c:pt idx="48">
                  <c:v>1.1826524408217978</c:v>
                </c:pt>
                <c:pt idx="49">
                  <c:v>0.94330101882470063</c:v>
                </c:pt>
                <c:pt idx="50">
                  <c:v>0.94761297709944037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D-43A5-A41C-82AC81A14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komm!$C$195:$C$217</c:f>
              <c:strCache>
                <c:ptCount val="23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Porsgrunn</c:v>
                </c:pt>
                <c:pt idx="6">
                  <c:v>Skien</c:v>
                </c:pt>
                <c:pt idx="7">
                  <c:v>Notodden</c:v>
                </c:pt>
                <c:pt idx="8">
                  <c:v>Færder</c:v>
                </c:pt>
                <c:pt idx="9">
                  <c:v>Siljan</c:v>
                </c:pt>
                <c:pt idx="10">
                  <c:v>Bamble</c:v>
                </c:pt>
                <c:pt idx="11">
                  <c:v>Kragerø</c:v>
                </c:pt>
                <c:pt idx="12">
                  <c:v>Drangedal</c:v>
                </c:pt>
                <c:pt idx="13">
                  <c:v>Nome</c:v>
                </c:pt>
                <c:pt idx="14">
                  <c:v>Midt-Telemark</c:v>
                </c:pt>
                <c:pt idx="15">
                  <c:v>Tinn</c:v>
                </c:pt>
                <c:pt idx="16">
                  <c:v>Hjartdal</c:v>
                </c:pt>
                <c:pt idx="17">
                  <c:v>Seljord</c:v>
                </c:pt>
                <c:pt idx="18">
                  <c:v>Kviteseid</c:v>
                </c:pt>
                <c:pt idx="19">
                  <c:v>Nissedal</c:v>
                </c:pt>
                <c:pt idx="20">
                  <c:v>Fyresdal</c:v>
                </c:pt>
                <c:pt idx="21">
                  <c:v>Tokke</c:v>
                </c:pt>
                <c:pt idx="22">
                  <c:v>Vinje</c:v>
                </c:pt>
              </c:strCache>
            </c:strRef>
          </c:cat>
          <c:val>
            <c:numRef>
              <c:f>komm!$F$195:$F$217</c:f>
              <c:numCache>
                <c:formatCode>0.0\ %</c:formatCode>
                <c:ptCount val="23"/>
                <c:pt idx="0">
                  <c:v>0.79501920913069968</c:v>
                </c:pt>
                <c:pt idx="1">
                  <c:v>0.86054694816797661</c:v>
                </c:pt>
                <c:pt idx="2">
                  <c:v>0.92478181325676434</c:v>
                </c:pt>
                <c:pt idx="3">
                  <c:v>0.85787746938839449</c:v>
                </c:pt>
                <c:pt idx="4">
                  <c:v>0.84740704252626653</c:v>
                </c:pt>
                <c:pt idx="5">
                  <c:v>0.90045922956233937</c:v>
                </c:pt>
                <c:pt idx="6">
                  <c:v>0.8158635473200192</c:v>
                </c:pt>
                <c:pt idx="7">
                  <c:v>0.84526856095142822</c:v>
                </c:pt>
                <c:pt idx="8">
                  <c:v>1.0132978117482323</c:v>
                </c:pt>
                <c:pt idx="9">
                  <c:v>0.82167954533607079</c:v>
                </c:pt>
                <c:pt idx="10">
                  <c:v>0.8748126369104714</c:v>
                </c:pt>
                <c:pt idx="11">
                  <c:v>0.78038068052128373</c:v>
                </c:pt>
                <c:pt idx="12">
                  <c:v>0.70887852039884869</c:v>
                </c:pt>
                <c:pt idx="13">
                  <c:v>0.78034111089746683</c:v>
                </c:pt>
                <c:pt idx="14">
                  <c:v>0.7470367477896187</c:v>
                </c:pt>
                <c:pt idx="15">
                  <c:v>1.4436367143058837</c:v>
                </c:pt>
                <c:pt idx="16">
                  <c:v>1.0154137624432051</c:v>
                </c:pt>
                <c:pt idx="17">
                  <c:v>0.88799390427975688</c:v>
                </c:pt>
                <c:pt idx="18">
                  <c:v>0.86699067795665963</c:v>
                </c:pt>
                <c:pt idx="19">
                  <c:v>1.0542765388757287</c:v>
                </c:pt>
                <c:pt idx="20">
                  <c:v>0.99280769682350067</c:v>
                </c:pt>
                <c:pt idx="21">
                  <c:v>1.5478649491548258</c:v>
                </c:pt>
                <c:pt idx="22">
                  <c:v>1.6540935664879937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6-48FB-8F56-A11AB084DA95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komm!$C$195:$C$217</c:f>
              <c:strCache>
                <c:ptCount val="23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Porsgrunn</c:v>
                </c:pt>
                <c:pt idx="6">
                  <c:v>Skien</c:v>
                </c:pt>
                <c:pt idx="7">
                  <c:v>Notodden</c:v>
                </c:pt>
                <c:pt idx="8">
                  <c:v>Færder</c:v>
                </c:pt>
                <c:pt idx="9">
                  <c:v>Siljan</c:v>
                </c:pt>
                <c:pt idx="10">
                  <c:v>Bamble</c:v>
                </c:pt>
                <c:pt idx="11">
                  <c:v>Kragerø</c:v>
                </c:pt>
                <c:pt idx="12">
                  <c:v>Drangedal</c:v>
                </c:pt>
                <c:pt idx="13">
                  <c:v>Nome</c:v>
                </c:pt>
                <c:pt idx="14">
                  <c:v>Midt-Telemark</c:v>
                </c:pt>
                <c:pt idx="15">
                  <c:v>Tinn</c:v>
                </c:pt>
                <c:pt idx="16">
                  <c:v>Hjartdal</c:v>
                </c:pt>
                <c:pt idx="17">
                  <c:v>Seljord</c:v>
                </c:pt>
                <c:pt idx="18">
                  <c:v>Kviteseid</c:v>
                </c:pt>
                <c:pt idx="19">
                  <c:v>Nissedal</c:v>
                </c:pt>
                <c:pt idx="20">
                  <c:v>Fyresdal</c:v>
                </c:pt>
                <c:pt idx="21">
                  <c:v>Tokke</c:v>
                </c:pt>
                <c:pt idx="22">
                  <c:v>Vinje</c:v>
                </c:pt>
              </c:strCache>
            </c:strRef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0.94260439509782223</c:v>
                </c:pt>
                <c:pt idx="1">
                  <c:v>0.94588078204968606</c:v>
                </c:pt>
                <c:pt idx="2">
                  <c:v>0.95776615994399317</c:v>
                </c:pt>
                <c:pt idx="3">
                  <c:v>0.94574730811070706</c:v>
                </c:pt>
                <c:pt idx="4">
                  <c:v>0.94522378676760077</c:v>
                </c:pt>
                <c:pt idx="5">
                  <c:v>0.94803712646622329</c:v>
                </c:pt>
                <c:pt idx="6">
                  <c:v>0.94364661200728828</c:v>
                </c:pt>
                <c:pt idx="7">
                  <c:v>0.94511686268885875</c:v>
                </c:pt>
                <c:pt idx="8">
                  <c:v>0.99317255934058035</c:v>
                </c:pt>
                <c:pt idx="9">
                  <c:v>0.943937411908091</c:v>
                </c:pt>
                <c:pt idx="10">
                  <c:v>0.94659406648681099</c:v>
                </c:pt>
                <c:pt idx="11">
                  <c:v>0.94187246866735153</c:v>
                </c:pt>
                <c:pt idx="12">
                  <c:v>0.93829736066122993</c:v>
                </c:pt>
                <c:pt idx="13">
                  <c:v>0.94187049018616065</c:v>
                </c:pt>
                <c:pt idx="14">
                  <c:v>0.94020527203076842</c:v>
                </c:pt>
                <c:pt idx="15">
                  <c:v>1.1653081203636406</c:v>
                </c:pt>
                <c:pt idx="16">
                  <c:v>0.99401893961856946</c:v>
                </c:pt>
                <c:pt idx="17">
                  <c:v>0.94725312985527521</c:v>
                </c:pt>
                <c:pt idx="18">
                  <c:v>0.94620296853912045</c:v>
                </c:pt>
                <c:pt idx="19">
                  <c:v>1.0095640501915788</c:v>
                </c:pt>
                <c:pt idx="20">
                  <c:v>0.98497651337068781</c:v>
                </c:pt>
                <c:pt idx="21">
                  <c:v>1.2069994143032177</c:v>
                </c:pt>
                <c:pt idx="22">
                  <c:v>1.2494908612364846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6-48FB-8F56-A11AB084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20147993219597551"/>
          <c:y val="2.3870424141725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komm!$C$149:$C$194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komm!$F$149:$F$194</c:f>
              <c:numCache>
                <c:formatCode>0.0\ %</c:formatCode>
                <c:ptCount val="46"/>
                <c:pt idx="0">
                  <c:v>0.82829629869837307</c:v>
                </c:pt>
                <c:pt idx="1">
                  <c:v>0.90406467680483715</c:v>
                </c:pt>
                <c:pt idx="2">
                  <c:v>0.91838763869726359</c:v>
                </c:pt>
                <c:pt idx="3">
                  <c:v>0.8238528831293116</c:v>
                </c:pt>
                <c:pt idx="4">
                  <c:v>0.78714907172532778</c:v>
                </c:pt>
                <c:pt idx="5">
                  <c:v>0.69953057976026733</c:v>
                </c:pt>
                <c:pt idx="6">
                  <c:v>0.78457969111090775</c:v>
                </c:pt>
                <c:pt idx="7">
                  <c:v>0.69060566772990772</c:v>
                </c:pt>
                <c:pt idx="8">
                  <c:v>0.78500576928212051</c:v>
                </c:pt>
                <c:pt idx="9">
                  <c:v>0.66272298800430818</c:v>
                </c:pt>
                <c:pt idx="10">
                  <c:v>0.70515703280534525</c:v>
                </c:pt>
                <c:pt idx="11">
                  <c:v>0.67152588236971744</c:v>
                </c:pt>
                <c:pt idx="12">
                  <c:v>0.70281231884568374</c:v>
                </c:pt>
                <c:pt idx="13">
                  <c:v>0.77633694611022575</c:v>
                </c:pt>
                <c:pt idx="14">
                  <c:v>0.80475382379190863</c:v>
                </c:pt>
                <c:pt idx="15">
                  <c:v>0.81573506558853426</c:v>
                </c:pt>
                <c:pt idx="16">
                  <c:v>0.68661444077181422</c:v>
                </c:pt>
                <c:pt idx="17">
                  <c:v>0.78400076472835645</c:v>
                </c:pt>
                <c:pt idx="18">
                  <c:v>0.68971640049833638</c:v>
                </c:pt>
                <c:pt idx="19">
                  <c:v>0.63244879982506463</c:v>
                </c:pt>
                <c:pt idx="20">
                  <c:v>0.80282371488916127</c:v>
                </c:pt>
                <c:pt idx="21">
                  <c:v>0.78920245358154328</c:v>
                </c:pt>
                <c:pt idx="22">
                  <c:v>0.69610827847140477</c:v>
                </c:pt>
                <c:pt idx="23">
                  <c:v>0.88391773427045217</c:v>
                </c:pt>
                <c:pt idx="24">
                  <c:v>0.71415215304713464</c:v>
                </c:pt>
                <c:pt idx="25">
                  <c:v>0.79066003796792772</c:v>
                </c:pt>
                <c:pt idx="26">
                  <c:v>0.96927903669915993</c:v>
                </c:pt>
                <c:pt idx="27">
                  <c:v>0.7731601590575552</c:v>
                </c:pt>
                <c:pt idx="28">
                  <c:v>0.77325904808070467</c:v>
                </c:pt>
                <c:pt idx="29">
                  <c:v>0.97257856452951286</c:v>
                </c:pt>
                <c:pt idx="30">
                  <c:v>0.65158510351924981</c:v>
                </c:pt>
                <c:pt idx="31">
                  <c:v>0.86697823600670954</c:v>
                </c:pt>
                <c:pt idx="32">
                  <c:v>0.84851671809946749</c:v>
                </c:pt>
                <c:pt idx="33">
                  <c:v>0.91247472072711766</c:v>
                </c:pt>
                <c:pt idx="34">
                  <c:v>0.80391709919322918</c:v>
                </c:pt>
                <c:pt idx="35">
                  <c:v>0.7769821406537204</c:v>
                </c:pt>
                <c:pt idx="36">
                  <c:v>0.75599634303990604</c:v>
                </c:pt>
                <c:pt idx="37">
                  <c:v>0.82499349129856259</c:v>
                </c:pt>
                <c:pt idx="38">
                  <c:v>0.68197228790452213</c:v>
                </c:pt>
                <c:pt idx="39">
                  <c:v>0.75858284571538626</c:v>
                </c:pt>
                <c:pt idx="40">
                  <c:v>0.80420780559096783</c:v>
                </c:pt>
                <c:pt idx="41">
                  <c:v>0.68814976132422989</c:v>
                </c:pt>
                <c:pt idx="42">
                  <c:v>0.87074371224334024</c:v>
                </c:pt>
                <c:pt idx="43">
                  <c:v>0.93299579043013736</c:v>
                </c:pt>
                <c:pt idx="44">
                  <c:v>0.99515889043638106</c:v>
                </c:pt>
                <c:pt idx="45">
                  <c:v>1.0688904707659468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1-4CD3-9F2E-7DF10C760C77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komm!$C$149:$C$194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0.94426824957620603</c:v>
                </c:pt>
                <c:pt idx="1">
                  <c:v>0.94947930536322223</c:v>
                </c:pt>
                <c:pt idx="2">
                  <c:v>0.95520849012019282</c:v>
                </c:pt>
                <c:pt idx="3">
                  <c:v>0.94404607879775293</c:v>
                </c:pt>
                <c:pt idx="4">
                  <c:v>0.94221088822755372</c:v>
                </c:pt>
                <c:pt idx="5">
                  <c:v>0.93782996362930071</c:v>
                </c:pt>
                <c:pt idx="6">
                  <c:v>0.94208241919683267</c:v>
                </c:pt>
                <c:pt idx="7">
                  <c:v>0.93738371802778275</c:v>
                </c:pt>
                <c:pt idx="8">
                  <c:v>0.94210372310539336</c:v>
                </c:pt>
                <c:pt idx="9">
                  <c:v>0.93598958404150268</c:v>
                </c:pt>
                <c:pt idx="10">
                  <c:v>0.93811128628155471</c:v>
                </c:pt>
                <c:pt idx="11">
                  <c:v>0.93642972875977315</c:v>
                </c:pt>
                <c:pt idx="12">
                  <c:v>0.93799405058357155</c:v>
                </c:pt>
                <c:pt idx="13">
                  <c:v>0.9416702819467988</c:v>
                </c:pt>
                <c:pt idx="14">
                  <c:v>0.94309112583088284</c:v>
                </c:pt>
                <c:pt idx="15">
                  <c:v>0.94364018792071414</c:v>
                </c:pt>
                <c:pt idx="16">
                  <c:v>0.9371841566798782</c:v>
                </c:pt>
                <c:pt idx="17">
                  <c:v>0.94205347287770524</c:v>
                </c:pt>
                <c:pt idx="18">
                  <c:v>0.93733925466620427</c:v>
                </c:pt>
                <c:pt idx="19">
                  <c:v>0.93447587463254056</c:v>
                </c:pt>
                <c:pt idx="20">
                  <c:v>0.94299462038574533</c:v>
                </c:pt>
                <c:pt idx="21">
                  <c:v>0.94231355732036448</c:v>
                </c:pt>
                <c:pt idx="22">
                  <c:v>0.93765884856485782</c:v>
                </c:pt>
                <c:pt idx="23">
                  <c:v>0.94704932135481001</c:v>
                </c:pt>
                <c:pt idx="24">
                  <c:v>0.93856104229364423</c:v>
                </c:pt>
                <c:pt idx="25">
                  <c:v>0.94238643653968368</c:v>
                </c:pt>
                <c:pt idx="26">
                  <c:v>0.97556504932095134</c:v>
                </c:pt>
                <c:pt idx="27">
                  <c:v>0.94151144259416508</c:v>
                </c:pt>
                <c:pt idx="28">
                  <c:v>0.9415163870453227</c:v>
                </c:pt>
                <c:pt idx="29">
                  <c:v>0.97688486045309264</c:v>
                </c:pt>
                <c:pt idx="30">
                  <c:v>0.93543268981724992</c:v>
                </c:pt>
                <c:pt idx="31">
                  <c:v>0.94620234644162293</c:v>
                </c:pt>
                <c:pt idx="32">
                  <c:v>0.94527927054626082</c:v>
                </c:pt>
                <c:pt idx="33">
                  <c:v>0.95284332293213447</c:v>
                </c:pt>
                <c:pt idx="34">
                  <c:v>0.9430492896009488</c:v>
                </c:pt>
                <c:pt idx="35">
                  <c:v>0.94170254167397338</c:v>
                </c:pt>
                <c:pt idx="36">
                  <c:v>0.94065325179328274</c:v>
                </c:pt>
                <c:pt idx="37">
                  <c:v>0.94410310920621554</c:v>
                </c:pt>
                <c:pt idx="38">
                  <c:v>0.93695204903651341</c:v>
                </c:pt>
                <c:pt idx="39">
                  <c:v>0.94078257692705669</c:v>
                </c:pt>
                <c:pt idx="40">
                  <c:v>0.94306382492083574</c:v>
                </c:pt>
                <c:pt idx="41">
                  <c:v>0.93726092270749894</c:v>
                </c:pt>
                <c:pt idx="42">
                  <c:v>0.94639062025345455</c:v>
                </c:pt>
                <c:pt idx="43">
                  <c:v>0.96105175081334226</c:v>
                </c:pt>
                <c:pt idx="44">
                  <c:v>0.98591699081583983</c:v>
                </c:pt>
                <c:pt idx="45">
                  <c:v>1.0154096229476663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1-4CD3-9F2E-7DF10C76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komm!$C$218:$C$242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komm!$F$218:$F$242</c:f>
              <c:numCache>
                <c:formatCode>0.0\ %</c:formatCode>
                <c:ptCount val="25"/>
                <c:pt idx="0">
                  <c:v>0.77130497883699689</c:v>
                </c:pt>
                <c:pt idx="1">
                  <c:v>0.84216312708790519</c:v>
                </c:pt>
                <c:pt idx="2">
                  <c:v>0.81770134530345318</c:v>
                </c:pt>
                <c:pt idx="3">
                  <c:v>0.85500037433649678</c:v>
                </c:pt>
                <c:pt idx="4">
                  <c:v>0.80012490537881586</c:v>
                </c:pt>
                <c:pt idx="5">
                  <c:v>0.79942392898277803</c:v>
                </c:pt>
                <c:pt idx="6">
                  <c:v>0.86540604357848938</c:v>
                </c:pt>
                <c:pt idx="7">
                  <c:v>0.67602113306042833</c:v>
                </c:pt>
                <c:pt idx="8">
                  <c:v>0.7309998587676475</c:v>
                </c:pt>
                <c:pt idx="9">
                  <c:v>0.77804708917638365</c:v>
                </c:pt>
                <c:pt idx="10">
                  <c:v>0.75818885991502494</c:v>
                </c:pt>
                <c:pt idx="11">
                  <c:v>0.86130984631939911</c:v>
                </c:pt>
                <c:pt idx="12">
                  <c:v>0.69702876542909464</c:v>
                </c:pt>
                <c:pt idx="13">
                  <c:v>0.82934146560409827</c:v>
                </c:pt>
                <c:pt idx="14">
                  <c:v>0.87669280276191663</c:v>
                </c:pt>
                <c:pt idx="15">
                  <c:v>0.75713509951940405</c:v>
                </c:pt>
                <c:pt idx="16">
                  <c:v>0.94133556139779107</c:v>
                </c:pt>
                <c:pt idx="17">
                  <c:v>1.7254908516873215</c:v>
                </c:pt>
                <c:pt idx="18">
                  <c:v>3.9882390082630468</c:v>
                </c:pt>
                <c:pt idx="19">
                  <c:v>0.73841478421549067</c:v>
                </c:pt>
                <c:pt idx="20">
                  <c:v>1.9440608913633812</c:v>
                </c:pt>
                <c:pt idx="21">
                  <c:v>0.728292295757337</c:v>
                </c:pt>
                <c:pt idx="22">
                  <c:v>0.7727470546339944</c:v>
                </c:pt>
                <c:pt idx="23">
                  <c:v>1.0505234180617296</c:v>
                </c:pt>
                <c:pt idx="24">
                  <c:v>2.6181133600782349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2-4DA0-B87B-B471F1D3F0E8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komm!$C$218:$C$242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0.94141868358313729</c:v>
                </c:pt>
                <c:pt idx="1">
                  <c:v>0.94496159099568267</c:v>
                </c:pt>
                <c:pt idx="2">
                  <c:v>0.94373850190646025</c:v>
                </c:pt>
                <c:pt idx="3">
                  <c:v>0.94560345335811213</c:v>
                </c:pt>
                <c:pt idx="4">
                  <c:v>0.94285967991022812</c:v>
                </c:pt>
                <c:pt idx="5">
                  <c:v>0.94282463109042625</c:v>
                </c:pt>
                <c:pt idx="6">
                  <c:v>0.94612373682021189</c:v>
                </c:pt>
                <c:pt idx="7">
                  <c:v>0.93665449129430889</c:v>
                </c:pt>
                <c:pt idx="8">
                  <c:v>0.93940342757966988</c:v>
                </c:pt>
                <c:pt idx="9">
                  <c:v>0.9417557891001066</c:v>
                </c:pt>
                <c:pt idx="10">
                  <c:v>0.9407628776370387</c:v>
                </c:pt>
                <c:pt idx="11">
                  <c:v>0.94591892695725743</c:v>
                </c:pt>
                <c:pt idx="12">
                  <c:v>0.93770487291274207</c:v>
                </c:pt>
                <c:pt idx="13">
                  <c:v>0.94432050792149236</c:v>
                </c:pt>
                <c:pt idx="14">
                  <c:v>0.94668807477938322</c:v>
                </c:pt>
                <c:pt idx="15">
                  <c:v>0.94071018961725761</c:v>
                </c:pt>
                <c:pt idx="16">
                  <c:v>0.96438765920040392</c:v>
                </c:pt>
                <c:pt idx="17">
                  <c:v>1.2780497753162157</c:v>
                </c:pt>
                <c:pt idx="18">
                  <c:v>2.1831490379465053</c:v>
                </c:pt>
                <c:pt idx="19">
                  <c:v>0.93977417385206186</c:v>
                </c:pt>
                <c:pt idx="20">
                  <c:v>1.3654777911866396</c:v>
                </c:pt>
                <c:pt idx="21">
                  <c:v>0.93926804942915432</c:v>
                </c:pt>
                <c:pt idx="22">
                  <c:v>0.94149078737298708</c:v>
                </c:pt>
                <c:pt idx="23">
                  <c:v>1.0080628018659794</c:v>
                </c:pt>
                <c:pt idx="24">
                  <c:v>1.6350987786725808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2-4DA0-B87B-B471F1D3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komm!$C$243:$C$285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komm!$F$243:$F$285</c:f>
              <c:numCache>
                <c:formatCode>0.0\ %</c:formatCode>
                <c:ptCount val="43"/>
                <c:pt idx="0">
                  <c:v>1.0486502578628014</c:v>
                </c:pt>
                <c:pt idx="1">
                  <c:v>1.0229059555504489</c:v>
                </c:pt>
                <c:pt idx="2">
                  <c:v>0.87885081098818052</c:v>
                </c:pt>
                <c:pt idx="3">
                  <c:v>0.78971959622373156</c:v>
                </c:pt>
                <c:pt idx="4">
                  <c:v>0.8899292140423849</c:v>
                </c:pt>
                <c:pt idx="5">
                  <c:v>0.94748590345010875</c:v>
                </c:pt>
                <c:pt idx="6">
                  <c:v>0.87654328948499638</c:v>
                </c:pt>
                <c:pt idx="7">
                  <c:v>0.98832642574844243</c:v>
                </c:pt>
                <c:pt idx="8">
                  <c:v>0.97982899429103321</c:v>
                </c:pt>
                <c:pt idx="9">
                  <c:v>1.1038431257231298</c:v>
                </c:pt>
                <c:pt idx="10">
                  <c:v>2.8803425862300913</c:v>
                </c:pt>
                <c:pt idx="11">
                  <c:v>1.360400203640648</c:v>
                </c:pt>
                <c:pt idx="12">
                  <c:v>0.91293284751895176</c:v>
                </c:pt>
                <c:pt idx="13">
                  <c:v>0.90245927429368133</c:v>
                </c:pt>
                <c:pt idx="14">
                  <c:v>0.94130381958911757</c:v>
                </c:pt>
                <c:pt idx="15">
                  <c:v>0.90370943956146688</c:v>
                </c:pt>
                <c:pt idx="16">
                  <c:v>1.5611780341405213</c:v>
                </c:pt>
                <c:pt idx="17">
                  <c:v>0.903947760905075</c:v>
                </c:pt>
                <c:pt idx="18">
                  <c:v>0.83379109667097617</c:v>
                </c:pt>
                <c:pt idx="19">
                  <c:v>1.0225277466228533</c:v>
                </c:pt>
                <c:pt idx="20">
                  <c:v>3.5991027990552609</c:v>
                </c:pt>
                <c:pt idx="21">
                  <c:v>0.79994831383423881</c:v>
                </c:pt>
                <c:pt idx="22">
                  <c:v>0.86551890128442832</c:v>
                </c:pt>
                <c:pt idx="23">
                  <c:v>1.0529196317418188</c:v>
                </c:pt>
                <c:pt idx="24">
                  <c:v>0.91014836112061204</c:v>
                </c:pt>
                <c:pt idx="25">
                  <c:v>1.325665730414479</c:v>
                </c:pt>
                <c:pt idx="26">
                  <c:v>1.0057295560453998</c:v>
                </c:pt>
                <c:pt idx="27">
                  <c:v>0.9925984799437938</c:v>
                </c:pt>
                <c:pt idx="28">
                  <c:v>0.95880292161300962</c:v>
                </c:pt>
                <c:pt idx="29">
                  <c:v>1.0810094187280972</c:v>
                </c:pt>
                <c:pt idx="30">
                  <c:v>1.1333534982685312</c:v>
                </c:pt>
                <c:pt idx="31">
                  <c:v>0.8911961203288945</c:v>
                </c:pt>
                <c:pt idx="32">
                  <c:v>2.0777267449987269</c:v>
                </c:pt>
                <c:pt idx="33">
                  <c:v>1.2994333252385291</c:v>
                </c:pt>
                <c:pt idx="34">
                  <c:v>1.2387414838722186</c:v>
                </c:pt>
                <c:pt idx="35">
                  <c:v>1.2225438425793389</c:v>
                </c:pt>
                <c:pt idx="36">
                  <c:v>0.86865023657191509</c:v>
                </c:pt>
                <c:pt idx="37">
                  <c:v>0.75306850627711119</c:v>
                </c:pt>
                <c:pt idx="38">
                  <c:v>0.90800842143770111</c:v>
                </c:pt>
                <c:pt idx="39">
                  <c:v>1.1059666392262306</c:v>
                </c:pt>
                <c:pt idx="40">
                  <c:v>0.7996519743501288</c:v>
                </c:pt>
                <c:pt idx="41">
                  <c:v>0.82365002924993602</c:v>
                </c:pt>
                <c:pt idx="42">
                  <c:v>0.794926600300636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1-410C-85AF-5021730F1E1A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komm!$C$243:$C$285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1.0073135377864078</c:v>
                </c:pt>
                <c:pt idx="1">
                  <c:v>0.99701581686146723</c:v>
                </c:pt>
                <c:pt idx="2">
                  <c:v>0.94679597519069647</c:v>
                </c:pt>
                <c:pt idx="3">
                  <c:v>0.94233941445247404</c:v>
                </c:pt>
                <c:pt idx="4">
                  <c:v>0.94734989534340652</c:v>
                </c:pt>
                <c:pt idx="5">
                  <c:v>0.96684779602133075</c:v>
                </c:pt>
                <c:pt idx="6">
                  <c:v>0.94668059911553737</c:v>
                </c:pt>
                <c:pt idx="7">
                  <c:v>0.98318400494066438</c:v>
                </c:pt>
                <c:pt idx="8">
                  <c:v>0.97978503235770065</c:v>
                </c:pt>
                <c:pt idx="9">
                  <c:v>1.0293906849305394</c:v>
                </c:pt>
                <c:pt idx="10">
                  <c:v>1.7399904691333237</c:v>
                </c:pt>
                <c:pt idx="11">
                  <c:v>1.1320135160975464</c:v>
                </c:pt>
                <c:pt idx="12">
                  <c:v>0.95302657364886811</c:v>
                </c:pt>
                <c:pt idx="13">
                  <c:v>0.94883714435875988</c:v>
                </c:pt>
                <c:pt idx="14">
                  <c:v>0.96437496247693455</c:v>
                </c:pt>
                <c:pt idx="15">
                  <c:v>0.94933721046587405</c:v>
                </c:pt>
                <c:pt idx="16">
                  <c:v>1.2123246482974956</c:v>
                </c:pt>
                <c:pt idx="17">
                  <c:v>0.94943253900331737</c:v>
                </c:pt>
                <c:pt idx="18">
                  <c:v>0.94454298947483617</c:v>
                </c:pt>
                <c:pt idx="19">
                  <c:v>0.99686453329042857</c:v>
                </c:pt>
                <c:pt idx="20">
                  <c:v>2.0274945542633906</c:v>
                </c:pt>
                <c:pt idx="21">
                  <c:v>0.94285085033299942</c:v>
                </c:pt>
                <c:pt idx="22">
                  <c:v>0.94612937970550881</c:v>
                </c:pt>
                <c:pt idx="23">
                  <c:v>1.0090212873380149</c:v>
                </c:pt>
                <c:pt idx="24">
                  <c:v>0.95191277908953198</c:v>
                </c:pt>
                <c:pt idx="25">
                  <c:v>1.1181197268070791</c:v>
                </c:pt>
                <c:pt idx="26">
                  <c:v>0.99014525705944734</c:v>
                </c:pt>
                <c:pt idx="27">
                  <c:v>0.98489282661880506</c:v>
                </c:pt>
                <c:pt idx="28">
                  <c:v>0.97137460328649117</c:v>
                </c:pt>
                <c:pt idx="29">
                  <c:v>1.0202572021325262</c:v>
                </c:pt>
                <c:pt idx="30">
                  <c:v>1.0411948339486998</c:v>
                </c:pt>
                <c:pt idx="31">
                  <c:v>0.94741324065773225</c:v>
                </c:pt>
                <c:pt idx="32">
                  <c:v>1.4189441326407779</c:v>
                </c:pt>
                <c:pt idx="33">
                  <c:v>1.1076267647366993</c:v>
                </c:pt>
                <c:pt idx="34">
                  <c:v>1.0833500281901749</c:v>
                </c:pt>
                <c:pt idx="35">
                  <c:v>1.0768709716730227</c:v>
                </c:pt>
                <c:pt idx="36">
                  <c:v>0.94628594646988318</c:v>
                </c:pt>
                <c:pt idx="37">
                  <c:v>0.94050685995514305</c:v>
                </c:pt>
                <c:pt idx="38">
                  <c:v>0.95105680321636787</c:v>
                </c:pt>
                <c:pt idx="39">
                  <c:v>1.0302400903317799</c:v>
                </c:pt>
                <c:pt idx="40">
                  <c:v>0.94283603335879373</c:v>
                </c:pt>
                <c:pt idx="41">
                  <c:v>0.94403593610378422</c:v>
                </c:pt>
                <c:pt idx="42">
                  <c:v>0.94259976465631912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1-410C-85AF-5021730F1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komm!$C$286:$C$323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komm!$F$286:$F$323</c:f>
              <c:numCache>
                <c:formatCode>0.0\ %</c:formatCode>
                <c:ptCount val="38"/>
                <c:pt idx="0">
                  <c:v>1.0007323711463263</c:v>
                </c:pt>
                <c:pt idx="1">
                  <c:v>0.73772221865822485</c:v>
                </c:pt>
                <c:pt idx="2">
                  <c:v>0.77927634786608313</c:v>
                </c:pt>
                <c:pt idx="3">
                  <c:v>1.1162065447330396</c:v>
                </c:pt>
                <c:pt idx="4">
                  <c:v>0.73743671073347306</c:v>
                </c:pt>
                <c:pt idx="5">
                  <c:v>0.80126679889774632</c:v>
                </c:pt>
                <c:pt idx="6">
                  <c:v>0.82440905445250479</c:v>
                </c:pt>
                <c:pt idx="7">
                  <c:v>0.83009330467387665</c:v>
                </c:pt>
                <c:pt idx="8">
                  <c:v>0.72508732312198398</c:v>
                </c:pt>
                <c:pt idx="9">
                  <c:v>0.70408418340531131</c:v>
                </c:pt>
                <c:pt idx="10">
                  <c:v>0.78796022601395255</c:v>
                </c:pt>
                <c:pt idx="11">
                  <c:v>0.78118576332987177</c:v>
                </c:pt>
                <c:pt idx="12">
                  <c:v>0.92220481489236084</c:v>
                </c:pt>
                <c:pt idx="13">
                  <c:v>0.8219570431645743</c:v>
                </c:pt>
                <c:pt idx="14">
                  <c:v>1.9904380466211902</c:v>
                </c:pt>
                <c:pt idx="15">
                  <c:v>0.81672021581169219</c:v>
                </c:pt>
                <c:pt idx="16">
                  <c:v>0.78149164516008585</c:v>
                </c:pt>
                <c:pt idx="17">
                  <c:v>0.66023288647406919</c:v>
                </c:pt>
                <c:pt idx="18">
                  <c:v>0.77496707912302887</c:v>
                </c:pt>
                <c:pt idx="19">
                  <c:v>0.71981478396450727</c:v>
                </c:pt>
                <c:pt idx="20">
                  <c:v>0.69294812559094043</c:v>
                </c:pt>
                <c:pt idx="21">
                  <c:v>0.81044443995372129</c:v>
                </c:pt>
                <c:pt idx="22">
                  <c:v>1.0556713216345543</c:v>
                </c:pt>
                <c:pt idx="23">
                  <c:v>1.3776529509284299</c:v>
                </c:pt>
                <c:pt idx="24">
                  <c:v>0.87459640415006656</c:v>
                </c:pt>
                <c:pt idx="25">
                  <c:v>0.67599922875837171</c:v>
                </c:pt>
                <c:pt idx="26">
                  <c:v>0.75694983501698232</c:v>
                </c:pt>
                <c:pt idx="27">
                  <c:v>0.92522199454119358</c:v>
                </c:pt>
                <c:pt idx="28">
                  <c:v>0.73339388626272084</c:v>
                </c:pt>
                <c:pt idx="29">
                  <c:v>0.77966948792491619</c:v>
                </c:pt>
                <c:pt idx="30">
                  <c:v>0.71525493736858337</c:v>
                </c:pt>
                <c:pt idx="31">
                  <c:v>0.8505047208859654</c:v>
                </c:pt>
                <c:pt idx="32">
                  <c:v>0.87546986209571509</c:v>
                </c:pt>
                <c:pt idx="33">
                  <c:v>0.77108482829674752</c:v>
                </c:pt>
                <c:pt idx="34">
                  <c:v>0.79565514025373674</c:v>
                </c:pt>
                <c:pt idx="35">
                  <c:v>0.76428487532868683</c:v>
                </c:pt>
                <c:pt idx="36">
                  <c:v>0.87117987532842978</c:v>
                </c:pt>
                <c:pt idx="37">
                  <c:v>0.81229288191018101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8-4FCF-9C78-6E0CCD031309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komm!$C$286:$C$323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0.98814638309981795</c:v>
                </c:pt>
                <c:pt idx="1">
                  <c:v>0.93973954557419848</c:v>
                </c:pt>
                <c:pt idx="2">
                  <c:v>0.94181725203459143</c:v>
                </c:pt>
                <c:pt idx="3">
                  <c:v>1.0343360525345031</c:v>
                </c:pt>
                <c:pt idx="4">
                  <c:v>0.93972527017796104</c:v>
                </c:pt>
                <c:pt idx="5">
                  <c:v>0.94291677458617473</c:v>
                </c:pt>
                <c:pt idx="6">
                  <c:v>0.94407388736391262</c:v>
                </c:pt>
                <c:pt idx="7">
                  <c:v>0.94435809987498143</c:v>
                </c:pt>
                <c:pt idx="8">
                  <c:v>0.93910780079738665</c:v>
                </c:pt>
                <c:pt idx="9">
                  <c:v>0.93805764381155299</c:v>
                </c:pt>
                <c:pt idx="10">
                  <c:v>0.94225144594198507</c:v>
                </c:pt>
                <c:pt idx="11">
                  <c:v>0.94191272280778093</c:v>
                </c:pt>
                <c:pt idx="12">
                  <c:v>0.95673536059823172</c:v>
                </c:pt>
                <c:pt idx="13">
                  <c:v>0.9439512867995159</c:v>
                </c:pt>
                <c:pt idx="14">
                  <c:v>1.3840286532897632</c:v>
                </c:pt>
                <c:pt idx="15">
                  <c:v>0.94368944543187194</c:v>
                </c:pt>
                <c:pt idx="16">
                  <c:v>0.94192801689929184</c:v>
                </c:pt>
                <c:pt idx="17">
                  <c:v>0.93586507896499094</c:v>
                </c:pt>
                <c:pt idx="18">
                  <c:v>0.94160178859743882</c:v>
                </c:pt>
                <c:pt idx="19">
                  <c:v>0.9388441738395128</c:v>
                </c:pt>
                <c:pt idx="20">
                  <c:v>0.93750084092083441</c:v>
                </c:pt>
                <c:pt idx="21">
                  <c:v>0.9433756566389736</c:v>
                </c:pt>
                <c:pt idx="22">
                  <c:v>1.0101219632951093</c:v>
                </c:pt>
                <c:pt idx="23">
                  <c:v>1.1389146150126592</c:v>
                </c:pt>
                <c:pt idx="24">
                  <c:v>0.94658325484879058</c:v>
                </c:pt>
                <c:pt idx="25">
                  <c:v>0.93665339607920606</c:v>
                </c:pt>
                <c:pt idx="26">
                  <c:v>0.94070092639213654</c:v>
                </c:pt>
                <c:pt idx="27">
                  <c:v>0.95794223245776478</c:v>
                </c:pt>
                <c:pt idx="28">
                  <c:v>0.93952312895442347</c:v>
                </c:pt>
                <c:pt idx="29">
                  <c:v>0.94183690903753314</c:v>
                </c:pt>
                <c:pt idx="30">
                  <c:v>0.93861618150971637</c:v>
                </c:pt>
                <c:pt idx="31">
                  <c:v>0.94537867068558556</c:v>
                </c:pt>
                <c:pt idx="32">
                  <c:v>0.94662692774607304</c:v>
                </c:pt>
                <c:pt idx="33">
                  <c:v>0.94140767605612485</c:v>
                </c:pt>
                <c:pt idx="34">
                  <c:v>0.94263619165397428</c:v>
                </c:pt>
                <c:pt idx="35">
                  <c:v>0.94106767840772176</c:v>
                </c:pt>
                <c:pt idx="36">
                  <c:v>0.94641242840770878</c:v>
                </c:pt>
                <c:pt idx="37">
                  <c:v>0.9434680787367965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8-4FCF-9C78-6E0CCD03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15" workbookViewId="0" zoomToFit="1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15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304800</xdr:colOff>
      <xdr:row>35</xdr:row>
      <xdr:rowOff>161925</xdr:rowOff>
    </xdr:from>
    <xdr:to>
      <xdr:col>31</xdr:col>
      <xdr:colOff>304800</xdr:colOff>
      <xdr:row>52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46243A-13BC-4676-9621-BE1BD248E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514349</xdr:colOff>
      <xdr:row>11</xdr:row>
      <xdr:rowOff>28575</xdr:rowOff>
    </xdr:from>
    <xdr:to>
      <xdr:col>31</xdr:col>
      <xdr:colOff>457200</xdr:colOff>
      <xdr:row>29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346A83A-78BB-41FE-ABCA-98DBBC077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419100</xdr:colOff>
      <xdr:row>56</xdr:row>
      <xdr:rowOff>104776</xdr:rowOff>
    </xdr:from>
    <xdr:to>
      <xdr:col>33</xdr:col>
      <xdr:colOff>335139</xdr:colOff>
      <xdr:row>75</xdr:row>
      <xdr:rowOff>9525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343A4F4-2687-4CE7-A976-BE0CD6EA3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479426</xdr:colOff>
      <xdr:row>99</xdr:row>
      <xdr:rowOff>106186</xdr:rowOff>
    </xdr:from>
    <xdr:to>
      <xdr:col>36</xdr:col>
      <xdr:colOff>12700</xdr:colOff>
      <xdr:row>118</xdr:row>
      <xdr:rowOff>106186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F21D4BA-6127-4374-932E-4A58E06CA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195</xdr:row>
      <xdr:rowOff>0</xdr:rowOff>
    </xdr:from>
    <xdr:to>
      <xdr:col>32</xdr:col>
      <xdr:colOff>457200</xdr:colOff>
      <xdr:row>214</xdr:row>
      <xdr:rowOff>104774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4D3DBBF-8AC9-4467-9920-AFD364B45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692150</xdr:colOff>
      <xdr:row>150</xdr:row>
      <xdr:rowOff>136524</xdr:rowOff>
    </xdr:from>
    <xdr:to>
      <xdr:col>33</xdr:col>
      <xdr:colOff>406400</xdr:colOff>
      <xdr:row>169</xdr:row>
      <xdr:rowOff>174623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512B655-A267-4BDA-8CF8-7C3279A39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220</xdr:row>
      <xdr:rowOff>0</xdr:rowOff>
    </xdr:from>
    <xdr:to>
      <xdr:col>32</xdr:col>
      <xdr:colOff>457200</xdr:colOff>
      <xdr:row>239</xdr:row>
      <xdr:rowOff>104774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2AC0C4DB-910D-40C0-81F8-B599C7B04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-1</xdr:colOff>
      <xdr:row>245</xdr:row>
      <xdr:rowOff>0</xdr:rowOff>
    </xdr:from>
    <xdr:to>
      <xdr:col>34</xdr:col>
      <xdr:colOff>8818</xdr:colOff>
      <xdr:row>264</xdr:row>
      <xdr:rowOff>104774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ACC3BF57-434D-4E35-BC31-261760FF9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287</xdr:row>
      <xdr:rowOff>0</xdr:rowOff>
    </xdr:from>
    <xdr:to>
      <xdr:col>36</xdr:col>
      <xdr:colOff>120650</xdr:colOff>
      <xdr:row>306</xdr:row>
      <xdr:rowOff>104774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4F9901E-7016-46DB-99F8-3DE3A6437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325</xdr:row>
      <xdr:rowOff>0</xdr:rowOff>
    </xdr:from>
    <xdr:to>
      <xdr:col>33</xdr:col>
      <xdr:colOff>467430</xdr:colOff>
      <xdr:row>343</xdr:row>
      <xdr:rowOff>123825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7FF30B7-AE37-408F-90CC-504B9F22A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TKO\Kommune&#248;konomi\Skatt%20oppdatering\2020\skatteutjevn_komm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0"/>
      <sheetName val="feb20"/>
      <sheetName val="mars20"/>
      <sheetName val="april20"/>
      <sheetName val="mai20"/>
      <sheetName val="juni20"/>
      <sheetName val="juli20"/>
      <sheetName val="aug20"/>
      <sheetName val="sep20"/>
      <sheetName val="okt20"/>
      <sheetName val="nov20"/>
      <sheetName val="des20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301</v>
          </cell>
          <cell r="D7">
            <v>13923187</v>
          </cell>
        </row>
        <row r="8">
          <cell r="B8">
            <v>1101</v>
          </cell>
          <cell r="D8">
            <v>223162</v>
          </cell>
        </row>
        <row r="9">
          <cell r="B9">
            <v>1103</v>
          </cell>
          <cell r="D9">
            <v>2703445</v>
          </cell>
        </row>
        <row r="10">
          <cell r="B10">
            <v>1106</v>
          </cell>
          <cell r="D10">
            <v>539231</v>
          </cell>
        </row>
        <row r="11">
          <cell r="B11">
            <v>1108</v>
          </cell>
          <cell r="D11">
            <v>1221574</v>
          </cell>
        </row>
        <row r="12">
          <cell r="B12">
            <v>1111</v>
          </cell>
          <cell r="D12">
            <v>40734</v>
          </cell>
        </row>
        <row r="13">
          <cell r="B13">
            <v>1112</v>
          </cell>
          <cell r="D13">
            <v>37128</v>
          </cell>
        </row>
        <row r="14">
          <cell r="B14">
            <v>1114</v>
          </cell>
          <cell r="D14">
            <v>35332</v>
          </cell>
        </row>
        <row r="15">
          <cell r="B15">
            <v>1119</v>
          </cell>
          <cell r="D15">
            <v>236783</v>
          </cell>
        </row>
        <row r="16">
          <cell r="B16">
            <v>1120</v>
          </cell>
          <cell r="D16">
            <v>274294</v>
          </cell>
        </row>
        <row r="17">
          <cell r="B17">
            <v>1121</v>
          </cell>
          <cell r="D17">
            <v>274291</v>
          </cell>
        </row>
        <row r="18">
          <cell r="B18">
            <v>1122</v>
          </cell>
          <cell r="D18">
            <v>159520</v>
          </cell>
        </row>
        <row r="19">
          <cell r="B19">
            <v>1124</v>
          </cell>
          <cell r="D19">
            <v>518702</v>
          </cell>
        </row>
        <row r="20">
          <cell r="B20">
            <v>1127</v>
          </cell>
          <cell r="D20">
            <v>185419</v>
          </cell>
        </row>
        <row r="21">
          <cell r="B21">
            <v>1130</v>
          </cell>
          <cell r="D21">
            <v>172358</v>
          </cell>
        </row>
        <row r="22">
          <cell r="B22">
            <v>1133</v>
          </cell>
          <cell r="D22">
            <v>56315</v>
          </cell>
        </row>
        <row r="23">
          <cell r="B23">
            <v>1134</v>
          </cell>
          <cell r="D23">
            <v>90728</v>
          </cell>
        </row>
        <row r="24">
          <cell r="B24">
            <v>1135</v>
          </cell>
          <cell r="D24">
            <v>78971</v>
          </cell>
        </row>
        <row r="25">
          <cell r="B25">
            <v>1144</v>
          </cell>
          <cell r="D25">
            <v>6844</v>
          </cell>
        </row>
        <row r="26">
          <cell r="B26">
            <v>1145</v>
          </cell>
          <cell r="D26">
            <v>11430</v>
          </cell>
        </row>
        <row r="27">
          <cell r="B27">
            <v>1146</v>
          </cell>
          <cell r="D27">
            <v>144681</v>
          </cell>
        </row>
        <row r="28">
          <cell r="B28">
            <v>1149</v>
          </cell>
          <cell r="D28">
            <v>537111</v>
          </cell>
        </row>
        <row r="29">
          <cell r="B29">
            <v>1151</v>
          </cell>
          <cell r="D29">
            <v>2742</v>
          </cell>
        </row>
        <row r="30">
          <cell r="B30">
            <v>1160</v>
          </cell>
          <cell r="D30">
            <v>151382</v>
          </cell>
        </row>
        <row r="31">
          <cell r="B31">
            <v>1505</v>
          </cell>
          <cell r="D31">
            <v>312562</v>
          </cell>
        </row>
        <row r="32">
          <cell r="B32">
            <v>1506</v>
          </cell>
          <cell r="D32">
            <v>461733</v>
          </cell>
        </row>
        <row r="33">
          <cell r="B33">
            <v>1507</v>
          </cell>
          <cell r="D33">
            <v>972022</v>
          </cell>
        </row>
        <row r="34">
          <cell r="B34">
            <v>1511</v>
          </cell>
          <cell r="D34">
            <v>40011</v>
          </cell>
        </row>
        <row r="35">
          <cell r="B35">
            <v>1514</v>
          </cell>
          <cell r="D35">
            <v>35341</v>
          </cell>
        </row>
        <row r="36">
          <cell r="B36">
            <v>1515</v>
          </cell>
          <cell r="D36">
            <v>142555</v>
          </cell>
        </row>
        <row r="37">
          <cell r="B37">
            <v>1516</v>
          </cell>
          <cell r="D37">
            <v>132761</v>
          </cell>
        </row>
        <row r="38">
          <cell r="B38">
            <v>1517</v>
          </cell>
          <cell r="D38">
            <v>63400</v>
          </cell>
        </row>
        <row r="39">
          <cell r="B39">
            <v>1520</v>
          </cell>
          <cell r="D39">
            <v>135703</v>
          </cell>
        </row>
        <row r="40">
          <cell r="B40">
            <v>1525</v>
          </cell>
          <cell r="D40">
            <v>58734</v>
          </cell>
        </row>
        <row r="41">
          <cell r="B41">
            <v>1528</v>
          </cell>
          <cell r="D41">
            <v>94930</v>
          </cell>
        </row>
        <row r="42">
          <cell r="B42">
            <v>1531</v>
          </cell>
          <cell r="D42">
            <v>117479</v>
          </cell>
        </row>
        <row r="43">
          <cell r="B43">
            <v>1532</v>
          </cell>
          <cell r="D43">
            <v>117798</v>
          </cell>
        </row>
        <row r="44">
          <cell r="B44">
            <v>1535</v>
          </cell>
          <cell r="D44">
            <v>90252</v>
          </cell>
        </row>
        <row r="45">
          <cell r="B45">
            <v>1539</v>
          </cell>
          <cell r="D45">
            <v>97347</v>
          </cell>
        </row>
        <row r="46">
          <cell r="B46">
            <v>1547</v>
          </cell>
          <cell r="D46">
            <v>50280</v>
          </cell>
        </row>
        <row r="47">
          <cell r="B47">
            <v>1554</v>
          </cell>
          <cell r="D47">
            <v>79396</v>
          </cell>
        </row>
        <row r="48">
          <cell r="B48">
            <v>1557</v>
          </cell>
          <cell r="D48">
            <v>30049</v>
          </cell>
        </row>
        <row r="49">
          <cell r="B49">
            <v>1560</v>
          </cell>
          <cell r="D49">
            <v>34828</v>
          </cell>
        </row>
        <row r="50">
          <cell r="B50">
            <v>1563</v>
          </cell>
          <cell r="D50">
            <v>104939</v>
          </cell>
        </row>
        <row r="51">
          <cell r="B51">
            <v>1566</v>
          </cell>
          <cell r="D51">
            <v>71748</v>
          </cell>
        </row>
        <row r="52">
          <cell r="B52">
            <v>1573</v>
          </cell>
          <cell r="D52">
            <v>27494</v>
          </cell>
        </row>
        <row r="53">
          <cell r="B53">
            <v>1576</v>
          </cell>
          <cell r="D53">
            <v>45344</v>
          </cell>
        </row>
        <row r="54">
          <cell r="B54">
            <v>1577</v>
          </cell>
          <cell r="D54">
            <v>122439</v>
          </cell>
        </row>
        <row r="55">
          <cell r="B55">
            <v>1578</v>
          </cell>
          <cell r="D55">
            <v>37047</v>
          </cell>
        </row>
        <row r="56">
          <cell r="B56">
            <v>1579</v>
          </cell>
          <cell r="D56">
            <v>159063</v>
          </cell>
        </row>
        <row r="57">
          <cell r="B57">
            <v>1804</v>
          </cell>
          <cell r="D57">
            <v>767422</v>
          </cell>
        </row>
        <row r="58">
          <cell r="B58">
            <v>1806</v>
          </cell>
          <cell r="D58">
            <v>296295</v>
          </cell>
        </row>
        <row r="59">
          <cell r="B59">
            <v>1811</v>
          </cell>
          <cell r="D59">
            <v>21200</v>
          </cell>
        </row>
        <row r="60">
          <cell r="B60">
            <v>1812</v>
          </cell>
          <cell r="D60">
            <v>20466</v>
          </cell>
        </row>
        <row r="61">
          <cell r="B61">
            <v>1813</v>
          </cell>
          <cell r="D61">
            <v>94190</v>
          </cell>
        </row>
        <row r="62">
          <cell r="B62">
            <v>1815</v>
          </cell>
          <cell r="D62">
            <v>11958</v>
          </cell>
        </row>
        <row r="63">
          <cell r="B63">
            <v>1816</v>
          </cell>
          <cell r="D63">
            <v>5394</v>
          </cell>
        </row>
        <row r="64">
          <cell r="B64">
            <v>1818</v>
          </cell>
          <cell r="D64">
            <v>22607</v>
          </cell>
        </row>
        <row r="65">
          <cell r="B65">
            <v>1820</v>
          </cell>
          <cell r="D65">
            <v>91908</v>
          </cell>
        </row>
        <row r="66">
          <cell r="B66">
            <v>1822</v>
          </cell>
          <cell r="D66">
            <v>22360</v>
          </cell>
        </row>
        <row r="67">
          <cell r="B67">
            <v>1824</v>
          </cell>
          <cell r="D67">
            <v>166783</v>
          </cell>
        </row>
        <row r="68">
          <cell r="B68">
            <v>1825</v>
          </cell>
          <cell r="D68">
            <v>17569</v>
          </cell>
        </row>
        <row r="69">
          <cell r="B69">
            <v>1826</v>
          </cell>
          <cell r="D69">
            <v>15129</v>
          </cell>
        </row>
        <row r="70">
          <cell r="B70">
            <v>1827</v>
          </cell>
          <cell r="D70">
            <v>17006</v>
          </cell>
        </row>
        <row r="71">
          <cell r="B71">
            <v>1828</v>
          </cell>
          <cell r="D71">
            <v>19705</v>
          </cell>
        </row>
        <row r="72">
          <cell r="B72">
            <v>1832</v>
          </cell>
          <cell r="D72">
            <v>79467</v>
          </cell>
        </row>
        <row r="73">
          <cell r="B73">
            <v>1833</v>
          </cell>
          <cell r="D73">
            <v>356747</v>
          </cell>
        </row>
        <row r="74">
          <cell r="B74">
            <v>1834</v>
          </cell>
          <cell r="D74">
            <v>36356</v>
          </cell>
        </row>
        <row r="75">
          <cell r="B75">
            <v>1835</v>
          </cell>
          <cell r="D75">
            <v>5934</v>
          </cell>
        </row>
        <row r="76">
          <cell r="B76">
            <v>1836</v>
          </cell>
          <cell r="D76">
            <v>14374</v>
          </cell>
        </row>
        <row r="77">
          <cell r="B77">
            <v>1837</v>
          </cell>
          <cell r="D77">
            <v>102151</v>
          </cell>
        </row>
        <row r="78">
          <cell r="B78">
            <v>1838</v>
          </cell>
          <cell r="D78">
            <v>27007</v>
          </cell>
        </row>
        <row r="79">
          <cell r="B79">
            <v>1839</v>
          </cell>
          <cell r="D79">
            <v>16793</v>
          </cell>
        </row>
        <row r="80">
          <cell r="B80">
            <v>1840</v>
          </cell>
          <cell r="D80">
            <v>53705</v>
          </cell>
        </row>
        <row r="81">
          <cell r="B81">
            <v>1841</v>
          </cell>
          <cell r="D81">
            <v>131560</v>
          </cell>
        </row>
        <row r="82">
          <cell r="B82">
            <v>1845</v>
          </cell>
          <cell r="D82">
            <v>36610</v>
          </cell>
        </row>
        <row r="83">
          <cell r="B83">
            <v>1848</v>
          </cell>
          <cell r="D83">
            <v>31018</v>
          </cell>
        </row>
        <row r="84">
          <cell r="B84">
            <v>1851</v>
          </cell>
          <cell r="D84">
            <v>25952</v>
          </cell>
        </row>
        <row r="85">
          <cell r="B85">
            <v>1853</v>
          </cell>
          <cell r="D85">
            <v>14703</v>
          </cell>
        </row>
        <row r="86">
          <cell r="B86">
            <v>1856</v>
          </cell>
          <cell r="D86">
            <v>8366</v>
          </cell>
        </row>
        <row r="87">
          <cell r="B87">
            <v>1857</v>
          </cell>
          <cell r="D87">
            <v>10241</v>
          </cell>
        </row>
        <row r="88">
          <cell r="B88">
            <v>1859</v>
          </cell>
          <cell r="D88">
            <v>17370</v>
          </cell>
        </row>
        <row r="89">
          <cell r="B89">
            <v>1860</v>
          </cell>
          <cell r="D89">
            <v>138312</v>
          </cell>
        </row>
        <row r="90">
          <cell r="B90">
            <v>1865</v>
          </cell>
          <cell r="D90">
            <v>126272</v>
          </cell>
        </row>
        <row r="91">
          <cell r="B91">
            <v>1866</v>
          </cell>
          <cell r="D91">
            <v>95027</v>
          </cell>
        </row>
        <row r="92">
          <cell r="B92">
            <v>1867</v>
          </cell>
          <cell r="D92">
            <v>29030</v>
          </cell>
        </row>
        <row r="93">
          <cell r="B93">
            <v>1868</v>
          </cell>
          <cell r="D93">
            <v>59100</v>
          </cell>
        </row>
        <row r="94">
          <cell r="B94">
            <v>1870</v>
          </cell>
          <cell r="D94">
            <v>131945</v>
          </cell>
        </row>
        <row r="95">
          <cell r="B95">
            <v>1871</v>
          </cell>
          <cell r="D95">
            <v>59551</v>
          </cell>
        </row>
        <row r="96">
          <cell r="B96">
            <v>1874</v>
          </cell>
          <cell r="D96">
            <v>13508</v>
          </cell>
        </row>
        <row r="97">
          <cell r="B97">
            <v>1875</v>
          </cell>
          <cell r="D97">
            <v>41875</v>
          </cell>
        </row>
        <row r="98">
          <cell r="B98">
            <v>3001</v>
          </cell>
          <cell r="D98">
            <v>358742</v>
          </cell>
        </row>
        <row r="99">
          <cell r="B99">
            <v>3002</v>
          </cell>
          <cell r="D99">
            <v>647060</v>
          </cell>
        </row>
        <row r="100">
          <cell r="B100">
            <v>3003</v>
          </cell>
          <cell r="D100">
            <v>687181</v>
          </cell>
        </row>
        <row r="101">
          <cell r="B101">
            <v>3004</v>
          </cell>
          <cell r="D101">
            <v>1023343</v>
          </cell>
        </row>
        <row r="102">
          <cell r="B102">
            <v>3005</v>
          </cell>
          <cell r="D102">
            <v>1399722</v>
          </cell>
        </row>
        <row r="103">
          <cell r="B103">
            <v>3006</v>
          </cell>
          <cell r="D103">
            <v>430963</v>
          </cell>
        </row>
        <row r="104">
          <cell r="B104">
            <v>3007</v>
          </cell>
          <cell r="D104">
            <v>400521</v>
          </cell>
        </row>
        <row r="105">
          <cell r="B105">
            <v>3011</v>
          </cell>
          <cell r="D105">
            <v>74478</v>
          </cell>
        </row>
        <row r="106">
          <cell r="B106">
            <v>3012</v>
          </cell>
          <cell r="D106">
            <v>15404</v>
          </cell>
        </row>
        <row r="107">
          <cell r="B107">
            <v>3013</v>
          </cell>
          <cell r="D107">
            <v>40972</v>
          </cell>
        </row>
        <row r="108">
          <cell r="B108">
            <v>3014</v>
          </cell>
          <cell r="D108">
            <v>566240</v>
          </cell>
        </row>
        <row r="109">
          <cell r="B109">
            <v>3015</v>
          </cell>
          <cell r="D109">
            <v>45708</v>
          </cell>
        </row>
        <row r="110">
          <cell r="B110">
            <v>3016</v>
          </cell>
          <cell r="D110">
            <v>99127</v>
          </cell>
        </row>
        <row r="111">
          <cell r="B111">
            <v>3017</v>
          </cell>
          <cell r="D111">
            <v>95982</v>
          </cell>
        </row>
        <row r="112">
          <cell r="B112">
            <v>3018</v>
          </cell>
          <cell r="D112">
            <v>69982</v>
          </cell>
        </row>
        <row r="113">
          <cell r="B113">
            <v>3019</v>
          </cell>
          <cell r="D113">
            <v>265589</v>
          </cell>
        </row>
        <row r="114">
          <cell r="B114">
            <v>3020</v>
          </cell>
          <cell r="D114">
            <v>1006502</v>
          </cell>
        </row>
        <row r="115">
          <cell r="B115">
            <v>3021</v>
          </cell>
          <cell r="D115">
            <v>287589</v>
          </cell>
        </row>
        <row r="116">
          <cell r="B116">
            <v>3022</v>
          </cell>
          <cell r="D116">
            <v>287382</v>
          </cell>
        </row>
        <row r="117">
          <cell r="B117">
            <v>3023</v>
          </cell>
          <cell r="D117">
            <v>301978</v>
          </cell>
        </row>
        <row r="118">
          <cell r="B118">
            <v>3024</v>
          </cell>
          <cell r="D118">
            <v>3088140</v>
          </cell>
        </row>
        <row r="119">
          <cell r="B119">
            <v>3025</v>
          </cell>
          <cell r="D119">
            <v>1885458</v>
          </cell>
        </row>
        <row r="120">
          <cell r="B120">
            <v>3026</v>
          </cell>
          <cell r="D120">
            <v>203999</v>
          </cell>
        </row>
        <row r="121">
          <cell r="B121">
            <v>3027</v>
          </cell>
          <cell r="D121">
            <v>280963</v>
          </cell>
        </row>
        <row r="122">
          <cell r="B122">
            <v>3028</v>
          </cell>
          <cell r="D122">
            <v>140404</v>
          </cell>
        </row>
        <row r="123">
          <cell r="B123">
            <v>3029</v>
          </cell>
          <cell r="D123">
            <v>636801</v>
          </cell>
        </row>
        <row r="124">
          <cell r="B124">
            <v>3030</v>
          </cell>
          <cell r="D124">
            <v>1303690</v>
          </cell>
        </row>
        <row r="125">
          <cell r="B125">
            <v>3031</v>
          </cell>
          <cell r="D125">
            <v>386257</v>
          </cell>
        </row>
        <row r="126">
          <cell r="B126">
            <v>3032</v>
          </cell>
          <cell r="D126">
            <v>117740</v>
          </cell>
        </row>
        <row r="127">
          <cell r="B127">
            <v>3033</v>
          </cell>
          <cell r="D127">
            <v>540004</v>
          </cell>
        </row>
        <row r="128">
          <cell r="B128">
            <v>3034</v>
          </cell>
          <cell r="D128">
            <v>280935</v>
          </cell>
        </row>
        <row r="129">
          <cell r="B129">
            <v>3035</v>
          </cell>
          <cell r="D129">
            <v>303170</v>
          </cell>
        </row>
        <row r="130">
          <cell r="B130">
            <v>3036</v>
          </cell>
          <cell r="D130">
            <v>176239</v>
          </cell>
        </row>
        <row r="131">
          <cell r="B131">
            <v>3037</v>
          </cell>
          <cell r="D131">
            <v>32451</v>
          </cell>
        </row>
        <row r="132">
          <cell r="B132">
            <v>3038</v>
          </cell>
          <cell r="D132">
            <v>113404</v>
          </cell>
        </row>
        <row r="133">
          <cell r="B133">
            <v>3039</v>
          </cell>
          <cell r="D133">
            <v>15140</v>
          </cell>
        </row>
        <row r="134">
          <cell r="B134">
            <v>3040</v>
          </cell>
          <cell r="D134">
            <v>47522</v>
          </cell>
        </row>
        <row r="135">
          <cell r="B135">
            <v>3041</v>
          </cell>
          <cell r="D135">
            <v>70096</v>
          </cell>
        </row>
        <row r="136">
          <cell r="B136">
            <v>3042</v>
          </cell>
          <cell r="D136">
            <v>44791</v>
          </cell>
        </row>
        <row r="137">
          <cell r="B137">
            <v>3043</v>
          </cell>
          <cell r="D137">
            <v>74430</v>
          </cell>
        </row>
        <row r="138">
          <cell r="B138">
            <v>3044</v>
          </cell>
          <cell r="D138">
            <v>98199</v>
          </cell>
        </row>
        <row r="139">
          <cell r="B139">
            <v>3045</v>
          </cell>
          <cell r="D139">
            <v>47087</v>
          </cell>
        </row>
        <row r="140">
          <cell r="B140">
            <v>3046</v>
          </cell>
          <cell r="D140">
            <v>33073</v>
          </cell>
        </row>
        <row r="141">
          <cell r="B141">
            <v>3047</v>
          </cell>
          <cell r="D141">
            <v>181905</v>
          </cell>
        </row>
        <row r="142">
          <cell r="B142">
            <v>3048</v>
          </cell>
          <cell r="D142">
            <v>269279</v>
          </cell>
        </row>
        <row r="143">
          <cell r="B143">
            <v>3049</v>
          </cell>
          <cell r="D143">
            <v>441659</v>
          </cell>
        </row>
        <row r="144">
          <cell r="B144">
            <v>3050</v>
          </cell>
          <cell r="D144">
            <v>37603</v>
          </cell>
        </row>
        <row r="145">
          <cell r="B145">
            <v>3051</v>
          </cell>
          <cell r="D145">
            <v>20159</v>
          </cell>
        </row>
        <row r="146">
          <cell r="B146">
            <v>3052</v>
          </cell>
          <cell r="D146">
            <v>54566</v>
          </cell>
        </row>
        <row r="147">
          <cell r="B147">
            <v>3053</v>
          </cell>
          <cell r="D147">
            <v>83395</v>
          </cell>
        </row>
        <row r="148">
          <cell r="B148">
            <v>3054</v>
          </cell>
          <cell r="D148">
            <v>121862</v>
          </cell>
        </row>
        <row r="149">
          <cell r="B149">
            <v>3401</v>
          </cell>
          <cell r="D149">
            <v>222184</v>
          </cell>
        </row>
        <row r="150">
          <cell r="B150">
            <v>3403</v>
          </cell>
          <cell r="D150">
            <v>426678</v>
          </cell>
        </row>
        <row r="151">
          <cell r="B151">
            <v>3405</v>
          </cell>
          <cell r="D151">
            <v>391654</v>
          </cell>
        </row>
        <row r="152">
          <cell r="B152">
            <v>3407</v>
          </cell>
          <cell r="D152">
            <v>378794</v>
          </cell>
        </row>
        <row r="153">
          <cell r="B153">
            <v>3411</v>
          </cell>
          <cell r="D153">
            <v>411753</v>
          </cell>
        </row>
        <row r="154">
          <cell r="B154">
            <v>3412</v>
          </cell>
          <cell r="D154">
            <v>80766</v>
          </cell>
        </row>
        <row r="155">
          <cell r="B155">
            <v>3413</v>
          </cell>
          <cell r="D155">
            <v>248644</v>
          </cell>
        </row>
        <row r="156">
          <cell r="B156">
            <v>3414</v>
          </cell>
          <cell r="D156">
            <v>52118</v>
          </cell>
        </row>
        <row r="157">
          <cell r="B157">
            <v>3415</v>
          </cell>
          <cell r="D157">
            <v>93363</v>
          </cell>
        </row>
        <row r="158">
          <cell r="B158">
            <v>3416</v>
          </cell>
          <cell r="D158">
            <v>60882</v>
          </cell>
        </row>
        <row r="159">
          <cell r="B159">
            <v>3417</v>
          </cell>
          <cell r="D159">
            <v>48930</v>
          </cell>
        </row>
        <row r="160">
          <cell r="B160">
            <v>3418</v>
          </cell>
          <cell r="D160">
            <v>72774</v>
          </cell>
        </row>
        <row r="161">
          <cell r="B161">
            <v>3419</v>
          </cell>
          <cell r="D161">
            <v>38722</v>
          </cell>
        </row>
        <row r="162">
          <cell r="B162">
            <v>3420</v>
          </cell>
          <cell r="D162">
            <v>248251</v>
          </cell>
        </row>
        <row r="163">
          <cell r="B163">
            <v>3421</v>
          </cell>
          <cell r="D163">
            <v>80238</v>
          </cell>
        </row>
        <row r="164">
          <cell r="B164">
            <v>3422</v>
          </cell>
          <cell r="D164">
            <v>53461</v>
          </cell>
        </row>
        <row r="165">
          <cell r="B165">
            <v>3423</v>
          </cell>
          <cell r="D165">
            <v>24989</v>
          </cell>
        </row>
        <row r="166">
          <cell r="B166">
            <v>3424</v>
          </cell>
          <cell r="D166">
            <v>20996</v>
          </cell>
        </row>
        <row r="167">
          <cell r="B167">
            <v>3425</v>
          </cell>
          <cell r="D167">
            <v>13158</v>
          </cell>
        </row>
        <row r="168">
          <cell r="B168">
            <v>3426</v>
          </cell>
          <cell r="D168">
            <v>14863</v>
          </cell>
        </row>
        <row r="169">
          <cell r="B169">
            <v>3427</v>
          </cell>
          <cell r="D169">
            <v>67375</v>
          </cell>
        </row>
        <row r="170">
          <cell r="B170">
            <v>3428</v>
          </cell>
          <cell r="D170">
            <v>28877</v>
          </cell>
        </row>
        <row r="171">
          <cell r="B171">
            <v>3429</v>
          </cell>
          <cell r="D171">
            <v>16181</v>
          </cell>
        </row>
        <row r="172">
          <cell r="B172">
            <v>3430</v>
          </cell>
          <cell r="D172">
            <v>25148</v>
          </cell>
        </row>
        <row r="173">
          <cell r="B173">
            <v>3431</v>
          </cell>
          <cell r="D173">
            <v>27431</v>
          </cell>
        </row>
        <row r="174">
          <cell r="B174">
            <v>3432</v>
          </cell>
          <cell r="D174">
            <v>23494</v>
          </cell>
        </row>
        <row r="175">
          <cell r="B175">
            <v>3433</v>
          </cell>
          <cell r="D175">
            <v>32039</v>
          </cell>
        </row>
        <row r="176">
          <cell r="B176">
            <v>3434</v>
          </cell>
          <cell r="D176">
            <v>25917</v>
          </cell>
        </row>
        <row r="177">
          <cell r="B177">
            <v>3435</v>
          </cell>
          <cell r="D177">
            <v>41533</v>
          </cell>
        </row>
        <row r="178">
          <cell r="B178">
            <v>3436</v>
          </cell>
          <cell r="D178">
            <v>83743</v>
          </cell>
        </row>
        <row r="179">
          <cell r="B179">
            <v>3437</v>
          </cell>
          <cell r="D179">
            <v>56261</v>
          </cell>
        </row>
        <row r="180">
          <cell r="B180">
            <v>3438</v>
          </cell>
          <cell r="D180">
            <v>40684</v>
          </cell>
        </row>
        <row r="181">
          <cell r="B181">
            <v>3439</v>
          </cell>
          <cell r="D181">
            <v>56069</v>
          </cell>
        </row>
        <row r="182">
          <cell r="B182">
            <v>3440</v>
          </cell>
          <cell r="D182">
            <v>70015</v>
          </cell>
        </row>
        <row r="183">
          <cell r="B183">
            <v>3441</v>
          </cell>
          <cell r="D183">
            <v>73853</v>
          </cell>
        </row>
        <row r="184">
          <cell r="B184">
            <v>3442</v>
          </cell>
          <cell r="D184">
            <v>175033</v>
          </cell>
        </row>
        <row r="185">
          <cell r="B185">
            <v>3443</v>
          </cell>
          <cell r="D185">
            <v>152721</v>
          </cell>
        </row>
        <row r="186">
          <cell r="B186">
            <v>3446</v>
          </cell>
          <cell r="D186">
            <v>169179</v>
          </cell>
        </row>
        <row r="187">
          <cell r="B187">
            <v>3447</v>
          </cell>
          <cell r="D187">
            <v>57633</v>
          </cell>
        </row>
        <row r="188">
          <cell r="B188">
            <v>3448</v>
          </cell>
          <cell r="D188">
            <v>75703</v>
          </cell>
        </row>
        <row r="189">
          <cell r="B189">
            <v>3449</v>
          </cell>
          <cell r="D189">
            <v>35742</v>
          </cell>
        </row>
        <row r="190">
          <cell r="B190">
            <v>3450</v>
          </cell>
          <cell r="D190">
            <v>13242</v>
          </cell>
        </row>
        <row r="191">
          <cell r="B191">
            <v>3451</v>
          </cell>
          <cell r="D191">
            <v>84014</v>
          </cell>
        </row>
        <row r="192">
          <cell r="B192">
            <v>3452</v>
          </cell>
          <cell r="D192">
            <v>29829</v>
          </cell>
        </row>
        <row r="193">
          <cell r="B193">
            <v>3453</v>
          </cell>
          <cell r="D193">
            <v>48346</v>
          </cell>
        </row>
        <row r="194">
          <cell r="B194">
            <v>3454</v>
          </cell>
          <cell r="D194">
            <v>25377</v>
          </cell>
        </row>
        <row r="195">
          <cell r="B195">
            <v>3801</v>
          </cell>
          <cell r="D195">
            <v>327153</v>
          </cell>
        </row>
        <row r="196">
          <cell r="B196">
            <v>3802</v>
          </cell>
          <cell r="D196">
            <v>319782</v>
          </cell>
        </row>
        <row r="197">
          <cell r="B197">
            <v>3803</v>
          </cell>
          <cell r="D197">
            <v>783238</v>
          </cell>
        </row>
        <row r="198">
          <cell r="B198">
            <v>3804</v>
          </cell>
          <cell r="D198">
            <v>823002</v>
          </cell>
        </row>
        <row r="199">
          <cell r="B199">
            <v>3805</v>
          </cell>
          <cell r="D199">
            <v>601826</v>
          </cell>
        </row>
        <row r="200">
          <cell r="B200">
            <v>3806</v>
          </cell>
          <cell r="D200">
            <v>493094</v>
          </cell>
        </row>
        <row r="201">
          <cell r="B201">
            <v>3807</v>
          </cell>
          <cell r="D201">
            <v>674407</v>
          </cell>
        </row>
        <row r="202">
          <cell r="B202">
            <v>3808</v>
          </cell>
          <cell r="D202">
            <v>165948</v>
          </cell>
        </row>
        <row r="203">
          <cell r="B203">
            <v>3811</v>
          </cell>
          <cell r="D203">
            <v>407508</v>
          </cell>
        </row>
        <row r="204">
          <cell r="B204">
            <v>3812</v>
          </cell>
          <cell r="D204">
            <v>28928</v>
          </cell>
        </row>
        <row r="205">
          <cell r="B205">
            <v>3813</v>
          </cell>
          <cell r="D205">
            <v>185068</v>
          </cell>
        </row>
        <row r="206">
          <cell r="B206">
            <v>3814</v>
          </cell>
          <cell r="D206">
            <v>121872</v>
          </cell>
        </row>
        <row r="207">
          <cell r="B207">
            <v>3815</v>
          </cell>
          <cell r="D207">
            <v>43301</v>
          </cell>
        </row>
        <row r="208">
          <cell r="B208">
            <v>3816</v>
          </cell>
          <cell r="D208">
            <v>76489</v>
          </cell>
        </row>
        <row r="209">
          <cell r="B209">
            <v>3817</v>
          </cell>
          <cell r="D209">
            <v>117384</v>
          </cell>
        </row>
        <row r="210">
          <cell r="B210">
            <v>3818</v>
          </cell>
          <cell r="D210">
            <v>123608</v>
          </cell>
        </row>
        <row r="211">
          <cell r="B211">
            <v>3819</v>
          </cell>
          <cell r="D211">
            <v>24031</v>
          </cell>
        </row>
        <row r="212">
          <cell r="B212">
            <v>3820</v>
          </cell>
          <cell r="D212">
            <v>38584</v>
          </cell>
        </row>
        <row r="213">
          <cell r="B213">
            <v>3821</v>
          </cell>
          <cell r="D213">
            <v>31345</v>
          </cell>
        </row>
        <row r="214">
          <cell r="B214">
            <v>3822</v>
          </cell>
          <cell r="D214">
            <v>22968</v>
          </cell>
        </row>
        <row r="215">
          <cell r="B215">
            <v>3823</v>
          </cell>
          <cell r="D215">
            <v>19224</v>
          </cell>
        </row>
        <row r="216">
          <cell r="B216">
            <v>3824</v>
          </cell>
          <cell r="D216">
            <v>51257</v>
          </cell>
        </row>
        <row r="217">
          <cell r="B217">
            <v>3825</v>
          </cell>
          <cell r="D217">
            <v>91482</v>
          </cell>
        </row>
        <row r="218">
          <cell r="B218">
            <v>4201</v>
          </cell>
          <cell r="D218">
            <v>79015</v>
          </cell>
        </row>
        <row r="219">
          <cell r="B219">
            <v>4202</v>
          </cell>
          <cell r="D219">
            <v>298316</v>
          </cell>
        </row>
        <row r="220">
          <cell r="B220">
            <v>4203</v>
          </cell>
          <cell r="D220">
            <v>553602</v>
          </cell>
        </row>
        <row r="221">
          <cell r="B221">
            <v>4204</v>
          </cell>
          <cell r="D221">
            <v>1436015</v>
          </cell>
        </row>
        <row r="222">
          <cell r="B222">
            <v>4205</v>
          </cell>
          <cell r="D222">
            <v>277430</v>
          </cell>
        </row>
        <row r="223">
          <cell r="B223">
            <v>4206</v>
          </cell>
          <cell r="D223">
            <v>116559</v>
          </cell>
        </row>
        <row r="224">
          <cell r="B224">
            <v>4207</v>
          </cell>
          <cell r="D224">
            <v>117547</v>
          </cell>
        </row>
        <row r="225">
          <cell r="B225">
            <v>4211</v>
          </cell>
          <cell r="D225">
            <v>24695</v>
          </cell>
        </row>
        <row r="226">
          <cell r="B226">
            <v>4212</v>
          </cell>
          <cell r="D226">
            <v>23063</v>
          </cell>
        </row>
        <row r="227">
          <cell r="B227">
            <v>4213</v>
          </cell>
          <cell r="D227">
            <v>70856</v>
          </cell>
        </row>
        <row r="228">
          <cell r="B228">
            <v>4214</v>
          </cell>
          <cell r="D228">
            <v>67884</v>
          </cell>
        </row>
        <row r="229">
          <cell r="B229">
            <v>4215</v>
          </cell>
          <cell r="D229">
            <v>143504</v>
          </cell>
        </row>
        <row r="230">
          <cell r="B230">
            <v>4216</v>
          </cell>
          <cell r="D230">
            <v>54805</v>
          </cell>
        </row>
        <row r="231">
          <cell r="B231">
            <v>4217</v>
          </cell>
          <cell r="D231">
            <v>22909</v>
          </cell>
        </row>
        <row r="232">
          <cell r="B232">
            <v>4218</v>
          </cell>
          <cell r="D232">
            <v>17556</v>
          </cell>
        </row>
        <row r="233">
          <cell r="B233">
            <v>4219</v>
          </cell>
          <cell r="D233">
            <v>41396</v>
          </cell>
        </row>
        <row r="234">
          <cell r="B234">
            <v>4220</v>
          </cell>
          <cell r="D234">
            <v>16457</v>
          </cell>
        </row>
        <row r="235">
          <cell r="B235">
            <v>4221</v>
          </cell>
          <cell r="D235">
            <v>30218</v>
          </cell>
        </row>
        <row r="236">
          <cell r="B236">
            <v>4222</v>
          </cell>
          <cell r="D236">
            <v>57904</v>
          </cell>
        </row>
        <row r="237">
          <cell r="B237">
            <v>4223</v>
          </cell>
          <cell r="D237">
            <v>164134</v>
          </cell>
        </row>
        <row r="238">
          <cell r="B238">
            <v>4224</v>
          </cell>
          <cell r="D238">
            <v>27260</v>
          </cell>
        </row>
        <row r="239">
          <cell r="B239">
            <v>4225</v>
          </cell>
          <cell r="D239">
            <v>113573</v>
          </cell>
        </row>
        <row r="240">
          <cell r="B240">
            <v>4226</v>
          </cell>
          <cell r="D240">
            <v>19532</v>
          </cell>
        </row>
        <row r="241">
          <cell r="B241">
            <v>4227</v>
          </cell>
          <cell r="D241">
            <v>94627</v>
          </cell>
        </row>
        <row r="242">
          <cell r="B242">
            <v>4228</v>
          </cell>
          <cell r="D242">
            <v>71769</v>
          </cell>
        </row>
        <row r="243">
          <cell r="B243">
            <v>4601</v>
          </cell>
          <cell r="D243">
            <v>4479613</v>
          </cell>
        </row>
        <row r="244">
          <cell r="B244">
            <v>4602</v>
          </cell>
          <cell r="D244">
            <v>264814</v>
          </cell>
        </row>
        <row r="245">
          <cell r="B245">
            <v>4611</v>
          </cell>
          <cell r="D245">
            <v>53710</v>
          </cell>
        </row>
        <row r="246">
          <cell r="B246">
            <v>4612</v>
          </cell>
          <cell r="D246">
            <v>68509</v>
          </cell>
        </row>
        <row r="247">
          <cell r="B247">
            <v>4613</v>
          </cell>
          <cell r="D247">
            <v>160095</v>
          </cell>
        </row>
        <row r="248">
          <cell r="B248">
            <v>4614</v>
          </cell>
          <cell r="D248">
            <v>267413</v>
          </cell>
        </row>
        <row r="249">
          <cell r="B249">
            <v>4615</v>
          </cell>
          <cell r="D249">
            <v>42056</v>
          </cell>
        </row>
        <row r="250">
          <cell r="B250">
            <v>4616</v>
          </cell>
          <cell r="D250">
            <v>42661</v>
          </cell>
        </row>
        <row r="251">
          <cell r="B251">
            <v>4617</v>
          </cell>
          <cell r="D251">
            <v>192690</v>
          </cell>
        </row>
        <row r="252">
          <cell r="B252">
            <v>4618</v>
          </cell>
          <cell r="D252">
            <v>183481</v>
          </cell>
        </row>
        <row r="253">
          <cell r="B253">
            <v>4619</v>
          </cell>
          <cell r="D253">
            <v>39262</v>
          </cell>
        </row>
        <row r="254">
          <cell r="B254">
            <v>4620</v>
          </cell>
          <cell r="D254">
            <v>22105</v>
          </cell>
        </row>
        <row r="255">
          <cell r="B255">
            <v>4621</v>
          </cell>
          <cell r="D255">
            <v>216194</v>
          </cell>
        </row>
        <row r="256">
          <cell r="B256">
            <v>4622</v>
          </cell>
          <cell r="D256">
            <v>114827</v>
          </cell>
        </row>
        <row r="257">
          <cell r="B257">
            <v>4623</v>
          </cell>
          <cell r="D257">
            <v>35193</v>
          </cell>
        </row>
        <row r="258">
          <cell r="B258">
            <v>4624</v>
          </cell>
          <cell r="D258">
            <v>338663</v>
          </cell>
        </row>
        <row r="259">
          <cell r="B259">
            <v>4625</v>
          </cell>
          <cell r="D259">
            <v>122985</v>
          </cell>
        </row>
        <row r="260">
          <cell r="B260">
            <v>4626</v>
          </cell>
          <cell r="D260">
            <v>521103</v>
          </cell>
        </row>
        <row r="261">
          <cell r="B261">
            <v>4627</v>
          </cell>
          <cell r="D261">
            <v>370731</v>
          </cell>
        </row>
        <row r="262">
          <cell r="B262">
            <v>4628</v>
          </cell>
          <cell r="D262">
            <v>61183</v>
          </cell>
        </row>
        <row r="263">
          <cell r="B263">
            <v>4629</v>
          </cell>
          <cell r="D263">
            <v>21010</v>
          </cell>
        </row>
        <row r="264">
          <cell r="B264">
            <v>4630</v>
          </cell>
          <cell r="D264">
            <v>97463</v>
          </cell>
        </row>
        <row r="265">
          <cell r="B265">
            <v>4631</v>
          </cell>
          <cell r="D265">
            <v>380554</v>
          </cell>
        </row>
        <row r="266">
          <cell r="B266">
            <v>4632</v>
          </cell>
          <cell r="D266">
            <v>45465</v>
          </cell>
        </row>
        <row r="267">
          <cell r="B267">
            <v>4633</v>
          </cell>
          <cell r="D267">
            <v>7504</v>
          </cell>
        </row>
        <row r="268">
          <cell r="B268">
            <v>4634</v>
          </cell>
          <cell r="D268">
            <v>33727</v>
          </cell>
        </row>
        <row r="269">
          <cell r="B269">
            <v>4635</v>
          </cell>
          <cell r="D269">
            <v>34757</v>
          </cell>
        </row>
        <row r="270">
          <cell r="B270">
            <v>4636</v>
          </cell>
          <cell r="D270">
            <v>11977</v>
          </cell>
        </row>
        <row r="271">
          <cell r="B271">
            <v>4637</v>
          </cell>
          <cell r="D271">
            <v>19157</v>
          </cell>
        </row>
        <row r="272">
          <cell r="B272">
            <v>4638</v>
          </cell>
          <cell r="D272">
            <v>66699</v>
          </cell>
        </row>
        <row r="273">
          <cell r="B273">
            <v>4639</v>
          </cell>
          <cell r="D273">
            <v>44931</v>
          </cell>
        </row>
        <row r="274">
          <cell r="B274">
            <v>4640</v>
          </cell>
          <cell r="D274">
            <v>158848</v>
          </cell>
        </row>
        <row r="275">
          <cell r="B275">
            <v>4641</v>
          </cell>
          <cell r="D275">
            <v>55674</v>
          </cell>
        </row>
        <row r="276">
          <cell r="B276">
            <v>4642</v>
          </cell>
          <cell r="D276">
            <v>41564</v>
          </cell>
        </row>
        <row r="277">
          <cell r="B277">
            <v>4643</v>
          </cell>
          <cell r="D277">
            <v>96783</v>
          </cell>
        </row>
        <row r="278">
          <cell r="B278">
            <v>4644</v>
          </cell>
          <cell r="D278">
            <v>95168</v>
          </cell>
        </row>
        <row r="279">
          <cell r="B279">
            <v>4645</v>
          </cell>
          <cell r="D279">
            <v>39351</v>
          </cell>
        </row>
        <row r="280">
          <cell r="B280">
            <v>4646</v>
          </cell>
          <cell r="D280">
            <v>31747</v>
          </cell>
        </row>
        <row r="281">
          <cell r="B281">
            <v>4647</v>
          </cell>
          <cell r="D281">
            <v>300957</v>
          </cell>
        </row>
        <row r="282">
          <cell r="B282">
            <v>4648</v>
          </cell>
          <cell r="D282">
            <v>60385</v>
          </cell>
        </row>
        <row r="283">
          <cell r="B283">
            <v>4649</v>
          </cell>
          <cell r="D283">
            <v>113777</v>
          </cell>
        </row>
        <row r="284">
          <cell r="B284">
            <v>4650</v>
          </cell>
          <cell r="D284">
            <v>72543</v>
          </cell>
        </row>
        <row r="285">
          <cell r="B285">
            <v>4651</v>
          </cell>
          <cell r="D285">
            <v>85274</v>
          </cell>
        </row>
        <row r="286">
          <cell r="B286">
            <v>5001</v>
          </cell>
          <cell r="D286">
            <v>3088994</v>
          </cell>
        </row>
        <row r="287">
          <cell r="B287">
            <v>5006</v>
          </cell>
          <cell r="D287">
            <v>270344</v>
          </cell>
        </row>
        <row r="288">
          <cell r="B288">
            <v>5007</v>
          </cell>
          <cell r="D288">
            <v>178563</v>
          </cell>
        </row>
        <row r="289">
          <cell r="B289">
            <v>5014</v>
          </cell>
          <cell r="D289">
            <v>86504</v>
          </cell>
        </row>
        <row r="290">
          <cell r="B290">
            <v>5020</v>
          </cell>
          <cell r="D290">
            <v>10518</v>
          </cell>
        </row>
        <row r="291">
          <cell r="B291">
            <v>5021</v>
          </cell>
          <cell r="D291">
            <v>84399</v>
          </cell>
        </row>
        <row r="292">
          <cell r="B292">
            <v>5022</v>
          </cell>
          <cell r="D292">
            <v>30835</v>
          </cell>
        </row>
        <row r="293">
          <cell r="B293">
            <v>5025</v>
          </cell>
          <cell r="D293">
            <v>69701</v>
          </cell>
        </row>
        <row r="294">
          <cell r="B294">
            <v>5026</v>
          </cell>
          <cell r="D294">
            <v>21611</v>
          </cell>
        </row>
        <row r="295">
          <cell r="B295">
            <v>5027</v>
          </cell>
          <cell r="D295">
            <v>66080</v>
          </cell>
        </row>
        <row r="296">
          <cell r="B296">
            <v>5028</v>
          </cell>
          <cell r="D296">
            <v>198371</v>
          </cell>
        </row>
        <row r="297">
          <cell r="B297">
            <v>5029</v>
          </cell>
          <cell r="D297">
            <v>97845</v>
          </cell>
        </row>
        <row r="298">
          <cell r="B298">
            <v>5031</v>
          </cell>
          <cell r="D298">
            <v>196301</v>
          </cell>
        </row>
        <row r="299">
          <cell r="B299">
            <v>5032</v>
          </cell>
          <cell r="D299">
            <v>50233</v>
          </cell>
        </row>
        <row r="300">
          <cell r="B300">
            <v>5033</v>
          </cell>
          <cell r="D300">
            <v>23029</v>
          </cell>
        </row>
        <row r="301">
          <cell r="B301">
            <v>5034</v>
          </cell>
          <cell r="D301">
            <v>29761</v>
          </cell>
        </row>
        <row r="302">
          <cell r="B302">
            <v>5035</v>
          </cell>
          <cell r="D302">
            <v>283891</v>
          </cell>
        </row>
        <row r="303">
          <cell r="B303">
            <v>5036</v>
          </cell>
          <cell r="D303">
            <v>26095</v>
          </cell>
        </row>
        <row r="304">
          <cell r="B304">
            <v>5037</v>
          </cell>
          <cell r="D304">
            <v>235104</v>
          </cell>
        </row>
        <row r="305">
          <cell r="B305">
            <v>5038</v>
          </cell>
          <cell r="D305">
            <v>161884</v>
          </cell>
        </row>
        <row r="306">
          <cell r="B306">
            <v>5041</v>
          </cell>
          <cell r="D306">
            <v>21508</v>
          </cell>
        </row>
        <row r="307">
          <cell r="B307">
            <v>5042</v>
          </cell>
          <cell r="D307">
            <v>16522</v>
          </cell>
        </row>
        <row r="308">
          <cell r="B308">
            <v>5043</v>
          </cell>
          <cell r="D308">
            <v>7322</v>
          </cell>
        </row>
        <row r="309">
          <cell r="B309">
            <v>5044</v>
          </cell>
          <cell r="D309">
            <v>17473</v>
          </cell>
        </row>
        <row r="310">
          <cell r="B310">
            <v>5045</v>
          </cell>
          <cell r="D310">
            <v>31041</v>
          </cell>
        </row>
        <row r="311">
          <cell r="B311">
            <v>5046</v>
          </cell>
          <cell r="D311">
            <v>12520</v>
          </cell>
        </row>
        <row r="312">
          <cell r="B312">
            <v>5047</v>
          </cell>
          <cell r="D312">
            <v>44233</v>
          </cell>
        </row>
        <row r="313">
          <cell r="B313">
            <v>5049</v>
          </cell>
          <cell r="D313">
            <v>15354</v>
          </cell>
        </row>
        <row r="314">
          <cell r="B314">
            <v>5052</v>
          </cell>
          <cell r="D314">
            <v>6146</v>
          </cell>
        </row>
        <row r="315">
          <cell r="B315">
            <v>5053</v>
          </cell>
          <cell r="D315">
            <v>79954</v>
          </cell>
        </row>
        <row r="316">
          <cell r="B316">
            <v>5054</v>
          </cell>
          <cell r="D316">
            <v>108516</v>
          </cell>
        </row>
        <row r="317">
          <cell r="B317">
            <v>5055</v>
          </cell>
          <cell r="D317">
            <v>76303</v>
          </cell>
        </row>
        <row r="318">
          <cell r="B318">
            <v>5056</v>
          </cell>
          <cell r="D318">
            <v>66517</v>
          </cell>
        </row>
        <row r="319">
          <cell r="B319">
            <v>5057</v>
          </cell>
          <cell r="D319">
            <v>119759</v>
          </cell>
        </row>
        <row r="320">
          <cell r="B320">
            <v>5058</v>
          </cell>
          <cell r="D320">
            <v>51331</v>
          </cell>
        </row>
        <row r="321">
          <cell r="B321">
            <v>5059</v>
          </cell>
          <cell r="D321">
            <v>209475</v>
          </cell>
        </row>
        <row r="322">
          <cell r="B322">
            <v>5060</v>
          </cell>
          <cell r="D322">
            <v>126130</v>
          </cell>
        </row>
        <row r="323">
          <cell r="B323">
            <v>5061</v>
          </cell>
          <cell r="D323">
            <v>24479</v>
          </cell>
        </row>
        <row r="324">
          <cell r="B324">
            <v>5401</v>
          </cell>
          <cell r="D324">
            <v>1136630</v>
          </cell>
        </row>
        <row r="325">
          <cell r="B325">
            <v>5402</v>
          </cell>
          <cell r="D325">
            <v>318621</v>
          </cell>
        </row>
        <row r="326">
          <cell r="B326">
            <v>5403</v>
          </cell>
          <cell r="D326">
            <v>269454</v>
          </cell>
        </row>
        <row r="327">
          <cell r="B327">
            <v>5404</v>
          </cell>
          <cell r="D327">
            <v>22033</v>
          </cell>
        </row>
        <row r="328">
          <cell r="B328">
            <v>5405</v>
          </cell>
          <cell r="D328">
            <v>72931</v>
          </cell>
        </row>
        <row r="329">
          <cell r="B329">
            <v>5406</v>
          </cell>
          <cell r="D329">
            <v>159599</v>
          </cell>
        </row>
        <row r="330">
          <cell r="B330">
            <v>5411</v>
          </cell>
          <cell r="D330">
            <v>30493</v>
          </cell>
        </row>
        <row r="331">
          <cell r="B331">
            <v>5412</v>
          </cell>
          <cell r="D331">
            <v>47228</v>
          </cell>
        </row>
        <row r="332">
          <cell r="B332">
            <v>5413</v>
          </cell>
          <cell r="D332">
            <v>16669</v>
          </cell>
        </row>
        <row r="333">
          <cell r="B333">
            <v>5414</v>
          </cell>
          <cell r="D333">
            <v>12519</v>
          </cell>
        </row>
        <row r="334">
          <cell r="B334">
            <v>5415</v>
          </cell>
          <cell r="D334">
            <v>10166</v>
          </cell>
        </row>
        <row r="335">
          <cell r="B335">
            <v>5416</v>
          </cell>
          <cell r="D335">
            <v>65764</v>
          </cell>
        </row>
        <row r="336">
          <cell r="B336">
            <v>5417</v>
          </cell>
          <cell r="D336">
            <v>26056</v>
          </cell>
        </row>
        <row r="337">
          <cell r="B337">
            <v>5418</v>
          </cell>
          <cell r="D337">
            <v>95943</v>
          </cell>
        </row>
        <row r="338">
          <cell r="B338">
            <v>5419</v>
          </cell>
          <cell r="D338">
            <v>41842</v>
          </cell>
        </row>
        <row r="339">
          <cell r="B339">
            <v>5420</v>
          </cell>
          <cell r="D339">
            <v>11783</v>
          </cell>
        </row>
        <row r="340">
          <cell r="B340">
            <v>5421</v>
          </cell>
          <cell r="D340">
            <v>179842</v>
          </cell>
        </row>
        <row r="341">
          <cell r="B341">
            <v>5422</v>
          </cell>
          <cell r="D341">
            <v>59896</v>
          </cell>
        </row>
        <row r="342">
          <cell r="B342">
            <v>5423</v>
          </cell>
          <cell r="D342">
            <v>26055</v>
          </cell>
        </row>
        <row r="343">
          <cell r="B343">
            <v>5424</v>
          </cell>
          <cell r="D343">
            <v>29471</v>
          </cell>
        </row>
        <row r="344">
          <cell r="B344">
            <v>5425</v>
          </cell>
          <cell r="D344">
            <v>26857</v>
          </cell>
        </row>
        <row r="345">
          <cell r="B345">
            <v>5426</v>
          </cell>
          <cell r="D345">
            <v>25109</v>
          </cell>
        </row>
        <row r="346">
          <cell r="B346">
            <v>5427</v>
          </cell>
          <cell r="D346">
            <v>35564</v>
          </cell>
        </row>
        <row r="347">
          <cell r="B347">
            <v>5428</v>
          </cell>
          <cell r="D347">
            <v>59568</v>
          </cell>
        </row>
        <row r="348">
          <cell r="B348">
            <v>5429</v>
          </cell>
          <cell r="D348">
            <v>16262</v>
          </cell>
        </row>
        <row r="349">
          <cell r="B349">
            <v>5430</v>
          </cell>
          <cell r="D349">
            <v>26666</v>
          </cell>
        </row>
        <row r="350">
          <cell r="B350">
            <v>5432</v>
          </cell>
          <cell r="D350">
            <v>9371</v>
          </cell>
        </row>
        <row r="351">
          <cell r="B351">
            <v>5433</v>
          </cell>
          <cell r="D351">
            <v>11104</v>
          </cell>
        </row>
        <row r="352">
          <cell r="B352">
            <v>5434</v>
          </cell>
          <cell r="D352">
            <v>15828</v>
          </cell>
        </row>
        <row r="353">
          <cell r="B353">
            <v>5435</v>
          </cell>
          <cell r="D353">
            <v>40281</v>
          </cell>
        </row>
        <row r="354">
          <cell r="B354">
            <v>5436</v>
          </cell>
          <cell r="D354">
            <v>47789</v>
          </cell>
        </row>
        <row r="355">
          <cell r="B355">
            <v>5437</v>
          </cell>
          <cell r="D355">
            <v>27746</v>
          </cell>
        </row>
        <row r="356">
          <cell r="B356">
            <v>5438</v>
          </cell>
          <cell r="D356">
            <v>18786</v>
          </cell>
        </row>
        <row r="357">
          <cell r="B357">
            <v>5439</v>
          </cell>
          <cell r="D357">
            <v>12655</v>
          </cell>
        </row>
        <row r="358">
          <cell r="B358">
            <v>5440</v>
          </cell>
          <cell r="D358">
            <v>11443</v>
          </cell>
        </row>
        <row r="359">
          <cell r="B359">
            <v>5441</v>
          </cell>
          <cell r="D359">
            <v>33590</v>
          </cell>
        </row>
        <row r="360">
          <cell r="B360">
            <v>5442</v>
          </cell>
          <cell r="D360">
            <v>8774</v>
          </cell>
        </row>
        <row r="361">
          <cell r="B361">
            <v>5443</v>
          </cell>
          <cell r="D361">
            <v>29128</v>
          </cell>
        </row>
        <row r="362">
          <cell r="B362">
            <v>5444</v>
          </cell>
          <cell r="D362">
            <v>130689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7"/>
  <sheetViews>
    <sheetView tabSelected="1" zoomScaleNormal="100" workbookViewId="0">
      <pane xSplit="3" ySplit="6" topLeftCell="D335" activePane="bottomRight" state="frozen"/>
      <selection pane="topRight" activeCell="D1" sqref="D1"/>
      <selection pane="bottomLeft" activeCell="A7" sqref="A7"/>
      <selection pane="bottomRight" activeCell="N363" sqref="N363"/>
    </sheetView>
  </sheetViews>
  <sheetFormatPr baseColWidth="10" defaultRowHeight="14.4"/>
  <cols>
    <col min="1" max="1" width="5.88671875" customWidth="1"/>
    <col min="2" max="2" width="11.6640625" customWidth="1"/>
    <col min="3" max="3" width="18.44140625" customWidth="1"/>
    <col min="13" max="13" width="15" customWidth="1"/>
    <col min="17" max="17" width="12.5546875" customWidth="1"/>
    <col min="18" max="18" width="14.88671875" customWidth="1"/>
    <col min="21" max="21" width="13.6640625" customWidth="1"/>
    <col min="22" max="22" width="13.109375" customWidth="1"/>
  </cols>
  <sheetData>
    <row r="1" spans="2:28">
      <c r="B1" s="5" t="s">
        <v>0</v>
      </c>
      <c r="C1" s="5" t="s">
        <v>1</v>
      </c>
      <c r="D1" s="235" t="s">
        <v>2</v>
      </c>
      <c r="E1" s="235"/>
      <c r="F1" s="235"/>
      <c r="G1" s="235" t="s">
        <v>384</v>
      </c>
      <c r="H1" s="235"/>
      <c r="I1" s="235" t="s">
        <v>3</v>
      </c>
      <c r="J1" s="235"/>
      <c r="K1" s="235"/>
      <c r="L1" s="235"/>
      <c r="M1" s="6" t="s">
        <v>410</v>
      </c>
      <c r="N1" s="236" t="s">
        <v>4</v>
      </c>
      <c r="O1" s="236"/>
      <c r="P1" s="236"/>
      <c r="Q1" s="6" t="s">
        <v>5</v>
      </c>
      <c r="R1" s="229" t="s">
        <v>26</v>
      </c>
      <c r="S1" s="229"/>
      <c r="T1" s="7" t="s">
        <v>6</v>
      </c>
      <c r="U1" s="8" t="s">
        <v>7</v>
      </c>
      <c r="V1" s="9" t="s">
        <v>8</v>
      </c>
    </row>
    <row r="2" spans="2:28">
      <c r="B2" s="10" t="s">
        <v>9</v>
      </c>
      <c r="C2" s="11"/>
      <c r="D2" s="230" t="s">
        <v>441</v>
      </c>
      <c r="E2" s="230"/>
      <c r="F2" s="230"/>
      <c r="G2" s="231" t="s">
        <v>10</v>
      </c>
      <c r="H2" s="231"/>
      <c r="I2" s="12" t="s">
        <v>11</v>
      </c>
      <c r="J2" s="12"/>
      <c r="K2" s="12"/>
      <c r="L2" s="12"/>
      <c r="M2" s="13" t="str">
        <f>D2</f>
        <v>Januar-juni 2020</v>
      </c>
      <c r="N2" s="232" t="str">
        <f>D2</f>
        <v>Januar-juni 2020</v>
      </c>
      <c r="O2" s="233"/>
      <c r="P2" s="233"/>
      <c r="Q2" s="14" t="s">
        <v>442</v>
      </c>
      <c r="R2" s="237" t="s">
        <v>386</v>
      </c>
      <c r="S2" s="237"/>
      <c r="T2" s="15" t="s">
        <v>12</v>
      </c>
      <c r="U2" s="16" t="s">
        <v>443</v>
      </c>
      <c r="V2" s="16" t="str">
        <f>U2</f>
        <v>jan.-juni 2019</v>
      </c>
    </row>
    <row r="3" spans="2:28">
      <c r="B3" s="17" t="s">
        <v>13</v>
      </c>
      <c r="C3" s="18"/>
      <c r="D3" s="19"/>
      <c r="E3" s="19"/>
      <c r="F3" s="20" t="s">
        <v>14</v>
      </c>
      <c r="G3" s="234" t="s">
        <v>15</v>
      </c>
      <c r="H3" s="234"/>
      <c r="I3" s="12" t="s">
        <v>16</v>
      </c>
      <c r="J3" s="12"/>
      <c r="K3" s="12" t="s">
        <v>17</v>
      </c>
      <c r="L3" s="12"/>
      <c r="M3" s="13" t="s">
        <v>18</v>
      </c>
      <c r="N3" s="21" t="s">
        <v>19</v>
      </c>
      <c r="O3" s="12"/>
      <c r="P3" s="21" t="s">
        <v>20</v>
      </c>
      <c r="Q3" s="22" t="s">
        <v>383</v>
      </c>
      <c r="R3" s="31" t="s">
        <v>7</v>
      </c>
      <c r="S3" s="32" t="s">
        <v>8</v>
      </c>
      <c r="T3" s="23" t="s">
        <v>27</v>
      </c>
      <c r="U3" s="24"/>
      <c r="V3" s="16"/>
    </row>
    <row r="4" spans="2:28">
      <c r="B4" s="18"/>
      <c r="C4" s="25">
        <f>J365</f>
        <v>-182.74839308028115</v>
      </c>
      <c r="D4" s="26" t="s">
        <v>21</v>
      </c>
      <c r="E4" s="19" t="s">
        <v>22</v>
      </c>
      <c r="F4" s="19" t="s">
        <v>23</v>
      </c>
      <c r="G4" s="21" t="s">
        <v>24</v>
      </c>
      <c r="H4" s="21" t="s">
        <v>21</v>
      </c>
      <c r="I4" s="21" t="s">
        <v>22</v>
      </c>
      <c r="J4" s="21" t="s">
        <v>21</v>
      </c>
      <c r="K4" s="21" t="s">
        <v>22</v>
      </c>
      <c r="L4" s="21" t="s">
        <v>21</v>
      </c>
      <c r="M4" s="14" t="s">
        <v>21</v>
      </c>
      <c r="N4" s="21" t="s">
        <v>21</v>
      </c>
      <c r="O4" s="21" t="s">
        <v>22</v>
      </c>
      <c r="P4" s="21" t="s">
        <v>25</v>
      </c>
      <c r="Q4" s="14" t="s">
        <v>21</v>
      </c>
      <c r="R4" s="32" t="s">
        <v>28</v>
      </c>
      <c r="S4" s="32" t="s">
        <v>22</v>
      </c>
      <c r="T4" s="40"/>
      <c r="U4" s="27" t="s">
        <v>21</v>
      </c>
      <c r="V4" s="26" t="s">
        <v>22</v>
      </c>
    </row>
    <row r="5" spans="2:28">
      <c r="B5" s="28"/>
      <c r="C5" s="28"/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33">
        <v>15</v>
      </c>
      <c r="S5" s="33">
        <v>16</v>
      </c>
      <c r="T5" s="30">
        <v>17</v>
      </c>
      <c r="U5" s="29">
        <v>18</v>
      </c>
      <c r="V5" s="29">
        <v>19</v>
      </c>
    </row>
    <row r="6" spans="2:28" ht="18.75" customHeight="1">
      <c r="B6" s="1"/>
      <c r="R6" s="34" t="s">
        <v>440</v>
      </c>
      <c r="S6" s="34"/>
      <c r="T6" s="34"/>
      <c r="U6" s="34"/>
      <c r="V6" s="34"/>
    </row>
    <row r="7" spans="2:28" ht="21.9" customHeight="1">
      <c r="B7" s="2">
        <v>301</v>
      </c>
      <c r="C7" s="44" t="s">
        <v>29</v>
      </c>
      <c r="D7" s="210">
        <f>SUMIFS([1]juni20!$D$7:$D$362,[1]juni20!$B$7:$B$362,B7)</f>
        <v>13923187</v>
      </c>
      <c r="E7" s="37">
        <f>D7/T7*1000</f>
        <v>20076.86728363908</v>
      </c>
      <c r="F7" s="180">
        <f>E7/E$363</f>
        <v>1.3344302324550634</v>
      </c>
      <c r="G7" s="38">
        <f>($E$363-E7)*0.6</f>
        <v>-3018.9565086294515</v>
      </c>
      <c r="H7" s="38">
        <f t="shared" ref="H7" si="0">G7*T7/1000</f>
        <v>-2093628.2249954729</v>
      </c>
      <c r="I7" s="38">
        <f>IF(E7&lt;E$363*0.9,(E$363*0.9-E7)*0.35,0)</f>
        <v>0</v>
      </c>
      <c r="J7" s="39">
        <f t="shared" ref="J7" si="1">I7*T7/1000</f>
        <v>0</v>
      </c>
      <c r="K7" s="38">
        <f>I7+J$365</f>
        <v>-182.74839308028115</v>
      </c>
      <c r="L7" s="39">
        <f t="shared" ref="L7" si="2">K7*T7/1000</f>
        <v>-126734.91411081649</v>
      </c>
      <c r="M7" s="35">
        <f>H7+L7</f>
        <v>-2220363.1391062895</v>
      </c>
      <c r="N7" s="35">
        <f>D7+M7</f>
        <v>11702823.860893711</v>
      </c>
      <c r="O7" s="35">
        <f>N7/T7*1000</f>
        <v>16875.162381929349</v>
      </c>
      <c r="P7" s="36">
        <f>O7/O$363</f>
        <v>1.1216255276233129</v>
      </c>
      <c r="Q7" s="206">
        <v>-95245.782248773146</v>
      </c>
      <c r="R7" s="36">
        <f>(D7-U7)/U7</f>
        <v>-2.4117289391281795E-2</v>
      </c>
      <c r="S7" s="36">
        <f>(E7-V7)/V7</f>
        <v>-4.1598898336553253E-2</v>
      </c>
      <c r="T7" s="203">
        <v>693494</v>
      </c>
      <c r="U7" s="221">
        <v>14267275</v>
      </c>
      <c r="V7" s="4">
        <v>20948.293202911296</v>
      </c>
      <c r="Z7" s="45"/>
      <c r="AA7" s="45"/>
      <c r="AB7" s="44"/>
    </row>
    <row r="8" spans="2:28" ht="24.9" customHeight="1">
      <c r="B8" s="2">
        <v>1101</v>
      </c>
      <c r="C8" t="s">
        <v>30</v>
      </c>
      <c r="D8" s="210">
        <f>SUMIFS([1]juni20!$D$7:$D$362,[1]juni20!$B$7:$B$362,B8)</f>
        <v>223162</v>
      </c>
      <c r="E8" s="37">
        <f t="shared" ref="E8:E71" si="3">D8/T8*1000</f>
        <v>15067.314833569644</v>
      </c>
      <c r="F8" s="180">
        <f t="shared" ref="F8:F71" si="4">E8/E$363</f>
        <v>1.0014650269775334</v>
      </c>
      <c r="G8" s="38">
        <f t="shared" ref="G8:G30" si="5">($E$363-E8)*0.6</f>
        <v>-13.225038587790186</v>
      </c>
      <c r="H8" s="38">
        <f t="shared" ref="H8:H30" si="6">G8*T8/1000</f>
        <v>-195.87604652376046</v>
      </c>
      <c r="I8" s="38">
        <f t="shared" ref="I8:I30" si="7">IF(E8&lt;E$363*0.9,(E$363*0.9-E8)*0.35,0)</f>
        <v>0</v>
      </c>
      <c r="J8" s="39">
        <f t="shared" ref="J8:J30" si="8">I8*T8/1000</f>
        <v>0</v>
      </c>
      <c r="K8" s="38">
        <f t="shared" ref="K8:K30" si="9">I8+J$365</f>
        <v>-182.74839308028115</v>
      </c>
      <c r="L8" s="39">
        <f t="shared" ref="L8:L30" si="10">K8*T8/1000</f>
        <v>-2706.6864499120443</v>
      </c>
      <c r="M8" s="35">
        <f t="shared" ref="M8:M30" si="11">H8+L8</f>
        <v>-2902.5624964358049</v>
      </c>
      <c r="N8" s="35">
        <f t="shared" ref="N8:N30" si="12">D8+M8</f>
        <v>220259.4375035642</v>
      </c>
      <c r="O8" s="35">
        <f t="shared" ref="O8:O30" si="13">N8/T8*1000</f>
        <v>14871.341401901573</v>
      </c>
      <c r="P8" s="36">
        <f t="shared" ref="P8:P71" si="14">O8/O$363</f>
        <v>0.98843944543230067</v>
      </c>
      <c r="Q8" s="206">
        <v>-599.28041322141826</v>
      </c>
      <c r="R8" s="36">
        <f t="shared" ref="R8:R71" si="15">(D8-U8)/U8</f>
        <v>2.8642808414919705E-2</v>
      </c>
      <c r="S8" s="36">
        <f t="shared" ref="S8:S71" si="16">(E8-V8)/V8</f>
        <v>2.9962382607066341E-2</v>
      </c>
      <c r="T8" s="204">
        <v>14811</v>
      </c>
      <c r="U8" s="221">
        <v>216948</v>
      </c>
      <c r="V8" s="4">
        <v>14628.995279838166</v>
      </c>
      <c r="Z8" s="44"/>
      <c r="AA8" s="44"/>
      <c r="AB8" s="44"/>
    </row>
    <row r="9" spans="2:28">
      <c r="B9" s="145">
        <v>1103</v>
      </c>
      <c r="C9" s="34" t="s">
        <v>31</v>
      </c>
      <c r="D9" s="210">
        <f>SUMIFS([1]juni20!$D$7:$D$362,[1]juni20!$B$7:$B$362,B9)</f>
        <v>2703445</v>
      </c>
      <c r="E9" s="37">
        <f t="shared" si="3"/>
        <v>18829.627927062003</v>
      </c>
      <c r="F9" s="180">
        <f t="shared" si="4"/>
        <v>1.2515311485984622</v>
      </c>
      <c r="G9" s="38">
        <f t="shared" si="5"/>
        <v>-2270.6128946832055</v>
      </c>
      <c r="H9" s="38">
        <f t="shared" si="6"/>
        <v>-326000.97574124654</v>
      </c>
      <c r="I9" s="38">
        <f t="shared" si="7"/>
        <v>0</v>
      </c>
      <c r="J9" s="39">
        <f t="shared" si="8"/>
        <v>0</v>
      </c>
      <c r="K9" s="38">
        <f t="shared" si="9"/>
        <v>-182.74839308028115</v>
      </c>
      <c r="L9" s="39">
        <f t="shared" si="10"/>
        <v>-26237.917788108287</v>
      </c>
      <c r="M9" s="35">
        <f t="shared" si="11"/>
        <v>-352238.89352935483</v>
      </c>
      <c r="N9" s="35">
        <f t="shared" si="12"/>
        <v>2351206.1064706454</v>
      </c>
      <c r="O9" s="35">
        <f t="shared" si="13"/>
        <v>16376.266639298517</v>
      </c>
      <c r="P9" s="36">
        <f t="shared" si="14"/>
        <v>1.0884658940806722</v>
      </c>
      <c r="Q9" s="206">
        <v>613.89025401032995</v>
      </c>
      <c r="R9" s="201">
        <f t="shared" si="15"/>
        <v>-1.5613800641471231E-2</v>
      </c>
      <c r="S9" s="201">
        <f t="shared" si="16"/>
        <v>-2.5658277928864753E-2</v>
      </c>
      <c r="T9" s="204">
        <v>143574</v>
      </c>
      <c r="U9" s="221">
        <v>2746325.5801043217</v>
      </c>
      <c r="V9" s="147">
        <v>19325.486634233734</v>
      </c>
      <c r="W9" s="45"/>
      <c r="X9" s="154"/>
      <c r="Y9" s="4"/>
      <c r="Z9" s="45"/>
      <c r="AA9" s="45"/>
      <c r="AB9" s="44"/>
    </row>
    <row r="10" spans="2:28">
      <c r="B10" s="3">
        <v>1106</v>
      </c>
      <c r="C10" t="s">
        <v>32</v>
      </c>
      <c r="D10" s="210">
        <f>SUMIFS([1]juni20!$D$7:$D$362,[1]juni20!$B$7:$B$362,B10)</f>
        <v>539231</v>
      </c>
      <c r="E10" s="37">
        <f t="shared" si="3"/>
        <v>14434.537034558449</v>
      </c>
      <c r="F10" s="180">
        <f t="shared" si="4"/>
        <v>0.95940678086286058</v>
      </c>
      <c r="G10" s="38">
        <f t="shared" si="5"/>
        <v>366.44164081892706</v>
      </c>
      <c r="H10" s="38">
        <f t="shared" si="6"/>
        <v>13689.160376072658</v>
      </c>
      <c r="I10" s="38">
        <f t="shared" si="7"/>
        <v>0</v>
      </c>
      <c r="J10" s="39">
        <f t="shared" si="8"/>
        <v>0</v>
      </c>
      <c r="K10" s="38">
        <f t="shared" si="9"/>
        <v>-182.74839308028115</v>
      </c>
      <c r="L10" s="39">
        <f t="shared" si="10"/>
        <v>-6826.9317203000628</v>
      </c>
      <c r="M10" s="35">
        <f t="shared" si="11"/>
        <v>6862.2286557725947</v>
      </c>
      <c r="N10" s="35">
        <f t="shared" si="12"/>
        <v>546093.22865577263</v>
      </c>
      <c r="O10" s="35">
        <f t="shared" si="13"/>
        <v>14618.230282297096</v>
      </c>
      <c r="P10" s="36">
        <f t="shared" si="14"/>
        <v>0.97161614698643173</v>
      </c>
      <c r="Q10" s="206">
        <v>1341.8022958131078</v>
      </c>
      <c r="R10" s="201">
        <f t="shared" si="15"/>
        <v>-2.1929148354588344E-2</v>
      </c>
      <c r="S10" s="201">
        <f t="shared" si="16"/>
        <v>-2.4730593361576646E-2</v>
      </c>
      <c r="T10" s="204">
        <v>37357</v>
      </c>
      <c r="U10" s="221">
        <v>551321</v>
      </c>
      <c r="V10" s="4">
        <v>14800.563758389262</v>
      </c>
      <c r="W10" s="45"/>
      <c r="X10" s="41"/>
      <c r="Y10" s="4"/>
      <c r="Z10" s="45"/>
      <c r="AA10" s="44"/>
      <c r="AB10" s="44"/>
    </row>
    <row r="11" spans="2:28">
      <c r="B11" s="144">
        <v>1108</v>
      </c>
      <c r="C11" s="34" t="s">
        <v>33</v>
      </c>
      <c r="D11" s="210">
        <f>SUMIFS([1]juni20!$D$7:$D$362,[1]juni20!$B$7:$B$362,B11)</f>
        <v>1221574</v>
      </c>
      <c r="E11" s="37">
        <f t="shared" si="3"/>
        <v>15358.562681519294</v>
      </c>
      <c r="F11" s="180">
        <f t="shared" si="4"/>
        <v>1.020823123435052</v>
      </c>
      <c r="G11" s="38">
        <f t="shared" si="5"/>
        <v>-187.97374735757984</v>
      </c>
      <c r="H11" s="38">
        <f t="shared" si="6"/>
        <v>-14950.867943579828</v>
      </c>
      <c r="I11" s="38">
        <f t="shared" si="7"/>
        <v>0</v>
      </c>
      <c r="J11" s="39">
        <f t="shared" si="8"/>
        <v>0</v>
      </c>
      <c r="K11" s="38">
        <f t="shared" si="9"/>
        <v>-182.74839308028115</v>
      </c>
      <c r="L11" s="39">
        <f t="shared" si="10"/>
        <v>-14535.258940426322</v>
      </c>
      <c r="M11" s="35">
        <f t="shared" si="11"/>
        <v>-29486.126884006149</v>
      </c>
      <c r="N11" s="35">
        <f t="shared" si="12"/>
        <v>1192087.8731159938</v>
      </c>
      <c r="O11" s="35">
        <f t="shared" si="13"/>
        <v>14987.84054108143</v>
      </c>
      <c r="P11" s="36">
        <f t="shared" si="14"/>
        <v>0.99618268401530807</v>
      </c>
      <c r="Q11" s="206">
        <v>-1264.1642850849421</v>
      </c>
      <c r="R11" s="201">
        <f t="shared" si="15"/>
        <v>-2.0857845126057178E-2</v>
      </c>
      <c r="S11" s="201">
        <f t="shared" si="16"/>
        <v>-3.6381416008741244E-2</v>
      </c>
      <c r="T11" s="204">
        <v>79537</v>
      </c>
      <c r="U11" s="221">
        <v>1247596.1676445934</v>
      </c>
      <c r="V11" s="4">
        <v>15938.425157705982</v>
      </c>
      <c r="W11" s="45"/>
      <c r="X11" s="41"/>
      <c r="Y11" s="4"/>
      <c r="Z11" s="45"/>
      <c r="AA11" s="45"/>
      <c r="AB11" s="44"/>
    </row>
    <row r="12" spans="2:28">
      <c r="B12" s="3">
        <v>1111</v>
      </c>
      <c r="C12" t="s">
        <v>34</v>
      </c>
      <c r="D12" s="210">
        <f>SUMIFS([1]juni20!$D$7:$D$362,[1]juni20!$B$7:$B$362,B12)</f>
        <v>40734</v>
      </c>
      <c r="E12" s="37">
        <f t="shared" si="3"/>
        <v>12418.902439024389</v>
      </c>
      <c r="F12" s="180">
        <f t="shared" si="4"/>
        <v>0.82543549421422702</v>
      </c>
      <c r="G12" s="38">
        <f t="shared" si="5"/>
        <v>1575.8223981393633</v>
      </c>
      <c r="H12" s="38">
        <f t="shared" si="6"/>
        <v>5168.6974658971112</v>
      </c>
      <c r="I12" s="38">
        <f t="shared" si="7"/>
        <v>392.64517365731189</v>
      </c>
      <c r="J12" s="39">
        <f t="shared" si="8"/>
        <v>1287.8761695959829</v>
      </c>
      <c r="K12" s="38">
        <f t="shared" si="9"/>
        <v>209.89678057703074</v>
      </c>
      <c r="L12" s="39">
        <f t="shared" si="10"/>
        <v>688.46144029266088</v>
      </c>
      <c r="M12" s="35">
        <f t="shared" si="11"/>
        <v>5857.1589061897721</v>
      </c>
      <c r="N12" s="35">
        <f t="shared" si="12"/>
        <v>46591.158906189768</v>
      </c>
      <c r="O12" s="35">
        <f t="shared" si="13"/>
        <v>14204.621617740782</v>
      </c>
      <c r="P12" s="36">
        <f t="shared" si="14"/>
        <v>0.94412520935199873</v>
      </c>
      <c r="Q12" s="206">
        <v>376.29990019410343</v>
      </c>
      <c r="R12" s="201">
        <f t="shared" si="15"/>
        <v>-1.6633271370977476E-2</v>
      </c>
      <c r="S12" s="201">
        <f t="shared" si="16"/>
        <v>-9.1380981344758687E-3</v>
      </c>
      <c r="T12" s="204">
        <v>3280</v>
      </c>
      <c r="U12" s="221">
        <v>41423</v>
      </c>
      <c r="V12" s="4">
        <v>12533.434190620272</v>
      </c>
      <c r="W12" s="44"/>
      <c r="X12" s="42"/>
      <c r="Y12" s="4"/>
      <c r="Z12" s="45"/>
      <c r="AA12" s="45"/>
      <c r="AB12" s="44"/>
    </row>
    <row r="13" spans="2:28">
      <c r="B13" s="3">
        <v>1112</v>
      </c>
      <c r="C13" t="s">
        <v>35</v>
      </c>
      <c r="D13" s="210">
        <f>SUMIFS([1]juni20!$D$7:$D$362,[1]juni20!$B$7:$B$362,B13)</f>
        <v>37128</v>
      </c>
      <c r="E13" s="37">
        <f t="shared" si="3"/>
        <v>11595.25296689569</v>
      </c>
      <c r="F13" s="180">
        <f t="shared" si="4"/>
        <v>0.77069076033585637</v>
      </c>
      <c r="G13" s="38">
        <f t="shared" si="5"/>
        <v>2070.0120814165821</v>
      </c>
      <c r="H13" s="38">
        <f t="shared" si="6"/>
        <v>6628.1786846958958</v>
      </c>
      <c r="I13" s="38">
        <f t="shared" si="7"/>
        <v>680.92248890235624</v>
      </c>
      <c r="J13" s="39">
        <f t="shared" si="8"/>
        <v>2180.3138094653445</v>
      </c>
      <c r="K13" s="38">
        <f t="shared" si="9"/>
        <v>498.17409582207506</v>
      </c>
      <c r="L13" s="39">
        <f t="shared" si="10"/>
        <v>1595.1534548222844</v>
      </c>
      <c r="M13" s="35">
        <f t="shared" si="11"/>
        <v>8223.3321395181811</v>
      </c>
      <c r="N13" s="35">
        <f t="shared" si="12"/>
        <v>45351.332139518185</v>
      </c>
      <c r="O13" s="35">
        <f t="shared" si="13"/>
        <v>14163.439144134349</v>
      </c>
      <c r="P13" s="36">
        <f t="shared" si="14"/>
        <v>0.94138797265808027</v>
      </c>
      <c r="Q13" s="206">
        <v>-347.16570718856019</v>
      </c>
      <c r="R13" s="201">
        <f t="shared" si="15"/>
        <v>-4.7389352148813339E-2</v>
      </c>
      <c r="S13" s="201">
        <f t="shared" si="16"/>
        <v>-4.4116798392922332E-2</v>
      </c>
      <c r="T13" s="204">
        <v>3202</v>
      </c>
      <c r="U13" s="221">
        <v>38975</v>
      </c>
      <c r="V13" s="4">
        <v>12130.407718643013</v>
      </c>
      <c r="W13" s="44"/>
      <c r="X13" s="42"/>
      <c r="Y13" s="4"/>
      <c r="Z13" s="45"/>
      <c r="AA13" s="45"/>
      <c r="AB13" s="44"/>
    </row>
    <row r="14" spans="2:28">
      <c r="B14" s="3">
        <v>1114</v>
      </c>
      <c r="C14" t="s">
        <v>36</v>
      </c>
      <c r="D14" s="210">
        <f>SUMIFS([1]juni20!$D$7:$D$362,[1]juni20!$B$7:$B$362,B14)</f>
        <v>35332</v>
      </c>
      <c r="E14" s="37">
        <f t="shared" si="3"/>
        <v>12677.430929314676</v>
      </c>
      <c r="F14" s="180">
        <f t="shared" si="4"/>
        <v>0.84261886393622853</v>
      </c>
      <c r="G14" s="38">
        <f t="shared" si="5"/>
        <v>1420.7053039651905</v>
      </c>
      <c r="H14" s="38">
        <f t="shared" si="6"/>
        <v>3959.5056821509861</v>
      </c>
      <c r="I14" s="38">
        <f t="shared" si="7"/>
        <v>302.16020205571118</v>
      </c>
      <c r="J14" s="39">
        <f t="shared" si="8"/>
        <v>842.12048312926709</v>
      </c>
      <c r="K14" s="38">
        <f t="shared" si="9"/>
        <v>119.41180897543003</v>
      </c>
      <c r="L14" s="39">
        <f t="shared" si="10"/>
        <v>332.80071161452349</v>
      </c>
      <c r="M14" s="35">
        <f t="shared" si="11"/>
        <v>4292.3063937655097</v>
      </c>
      <c r="N14" s="35">
        <f t="shared" si="12"/>
        <v>39624.30639376551</v>
      </c>
      <c r="O14" s="35">
        <f t="shared" si="13"/>
        <v>14217.548042255296</v>
      </c>
      <c r="P14" s="36">
        <f t="shared" si="14"/>
        <v>0.94498437783809874</v>
      </c>
      <c r="Q14" s="206">
        <v>-534.22118236556344</v>
      </c>
      <c r="R14" s="201">
        <f t="shared" si="15"/>
        <v>-3.6934063837326572E-2</v>
      </c>
      <c r="S14" s="201">
        <f t="shared" si="16"/>
        <v>-3.0022934047856265E-2</v>
      </c>
      <c r="T14" s="204">
        <v>2787</v>
      </c>
      <c r="U14" s="221">
        <v>36687</v>
      </c>
      <c r="V14" s="4">
        <v>13069.825436408977</v>
      </c>
      <c r="W14" s="44"/>
      <c r="X14" s="42"/>
      <c r="Y14" s="4"/>
      <c r="Z14" s="45"/>
      <c r="AA14" s="45"/>
      <c r="AB14" s="44"/>
    </row>
    <row r="15" spans="2:28">
      <c r="B15" s="3">
        <v>1119</v>
      </c>
      <c r="C15" t="s">
        <v>37</v>
      </c>
      <c r="D15" s="210">
        <f>SUMIFS([1]juni20!$D$7:$D$362,[1]juni20!$B$7:$B$362,B15)</f>
        <v>236783</v>
      </c>
      <c r="E15" s="37">
        <f t="shared" si="3"/>
        <v>12468.169132747091</v>
      </c>
      <c r="F15" s="180">
        <f t="shared" si="4"/>
        <v>0.82871005715414614</v>
      </c>
      <c r="G15" s="38">
        <f t="shared" si="5"/>
        <v>1546.2623819057419</v>
      </c>
      <c r="H15" s="38">
        <f t="shared" si="6"/>
        <v>29365.068894771946</v>
      </c>
      <c r="I15" s="38">
        <f t="shared" si="7"/>
        <v>375.4018308543661</v>
      </c>
      <c r="J15" s="39">
        <f t="shared" si="8"/>
        <v>7129.2561697552674</v>
      </c>
      <c r="K15" s="38">
        <f t="shared" si="9"/>
        <v>192.65343777408495</v>
      </c>
      <c r="L15" s="39">
        <f t="shared" si="10"/>
        <v>3658.681436767647</v>
      </c>
      <c r="M15" s="35">
        <f t="shared" si="11"/>
        <v>33023.750331539595</v>
      </c>
      <c r="N15" s="35">
        <f t="shared" si="12"/>
        <v>269806.7503315396</v>
      </c>
      <c r="O15" s="35">
        <f t="shared" si="13"/>
        <v>14207.084952426918</v>
      </c>
      <c r="P15" s="36">
        <f t="shared" si="14"/>
        <v>0.94428893749899478</v>
      </c>
      <c r="Q15" s="206">
        <v>-8225.0967973822771</v>
      </c>
      <c r="R15" s="201">
        <f t="shared" si="15"/>
        <v>-2.8702108458446139E-2</v>
      </c>
      <c r="S15" s="201">
        <f t="shared" si="16"/>
        <v>-3.7754803250866435E-2</v>
      </c>
      <c r="T15" s="204">
        <v>18991</v>
      </c>
      <c r="U15" s="221">
        <v>243780</v>
      </c>
      <c r="V15" s="4">
        <v>12957.37216966089</v>
      </c>
      <c r="W15" s="44"/>
      <c r="X15" s="42"/>
      <c r="Y15" s="4"/>
      <c r="Z15" s="45"/>
      <c r="AA15" s="45"/>
      <c r="AB15" s="44"/>
    </row>
    <row r="16" spans="2:28">
      <c r="B16" s="3">
        <v>1120</v>
      </c>
      <c r="C16" t="s">
        <v>38</v>
      </c>
      <c r="D16" s="210">
        <f>SUMIFS([1]juni20!$D$7:$D$362,[1]juni20!$B$7:$B$362,B16)</f>
        <v>274294</v>
      </c>
      <c r="E16" s="37">
        <f t="shared" si="3"/>
        <v>14003.165203185625</v>
      </c>
      <c r="F16" s="180">
        <f t="shared" si="4"/>
        <v>0.93073519554623618</v>
      </c>
      <c r="G16" s="38">
        <f t="shared" si="5"/>
        <v>625.26473964262152</v>
      </c>
      <c r="H16" s="38">
        <f t="shared" si="6"/>
        <v>12247.685720119671</v>
      </c>
      <c r="I16" s="38">
        <f t="shared" si="7"/>
        <v>0</v>
      </c>
      <c r="J16" s="39">
        <f t="shared" si="8"/>
        <v>0</v>
      </c>
      <c r="K16" s="38">
        <f t="shared" si="9"/>
        <v>-182.74839308028115</v>
      </c>
      <c r="L16" s="39">
        <f t="shared" si="10"/>
        <v>-3579.6755236565473</v>
      </c>
      <c r="M16" s="35">
        <f t="shared" si="11"/>
        <v>8668.0101964631231</v>
      </c>
      <c r="N16" s="35">
        <f t="shared" si="12"/>
        <v>282962.01019646315</v>
      </c>
      <c r="O16" s="35">
        <f t="shared" si="13"/>
        <v>14445.681549747966</v>
      </c>
      <c r="P16" s="36">
        <f t="shared" si="14"/>
        <v>0.96014751285978195</v>
      </c>
      <c r="Q16" s="206">
        <v>-2315.9335179381033</v>
      </c>
      <c r="R16" s="201">
        <f t="shared" si="15"/>
        <v>-8.9639598952217497E-3</v>
      </c>
      <c r="S16" s="201">
        <f t="shared" si="16"/>
        <v>-2.0802965071070122E-2</v>
      </c>
      <c r="T16" s="204">
        <v>19588</v>
      </c>
      <c r="U16" s="221">
        <v>276775</v>
      </c>
      <c r="V16" s="4">
        <v>14300.661361992354</v>
      </c>
      <c r="W16" s="44"/>
      <c r="X16" s="42"/>
      <c r="Y16" s="4"/>
      <c r="Z16" s="45"/>
      <c r="AA16" s="45"/>
      <c r="AB16" s="44"/>
    </row>
    <row r="17" spans="2:28">
      <c r="B17" s="3">
        <v>1121</v>
      </c>
      <c r="C17" t="s">
        <v>39</v>
      </c>
      <c r="D17" s="210">
        <f>SUMIFS([1]juni20!$D$7:$D$362,[1]juni20!$B$7:$B$362,B17)</f>
        <v>274291</v>
      </c>
      <c r="E17" s="37">
        <f t="shared" si="3"/>
        <v>14500.475787692958</v>
      </c>
      <c r="F17" s="180">
        <f t="shared" si="4"/>
        <v>0.9637894698765388</v>
      </c>
      <c r="G17" s="38">
        <f t="shared" si="5"/>
        <v>326.87838893822152</v>
      </c>
      <c r="H17" s="38">
        <f t="shared" si="6"/>
        <v>6183.231605155398</v>
      </c>
      <c r="I17" s="38">
        <f t="shared" si="7"/>
        <v>0</v>
      </c>
      <c r="J17" s="39">
        <f t="shared" si="8"/>
        <v>0</v>
      </c>
      <c r="K17" s="38">
        <f t="shared" si="9"/>
        <v>-182.74839308028115</v>
      </c>
      <c r="L17" s="39">
        <f t="shared" si="10"/>
        <v>-3456.868603506598</v>
      </c>
      <c r="M17" s="35">
        <f t="shared" si="11"/>
        <v>2726.3630016488</v>
      </c>
      <c r="N17" s="35">
        <f t="shared" si="12"/>
        <v>277017.3630016488</v>
      </c>
      <c r="O17" s="35">
        <f t="shared" si="13"/>
        <v>14644.6057835509</v>
      </c>
      <c r="P17" s="36">
        <f t="shared" si="14"/>
        <v>0.97336922259190306</v>
      </c>
      <c r="Q17" s="206">
        <v>-1109.3639792381564</v>
      </c>
      <c r="R17" s="201">
        <f t="shared" si="15"/>
        <v>-1.2801963663585846E-2</v>
      </c>
      <c r="S17" s="201">
        <f t="shared" si="16"/>
        <v>-1.9116774532517273E-2</v>
      </c>
      <c r="T17" s="204">
        <v>18916</v>
      </c>
      <c r="U17" s="221">
        <v>277848</v>
      </c>
      <c r="V17" s="4">
        <v>14783.080606544294</v>
      </c>
      <c r="W17" s="44"/>
      <c r="X17" s="42"/>
      <c r="Y17" s="4"/>
      <c r="Z17" s="45"/>
      <c r="AA17" s="45"/>
      <c r="AB17" s="44"/>
    </row>
    <row r="18" spans="2:28">
      <c r="B18" s="3">
        <v>1122</v>
      </c>
      <c r="C18" t="s">
        <v>40</v>
      </c>
      <c r="D18" s="210">
        <f>SUMIFS([1]juni20!$D$7:$D$362,[1]juni20!$B$7:$B$362,B18)</f>
        <v>159520</v>
      </c>
      <c r="E18" s="37">
        <f t="shared" si="3"/>
        <v>13291.118146975505</v>
      </c>
      <c r="F18" s="180">
        <f t="shared" si="4"/>
        <v>0.88340823435684146</v>
      </c>
      <c r="G18" s="38">
        <f t="shared" si="5"/>
        <v>1052.4929733686934</v>
      </c>
      <c r="H18" s="38">
        <f t="shared" si="6"/>
        <v>12632.020666371056</v>
      </c>
      <c r="I18" s="38">
        <f t="shared" si="7"/>
        <v>87.369675874421219</v>
      </c>
      <c r="J18" s="39">
        <f t="shared" si="8"/>
        <v>1048.6108498448036</v>
      </c>
      <c r="K18" s="38">
        <f t="shared" si="9"/>
        <v>-95.378717205859928</v>
      </c>
      <c r="L18" s="39">
        <f t="shared" si="10"/>
        <v>-1144.7353639047308</v>
      </c>
      <c r="M18" s="35">
        <f t="shared" si="11"/>
        <v>11487.285302466325</v>
      </c>
      <c r="N18" s="35">
        <f t="shared" si="12"/>
        <v>171007.28530246633</v>
      </c>
      <c r="O18" s="35">
        <f t="shared" si="13"/>
        <v>14248.232403138338</v>
      </c>
      <c r="P18" s="36">
        <f t="shared" si="14"/>
        <v>0.9470238463591294</v>
      </c>
      <c r="Q18" s="206">
        <v>63.942561624849986</v>
      </c>
      <c r="R18" s="201">
        <f t="shared" si="15"/>
        <v>-1.3493958021545807E-2</v>
      </c>
      <c r="S18" s="201">
        <f t="shared" si="16"/>
        <v>-2.1960057198664579E-2</v>
      </c>
      <c r="T18" s="204">
        <v>12002</v>
      </c>
      <c r="U18" s="221">
        <v>161702</v>
      </c>
      <c r="V18" s="4">
        <v>13589.545339944532</v>
      </c>
      <c r="W18" s="44"/>
      <c r="X18" s="42"/>
      <c r="Y18" s="4"/>
      <c r="Z18" s="45"/>
      <c r="AA18" s="45"/>
      <c r="AB18" s="44"/>
    </row>
    <row r="19" spans="2:28">
      <c r="B19" s="3">
        <v>1124</v>
      </c>
      <c r="C19" t="s">
        <v>41</v>
      </c>
      <c r="D19" s="210">
        <f>SUMIFS([1]juni20!$D$7:$D$362,[1]juni20!$B$7:$B$362,B19)</f>
        <v>518702</v>
      </c>
      <c r="E19" s="37">
        <f t="shared" si="3"/>
        <v>19102.935218944498</v>
      </c>
      <c r="F19" s="180">
        <f t="shared" si="4"/>
        <v>1.2696968070095047</v>
      </c>
      <c r="G19" s="38">
        <f t="shared" si="5"/>
        <v>-2434.5972698127025</v>
      </c>
      <c r="H19" s="38">
        <f t="shared" si="6"/>
        <v>-66106.61966722431</v>
      </c>
      <c r="I19" s="38">
        <f t="shared" si="7"/>
        <v>0</v>
      </c>
      <c r="J19" s="39">
        <f t="shared" si="8"/>
        <v>0</v>
      </c>
      <c r="K19" s="38">
        <f t="shared" si="9"/>
        <v>-182.74839308028115</v>
      </c>
      <c r="L19" s="39">
        <f t="shared" si="10"/>
        <v>-4962.1671173088735</v>
      </c>
      <c r="M19" s="35">
        <f t="shared" si="11"/>
        <v>-71068.786784533178</v>
      </c>
      <c r="N19" s="35">
        <f t="shared" si="12"/>
        <v>447633.21321546682</v>
      </c>
      <c r="O19" s="35">
        <f t="shared" si="13"/>
        <v>16485.589556051516</v>
      </c>
      <c r="P19" s="36">
        <f t="shared" si="14"/>
        <v>1.0957321574450893</v>
      </c>
      <c r="Q19" s="206">
        <v>503.91832690559386</v>
      </c>
      <c r="R19" s="201">
        <f t="shared" si="15"/>
        <v>-3.28777336461618E-3</v>
      </c>
      <c r="S19" s="201">
        <f t="shared" si="16"/>
        <v>-2.4247618737459276E-2</v>
      </c>
      <c r="T19" s="204">
        <v>27153</v>
      </c>
      <c r="U19" s="221">
        <v>520413</v>
      </c>
      <c r="V19" s="4">
        <v>19577.64652772553</v>
      </c>
      <c r="W19" s="44"/>
      <c r="X19" s="42"/>
      <c r="Y19" s="4"/>
      <c r="Z19" s="45"/>
      <c r="AA19" s="45"/>
      <c r="AB19" s="44"/>
    </row>
    <row r="20" spans="2:28">
      <c r="B20" s="3">
        <v>1127</v>
      </c>
      <c r="C20" t="s">
        <v>42</v>
      </c>
      <c r="D20" s="210">
        <f>SUMIFS([1]juni20!$D$7:$D$362,[1]juni20!$B$7:$B$362,B20)</f>
        <v>185419</v>
      </c>
      <c r="E20" s="37">
        <f t="shared" si="3"/>
        <v>16524.284823099544</v>
      </c>
      <c r="F20" s="180">
        <f t="shared" si="4"/>
        <v>1.098304079322757</v>
      </c>
      <c r="G20" s="38">
        <f t="shared" si="5"/>
        <v>-887.40703230573013</v>
      </c>
      <c r="H20" s="38">
        <f t="shared" si="6"/>
        <v>-9957.5943095025978</v>
      </c>
      <c r="I20" s="38">
        <f t="shared" si="7"/>
        <v>0</v>
      </c>
      <c r="J20" s="39">
        <f t="shared" si="8"/>
        <v>0</v>
      </c>
      <c r="K20" s="38">
        <f t="shared" si="9"/>
        <v>-182.74839308028115</v>
      </c>
      <c r="L20" s="39">
        <f t="shared" si="10"/>
        <v>-2050.6197187538346</v>
      </c>
      <c r="M20" s="35">
        <f t="shared" si="11"/>
        <v>-12008.214028256432</v>
      </c>
      <c r="N20" s="35">
        <f t="shared" si="12"/>
        <v>173410.78597174358</v>
      </c>
      <c r="O20" s="35">
        <f t="shared" si="13"/>
        <v>15454.129397713536</v>
      </c>
      <c r="P20" s="36">
        <f t="shared" si="14"/>
        <v>1.0271750663703905</v>
      </c>
      <c r="Q20" s="206">
        <v>-1786.4538597500032</v>
      </c>
      <c r="R20" s="201">
        <f t="shared" si="15"/>
        <v>-3.8276996064477871E-4</v>
      </c>
      <c r="S20" s="201">
        <f t="shared" si="16"/>
        <v>-1.534896679217612E-2</v>
      </c>
      <c r="T20" s="204">
        <v>11221</v>
      </c>
      <c r="U20" s="221">
        <v>185490</v>
      </c>
      <c r="V20" s="4">
        <v>16781.869175789379</v>
      </c>
      <c r="W20" s="44"/>
      <c r="X20" s="42"/>
      <c r="Y20" s="4"/>
      <c r="Z20" s="45"/>
      <c r="AA20" s="45"/>
      <c r="AB20" s="44"/>
    </row>
    <row r="21" spans="2:28">
      <c r="B21" s="144">
        <v>1130</v>
      </c>
      <c r="C21" s="34" t="s">
        <v>43</v>
      </c>
      <c r="D21" s="210">
        <f>SUMIFS([1]juni20!$D$7:$D$362,[1]juni20!$B$7:$B$362,B21)</f>
        <v>172358</v>
      </c>
      <c r="E21" s="37">
        <f t="shared" si="3"/>
        <v>13291.024059222702</v>
      </c>
      <c r="F21" s="180">
        <f t="shared" si="4"/>
        <v>0.88340198071477316</v>
      </c>
      <c r="G21" s="38">
        <f t="shared" si="5"/>
        <v>1052.5494260203752</v>
      </c>
      <c r="H21" s="38">
        <f t="shared" si="6"/>
        <v>13649.460956632227</v>
      </c>
      <c r="I21" s="38">
        <f t="shared" si="7"/>
        <v>87.402606587902198</v>
      </c>
      <c r="J21" s="39">
        <f t="shared" si="8"/>
        <v>1133.4370022319158</v>
      </c>
      <c r="K21" s="38">
        <f t="shared" si="9"/>
        <v>-95.345786492378949</v>
      </c>
      <c r="L21" s="39">
        <f t="shared" si="10"/>
        <v>-1236.44415923317</v>
      </c>
      <c r="M21" s="35">
        <f t="shared" si="11"/>
        <v>12413.016797399057</v>
      </c>
      <c r="N21" s="35">
        <f t="shared" si="12"/>
        <v>184771.01679739906</v>
      </c>
      <c r="O21" s="35">
        <f t="shared" si="13"/>
        <v>14248.227698750698</v>
      </c>
      <c r="P21" s="36">
        <f t="shared" si="14"/>
        <v>0.94702353367702607</v>
      </c>
      <c r="Q21" s="206">
        <v>441.41277613327111</v>
      </c>
      <c r="R21" s="201">
        <f t="shared" si="15"/>
        <v>-2.808104897451523E-2</v>
      </c>
      <c r="S21" s="202">
        <f t="shared" si="16"/>
        <v>-3.4451584973679734E-2</v>
      </c>
      <c r="T21" s="204">
        <v>12968</v>
      </c>
      <c r="U21" s="221">
        <v>177337.83235540654</v>
      </c>
      <c r="V21" s="4">
        <v>13765.259051106616</v>
      </c>
      <c r="W21" s="45"/>
      <c r="X21" s="4"/>
      <c r="Y21" s="4"/>
      <c r="Z21" s="45"/>
      <c r="AA21" s="45"/>
      <c r="AB21" s="44"/>
    </row>
    <row r="22" spans="2:28">
      <c r="B22" s="144">
        <v>1133</v>
      </c>
      <c r="C22" s="34" t="s">
        <v>44</v>
      </c>
      <c r="D22" s="210">
        <f>SUMIFS([1]juni20!$D$7:$D$362,[1]juni20!$B$7:$B$362,B22)</f>
        <v>56315</v>
      </c>
      <c r="E22" s="37">
        <f t="shared" si="3"/>
        <v>21878.399378399379</v>
      </c>
      <c r="F22" s="180">
        <f t="shared" si="4"/>
        <v>1.4541709697933689</v>
      </c>
      <c r="G22" s="38">
        <f t="shared" si="5"/>
        <v>-4099.8757654856308</v>
      </c>
      <c r="H22" s="38">
        <f t="shared" si="6"/>
        <v>-10553.080220360014</v>
      </c>
      <c r="I22" s="38">
        <f t="shared" si="7"/>
        <v>0</v>
      </c>
      <c r="J22" s="39">
        <f t="shared" si="8"/>
        <v>0</v>
      </c>
      <c r="K22" s="38">
        <f t="shared" si="9"/>
        <v>-182.74839308028115</v>
      </c>
      <c r="L22" s="39">
        <f t="shared" si="10"/>
        <v>-470.39436378864366</v>
      </c>
      <c r="M22" s="35">
        <f t="shared" si="11"/>
        <v>-11023.474584148658</v>
      </c>
      <c r="N22" s="35">
        <f t="shared" si="12"/>
        <v>45291.525415851342</v>
      </c>
      <c r="O22" s="35">
        <f t="shared" si="13"/>
        <v>17595.775219833467</v>
      </c>
      <c r="P22" s="36">
        <f t="shared" si="14"/>
        <v>1.1695218225586348</v>
      </c>
      <c r="Q22" s="206">
        <v>-9.0868937703053234</v>
      </c>
      <c r="R22" s="201">
        <f t="shared" si="15"/>
        <v>1.0163159877574128E-2</v>
      </c>
      <c r="S22" s="202">
        <f t="shared" si="16"/>
        <v>2.389886717971685E-2</v>
      </c>
      <c r="T22" s="204">
        <v>2574</v>
      </c>
      <c r="U22" s="221">
        <v>55748.419895678089</v>
      </c>
      <c r="V22" s="4">
        <v>21367.734724292099</v>
      </c>
      <c r="W22" s="45"/>
      <c r="X22" s="4"/>
      <c r="Y22" s="4"/>
      <c r="Z22" s="45"/>
      <c r="AA22" s="45"/>
      <c r="AB22" s="44"/>
    </row>
    <row r="23" spans="2:28">
      <c r="B23" s="3">
        <v>1134</v>
      </c>
      <c r="C23" t="s">
        <v>45</v>
      </c>
      <c r="D23" s="210">
        <f>SUMIFS([1]juni20!$D$7:$D$362,[1]juni20!$B$7:$B$362,B23)</f>
        <v>90728</v>
      </c>
      <c r="E23" s="37">
        <f t="shared" si="3"/>
        <v>23850.683491062038</v>
      </c>
      <c r="F23" s="180">
        <f t="shared" si="4"/>
        <v>1.585260920717765</v>
      </c>
      <c r="G23" s="38">
        <f t="shared" si="5"/>
        <v>-5283.2462330832268</v>
      </c>
      <c r="H23" s="38">
        <f t="shared" si="6"/>
        <v>-20097.468670648592</v>
      </c>
      <c r="I23" s="38">
        <f t="shared" si="7"/>
        <v>0</v>
      </c>
      <c r="J23" s="39">
        <f t="shared" si="8"/>
        <v>0</v>
      </c>
      <c r="K23" s="38">
        <f t="shared" si="9"/>
        <v>-182.74839308028115</v>
      </c>
      <c r="L23" s="39">
        <f t="shared" si="10"/>
        <v>-695.17488727738953</v>
      </c>
      <c r="M23" s="35">
        <f t="shared" si="11"/>
        <v>-20792.643557925981</v>
      </c>
      <c r="N23" s="35">
        <f t="shared" si="12"/>
        <v>69935.356442074015</v>
      </c>
      <c r="O23" s="35">
        <f t="shared" si="13"/>
        <v>18384.688864898533</v>
      </c>
      <c r="P23" s="36">
        <f t="shared" si="14"/>
        <v>1.2219578029283935</v>
      </c>
      <c r="Q23" s="206">
        <v>297.36528985928089</v>
      </c>
      <c r="R23" s="201">
        <f t="shared" si="15"/>
        <v>-9.2120799727820363E-2</v>
      </c>
      <c r="S23" s="201">
        <f t="shared" si="16"/>
        <v>-9.4507443261658969E-2</v>
      </c>
      <c r="T23" s="204">
        <v>3804</v>
      </c>
      <c r="U23" s="221">
        <v>99934</v>
      </c>
      <c r="V23" s="4">
        <v>26340.010542962573</v>
      </c>
      <c r="W23" s="44"/>
      <c r="X23" s="42"/>
      <c r="Z23" s="45"/>
      <c r="AA23" s="45"/>
      <c r="AB23" s="44"/>
    </row>
    <row r="24" spans="2:28">
      <c r="B24" s="3">
        <v>1135</v>
      </c>
      <c r="C24" t="s">
        <v>46</v>
      </c>
      <c r="D24" s="210">
        <f>SUMIFS([1]juni20!$D$7:$D$362,[1]juni20!$B$7:$B$362,B24)</f>
        <v>78971</v>
      </c>
      <c r="E24" s="37">
        <f t="shared" si="3"/>
        <v>17186.289445048966</v>
      </c>
      <c r="F24" s="180">
        <f t="shared" si="4"/>
        <v>1.1423049171563662</v>
      </c>
      <c r="G24" s="38">
        <f t="shared" si="5"/>
        <v>-1284.6098054753832</v>
      </c>
      <c r="H24" s="38">
        <f t="shared" si="6"/>
        <v>-5902.7820561593853</v>
      </c>
      <c r="I24" s="38">
        <f t="shared" si="7"/>
        <v>0</v>
      </c>
      <c r="J24" s="39">
        <f t="shared" si="8"/>
        <v>0</v>
      </c>
      <c r="K24" s="38">
        <f t="shared" si="9"/>
        <v>-182.74839308028115</v>
      </c>
      <c r="L24" s="39">
        <f t="shared" si="10"/>
        <v>-839.72886620389193</v>
      </c>
      <c r="M24" s="35">
        <f t="shared" si="11"/>
        <v>-6742.5109223632771</v>
      </c>
      <c r="N24" s="35">
        <f t="shared" si="12"/>
        <v>72228.489077636725</v>
      </c>
      <c r="O24" s="35">
        <f t="shared" si="13"/>
        <v>15718.931246493301</v>
      </c>
      <c r="P24" s="36">
        <f t="shared" si="14"/>
        <v>1.0447754015038337</v>
      </c>
      <c r="Q24" s="206">
        <v>401.81364534788736</v>
      </c>
      <c r="R24" s="201">
        <f t="shared" si="15"/>
        <v>-7.5465071355819105E-2</v>
      </c>
      <c r="S24" s="201">
        <f t="shared" si="16"/>
        <v>-7.5062662246507261E-2</v>
      </c>
      <c r="T24" s="204">
        <v>4595</v>
      </c>
      <c r="U24" s="221">
        <v>85417</v>
      </c>
      <c r="V24" s="4">
        <v>18581.031107243856</v>
      </c>
      <c r="W24" s="44"/>
      <c r="X24" s="42"/>
      <c r="Z24" s="45"/>
      <c r="AA24" s="45"/>
      <c r="AB24" s="44"/>
    </row>
    <row r="25" spans="2:28">
      <c r="B25" s="3">
        <v>1144</v>
      </c>
      <c r="C25" t="s">
        <v>47</v>
      </c>
      <c r="D25" s="210">
        <f>SUMIFS([1]juni20!$D$7:$D$362,[1]juni20!$B$7:$B$362,B25)</f>
        <v>6844</v>
      </c>
      <c r="E25" s="37">
        <f t="shared" si="3"/>
        <v>13237.911025145067</v>
      </c>
      <c r="F25" s="180">
        <f t="shared" si="4"/>
        <v>0.87987176669237099</v>
      </c>
      <c r="G25" s="38">
        <f t="shared" si="5"/>
        <v>1084.4172464669557</v>
      </c>
      <c r="H25" s="38">
        <f t="shared" si="6"/>
        <v>560.64371642341609</v>
      </c>
      <c r="I25" s="38">
        <f t="shared" si="7"/>
        <v>105.99216851507425</v>
      </c>
      <c r="J25" s="39">
        <f t="shared" si="8"/>
        <v>54.797951122293384</v>
      </c>
      <c r="K25" s="38">
        <f t="shared" si="9"/>
        <v>-76.756224565206892</v>
      </c>
      <c r="L25" s="39">
        <f t="shared" si="10"/>
        <v>-39.682968100211959</v>
      </c>
      <c r="M25" s="35">
        <f t="shared" si="11"/>
        <v>520.96074832320414</v>
      </c>
      <c r="N25" s="35">
        <f t="shared" si="12"/>
        <v>7364.9607483232039</v>
      </c>
      <c r="O25" s="35">
        <f t="shared" si="13"/>
        <v>14245.572047046815</v>
      </c>
      <c r="P25" s="36">
        <f t="shared" si="14"/>
        <v>0.94684702297590584</v>
      </c>
      <c r="Q25" s="206">
        <v>265.34460066415591</v>
      </c>
      <c r="R25" s="201">
        <f t="shared" si="15"/>
        <v>-3.9033979219320412E-2</v>
      </c>
      <c r="S25" s="201">
        <f t="shared" si="16"/>
        <v>-4.0892714269186378E-2</v>
      </c>
      <c r="T25" s="204">
        <v>517</v>
      </c>
      <c r="U25" s="221">
        <v>7122</v>
      </c>
      <c r="V25" s="4">
        <v>13802.325581395349</v>
      </c>
      <c r="W25" s="44"/>
      <c r="X25" s="42"/>
      <c r="Z25" s="45"/>
      <c r="AA25" s="45"/>
      <c r="AB25" s="44"/>
    </row>
    <row r="26" spans="2:28">
      <c r="B26" s="3">
        <v>1145</v>
      </c>
      <c r="C26" t="s">
        <v>48</v>
      </c>
      <c r="D26" s="210">
        <f>SUMIFS([1]juni20!$D$7:$D$362,[1]juni20!$B$7:$B$362,B26)</f>
        <v>11430</v>
      </c>
      <c r="E26" s="37">
        <f t="shared" si="3"/>
        <v>13415.492957746477</v>
      </c>
      <c r="F26" s="180">
        <f t="shared" si="4"/>
        <v>0.89167493778740681</v>
      </c>
      <c r="G26" s="38">
        <f t="shared" si="5"/>
        <v>977.86808690610997</v>
      </c>
      <c r="H26" s="38">
        <f t="shared" si="6"/>
        <v>833.14361004400564</v>
      </c>
      <c r="I26" s="38">
        <f t="shared" si="7"/>
        <v>43.838492104580837</v>
      </c>
      <c r="J26" s="39">
        <f t="shared" si="8"/>
        <v>37.350395273102869</v>
      </c>
      <c r="K26" s="38">
        <f t="shared" si="9"/>
        <v>-138.90990097570031</v>
      </c>
      <c r="L26" s="39">
        <f t="shared" si="10"/>
        <v>-118.35123563129666</v>
      </c>
      <c r="M26" s="35">
        <f t="shared" si="11"/>
        <v>714.79237441270902</v>
      </c>
      <c r="N26" s="35">
        <f t="shared" si="12"/>
        <v>12144.792374412709</v>
      </c>
      <c r="O26" s="35">
        <f t="shared" si="13"/>
        <v>14254.451143676888</v>
      </c>
      <c r="P26" s="36">
        <f t="shared" si="14"/>
        <v>0.94743718153065781</v>
      </c>
      <c r="Q26" s="206">
        <v>139.71044442139532</v>
      </c>
      <c r="R26" s="201">
        <f t="shared" si="15"/>
        <v>2.2910327546089137E-2</v>
      </c>
      <c r="S26" s="201">
        <f t="shared" si="16"/>
        <v>8.5031398341722728E-3</v>
      </c>
      <c r="T26" s="204">
        <v>852</v>
      </c>
      <c r="U26" s="221">
        <v>11174</v>
      </c>
      <c r="V26" s="4">
        <v>13302.380952380952</v>
      </c>
      <c r="W26" s="44"/>
      <c r="Z26" s="45"/>
      <c r="AA26" s="45"/>
      <c r="AB26" s="44"/>
    </row>
    <row r="27" spans="2:28">
      <c r="B27" s="3">
        <v>1146</v>
      </c>
      <c r="C27" t="s">
        <v>49</v>
      </c>
      <c r="D27" s="210">
        <f>SUMIFS([1]juni20!$D$7:$D$362,[1]juni20!$B$7:$B$362,B27)</f>
        <v>144681</v>
      </c>
      <c r="E27" s="37">
        <f t="shared" si="3"/>
        <v>13075.553547220967</v>
      </c>
      <c r="F27" s="180">
        <f t="shared" si="4"/>
        <v>0.86908050509033652</v>
      </c>
      <c r="G27" s="38">
        <f t="shared" si="5"/>
        <v>1181.8317332214162</v>
      </c>
      <c r="H27" s="38">
        <f t="shared" si="6"/>
        <v>13076.968128094972</v>
      </c>
      <c r="I27" s="38">
        <f t="shared" si="7"/>
        <v>162.81728578850951</v>
      </c>
      <c r="J27" s="39">
        <f t="shared" si="8"/>
        <v>1801.5732672498577</v>
      </c>
      <c r="K27" s="38">
        <f t="shared" si="9"/>
        <v>-19.931107291771639</v>
      </c>
      <c r="L27" s="39">
        <f t="shared" si="10"/>
        <v>-220.53770218345318</v>
      </c>
      <c r="M27" s="35">
        <f t="shared" si="11"/>
        <v>12856.430425911518</v>
      </c>
      <c r="N27" s="35">
        <f t="shared" si="12"/>
        <v>157537.43042591153</v>
      </c>
      <c r="O27" s="35">
        <f t="shared" si="13"/>
        <v>14237.454173150614</v>
      </c>
      <c r="P27" s="36">
        <f t="shared" si="14"/>
        <v>0.94630745989580445</v>
      </c>
      <c r="Q27" s="206">
        <v>1292.4441755023672</v>
      </c>
      <c r="R27" s="201">
        <f t="shared" si="15"/>
        <v>-1.8040030134587583E-2</v>
      </c>
      <c r="S27" s="201">
        <f t="shared" si="16"/>
        <v>-2.1323583581042214E-2</v>
      </c>
      <c r="T27" s="204">
        <v>11065</v>
      </c>
      <c r="U27" s="221">
        <v>147339</v>
      </c>
      <c r="V27" s="4">
        <v>13360.446137105549</v>
      </c>
      <c r="W27" s="44"/>
      <c r="Z27" s="45"/>
      <c r="AA27" s="45"/>
      <c r="AB27" s="44"/>
    </row>
    <row r="28" spans="2:28">
      <c r="B28" s="3">
        <v>1149</v>
      </c>
      <c r="C28" t="s">
        <v>50</v>
      </c>
      <c r="D28" s="210">
        <f>SUMIFS([1]juni20!$D$7:$D$362,[1]juni20!$B$7:$B$362,B28)</f>
        <v>537111</v>
      </c>
      <c r="E28" s="37">
        <f t="shared" si="3"/>
        <v>12731.972692362395</v>
      </c>
      <c r="F28" s="180">
        <f t="shared" si="4"/>
        <v>0.84624403994172948</v>
      </c>
      <c r="G28" s="38">
        <f t="shared" si="5"/>
        <v>1387.9802461365593</v>
      </c>
      <c r="H28" s="38">
        <f t="shared" si="6"/>
        <v>58553.334663516893</v>
      </c>
      <c r="I28" s="38">
        <f t="shared" si="7"/>
        <v>283.07058498900966</v>
      </c>
      <c r="J28" s="39">
        <f t="shared" si="8"/>
        <v>11941.615698346361</v>
      </c>
      <c r="K28" s="38">
        <f t="shared" si="9"/>
        <v>100.32219190872851</v>
      </c>
      <c r="L28" s="39">
        <f t="shared" si="10"/>
        <v>4232.1919878616209</v>
      </c>
      <c r="M28" s="35">
        <f t="shared" si="11"/>
        <v>62785.526651378517</v>
      </c>
      <c r="N28" s="35">
        <f t="shared" si="12"/>
        <v>599896.52665137849</v>
      </c>
      <c r="O28" s="35">
        <f t="shared" si="13"/>
        <v>14220.275130407683</v>
      </c>
      <c r="P28" s="36">
        <f t="shared" si="14"/>
        <v>0.94516563663837383</v>
      </c>
      <c r="Q28" s="206">
        <v>5244.6604236549247</v>
      </c>
      <c r="R28" s="201">
        <f t="shared" si="15"/>
        <v>-2.0177973336835884E-2</v>
      </c>
      <c r="S28" s="201">
        <f t="shared" si="16"/>
        <v>-2.0758629257439452E-2</v>
      </c>
      <c r="T28" s="204">
        <v>42186</v>
      </c>
      <c r="U28" s="221">
        <v>548172</v>
      </c>
      <c r="V28" s="4">
        <v>13001.873769597496</v>
      </c>
      <c r="W28" s="44"/>
      <c r="Z28" s="45"/>
      <c r="AA28" s="45"/>
      <c r="AB28" s="44"/>
    </row>
    <row r="29" spans="2:28">
      <c r="B29" s="3">
        <v>1151</v>
      </c>
      <c r="C29" t="s">
        <v>51</v>
      </c>
      <c r="D29" s="210">
        <f>SUMIFS([1]juni20!$D$7:$D$362,[1]juni20!$B$7:$B$362,B29)</f>
        <v>2742</v>
      </c>
      <c r="E29" s="37">
        <f t="shared" si="3"/>
        <v>13848.484848484848</v>
      </c>
      <c r="F29" s="180">
        <f t="shared" si="4"/>
        <v>0.92045420206435979</v>
      </c>
      <c r="G29" s="38">
        <f t="shared" si="5"/>
        <v>718.07295246308752</v>
      </c>
      <c r="H29" s="38">
        <f t="shared" si="6"/>
        <v>142.17844458769133</v>
      </c>
      <c r="I29" s="38">
        <f t="shared" si="7"/>
        <v>0</v>
      </c>
      <c r="J29" s="39">
        <f t="shared" si="8"/>
        <v>0</v>
      </c>
      <c r="K29" s="38">
        <f t="shared" si="9"/>
        <v>-182.74839308028115</v>
      </c>
      <c r="L29" s="39">
        <f t="shared" si="10"/>
        <v>-36.184181829895664</v>
      </c>
      <c r="M29" s="35">
        <f t="shared" si="11"/>
        <v>105.99426275779567</v>
      </c>
      <c r="N29" s="35">
        <f t="shared" si="12"/>
        <v>2847.9942627577957</v>
      </c>
      <c r="O29" s="35">
        <f t="shared" si="13"/>
        <v>14383.809407867655</v>
      </c>
      <c r="P29" s="36">
        <f t="shared" si="14"/>
        <v>0.95603511546703135</v>
      </c>
      <c r="Q29" s="206">
        <v>21.362546633053867</v>
      </c>
      <c r="R29" s="201">
        <f t="shared" si="15"/>
        <v>2.3134328358208955E-2</v>
      </c>
      <c r="S29" s="201">
        <f t="shared" si="16"/>
        <v>1.2799638172772493E-2</v>
      </c>
      <c r="T29" s="204">
        <v>198</v>
      </c>
      <c r="U29" s="221">
        <v>2680</v>
      </c>
      <c r="V29" s="4">
        <v>13673.469387755102</v>
      </c>
      <c r="W29" s="44"/>
      <c r="Z29" s="45"/>
      <c r="AA29" s="45"/>
      <c r="AB29" s="44"/>
    </row>
    <row r="30" spans="2:28">
      <c r="B30" s="3">
        <v>1160</v>
      </c>
      <c r="C30" t="s">
        <v>52</v>
      </c>
      <c r="D30" s="210">
        <f>SUMIFS([1]juni20!$D$7:$D$362,[1]juni20!$B$7:$B$362,B30)</f>
        <v>151382</v>
      </c>
      <c r="E30" s="37">
        <f t="shared" si="3"/>
        <v>17372.274500803305</v>
      </c>
      <c r="F30" s="180">
        <f t="shared" si="4"/>
        <v>1.1546666107252468</v>
      </c>
      <c r="G30" s="38">
        <f t="shared" si="5"/>
        <v>-1396.2008389279868</v>
      </c>
      <c r="H30" s="38">
        <f t="shared" si="6"/>
        <v>-12166.494110418476</v>
      </c>
      <c r="I30" s="38">
        <f t="shared" si="7"/>
        <v>0</v>
      </c>
      <c r="J30" s="39">
        <f t="shared" si="8"/>
        <v>0</v>
      </c>
      <c r="K30" s="38">
        <f t="shared" si="9"/>
        <v>-182.74839308028115</v>
      </c>
      <c r="L30" s="39">
        <f t="shared" si="10"/>
        <v>-1592.4694973015698</v>
      </c>
      <c r="M30" s="35">
        <f t="shared" si="11"/>
        <v>-13758.963607720047</v>
      </c>
      <c r="N30" s="35">
        <f t="shared" si="12"/>
        <v>137623.03639227996</v>
      </c>
      <c r="O30" s="35">
        <f t="shared" si="13"/>
        <v>15793.325268795037</v>
      </c>
      <c r="P30" s="36">
        <f t="shared" si="14"/>
        <v>1.0497200789313861</v>
      </c>
      <c r="Q30" s="206">
        <v>-718.64428605842659</v>
      </c>
      <c r="R30" s="201">
        <f t="shared" si="15"/>
        <v>7.7390611210749569E-2</v>
      </c>
      <c r="S30" s="201">
        <f t="shared" si="16"/>
        <v>8.0976143426162925E-2</v>
      </c>
      <c r="T30" s="204">
        <v>8714</v>
      </c>
      <c r="U30" s="221">
        <v>140508</v>
      </c>
      <c r="V30" s="4">
        <v>16070.913873956308</v>
      </c>
      <c r="W30" s="44"/>
      <c r="Z30" s="45"/>
      <c r="AA30" s="45"/>
      <c r="AB30" s="44"/>
    </row>
    <row r="31" spans="2:28" ht="27.9" customHeight="1">
      <c r="B31" s="3">
        <v>1505</v>
      </c>
      <c r="C31" t="s">
        <v>53</v>
      </c>
      <c r="D31" s="210">
        <f>SUMIFS([1]juni20!$D$7:$D$362,[1]juni20!$B$7:$B$362,B31)</f>
        <v>312562</v>
      </c>
      <c r="E31" s="37">
        <f t="shared" si="3"/>
        <v>12927.002770999628</v>
      </c>
      <c r="F31" s="180">
        <f t="shared" si="4"/>
        <v>0.85920692052936465</v>
      </c>
      <c r="G31" s="38">
        <f t="shared" ref="G31:G94" si="17">($E$363-E31)*0.6</f>
        <v>1270.9621989542193</v>
      </c>
      <c r="H31" s="38">
        <f t="shared" ref="H31:H94" si="18">G31*T31/1000</f>
        <v>30730.595008514068</v>
      </c>
      <c r="I31" s="38">
        <f t="shared" ref="I31:I94" si="19">IF(E31&lt;E$363*0.9,(E$363*0.9-E31)*0.35,0)</f>
        <v>214.81005746597793</v>
      </c>
      <c r="J31" s="39">
        <f t="shared" ref="J31:J94" si="20">I31*T31/1000</f>
        <v>5193.8923794698812</v>
      </c>
      <c r="K31" s="38">
        <f t="shared" ref="K31:K94" si="21">I31+J$365</f>
        <v>32.061664385696787</v>
      </c>
      <c r="L31" s="39">
        <f t="shared" ref="L31:L94" si="22">K31*T31/1000</f>
        <v>775.21898318176261</v>
      </c>
      <c r="M31" s="35">
        <f t="shared" ref="M31:M94" si="23">H31+L31</f>
        <v>31505.813991695832</v>
      </c>
      <c r="N31" s="35">
        <f t="shared" ref="N31:N94" si="24">D31+M31</f>
        <v>344067.81399169582</v>
      </c>
      <c r="O31" s="35">
        <f t="shared" ref="O31:O94" si="25">N31/T31*1000</f>
        <v>14230.026634339543</v>
      </c>
      <c r="P31" s="36">
        <f t="shared" si="14"/>
        <v>0.94581378066775557</v>
      </c>
      <c r="Q31" s="206">
        <v>2152.6271910954347</v>
      </c>
      <c r="R31" s="201">
        <f t="shared" si="15"/>
        <v>-1.3558123828339508E-2</v>
      </c>
      <c r="S31" s="201">
        <f t="shared" si="16"/>
        <v>-9.6823647714592495E-3</v>
      </c>
      <c r="T31" s="204">
        <v>24179</v>
      </c>
      <c r="U31" s="221">
        <v>316858</v>
      </c>
      <c r="V31" s="4">
        <v>13053.390458927248</v>
      </c>
      <c r="W31" s="44"/>
      <c r="Z31" s="4"/>
      <c r="AA31" s="4"/>
    </row>
    <row r="32" spans="2:28">
      <c r="B32" s="3">
        <v>1506</v>
      </c>
      <c r="C32" t="s">
        <v>54</v>
      </c>
      <c r="D32" s="210">
        <f>SUMIFS([1]juni20!$D$7:$D$362,[1]juni20!$B$7:$B$362,B32)</f>
        <v>461733</v>
      </c>
      <c r="E32" s="37">
        <f t="shared" si="3"/>
        <v>14444.051678293241</v>
      </c>
      <c r="F32" s="180">
        <f t="shared" si="4"/>
        <v>0.96003918172856195</v>
      </c>
      <c r="G32" s="38">
        <f t="shared" si="17"/>
        <v>360.73285457805179</v>
      </c>
      <c r="H32" s="38">
        <f t="shared" si="18"/>
        <v>11531.547162296582</v>
      </c>
      <c r="I32" s="38">
        <f t="shared" si="19"/>
        <v>0</v>
      </c>
      <c r="J32" s="39">
        <f t="shared" si="20"/>
        <v>0</v>
      </c>
      <c r="K32" s="38">
        <f t="shared" si="21"/>
        <v>-182.74839308028115</v>
      </c>
      <c r="L32" s="39">
        <f t="shared" si="22"/>
        <v>-5841.9178815973473</v>
      </c>
      <c r="M32" s="35">
        <f t="shared" si="23"/>
        <v>5689.6292806992342</v>
      </c>
      <c r="N32" s="35">
        <f t="shared" si="24"/>
        <v>467422.62928069924</v>
      </c>
      <c r="O32" s="35">
        <f t="shared" si="25"/>
        <v>14622.036139791011</v>
      </c>
      <c r="P32" s="36">
        <f t="shared" si="14"/>
        <v>0.97186910733271215</v>
      </c>
      <c r="Q32" s="206">
        <v>2437.9329708021342</v>
      </c>
      <c r="R32" s="201">
        <f t="shared" si="15"/>
        <v>-9.8557027334778662E-3</v>
      </c>
      <c r="S32" s="201">
        <f t="shared" si="16"/>
        <v>-9.576937172887259E-3</v>
      </c>
      <c r="T32" s="204">
        <v>31967</v>
      </c>
      <c r="U32" s="221">
        <v>466329</v>
      </c>
      <c r="V32" s="4">
        <v>14583.71903927946</v>
      </c>
      <c r="W32" s="44"/>
      <c r="Z32" s="4"/>
      <c r="AA32" s="4"/>
    </row>
    <row r="33" spans="2:27">
      <c r="B33" s="144">
        <v>1507</v>
      </c>
      <c r="C33" s="34" t="s">
        <v>55</v>
      </c>
      <c r="D33" s="210">
        <f>SUMIFS([1]juni20!$D$7:$D$362,[1]juni20!$B$7:$B$362,B33)</f>
        <v>972022</v>
      </c>
      <c r="E33" s="37">
        <f t="shared" si="3"/>
        <v>14670.258685743609</v>
      </c>
      <c r="F33" s="180">
        <f t="shared" si="4"/>
        <v>0.97507426988601309</v>
      </c>
      <c r="G33" s="38">
        <f t="shared" si="17"/>
        <v>225.0086501078309</v>
      </c>
      <c r="H33" s="38">
        <f t="shared" si="18"/>
        <v>14908.623138844659</v>
      </c>
      <c r="I33" s="38">
        <f t="shared" si="19"/>
        <v>0</v>
      </c>
      <c r="J33" s="39">
        <f t="shared" si="20"/>
        <v>0</v>
      </c>
      <c r="K33" s="38">
        <f t="shared" si="21"/>
        <v>-182.74839308028115</v>
      </c>
      <c r="L33" s="39">
        <f t="shared" si="22"/>
        <v>-12108.543028713269</v>
      </c>
      <c r="M33" s="35">
        <f t="shared" si="23"/>
        <v>2800.08011013139</v>
      </c>
      <c r="N33" s="35">
        <f t="shared" si="24"/>
        <v>974822.08011013141</v>
      </c>
      <c r="O33" s="35">
        <f t="shared" si="25"/>
        <v>14712.518942771158</v>
      </c>
      <c r="P33" s="36">
        <f t="shared" si="14"/>
        <v>0.97788314259569253</v>
      </c>
      <c r="Q33" s="206">
        <v>2133.7212869336581</v>
      </c>
      <c r="R33" s="201">
        <f t="shared" si="15"/>
        <v>-1.9896816497306236E-2</v>
      </c>
      <c r="S33" s="201">
        <f t="shared" si="16"/>
        <v>-2.9319463240208458E-2</v>
      </c>
      <c r="T33" s="204">
        <v>66258</v>
      </c>
      <c r="U33" s="221">
        <v>991754.76252019382</v>
      </c>
      <c r="V33" s="147">
        <v>15113.374720290667</v>
      </c>
      <c r="W33" s="45"/>
      <c r="X33" s="147"/>
      <c r="Y33" s="4"/>
      <c r="Z33" s="4"/>
      <c r="AA33" s="4"/>
    </row>
    <row r="34" spans="2:27">
      <c r="B34" s="3">
        <v>1511</v>
      </c>
      <c r="C34" t="s">
        <v>56</v>
      </c>
      <c r="D34" s="210">
        <f>SUMIFS([1]juni20!$D$7:$D$362,[1]juni20!$B$7:$B$362,B34)</f>
        <v>40011</v>
      </c>
      <c r="E34" s="37">
        <f t="shared" si="3"/>
        <v>12836.38113570741</v>
      </c>
      <c r="F34" s="180">
        <f t="shared" si="4"/>
        <v>0.85318365762982862</v>
      </c>
      <c r="G34" s="38">
        <f t="shared" si="17"/>
        <v>1325.3351801295503</v>
      </c>
      <c r="H34" s="38">
        <f t="shared" si="18"/>
        <v>4131.0697564638076</v>
      </c>
      <c r="I34" s="38">
        <f t="shared" si="19"/>
        <v>246.52762981825433</v>
      </c>
      <c r="J34" s="39">
        <f t="shared" si="20"/>
        <v>768.42662214349878</v>
      </c>
      <c r="K34" s="38">
        <f t="shared" si="21"/>
        <v>63.779236737973179</v>
      </c>
      <c r="L34" s="39">
        <f t="shared" si="22"/>
        <v>198.79988091226238</v>
      </c>
      <c r="M34" s="35">
        <f t="shared" si="23"/>
        <v>4329.8696373760704</v>
      </c>
      <c r="N34" s="35">
        <f t="shared" si="24"/>
        <v>44340.869637376069</v>
      </c>
      <c r="O34" s="35">
        <f t="shared" si="25"/>
        <v>14225.495552574934</v>
      </c>
      <c r="P34" s="36">
        <f t="shared" si="14"/>
        <v>0.94551261752277882</v>
      </c>
      <c r="Q34" s="206">
        <v>477.59100271494071</v>
      </c>
      <c r="R34" s="201">
        <f t="shared" si="15"/>
        <v>-3.1585826314260816E-2</v>
      </c>
      <c r="S34" s="201">
        <f t="shared" si="16"/>
        <v>-1.7294183070903794E-2</v>
      </c>
      <c r="T34" s="204">
        <v>3117</v>
      </c>
      <c r="U34" s="221">
        <v>41316</v>
      </c>
      <c r="V34" s="4">
        <v>13062.282643060385</v>
      </c>
      <c r="W34" s="44"/>
      <c r="Z34" s="4"/>
      <c r="AA34" s="4"/>
    </row>
    <row r="35" spans="2:27">
      <c r="B35" s="3">
        <v>1514</v>
      </c>
      <c r="C35" t="s">
        <v>57</v>
      </c>
      <c r="D35" s="210">
        <f>SUMIFS([1]juni20!$D$7:$D$362,[1]juni20!$B$7:$B$362,B35)</f>
        <v>35341</v>
      </c>
      <c r="E35" s="37">
        <f t="shared" si="3"/>
        <v>14360.422592442097</v>
      </c>
      <c r="F35" s="180">
        <f t="shared" si="4"/>
        <v>0.95448068602822489</v>
      </c>
      <c r="G35" s="38">
        <f t="shared" si="17"/>
        <v>410.91030608873808</v>
      </c>
      <c r="H35" s="38">
        <f t="shared" si="18"/>
        <v>1011.2502632843843</v>
      </c>
      <c r="I35" s="38">
        <f t="shared" si="19"/>
        <v>0</v>
      </c>
      <c r="J35" s="39">
        <f t="shared" si="20"/>
        <v>0</v>
      </c>
      <c r="K35" s="38">
        <f t="shared" si="21"/>
        <v>-182.74839308028115</v>
      </c>
      <c r="L35" s="39">
        <f t="shared" si="22"/>
        <v>-449.74379537057189</v>
      </c>
      <c r="M35" s="35">
        <f t="shared" si="23"/>
        <v>561.50646791381246</v>
      </c>
      <c r="N35" s="35">
        <f t="shared" si="24"/>
        <v>35902.506467913816</v>
      </c>
      <c r="O35" s="35">
        <f t="shared" si="25"/>
        <v>14588.584505450555</v>
      </c>
      <c r="P35" s="36">
        <f t="shared" si="14"/>
        <v>0.96964570905257741</v>
      </c>
      <c r="Q35" s="206">
        <v>-4.8938016972449532</v>
      </c>
      <c r="R35" s="201">
        <f t="shared" si="15"/>
        <v>-6.5324905450794737E-2</v>
      </c>
      <c r="S35" s="201">
        <f t="shared" si="16"/>
        <v>-5.3171470657794054E-2</v>
      </c>
      <c r="T35" s="204">
        <v>2461</v>
      </c>
      <c r="U35" s="221">
        <v>37811</v>
      </c>
      <c r="V35" s="4">
        <v>15166.867228239069</v>
      </c>
      <c r="W35" s="44"/>
      <c r="Z35" s="4"/>
      <c r="AA35" s="4"/>
    </row>
    <row r="36" spans="2:27">
      <c r="B36" s="3">
        <v>1515</v>
      </c>
      <c r="C36" t="s">
        <v>58</v>
      </c>
      <c r="D36" s="210">
        <f>SUMIFS([1]juni20!$D$7:$D$362,[1]juni20!$B$7:$B$362,B36)</f>
        <v>142555</v>
      </c>
      <c r="E36" s="37">
        <f t="shared" si="3"/>
        <v>16017.415730337078</v>
      </c>
      <c r="F36" s="180">
        <f t="shared" si="4"/>
        <v>1.0646144886249844</v>
      </c>
      <c r="G36" s="38">
        <f t="shared" si="17"/>
        <v>-583.28557664825018</v>
      </c>
      <c r="H36" s="38">
        <f t="shared" si="18"/>
        <v>-5191.2416321694263</v>
      </c>
      <c r="I36" s="38">
        <f t="shared" si="19"/>
        <v>0</v>
      </c>
      <c r="J36" s="39">
        <f t="shared" si="20"/>
        <v>0</v>
      </c>
      <c r="K36" s="38">
        <f t="shared" si="21"/>
        <v>-182.74839308028115</v>
      </c>
      <c r="L36" s="39">
        <f t="shared" si="22"/>
        <v>-1626.4606984145023</v>
      </c>
      <c r="M36" s="35">
        <f t="shared" si="23"/>
        <v>-6817.7023305839284</v>
      </c>
      <c r="N36" s="35">
        <f t="shared" si="24"/>
        <v>135737.29766941606</v>
      </c>
      <c r="O36" s="35">
        <f t="shared" si="25"/>
        <v>15251.381760608545</v>
      </c>
      <c r="P36" s="36">
        <f t="shared" si="14"/>
        <v>1.013699230091281</v>
      </c>
      <c r="Q36" s="206">
        <v>-1513.3037119485889</v>
      </c>
      <c r="R36" s="201">
        <f t="shared" si="15"/>
        <v>9.9709998384978895E-4</v>
      </c>
      <c r="S36" s="201">
        <f t="shared" si="16"/>
        <v>4.0338327590816762E-3</v>
      </c>
      <c r="T36" s="204">
        <v>8900</v>
      </c>
      <c r="U36" s="221">
        <v>142413</v>
      </c>
      <c r="V36" s="4">
        <v>15953.063739218102</v>
      </c>
      <c r="W36" s="44"/>
      <c r="Z36" s="4"/>
      <c r="AA36" s="4"/>
    </row>
    <row r="37" spans="2:27">
      <c r="B37" s="3">
        <v>1516</v>
      </c>
      <c r="C37" t="s">
        <v>59</v>
      </c>
      <c r="D37" s="210">
        <f>SUMIFS([1]juni20!$D$7:$D$362,[1]juni20!$B$7:$B$362,B37)</f>
        <v>132761</v>
      </c>
      <c r="E37" s="37">
        <f t="shared" si="3"/>
        <v>15489.557811223895</v>
      </c>
      <c r="F37" s="180">
        <f t="shared" si="4"/>
        <v>1.0295298533701869</v>
      </c>
      <c r="G37" s="38">
        <f t="shared" si="17"/>
        <v>-266.57082518034036</v>
      </c>
      <c r="H37" s="38">
        <f t="shared" si="18"/>
        <v>-2284.778542620697</v>
      </c>
      <c r="I37" s="38">
        <f t="shared" si="19"/>
        <v>0</v>
      </c>
      <c r="J37" s="39">
        <f t="shared" si="20"/>
        <v>0</v>
      </c>
      <c r="K37" s="38">
        <f t="shared" si="21"/>
        <v>-182.74839308028115</v>
      </c>
      <c r="L37" s="39">
        <f t="shared" si="22"/>
        <v>-1566.3364770910898</v>
      </c>
      <c r="M37" s="35">
        <f t="shared" si="23"/>
        <v>-3851.1150197117868</v>
      </c>
      <c r="N37" s="35">
        <f t="shared" si="24"/>
        <v>128909.88498028822</v>
      </c>
      <c r="O37" s="35">
        <f t="shared" si="25"/>
        <v>15040.238592963273</v>
      </c>
      <c r="P37" s="36">
        <f t="shared" si="14"/>
        <v>0.99966537598936211</v>
      </c>
      <c r="Q37" s="206">
        <v>154.89387470658312</v>
      </c>
      <c r="R37" s="201">
        <f t="shared" si="15"/>
        <v>-2.0264635775273602E-2</v>
      </c>
      <c r="S37" s="201">
        <f t="shared" si="16"/>
        <v>-1.592092514167899E-2</v>
      </c>
      <c r="T37" s="204">
        <v>8571</v>
      </c>
      <c r="U37" s="221">
        <v>135507</v>
      </c>
      <c r="V37" s="4">
        <v>15740.155651062842</v>
      </c>
      <c r="W37" s="44"/>
      <c r="Z37" s="4"/>
      <c r="AA37" s="4"/>
    </row>
    <row r="38" spans="2:27">
      <c r="B38" s="3">
        <v>1517</v>
      </c>
      <c r="C38" t="s">
        <v>60</v>
      </c>
      <c r="D38" s="210">
        <f>SUMIFS([1]juni20!$D$7:$D$362,[1]juni20!$B$7:$B$362,B38)</f>
        <v>63400</v>
      </c>
      <c r="E38" s="37">
        <f t="shared" si="3"/>
        <v>12251.207729468599</v>
      </c>
      <c r="F38" s="180">
        <f t="shared" si="4"/>
        <v>0.81428948786310795</v>
      </c>
      <c r="G38" s="38">
        <f t="shared" si="17"/>
        <v>1676.4392238728371</v>
      </c>
      <c r="H38" s="38">
        <f t="shared" si="18"/>
        <v>8675.5729835419315</v>
      </c>
      <c r="I38" s="38">
        <f t="shared" si="19"/>
        <v>451.33832200183832</v>
      </c>
      <c r="J38" s="39">
        <f t="shared" si="20"/>
        <v>2335.6758163595136</v>
      </c>
      <c r="K38" s="38">
        <f t="shared" si="21"/>
        <v>268.5899289215572</v>
      </c>
      <c r="L38" s="39">
        <f t="shared" si="22"/>
        <v>1389.9528821690585</v>
      </c>
      <c r="M38" s="35">
        <f t="shared" si="23"/>
        <v>10065.52586571099</v>
      </c>
      <c r="N38" s="35">
        <f t="shared" si="24"/>
        <v>73465.525865710995</v>
      </c>
      <c r="O38" s="35">
        <f t="shared" si="25"/>
        <v>14196.236882262994</v>
      </c>
      <c r="P38" s="36">
        <f t="shared" si="14"/>
        <v>0.94356790903444288</v>
      </c>
      <c r="Q38" s="206">
        <v>1060.8297205806248</v>
      </c>
      <c r="R38" s="201">
        <f t="shared" si="15"/>
        <v>-1.6691336251692755E-3</v>
      </c>
      <c r="S38" s="201">
        <f t="shared" si="16"/>
        <v>-5.5274171667145967E-3</v>
      </c>
      <c r="T38" s="204">
        <v>5175</v>
      </c>
      <c r="U38" s="221">
        <v>63506</v>
      </c>
      <c r="V38" s="4">
        <v>12319.301648884579</v>
      </c>
      <c r="W38" s="44"/>
      <c r="Y38" s="44"/>
      <c r="Z38" s="45"/>
      <c r="AA38" s="4"/>
    </row>
    <row r="39" spans="2:27">
      <c r="B39" s="144">
        <v>1520</v>
      </c>
      <c r="C39" s="34" t="s">
        <v>61</v>
      </c>
      <c r="D39" s="210">
        <f>SUMIFS([1]juni20!$D$7:$D$362,[1]juni20!$B$7:$B$362,B39)</f>
        <v>135703</v>
      </c>
      <c r="E39" s="37">
        <f t="shared" si="3"/>
        <v>12536.073903002309</v>
      </c>
      <c r="F39" s="180">
        <f t="shared" si="4"/>
        <v>0.83322341957649582</v>
      </c>
      <c r="G39" s="38">
        <f t="shared" si="17"/>
        <v>1505.5195197526111</v>
      </c>
      <c r="H39" s="38">
        <f t="shared" si="18"/>
        <v>16297.248801322015</v>
      </c>
      <c r="I39" s="38">
        <f t="shared" si="19"/>
        <v>351.63516126503981</v>
      </c>
      <c r="J39" s="39">
        <f t="shared" si="20"/>
        <v>3806.4506206940559</v>
      </c>
      <c r="K39" s="38">
        <f t="shared" si="21"/>
        <v>168.88676818475867</v>
      </c>
      <c r="L39" s="39">
        <f t="shared" si="22"/>
        <v>1828.1992656000127</v>
      </c>
      <c r="M39" s="35">
        <f t="shared" si="23"/>
        <v>18125.448066922028</v>
      </c>
      <c r="N39" s="35">
        <f t="shared" si="24"/>
        <v>153828.44806692202</v>
      </c>
      <c r="O39" s="35">
        <f t="shared" si="25"/>
        <v>14210.480190939679</v>
      </c>
      <c r="P39" s="36">
        <f t="shared" si="14"/>
        <v>0.94451460562011225</v>
      </c>
      <c r="Q39" s="206">
        <v>-325.01923182891915</v>
      </c>
      <c r="R39" s="201">
        <f t="shared" si="15"/>
        <v>-2.8891785483328058E-2</v>
      </c>
      <c r="S39" s="202">
        <f t="shared" si="16"/>
        <v>-3.5440598384918628E-2</v>
      </c>
      <c r="T39" s="204">
        <v>10825</v>
      </c>
      <c r="U39" s="221">
        <v>139740.34816247583</v>
      </c>
      <c r="V39" s="147">
        <v>12996.684166896934</v>
      </c>
      <c r="W39" s="45"/>
      <c r="X39" s="147"/>
      <c r="Y39" s="45"/>
      <c r="Z39" s="45"/>
      <c r="AA39" s="4"/>
    </row>
    <row r="40" spans="2:27">
      <c r="B40" s="3">
        <v>1525</v>
      </c>
      <c r="C40" t="s">
        <v>62</v>
      </c>
      <c r="D40" s="210">
        <f>SUMIFS([1]juni20!$D$7:$D$362,[1]juni20!$B$7:$B$362,B40)</f>
        <v>58734</v>
      </c>
      <c r="E40" s="37">
        <f t="shared" si="3"/>
        <v>12985.629007296042</v>
      </c>
      <c r="F40" s="180">
        <f t="shared" si="4"/>
        <v>0.86310357537216187</v>
      </c>
      <c r="G40" s="38">
        <f t="shared" si="17"/>
        <v>1235.7864571763712</v>
      </c>
      <c r="H40" s="38">
        <f t="shared" si="18"/>
        <v>5589.4621458087267</v>
      </c>
      <c r="I40" s="38">
        <f t="shared" si="19"/>
        <v>194.29087476223322</v>
      </c>
      <c r="J40" s="39">
        <f t="shared" si="20"/>
        <v>878.77762654958087</v>
      </c>
      <c r="K40" s="38">
        <f t="shared" si="21"/>
        <v>11.542481681952069</v>
      </c>
      <c r="L40" s="39">
        <f t="shared" si="22"/>
        <v>52.206644647469204</v>
      </c>
      <c r="M40" s="35">
        <f t="shared" si="23"/>
        <v>5641.6687904561959</v>
      </c>
      <c r="N40" s="35">
        <f t="shared" si="24"/>
        <v>64375.668790456199</v>
      </c>
      <c r="O40" s="35">
        <f t="shared" si="25"/>
        <v>14232.957946154367</v>
      </c>
      <c r="P40" s="36">
        <f t="shared" si="14"/>
        <v>0.94600861340989562</v>
      </c>
      <c r="Q40" s="206">
        <v>-20.755869336001524</v>
      </c>
      <c r="R40" s="201">
        <f t="shared" si="15"/>
        <v>-3.1479313358507989E-2</v>
      </c>
      <c r="S40" s="201">
        <f t="shared" si="16"/>
        <v>-2.2485754030862084E-2</v>
      </c>
      <c r="T40" s="204">
        <v>4523</v>
      </c>
      <c r="U40" s="221">
        <v>60643</v>
      </c>
      <c r="V40" s="4">
        <v>13284.337349397591</v>
      </c>
      <c r="W40" s="44"/>
      <c r="X40" s="42"/>
      <c r="Y40" s="44"/>
      <c r="Z40" s="45"/>
      <c r="AA40" s="4"/>
    </row>
    <row r="41" spans="2:27">
      <c r="B41" s="3">
        <v>1528</v>
      </c>
      <c r="C41" t="s">
        <v>63</v>
      </c>
      <c r="D41" s="210">
        <f>SUMIFS([1]juni20!$D$7:$D$362,[1]juni20!$B$7:$B$362,B41)</f>
        <v>94930</v>
      </c>
      <c r="E41" s="37">
        <f t="shared" si="3"/>
        <v>12449.836065573771</v>
      </c>
      <c r="F41" s="180">
        <f t="shared" si="4"/>
        <v>0.82749153044158252</v>
      </c>
      <c r="G41" s="38">
        <f t="shared" si="17"/>
        <v>1557.2622222097339</v>
      </c>
      <c r="H41" s="38">
        <f t="shared" si="18"/>
        <v>11874.12444434922</v>
      </c>
      <c r="I41" s="38">
        <f t="shared" si="19"/>
        <v>381.81840436502813</v>
      </c>
      <c r="J41" s="39">
        <f t="shared" si="20"/>
        <v>2911.3653332833396</v>
      </c>
      <c r="K41" s="38">
        <f t="shared" si="21"/>
        <v>199.07001128474698</v>
      </c>
      <c r="L41" s="39">
        <f t="shared" si="22"/>
        <v>1517.9088360461958</v>
      </c>
      <c r="M41" s="35">
        <f t="shared" si="23"/>
        <v>13392.033280395415</v>
      </c>
      <c r="N41" s="35">
        <f t="shared" si="24"/>
        <v>108322.03328039541</v>
      </c>
      <c r="O41" s="35">
        <f t="shared" si="25"/>
        <v>14206.168299068251</v>
      </c>
      <c r="P41" s="36">
        <f t="shared" si="14"/>
        <v>0.94422801116336652</v>
      </c>
      <c r="Q41" s="206">
        <v>1862.9186704207259</v>
      </c>
      <c r="R41" s="201">
        <f t="shared" si="15"/>
        <v>-1.6666839308466009E-2</v>
      </c>
      <c r="S41" s="201">
        <f t="shared" si="16"/>
        <v>-1.2540064076711335E-2</v>
      </c>
      <c r="T41" s="204">
        <v>7625</v>
      </c>
      <c r="U41" s="221">
        <v>96539</v>
      </c>
      <c r="V41" s="4">
        <v>12607.940446650124</v>
      </c>
      <c r="W41" s="44"/>
      <c r="X41" s="42"/>
      <c r="Y41" s="44"/>
      <c r="Z41" s="45"/>
      <c r="AA41" s="4"/>
    </row>
    <row r="42" spans="2:27">
      <c r="B42" s="3">
        <v>1531</v>
      </c>
      <c r="C42" t="s">
        <v>64</v>
      </c>
      <c r="D42" s="210">
        <f>SUMIFS([1]juni20!$D$7:$D$362,[1]juni20!$B$7:$B$362,B42)</f>
        <v>117479</v>
      </c>
      <c r="E42" s="37">
        <f t="shared" si="3"/>
        <v>12618.582169709991</v>
      </c>
      <c r="F42" s="180">
        <f t="shared" si="4"/>
        <v>0.83870741884623845</v>
      </c>
      <c r="G42" s="38">
        <f t="shared" si="17"/>
        <v>1456.0145597280018</v>
      </c>
      <c r="H42" s="38">
        <f t="shared" si="18"/>
        <v>13555.495551067697</v>
      </c>
      <c r="I42" s="38">
        <f t="shared" si="19"/>
        <v>322.75726791735104</v>
      </c>
      <c r="J42" s="39">
        <f t="shared" si="20"/>
        <v>3004.8701643105383</v>
      </c>
      <c r="K42" s="38">
        <f t="shared" si="21"/>
        <v>140.0088748370699</v>
      </c>
      <c r="L42" s="39">
        <f t="shared" si="22"/>
        <v>1303.4826247331207</v>
      </c>
      <c r="M42" s="35">
        <f t="shared" si="23"/>
        <v>14858.978175800818</v>
      </c>
      <c r="N42" s="35">
        <f t="shared" si="24"/>
        <v>132337.97817580082</v>
      </c>
      <c r="O42" s="35">
        <f t="shared" si="25"/>
        <v>14214.605604275061</v>
      </c>
      <c r="P42" s="36">
        <f t="shared" si="14"/>
        <v>0.94478880558359923</v>
      </c>
      <c r="Q42" s="206">
        <v>241.06800939236928</v>
      </c>
      <c r="R42" s="201">
        <f t="shared" si="15"/>
        <v>-8.5156302747957605E-3</v>
      </c>
      <c r="S42" s="201">
        <f t="shared" si="16"/>
        <v>-1.2669001963225589E-2</v>
      </c>
      <c r="T42" s="204">
        <v>9310</v>
      </c>
      <c r="U42" s="221">
        <v>118488</v>
      </c>
      <c r="V42" s="4">
        <v>12780.498328119944</v>
      </c>
      <c r="W42" s="44"/>
      <c r="X42" s="42"/>
      <c r="Y42" s="44"/>
      <c r="Z42" s="45"/>
      <c r="AA42" s="4"/>
    </row>
    <row r="43" spans="2:27">
      <c r="B43" s="3">
        <v>1532</v>
      </c>
      <c r="C43" t="s">
        <v>65</v>
      </c>
      <c r="D43" s="210">
        <f>SUMIFS([1]juni20!$D$7:$D$362,[1]juni20!$B$7:$B$362,B43)</f>
        <v>117798</v>
      </c>
      <c r="E43" s="37">
        <f t="shared" si="3"/>
        <v>13920.822500590877</v>
      </c>
      <c r="F43" s="180">
        <f t="shared" si="4"/>
        <v>0.92526220067048526</v>
      </c>
      <c r="G43" s="38">
        <f t="shared" si="17"/>
        <v>674.67036119946999</v>
      </c>
      <c r="H43" s="38">
        <f t="shared" si="18"/>
        <v>5709.0605964699153</v>
      </c>
      <c r="I43" s="38">
        <f t="shared" si="19"/>
        <v>0</v>
      </c>
      <c r="J43" s="39">
        <f t="shared" si="20"/>
        <v>0</v>
      </c>
      <c r="K43" s="38">
        <f t="shared" si="21"/>
        <v>-182.74839308028115</v>
      </c>
      <c r="L43" s="39">
        <f t="shared" si="22"/>
        <v>-1546.4169022453391</v>
      </c>
      <c r="M43" s="35">
        <f t="shared" si="23"/>
        <v>4162.6436942245764</v>
      </c>
      <c r="N43" s="35">
        <f t="shared" si="24"/>
        <v>121960.64369422458</v>
      </c>
      <c r="O43" s="35">
        <f t="shared" si="25"/>
        <v>14412.744468710067</v>
      </c>
      <c r="P43" s="36">
        <f t="shared" si="14"/>
        <v>0.95795831490948158</v>
      </c>
      <c r="Q43" s="206">
        <v>-188.70570904596025</v>
      </c>
      <c r="R43" s="201">
        <f t="shared" si="15"/>
        <v>-2.4980312126883049E-3</v>
      </c>
      <c r="S43" s="201">
        <f t="shared" si="16"/>
        <v>-1.0042361867662001E-2</v>
      </c>
      <c r="T43" s="204">
        <v>8462</v>
      </c>
      <c r="U43" s="221">
        <v>118093</v>
      </c>
      <c r="V43" s="4">
        <v>14062.038580614431</v>
      </c>
      <c r="W43" s="44"/>
      <c r="X43" s="42"/>
      <c r="Y43" s="44"/>
      <c r="Z43" s="45"/>
      <c r="AA43" s="4"/>
    </row>
    <row r="44" spans="2:27">
      <c r="B44" s="3">
        <v>1535</v>
      </c>
      <c r="C44" t="s">
        <v>66</v>
      </c>
      <c r="D44" s="210">
        <f>SUMIFS([1]juni20!$D$7:$D$362,[1]juni20!$B$7:$B$362,B44)</f>
        <v>90252</v>
      </c>
      <c r="E44" s="37">
        <f t="shared" si="3"/>
        <v>13816.901408450703</v>
      </c>
      <c r="F44" s="180">
        <f t="shared" si="4"/>
        <v>0.9183549752960064</v>
      </c>
      <c r="G44" s="38">
        <f t="shared" si="17"/>
        <v>737.02301648357422</v>
      </c>
      <c r="H44" s="38">
        <f t="shared" si="18"/>
        <v>4814.2343436707069</v>
      </c>
      <c r="I44" s="38">
        <f t="shared" si="19"/>
        <v>0</v>
      </c>
      <c r="J44" s="39">
        <f t="shared" si="20"/>
        <v>0</v>
      </c>
      <c r="K44" s="38">
        <f t="shared" si="21"/>
        <v>-182.74839308028115</v>
      </c>
      <c r="L44" s="39">
        <f t="shared" si="22"/>
        <v>-1193.7125036003965</v>
      </c>
      <c r="M44" s="35">
        <f t="shared" si="23"/>
        <v>3620.5218400703106</v>
      </c>
      <c r="N44" s="35">
        <f t="shared" si="24"/>
        <v>93872.521840070316</v>
      </c>
      <c r="O44" s="35">
        <f t="shared" si="25"/>
        <v>14371.176031853998</v>
      </c>
      <c r="P44" s="36">
        <f t="shared" si="14"/>
        <v>0.9551954247596901</v>
      </c>
      <c r="Q44" s="206">
        <v>579.16037680357022</v>
      </c>
      <c r="R44" s="201">
        <f t="shared" si="15"/>
        <v>-3.8296784093088676E-2</v>
      </c>
      <c r="S44" s="201">
        <f t="shared" si="16"/>
        <v>-3.7707866018436648E-2</v>
      </c>
      <c r="T44" s="204">
        <v>6532</v>
      </c>
      <c r="U44" s="221">
        <v>93846</v>
      </c>
      <c r="V44" s="4">
        <v>14358.323133414933</v>
      </c>
      <c r="W44" s="44"/>
      <c r="X44" s="42"/>
      <c r="Y44" s="44"/>
      <c r="Z44" s="45"/>
      <c r="AA44" s="4"/>
    </row>
    <row r="45" spans="2:27">
      <c r="B45" s="3">
        <v>1539</v>
      </c>
      <c r="C45" t="s">
        <v>67</v>
      </c>
      <c r="D45" s="210">
        <f>SUMIFS([1]juni20!$D$7:$D$362,[1]juni20!$B$7:$B$362,B45)</f>
        <v>97347</v>
      </c>
      <c r="E45" s="37">
        <f t="shared" si="3"/>
        <v>13035.216925549008</v>
      </c>
      <c r="F45" s="180">
        <f t="shared" si="4"/>
        <v>0.86639948884045437</v>
      </c>
      <c r="G45" s="38">
        <f t="shared" si="17"/>
        <v>1206.0337062245915</v>
      </c>
      <c r="H45" s="38">
        <f t="shared" si="18"/>
        <v>9006.6597180852496</v>
      </c>
      <c r="I45" s="38">
        <f t="shared" si="19"/>
        <v>176.93510337369506</v>
      </c>
      <c r="J45" s="39">
        <f t="shared" si="20"/>
        <v>1321.3513519947549</v>
      </c>
      <c r="K45" s="38">
        <f t="shared" si="21"/>
        <v>-5.8132897065860902</v>
      </c>
      <c r="L45" s="39">
        <f t="shared" si="22"/>
        <v>-43.413647528784921</v>
      </c>
      <c r="M45" s="35">
        <f t="shared" si="23"/>
        <v>8963.2460705564645</v>
      </c>
      <c r="N45" s="35">
        <f t="shared" si="24"/>
        <v>106310.24607055646</v>
      </c>
      <c r="O45" s="35">
        <f t="shared" si="25"/>
        <v>14235.437342067014</v>
      </c>
      <c r="P45" s="36">
        <f t="shared" si="14"/>
        <v>0.94617340908331016</v>
      </c>
      <c r="Q45" s="206">
        <v>373.87635812487133</v>
      </c>
      <c r="R45" s="201">
        <f t="shared" si="15"/>
        <v>-5.1134092969305898E-2</v>
      </c>
      <c r="S45" s="201">
        <f t="shared" si="16"/>
        <v>-4.8719999204766204E-2</v>
      </c>
      <c r="T45" s="204">
        <v>7468</v>
      </c>
      <c r="U45" s="221">
        <v>102593</v>
      </c>
      <c r="V45" s="4">
        <v>13702.818218244958</v>
      </c>
      <c r="W45" s="44"/>
      <c r="X45" s="42"/>
      <c r="Y45" s="44"/>
      <c r="Z45" s="45"/>
      <c r="AA45" s="4"/>
    </row>
    <row r="46" spans="2:27">
      <c r="B46" s="144">
        <v>1547</v>
      </c>
      <c r="C46" s="34" t="s">
        <v>68</v>
      </c>
      <c r="D46" s="210">
        <f>SUMIFS([1]juni20!$D$7:$D$362,[1]juni20!$B$7:$B$362,B46)</f>
        <v>50280</v>
      </c>
      <c r="E46" s="37">
        <f t="shared" si="3"/>
        <v>14328.868623539471</v>
      </c>
      <c r="F46" s="180">
        <f t="shared" si="4"/>
        <v>0.95238341808981875</v>
      </c>
      <c r="G46" s="38">
        <f t="shared" si="17"/>
        <v>429.8426874303139</v>
      </c>
      <c r="H46" s="38">
        <f t="shared" si="18"/>
        <v>1508.3179901929714</v>
      </c>
      <c r="I46" s="38">
        <f t="shared" si="19"/>
        <v>0</v>
      </c>
      <c r="J46" s="39">
        <f t="shared" si="20"/>
        <v>0</v>
      </c>
      <c r="K46" s="38">
        <f t="shared" si="21"/>
        <v>-182.74839308028115</v>
      </c>
      <c r="L46" s="39">
        <f t="shared" si="22"/>
        <v>-641.26411131870657</v>
      </c>
      <c r="M46" s="35">
        <f t="shared" si="23"/>
        <v>867.0538788742648</v>
      </c>
      <c r="N46" s="35">
        <f t="shared" si="24"/>
        <v>51147.053878874263</v>
      </c>
      <c r="O46" s="35">
        <f t="shared" si="25"/>
        <v>14575.962917889501</v>
      </c>
      <c r="P46" s="36">
        <f t="shared" si="14"/>
        <v>0.9688068018772148</v>
      </c>
      <c r="Q46" s="206">
        <v>184.42513199689392</v>
      </c>
      <c r="R46" s="201">
        <f t="shared" si="15"/>
        <v>-6.5118850459152736E-2</v>
      </c>
      <c r="S46" s="202">
        <f t="shared" si="16"/>
        <v>-5.3929050436150289E-2</v>
      </c>
      <c r="T46" s="204">
        <v>3509</v>
      </c>
      <c r="U46" s="221">
        <v>53782.237479806136</v>
      </c>
      <c r="V46" s="147">
        <v>15145.659667644646</v>
      </c>
      <c r="W46" s="45"/>
      <c r="X46" s="147"/>
      <c r="Y46" s="45"/>
      <c r="Z46" s="45"/>
      <c r="AA46" s="4"/>
    </row>
    <row r="47" spans="2:27">
      <c r="B47" s="3">
        <v>1554</v>
      </c>
      <c r="C47" t="s">
        <v>69</v>
      </c>
      <c r="D47" s="210">
        <f>SUMIFS([1]juni20!$D$7:$D$362,[1]juni20!$B$7:$B$362,B47)</f>
        <v>79396</v>
      </c>
      <c r="E47" s="37">
        <f t="shared" si="3"/>
        <v>13717.346233586732</v>
      </c>
      <c r="F47" s="180">
        <f t="shared" si="4"/>
        <v>0.91173793523397961</v>
      </c>
      <c r="G47" s="38">
        <f t="shared" si="17"/>
        <v>796.75612140195733</v>
      </c>
      <c r="H47" s="38">
        <f t="shared" si="18"/>
        <v>4611.6244306745284</v>
      </c>
      <c r="I47" s="38">
        <f t="shared" si="19"/>
        <v>0</v>
      </c>
      <c r="J47" s="39">
        <f t="shared" si="20"/>
        <v>0</v>
      </c>
      <c r="K47" s="38">
        <f t="shared" si="21"/>
        <v>-182.74839308028115</v>
      </c>
      <c r="L47" s="39">
        <f t="shared" si="22"/>
        <v>-1057.7476991486674</v>
      </c>
      <c r="M47" s="35">
        <f t="shared" si="23"/>
        <v>3553.876731525861</v>
      </c>
      <c r="N47" s="35">
        <f t="shared" si="24"/>
        <v>82949.876731525859</v>
      </c>
      <c r="O47" s="35">
        <f t="shared" si="25"/>
        <v>14331.353961908408</v>
      </c>
      <c r="P47" s="36">
        <f t="shared" si="14"/>
        <v>0.95254860873487923</v>
      </c>
      <c r="Q47" s="206">
        <v>40.798080364218549</v>
      </c>
      <c r="R47" s="201">
        <f t="shared" si="15"/>
        <v>5.8912214465799244E-3</v>
      </c>
      <c r="S47" s="202">
        <f t="shared" si="16"/>
        <v>1.6492355604880132E-2</v>
      </c>
      <c r="T47" s="204">
        <v>5788</v>
      </c>
      <c r="U47" s="221">
        <v>78931</v>
      </c>
      <c r="V47" s="4">
        <v>13494.78543340742</v>
      </c>
      <c r="W47" s="44"/>
      <c r="X47" s="146"/>
      <c r="Y47" s="44"/>
      <c r="Z47" s="45"/>
      <c r="AA47" s="4"/>
    </row>
    <row r="48" spans="2:27">
      <c r="B48" s="3">
        <v>1557</v>
      </c>
      <c r="C48" t="s">
        <v>70</v>
      </c>
      <c r="D48" s="210">
        <f>SUMIFS([1]juni20!$D$7:$D$362,[1]juni20!$B$7:$B$362,B48)</f>
        <v>30049</v>
      </c>
      <c r="E48" s="37">
        <f t="shared" si="3"/>
        <v>11429.821224800306</v>
      </c>
      <c r="F48" s="180">
        <f t="shared" si="4"/>
        <v>0.75969516451201535</v>
      </c>
      <c r="G48" s="38">
        <f t="shared" si="17"/>
        <v>2169.2711266738129</v>
      </c>
      <c r="H48" s="38">
        <f t="shared" si="18"/>
        <v>5703.0137920254547</v>
      </c>
      <c r="I48" s="38">
        <f t="shared" si="19"/>
        <v>738.82359863574084</v>
      </c>
      <c r="J48" s="39">
        <f t="shared" si="20"/>
        <v>1942.3672408133627</v>
      </c>
      <c r="K48" s="38">
        <f t="shared" si="21"/>
        <v>556.07520555545966</v>
      </c>
      <c r="L48" s="39">
        <f t="shared" si="22"/>
        <v>1461.9217154053035</v>
      </c>
      <c r="M48" s="35">
        <f t="shared" si="23"/>
        <v>7164.9355074307587</v>
      </c>
      <c r="N48" s="35">
        <f t="shared" si="24"/>
        <v>37213.93550743076</v>
      </c>
      <c r="O48" s="35">
        <f t="shared" si="25"/>
        <v>14155.167557029579</v>
      </c>
      <c r="P48" s="36">
        <f t="shared" si="14"/>
        <v>0.94083819286688819</v>
      </c>
      <c r="Q48" s="206">
        <v>376.12540780801464</v>
      </c>
      <c r="R48" s="201">
        <f t="shared" si="15"/>
        <v>-3.1114980331463211E-2</v>
      </c>
      <c r="S48" s="202">
        <f t="shared" si="16"/>
        <v>-2.6692530641077992E-2</v>
      </c>
      <c r="T48" s="204">
        <v>2629</v>
      </c>
      <c r="U48" s="221">
        <v>31014</v>
      </c>
      <c r="V48" s="4">
        <v>11743.279060961757</v>
      </c>
      <c r="W48" s="44"/>
      <c r="X48" s="146"/>
      <c r="Y48" s="44"/>
      <c r="Z48" s="45"/>
      <c r="AA48" s="4"/>
    </row>
    <row r="49" spans="2:27">
      <c r="B49" s="3">
        <v>1560</v>
      </c>
      <c r="C49" t="s">
        <v>71</v>
      </c>
      <c r="D49" s="210">
        <f>SUMIFS([1]juni20!$D$7:$D$362,[1]juni20!$B$7:$B$362,B49)</f>
        <v>34828</v>
      </c>
      <c r="E49" s="37">
        <f t="shared" si="3"/>
        <v>11513.388429752065</v>
      </c>
      <c r="F49" s="180">
        <f t="shared" si="4"/>
        <v>0.76524954723288297</v>
      </c>
      <c r="G49" s="38">
        <f t="shared" si="17"/>
        <v>2119.130803702757</v>
      </c>
      <c r="H49" s="38">
        <f t="shared" si="18"/>
        <v>6410.3706812008395</v>
      </c>
      <c r="I49" s="38">
        <f t="shared" si="19"/>
        <v>709.57507690262491</v>
      </c>
      <c r="J49" s="39">
        <f t="shared" si="20"/>
        <v>2146.4646076304407</v>
      </c>
      <c r="K49" s="38">
        <f t="shared" si="21"/>
        <v>526.82668382234374</v>
      </c>
      <c r="L49" s="39">
        <f t="shared" si="22"/>
        <v>1593.6507185625896</v>
      </c>
      <c r="M49" s="35">
        <f t="shared" si="23"/>
        <v>8004.0213997634291</v>
      </c>
      <c r="N49" s="35">
        <f t="shared" si="24"/>
        <v>42832.021399763427</v>
      </c>
      <c r="O49" s="35">
        <f t="shared" si="25"/>
        <v>14159.345917277165</v>
      </c>
      <c r="P49" s="36">
        <f t="shared" si="14"/>
        <v>0.94111591200293154</v>
      </c>
      <c r="Q49" s="206">
        <v>7.2200299046162399</v>
      </c>
      <c r="R49" s="201">
        <f t="shared" si="15"/>
        <v>-1.8874302777621275E-2</v>
      </c>
      <c r="S49" s="202">
        <f t="shared" si="16"/>
        <v>-1.2387521308382448E-2</v>
      </c>
      <c r="T49" s="204">
        <v>3025</v>
      </c>
      <c r="U49" s="221">
        <v>35498</v>
      </c>
      <c r="V49" s="4">
        <v>11657.799671592775</v>
      </c>
      <c r="W49" s="44"/>
      <c r="X49" s="146"/>
      <c r="Y49" s="44"/>
      <c r="Z49" s="45"/>
      <c r="AA49" s="4"/>
    </row>
    <row r="50" spans="2:27">
      <c r="B50" s="3">
        <v>1563</v>
      </c>
      <c r="C50" t="s">
        <v>72</v>
      </c>
      <c r="D50" s="210">
        <f>SUMIFS([1]juni20!$D$7:$D$362,[1]juni20!$B$7:$B$362,B50)</f>
        <v>104939</v>
      </c>
      <c r="E50" s="37">
        <f t="shared" si="3"/>
        <v>14914.582148948266</v>
      </c>
      <c r="F50" s="180">
        <f t="shared" si="4"/>
        <v>0.99131348744881009</v>
      </c>
      <c r="G50" s="38">
        <f t="shared" si="17"/>
        <v>78.414572185036732</v>
      </c>
      <c r="H50" s="38">
        <f t="shared" si="18"/>
        <v>551.72492989391844</v>
      </c>
      <c r="I50" s="38">
        <f t="shared" si="19"/>
        <v>0</v>
      </c>
      <c r="J50" s="39">
        <f t="shared" si="20"/>
        <v>0</v>
      </c>
      <c r="K50" s="38">
        <f t="shared" si="21"/>
        <v>-182.74839308028115</v>
      </c>
      <c r="L50" s="39">
        <f t="shared" si="22"/>
        <v>-1285.8176937128583</v>
      </c>
      <c r="M50" s="35">
        <f t="shared" si="23"/>
        <v>-734.09276381893983</v>
      </c>
      <c r="N50" s="35">
        <f t="shared" si="24"/>
        <v>104204.90723618105</v>
      </c>
      <c r="O50" s="35">
        <f t="shared" si="25"/>
        <v>14810.248328053021</v>
      </c>
      <c r="P50" s="36">
        <f t="shared" si="14"/>
        <v>0.98437882962081147</v>
      </c>
      <c r="Q50" s="206">
        <v>1282.0832227786145</v>
      </c>
      <c r="R50" s="201">
        <f t="shared" si="15"/>
        <v>-2.8009595880070026E-2</v>
      </c>
      <c r="S50" s="202">
        <f t="shared" si="16"/>
        <v>-1.8339424150622216E-2</v>
      </c>
      <c r="T50" s="204">
        <v>7036</v>
      </c>
      <c r="U50" s="221">
        <v>107963</v>
      </c>
      <c r="V50" s="4">
        <v>15193.216999718548</v>
      </c>
      <c r="W50" s="44"/>
      <c r="X50" s="146"/>
      <c r="Y50" s="44"/>
      <c r="Z50" s="45"/>
      <c r="AA50" s="4"/>
    </row>
    <row r="51" spans="2:27">
      <c r="B51" s="3">
        <v>1566</v>
      </c>
      <c r="C51" t="s">
        <v>73</v>
      </c>
      <c r="D51" s="210">
        <f>SUMIFS([1]juni20!$D$7:$D$362,[1]juni20!$B$7:$B$362,B51)</f>
        <v>71748</v>
      </c>
      <c r="E51" s="37">
        <f t="shared" si="3"/>
        <v>12119.594594594595</v>
      </c>
      <c r="F51" s="180">
        <f t="shared" si="4"/>
        <v>0.80554168156031991</v>
      </c>
      <c r="G51" s="38">
        <f t="shared" si="17"/>
        <v>1755.4071047972393</v>
      </c>
      <c r="H51" s="38">
        <f t="shared" si="18"/>
        <v>10392.010060399658</v>
      </c>
      <c r="I51" s="38">
        <f t="shared" si="19"/>
        <v>497.40291920773956</v>
      </c>
      <c r="J51" s="39">
        <f t="shared" si="20"/>
        <v>2944.625281709818</v>
      </c>
      <c r="K51" s="38">
        <f t="shared" si="21"/>
        <v>314.65452612745844</v>
      </c>
      <c r="L51" s="39">
        <f t="shared" si="22"/>
        <v>1862.754794674554</v>
      </c>
      <c r="M51" s="35">
        <f t="shared" si="23"/>
        <v>12254.764855074212</v>
      </c>
      <c r="N51" s="35">
        <f t="shared" si="24"/>
        <v>84002.764855074216</v>
      </c>
      <c r="O51" s="35">
        <f t="shared" si="25"/>
        <v>14189.656225519293</v>
      </c>
      <c r="P51" s="36">
        <f t="shared" si="14"/>
        <v>0.94313051871930342</v>
      </c>
      <c r="Q51" s="206">
        <v>1315.397380838127</v>
      </c>
      <c r="R51" s="201">
        <f t="shared" si="15"/>
        <v>-0.10125139356891433</v>
      </c>
      <c r="S51" s="202">
        <f t="shared" si="16"/>
        <v>-0.10003686842508849</v>
      </c>
      <c r="T51" s="204">
        <v>5920</v>
      </c>
      <c r="U51" s="221">
        <v>79831</v>
      </c>
      <c r="V51" s="4">
        <v>13466.767881241565</v>
      </c>
      <c r="W51" s="44"/>
      <c r="X51" s="146"/>
      <c r="Y51" s="44"/>
      <c r="Z51" s="45"/>
      <c r="AA51" s="4"/>
    </row>
    <row r="52" spans="2:27">
      <c r="B52" s="3">
        <v>1573</v>
      </c>
      <c r="C52" t="s">
        <v>74</v>
      </c>
      <c r="D52" s="210">
        <f>SUMIFS([1]juni20!$D$7:$D$362,[1]juni20!$B$7:$B$362,B52)</f>
        <v>27494</v>
      </c>
      <c r="E52" s="37">
        <f t="shared" si="3"/>
        <v>12787.906976744185</v>
      </c>
      <c r="F52" s="180">
        <f t="shared" si="4"/>
        <v>0.8499617713514811</v>
      </c>
      <c r="G52" s="38">
        <f t="shared" si="17"/>
        <v>1354.4196755074852</v>
      </c>
      <c r="H52" s="38">
        <f t="shared" si="18"/>
        <v>2912.0023023410931</v>
      </c>
      <c r="I52" s="38">
        <f t="shared" si="19"/>
        <v>263.49358545538308</v>
      </c>
      <c r="J52" s="39">
        <f t="shared" si="20"/>
        <v>566.51120872907359</v>
      </c>
      <c r="K52" s="38">
        <f t="shared" si="21"/>
        <v>80.745192375101936</v>
      </c>
      <c r="L52" s="39">
        <f t="shared" si="22"/>
        <v>173.60216360646916</v>
      </c>
      <c r="M52" s="35">
        <f t="shared" si="23"/>
        <v>3085.6044659475624</v>
      </c>
      <c r="N52" s="35">
        <f t="shared" si="24"/>
        <v>30579.604465947563</v>
      </c>
      <c r="O52" s="35">
        <f t="shared" si="25"/>
        <v>14223.071844626773</v>
      </c>
      <c r="P52" s="36">
        <f t="shared" si="14"/>
        <v>0.94535152320886151</v>
      </c>
      <c r="Q52" s="206">
        <v>91.259690676010905</v>
      </c>
      <c r="R52" s="201">
        <f t="shared" si="15"/>
        <v>3.6375287421312526E-2</v>
      </c>
      <c r="S52" s="202">
        <f t="shared" si="16"/>
        <v>2.8662727142828318E-2</v>
      </c>
      <c r="T52" s="204">
        <v>2150</v>
      </c>
      <c r="U52" s="221">
        <v>26529</v>
      </c>
      <c r="V52" s="4">
        <v>12431.583880037488</v>
      </c>
      <c r="W52" s="44"/>
      <c r="X52" s="146"/>
      <c r="Y52" s="44"/>
      <c r="Z52" s="45"/>
      <c r="AA52" s="4"/>
    </row>
    <row r="53" spans="2:27">
      <c r="B53" s="3">
        <v>1576</v>
      </c>
      <c r="C53" t="s">
        <v>75</v>
      </c>
      <c r="D53" s="210">
        <f>SUMIFS([1]juni20!$D$7:$D$362,[1]juni20!$B$7:$B$362,B53)</f>
        <v>45344</v>
      </c>
      <c r="E53" s="37">
        <f t="shared" si="3"/>
        <v>12929.569432563445</v>
      </c>
      <c r="F53" s="180">
        <f t="shared" si="4"/>
        <v>0.85937751640664217</v>
      </c>
      <c r="G53" s="38">
        <f t="shared" si="17"/>
        <v>1269.4222020159293</v>
      </c>
      <c r="H53" s="38">
        <f t="shared" si="18"/>
        <v>4451.8636624698638</v>
      </c>
      <c r="I53" s="38">
        <f t="shared" si="19"/>
        <v>213.91172591864213</v>
      </c>
      <c r="J53" s="39">
        <f t="shared" si="20"/>
        <v>750.18842279667797</v>
      </c>
      <c r="K53" s="38">
        <f t="shared" si="21"/>
        <v>31.163332838360986</v>
      </c>
      <c r="L53" s="39">
        <f t="shared" si="22"/>
        <v>109.28980826413198</v>
      </c>
      <c r="M53" s="35">
        <f t="shared" si="23"/>
        <v>4561.1534707339961</v>
      </c>
      <c r="N53" s="35">
        <f t="shared" si="24"/>
        <v>49905.153470733996</v>
      </c>
      <c r="O53" s="35">
        <f t="shared" si="25"/>
        <v>14230.154967417735</v>
      </c>
      <c r="P53" s="36">
        <f t="shared" si="14"/>
        <v>0.94582231046161946</v>
      </c>
      <c r="Q53" s="206">
        <v>-495.480960371734</v>
      </c>
      <c r="R53" s="201">
        <f t="shared" si="15"/>
        <v>-1.0086014932541588E-2</v>
      </c>
      <c r="S53" s="202">
        <f t="shared" si="16"/>
        <v>2.8983144980552506E-3</v>
      </c>
      <c r="T53" s="204">
        <v>3507</v>
      </c>
      <c r="U53" s="221">
        <v>45806</v>
      </c>
      <c r="V53" s="4">
        <v>12892.203771460738</v>
      </c>
      <c r="W53" s="44"/>
      <c r="X53" s="146"/>
      <c r="Y53" s="44"/>
      <c r="Z53" s="45"/>
      <c r="AA53" s="4"/>
    </row>
    <row r="54" spans="2:27">
      <c r="B54" s="144">
        <v>1577</v>
      </c>
      <c r="C54" s="34" t="s">
        <v>76</v>
      </c>
      <c r="D54" s="210">
        <f>SUMIFS([1]juni20!$D$7:$D$362,[1]juni20!$B$7:$B$362,B54)</f>
        <v>122439</v>
      </c>
      <c r="E54" s="37">
        <f t="shared" si="3"/>
        <v>11690.919507304498</v>
      </c>
      <c r="F54" s="180">
        <f t="shared" si="4"/>
        <v>0.77704933819326583</v>
      </c>
      <c r="G54" s="38">
        <f t="shared" si="17"/>
        <v>2012.6121571712977</v>
      </c>
      <c r="H54" s="38">
        <f t="shared" si="18"/>
        <v>21078.087122055</v>
      </c>
      <c r="I54" s="38">
        <f t="shared" si="19"/>
        <v>647.43919975927372</v>
      </c>
      <c r="J54" s="39">
        <f t="shared" si="20"/>
        <v>6780.6307390788734</v>
      </c>
      <c r="K54" s="38">
        <f t="shared" si="21"/>
        <v>464.69080667899254</v>
      </c>
      <c r="L54" s="39">
        <f t="shared" si="22"/>
        <v>4866.7068183490883</v>
      </c>
      <c r="M54" s="35">
        <f t="shared" si="23"/>
        <v>25944.793940404088</v>
      </c>
      <c r="N54" s="35">
        <f t="shared" si="24"/>
        <v>148383.79394040408</v>
      </c>
      <c r="O54" s="35">
        <f t="shared" si="25"/>
        <v>14168.222471154786</v>
      </c>
      <c r="P54" s="36">
        <f t="shared" si="14"/>
        <v>0.94170590155095057</v>
      </c>
      <c r="Q54" s="206">
        <v>823.27443741853494</v>
      </c>
      <c r="R54" s="201">
        <f t="shared" si="15"/>
        <v>-4.0105568584361449E-2</v>
      </c>
      <c r="S54" s="202">
        <f t="shared" si="16"/>
        <v>-4.1846998374956021E-2</v>
      </c>
      <c r="T54" s="204">
        <v>10473</v>
      </c>
      <c r="U54" s="221">
        <v>127554.65183752417</v>
      </c>
      <c r="V54" s="147">
        <v>12201.51634183319</v>
      </c>
      <c r="W54" s="45"/>
      <c r="X54" s="147"/>
      <c r="Y54" s="45"/>
      <c r="Z54" s="45"/>
      <c r="AA54" s="45"/>
    </row>
    <row r="55" spans="2:27">
      <c r="B55" s="3">
        <v>1578</v>
      </c>
      <c r="C55" t="s">
        <v>77</v>
      </c>
      <c r="D55" s="210">
        <f>SUMIFS([1]juni20!$D$7:$D$362,[1]juni20!$B$7:$B$362,B55)</f>
        <v>37047</v>
      </c>
      <c r="E55" s="37">
        <f t="shared" si="3"/>
        <v>14533.934876422127</v>
      </c>
      <c r="F55" s="180">
        <f t="shared" si="4"/>
        <v>0.96601336362050871</v>
      </c>
      <c r="G55" s="38">
        <f t="shared" si="17"/>
        <v>306.80293570072024</v>
      </c>
      <c r="H55" s="38">
        <f t="shared" si="18"/>
        <v>782.04068310113587</v>
      </c>
      <c r="I55" s="38">
        <f t="shared" si="19"/>
        <v>0</v>
      </c>
      <c r="J55" s="39">
        <f t="shared" si="20"/>
        <v>0</v>
      </c>
      <c r="K55" s="38">
        <f t="shared" si="21"/>
        <v>-182.74839308028115</v>
      </c>
      <c r="L55" s="39">
        <f t="shared" si="22"/>
        <v>-465.82565396163665</v>
      </c>
      <c r="M55" s="35">
        <f t="shared" si="23"/>
        <v>316.21502913949922</v>
      </c>
      <c r="N55" s="35">
        <f t="shared" si="24"/>
        <v>37363.215029139501</v>
      </c>
      <c r="O55" s="35">
        <f t="shared" si="25"/>
        <v>14657.989419042566</v>
      </c>
      <c r="P55" s="36">
        <f t="shared" si="14"/>
        <v>0.97425878008949085</v>
      </c>
      <c r="Q55" s="206">
        <v>282.86733013966591</v>
      </c>
      <c r="R55" s="201">
        <f t="shared" si="15"/>
        <v>-3.9137877373171488E-2</v>
      </c>
      <c r="S55" s="201">
        <f t="shared" si="16"/>
        <v>-2.2928747803554504E-2</v>
      </c>
      <c r="T55" s="204">
        <v>2549</v>
      </c>
      <c r="U55" s="221">
        <v>38556</v>
      </c>
      <c r="V55" s="4">
        <v>14875</v>
      </c>
      <c r="W55" s="44"/>
      <c r="X55" s="42"/>
      <c r="Y55" s="44"/>
      <c r="Z55" s="45"/>
      <c r="AA55" s="45"/>
    </row>
    <row r="56" spans="2:27">
      <c r="B56" s="3">
        <v>1579</v>
      </c>
      <c r="C56" t="s">
        <v>78</v>
      </c>
      <c r="D56" s="210">
        <f>SUMIFS([1]juni20!$D$7:$D$362,[1]juni20!$B$7:$B$362,B56)</f>
        <v>159063</v>
      </c>
      <c r="E56" s="37">
        <f t="shared" si="3"/>
        <v>11978.537540477446</v>
      </c>
      <c r="F56" s="180">
        <f t="shared" si="4"/>
        <v>0.79616617517001942</v>
      </c>
      <c r="G56" s="38">
        <f t="shared" si="17"/>
        <v>1840.0413372675287</v>
      </c>
      <c r="H56" s="38">
        <f t="shared" si="18"/>
        <v>24433.908917575511</v>
      </c>
      <c r="I56" s="38">
        <f t="shared" si="19"/>
        <v>546.7728881487418</v>
      </c>
      <c r="J56" s="39">
        <f t="shared" si="20"/>
        <v>7260.597181727142</v>
      </c>
      <c r="K56" s="38">
        <f t="shared" si="21"/>
        <v>364.02449506846062</v>
      </c>
      <c r="L56" s="39">
        <f t="shared" si="22"/>
        <v>4833.8812700140888</v>
      </c>
      <c r="M56" s="35">
        <f t="shared" si="23"/>
        <v>29267.790187589599</v>
      </c>
      <c r="N56" s="35">
        <f t="shared" si="24"/>
        <v>188330.79018758959</v>
      </c>
      <c r="O56" s="35">
        <f t="shared" si="25"/>
        <v>14182.603372813433</v>
      </c>
      <c r="P56" s="36">
        <f t="shared" si="14"/>
        <v>0.94266174339978825</v>
      </c>
      <c r="Q56" s="206">
        <v>1261.1141081333481</v>
      </c>
      <c r="R56" s="201">
        <f t="shared" si="15"/>
        <v>-4.8353226240689225E-2</v>
      </c>
      <c r="S56" s="201">
        <f t="shared" si="16"/>
        <v>-5.164984131659317E-2</v>
      </c>
      <c r="T56" s="204">
        <v>13279</v>
      </c>
      <c r="U56" s="221">
        <v>167145</v>
      </c>
      <c r="V56" s="4">
        <v>12630.922693266833</v>
      </c>
      <c r="W56" s="44"/>
      <c r="Z56" s="45"/>
      <c r="AA56" s="45"/>
    </row>
    <row r="57" spans="2:27" ht="30.9" customHeight="1">
      <c r="B57" s="3">
        <v>1804</v>
      </c>
      <c r="C57" t="s">
        <v>79</v>
      </c>
      <c r="D57" s="210">
        <f>SUMIFS([1]juni20!$D$7:$D$362,[1]juni20!$B$7:$B$362,B57)</f>
        <v>767422</v>
      </c>
      <c r="E57" s="37">
        <f t="shared" si="3"/>
        <v>14657.486105009835</v>
      </c>
      <c r="F57" s="180">
        <f t="shared" si="4"/>
        <v>0.97422532678962126</v>
      </c>
      <c r="G57" s="38">
        <f t="shared" si="17"/>
        <v>232.67219854809517</v>
      </c>
      <c r="H57" s="38">
        <f t="shared" si="18"/>
        <v>12182.01829938262</v>
      </c>
      <c r="I57" s="38">
        <f t="shared" si="19"/>
        <v>0</v>
      </c>
      <c r="J57" s="39">
        <f t="shared" si="20"/>
        <v>0</v>
      </c>
      <c r="K57" s="38">
        <f t="shared" si="21"/>
        <v>-182.74839308028115</v>
      </c>
      <c r="L57" s="39">
        <f t="shared" si="22"/>
        <v>-9568.1576165042807</v>
      </c>
      <c r="M57" s="35">
        <f t="shared" si="23"/>
        <v>2613.8606828783395</v>
      </c>
      <c r="N57" s="35">
        <f t="shared" si="24"/>
        <v>770035.86068287829</v>
      </c>
      <c r="O57" s="35">
        <f t="shared" si="25"/>
        <v>14707.409910477649</v>
      </c>
      <c r="P57" s="36">
        <f t="shared" si="14"/>
        <v>0.97754356535713582</v>
      </c>
      <c r="Q57" s="206">
        <v>3769.8679498323145</v>
      </c>
      <c r="R57" s="201">
        <f t="shared" si="15"/>
        <v>-4.4018344220078751E-3</v>
      </c>
      <c r="S57" s="201">
        <f t="shared" si="16"/>
        <v>-1.0734019022681594E-2</v>
      </c>
      <c r="T57" s="204">
        <v>52357</v>
      </c>
      <c r="U57" s="221">
        <v>770815</v>
      </c>
      <c r="V57" s="4">
        <v>14816.52698754421</v>
      </c>
      <c r="W57" s="44"/>
      <c r="Z57" s="45"/>
      <c r="AA57" s="45"/>
    </row>
    <row r="58" spans="2:27">
      <c r="B58" s="208">
        <v>1806</v>
      </c>
      <c r="C58" s="209" t="s">
        <v>80</v>
      </c>
      <c r="D58" s="210">
        <f>SUMIFS([1]juni20!$D$7:$D$362,[1]juni20!$B$7:$B$362,B58)</f>
        <v>296295</v>
      </c>
      <c r="E58" s="37">
        <f t="shared" si="3"/>
        <v>13563.515678644999</v>
      </c>
      <c r="F58" s="180">
        <f t="shared" si="4"/>
        <v>0.90151342459247774</v>
      </c>
      <c r="G58" s="38">
        <f t="shared" si="17"/>
        <v>889.05445436699699</v>
      </c>
      <c r="H58" s="38">
        <f t="shared" si="18"/>
        <v>19421.39455564705</v>
      </c>
      <c r="I58" s="38">
        <f t="shared" si="19"/>
        <v>0</v>
      </c>
      <c r="J58" s="39">
        <f t="shared" si="20"/>
        <v>0</v>
      </c>
      <c r="K58" s="38">
        <f t="shared" si="21"/>
        <v>-182.74839308028115</v>
      </c>
      <c r="L58" s="39">
        <f t="shared" si="22"/>
        <v>-3992.1386468387418</v>
      </c>
      <c r="M58" s="35">
        <f t="shared" si="23"/>
        <v>15429.255908808307</v>
      </c>
      <c r="N58" s="35">
        <f t="shared" si="24"/>
        <v>311724.25590880832</v>
      </c>
      <c r="O58" s="35">
        <f t="shared" si="25"/>
        <v>14269.821739931716</v>
      </c>
      <c r="P58" s="36">
        <f t="shared" si="14"/>
        <v>0.94845880447827868</v>
      </c>
      <c r="Q58" s="206">
        <v>1407.1991474699917</v>
      </c>
      <c r="R58" s="201">
        <f t="shared" si="15"/>
        <v>-3.9456904328266295E-3</v>
      </c>
      <c r="S58" s="201">
        <f t="shared" si="16"/>
        <v>2.6657938833665224E-3</v>
      </c>
      <c r="T58" s="204">
        <v>21845</v>
      </c>
      <c r="U58" s="222">
        <v>297468.71948051947</v>
      </c>
      <c r="V58" s="223">
        <v>13527.454273784424</v>
      </c>
      <c r="W58" s="44"/>
      <c r="Z58" s="45"/>
      <c r="AA58" s="45"/>
    </row>
    <row r="59" spans="2:27">
      <c r="B59" s="3">
        <v>1811</v>
      </c>
      <c r="C59" t="s">
        <v>81</v>
      </c>
      <c r="D59" s="210">
        <f>SUMIFS([1]juni20!$D$7:$D$362,[1]juni20!$B$7:$B$362,B59)</f>
        <v>21200</v>
      </c>
      <c r="E59" s="37">
        <f t="shared" si="3"/>
        <v>14866.760168302946</v>
      </c>
      <c r="F59" s="180">
        <f t="shared" si="4"/>
        <v>0.98813494889259823</v>
      </c>
      <c r="G59" s="38">
        <f t="shared" si="17"/>
        <v>107.10776057222866</v>
      </c>
      <c r="H59" s="38">
        <f t="shared" si="18"/>
        <v>152.73566657599807</v>
      </c>
      <c r="I59" s="38">
        <f t="shared" si="19"/>
        <v>0</v>
      </c>
      <c r="J59" s="39">
        <f t="shared" si="20"/>
        <v>0</v>
      </c>
      <c r="K59" s="38">
        <f t="shared" si="21"/>
        <v>-182.74839308028115</v>
      </c>
      <c r="L59" s="39">
        <f t="shared" si="22"/>
        <v>-260.59920853248093</v>
      </c>
      <c r="M59" s="35">
        <f t="shared" si="23"/>
        <v>-107.86354195648286</v>
      </c>
      <c r="N59" s="35">
        <f t="shared" si="24"/>
        <v>21092.136458043518</v>
      </c>
      <c r="O59" s="35">
        <f t="shared" si="25"/>
        <v>14791.119535794893</v>
      </c>
      <c r="P59" s="36">
        <f t="shared" si="14"/>
        <v>0.98310741419832659</v>
      </c>
      <c r="Q59" s="206">
        <v>115.01106817542674</v>
      </c>
      <c r="R59" s="201">
        <f t="shared" si="15"/>
        <v>-3.2449454611838804E-2</v>
      </c>
      <c r="S59" s="201">
        <f t="shared" si="16"/>
        <v>-1.6165293960144635E-2</v>
      </c>
      <c r="T59" s="204">
        <v>1426</v>
      </c>
      <c r="U59" s="221">
        <v>21911</v>
      </c>
      <c r="V59" s="4">
        <v>15111.034482758621</v>
      </c>
      <c r="W59" s="44"/>
      <c r="Z59" s="4"/>
      <c r="AA59" s="4"/>
    </row>
    <row r="60" spans="2:27">
      <c r="B60" s="3">
        <v>1812</v>
      </c>
      <c r="C60" t="s">
        <v>82</v>
      </c>
      <c r="D60" s="210">
        <f>SUMIFS([1]juni20!$D$7:$D$362,[1]juni20!$B$7:$B$362,B60)</f>
        <v>20466</v>
      </c>
      <c r="E60" s="37">
        <f t="shared" si="3"/>
        <v>10362.531645569619</v>
      </c>
      <c r="F60" s="180">
        <f t="shared" si="4"/>
        <v>0.68875663305744472</v>
      </c>
      <c r="G60" s="38">
        <f t="shared" si="17"/>
        <v>2809.6448742122247</v>
      </c>
      <c r="H60" s="38">
        <f t="shared" si="18"/>
        <v>5549.0486265691434</v>
      </c>
      <c r="I60" s="38">
        <f t="shared" si="19"/>
        <v>1112.3749513664811</v>
      </c>
      <c r="J60" s="39">
        <f t="shared" si="20"/>
        <v>2196.9405289488</v>
      </c>
      <c r="K60" s="38">
        <f t="shared" si="21"/>
        <v>929.62655828619995</v>
      </c>
      <c r="L60" s="39">
        <f t="shared" si="22"/>
        <v>1836.0124526152449</v>
      </c>
      <c r="M60" s="35">
        <f t="shared" si="23"/>
        <v>7385.0610791843883</v>
      </c>
      <c r="N60" s="35">
        <f t="shared" si="24"/>
        <v>27851.061079184386</v>
      </c>
      <c r="O60" s="35">
        <f t="shared" si="25"/>
        <v>14101.803078068044</v>
      </c>
      <c r="P60" s="36">
        <f t="shared" si="14"/>
        <v>0.9372912662941596</v>
      </c>
      <c r="Q60" s="206">
        <v>178.36762283028838</v>
      </c>
      <c r="R60" s="201">
        <f t="shared" si="15"/>
        <v>-4.2391914654688376E-2</v>
      </c>
      <c r="S60" s="201">
        <f t="shared" si="16"/>
        <v>-2.3482185374451858E-2</v>
      </c>
      <c r="T60" s="204">
        <v>1975</v>
      </c>
      <c r="U60" s="221">
        <v>21372</v>
      </c>
      <c r="V60" s="4">
        <v>10611.717974180734</v>
      </c>
      <c r="W60" s="44"/>
      <c r="Z60" s="4"/>
      <c r="AA60" s="4"/>
    </row>
    <row r="61" spans="2:27">
      <c r="B61" s="3">
        <v>1813</v>
      </c>
      <c r="C61" t="s">
        <v>83</v>
      </c>
      <c r="D61" s="210">
        <f>SUMIFS([1]juni20!$D$7:$D$362,[1]juni20!$B$7:$B$362,B61)</f>
        <v>94190</v>
      </c>
      <c r="E61" s="37">
        <f t="shared" si="3"/>
        <v>11897.183276493621</v>
      </c>
      <c r="F61" s="180">
        <f t="shared" si="4"/>
        <v>0.79075887791266219</v>
      </c>
      <c r="G61" s="38">
        <f t="shared" si="17"/>
        <v>1888.8538956578238</v>
      </c>
      <c r="H61" s="38">
        <f t="shared" si="18"/>
        <v>14954.056291922992</v>
      </c>
      <c r="I61" s="38">
        <f t="shared" si="19"/>
        <v>575.24688054308058</v>
      </c>
      <c r="J61" s="39">
        <f t="shared" si="20"/>
        <v>4554.229553259569</v>
      </c>
      <c r="K61" s="38">
        <f t="shared" si="21"/>
        <v>392.4984874627994</v>
      </c>
      <c r="L61" s="39">
        <f t="shared" si="22"/>
        <v>3107.4105252429831</v>
      </c>
      <c r="M61" s="35">
        <f t="shared" si="23"/>
        <v>18061.466817165976</v>
      </c>
      <c r="N61" s="35">
        <f t="shared" si="24"/>
        <v>112251.46681716597</v>
      </c>
      <c r="O61" s="35">
        <f t="shared" si="25"/>
        <v>14178.535659614245</v>
      </c>
      <c r="P61" s="36">
        <f t="shared" si="14"/>
        <v>0.94239137853692057</v>
      </c>
      <c r="Q61" s="206">
        <v>1124.4091493404521</v>
      </c>
      <c r="R61" s="201">
        <f t="shared" si="15"/>
        <v>-1.6538935410445425E-2</v>
      </c>
      <c r="S61" s="201">
        <f t="shared" si="16"/>
        <v>-1.6663156840859703E-2</v>
      </c>
      <c r="T61" s="204">
        <v>7917</v>
      </c>
      <c r="U61" s="221">
        <v>95774</v>
      </c>
      <c r="V61" s="4">
        <v>12098.787266296109</v>
      </c>
      <c r="W61" s="44"/>
      <c r="Z61" s="4"/>
      <c r="AA61" s="4"/>
    </row>
    <row r="62" spans="2:27">
      <c r="B62" s="3">
        <v>1815</v>
      </c>
      <c r="C62" t="s">
        <v>84</v>
      </c>
      <c r="D62" s="210">
        <f>SUMIFS([1]juni20!$D$7:$D$362,[1]juni20!$B$7:$B$362,B62)</f>
        <v>11958</v>
      </c>
      <c r="E62" s="37">
        <f t="shared" si="3"/>
        <v>9965</v>
      </c>
      <c r="F62" s="180">
        <f t="shared" si="4"/>
        <v>0.66233427150515189</v>
      </c>
      <c r="G62" s="38">
        <f t="shared" si="17"/>
        <v>3048.1638615539964</v>
      </c>
      <c r="H62" s="38">
        <f t="shared" si="18"/>
        <v>3657.7966338647957</v>
      </c>
      <c r="I62" s="38">
        <f t="shared" si="19"/>
        <v>1251.5110273158477</v>
      </c>
      <c r="J62" s="39">
        <f t="shared" si="20"/>
        <v>1501.8132327790172</v>
      </c>
      <c r="K62" s="38">
        <f t="shared" si="21"/>
        <v>1068.7626342355666</v>
      </c>
      <c r="L62" s="39">
        <f t="shared" si="22"/>
        <v>1282.5151610826799</v>
      </c>
      <c r="M62" s="35">
        <f t="shared" si="23"/>
        <v>4940.3117949474754</v>
      </c>
      <c r="N62" s="35">
        <f t="shared" si="24"/>
        <v>16898.311794947476</v>
      </c>
      <c r="O62" s="35">
        <f t="shared" si="25"/>
        <v>14081.926495789563</v>
      </c>
      <c r="P62" s="36">
        <f t="shared" si="14"/>
        <v>0.93597014821654501</v>
      </c>
      <c r="Q62" s="206">
        <v>262.16703665637669</v>
      </c>
      <c r="R62" s="201">
        <f t="shared" si="15"/>
        <v>-6.6437661019595598E-2</v>
      </c>
      <c r="S62" s="201">
        <f t="shared" si="16"/>
        <v>-4.1542665313451514E-2</v>
      </c>
      <c r="T62" s="204">
        <v>1200</v>
      </c>
      <c r="U62" s="221">
        <v>12809</v>
      </c>
      <c r="V62" s="4">
        <v>10396.915584415585</v>
      </c>
      <c r="W62" s="44"/>
      <c r="Z62" s="4"/>
      <c r="AA62" s="4"/>
    </row>
    <row r="63" spans="2:27">
      <c r="B63" s="3">
        <v>1816</v>
      </c>
      <c r="C63" t="s">
        <v>85</v>
      </c>
      <c r="D63" s="210">
        <f>SUMIFS([1]juni20!$D$7:$D$362,[1]juni20!$B$7:$B$362,B63)</f>
        <v>5394</v>
      </c>
      <c r="E63" s="37">
        <f t="shared" si="3"/>
        <v>11675.324675324677</v>
      </c>
      <c r="F63" s="180">
        <f t="shared" si="4"/>
        <v>0.77601281118086241</v>
      </c>
      <c r="G63" s="38">
        <f t="shared" si="17"/>
        <v>2021.9690563591903</v>
      </c>
      <c r="H63" s="38">
        <f t="shared" si="18"/>
        <v>934.14970403794598</v>
      </c>
      <c r="I63" s="38">
        <f t="shared" si="19"/>
        <v>652.89739095221103</v>
      </c>
      <c r="J63" s="39">
        <f t="shared" si="20"/>
        <v>301.63859461992149</v>
      </c>
      <c r="K63" s="38">
        <f t="shared" si="21"/>
        <v>470.14899787192985</v>
      </c>
      <c r="L63" s="39">
        <f t="shared" si="22"/>
        <v>217.20883701683158</v>
      </c>
      <c r="M63" s="35">
        <f t="shared" si="23"/>
        <v>1151.3585410547776</v>
      </c>
      <c r="N63" s="35">
        <f t="shared" si="24"/>
        <v>6545.3585410547776</v>
      </c>
      <c r="O63" s="35">
        <f t="shared" si="25"/>
        <v>14167.442729555794</v>
      </c>
      <c r="P63" s="36">
        <f t="shared" si="14"/>
        <v>0.9416540752003304</v>
      </c>
      <c r="Q63" s="206">
        <v>70.577059112704774</v>
      </c>
      <c r="R63" s="201">
        <f t="shared" si="15"/>
        <v>6.4325177584846099E-2</v>
      </c>
      <c r="S63" s="201">
        <f t="shared" si="16"/>
        <v>0.14495587285642547</v>
      </c>
      <c r="T63" s="204">
        <v>462</v>
      </c>
      <c r="U63" s="221">
        <v>5068</v>
      </c>
      <c r="V63" s="4">
        <v>10197.183098591549</v>
      </c>
      <c r="W63" s="44"/>
      <c r="Z63" s="4"/>
      <c r="AA63" s="4"/>
    </row>
    <row r="64" spans="2:27">
      <c r="B64" s="3">
        <v>1818</v>
      </c>
      <c r="C64" t="s">
        <v>58</v>
      </c>
      <c r="D64" s="210">
        <f>SUMIFS([1]juni20!$D$7:$D$362,[1]juni20!$B$7:$B$362,B64)</f>
        <v>22607</v>
      </c>
      <c r="E64" s="37">
        <f t="shared" si="3"/>
        <v>12722.003376477209</v>
      </c>
      <c r="F64" s="180">
        <f t="shared" si="4"/>
        <v>0.84558141881034765</v>
      </c>
      <c r="G64" s="38">
        <f t="shared" si="17"/>
        <v>1393.961835667671</v>
      </c>
      <c r="H64" s="38">
        <f t="shared" si="18"/>
        <v>2477.0701819814512</v>
      </c>
      <c r="I64" s="38">
        <f t="shared" si="19"/>
        <v>286.5598455488248</v>
      </c>
      <c r="J64" s="39">
        <f t="shared" si="20"/>
        <v>509.21684554026166</v>
      </c>
      <c r="K64" s="38">
        <f t="shared" si="21"/>
        <v>103.81145246854365</v>
      </c>
      <c r="L64" s="39">
        <f t="shared" si="22"/>
        <v>184.47295103660207</v>
      </c>
      <c r="M64" s="35">
        <f t="shared" si="23"/>
        <v>2661.5431330180531</v>
      </c>
      <c r="N64" s="35">
        <f t="shared" si="24"/>
        <v>25268.543133018055</v>
      </c>
      <c r="O64" s="35">
        <f t="shared" si="25"/>
        <v>14219.776664613424</v>
      </c>
      <c r="P64" s="36">
        <f t="shared" si="14"/>
        <v>0.94513250558180484</v>
      </c>
      <c r="Q64" s="206">
        <v>150.97031178198495</v>
      </c>
      <c r="R64" s="201">
        <f t="shared" si="15"/>
        <v>-4.2076271186440681E-2</v>
      </c>
      <c r="S64" s="201">
        <f t="shared" si="16"/>
        <v>-4.045906736739692E-2</v>
      </c>
      <c r="T64" s="204">
        <v>1777</v>
      </c>
      <c r="U64" s="221">
        <v>23600</v>
      </c>
      <c r="V64" s="4">
        <v>13258.426966292134</v>
      </c>
      <c r="W64" s="44"/>
      <c r="Z64" s="4"/>
      <c r="AA64" s="4"/>
    </row>
    <row r="65" spans="2:27">
      <c r="B65" s="3">
        <v>1820</v>
      </c>
      <c r="C65" t="s">
        <v>86</v>
      </c>
      <c r="D65" s="210">
        <f>SUMIFS([1]juni20!$D$7:$D$362,[1]juni20!$B$7:$B$362,B65)</f>
        <v>91908</v>
      </c>
      <c r="E65" s="37">
        <f t="shared" si="3"/>
        <v>12341.614072780987</v>
      </c>
      <c r="F65" s="180">
        <f t="shared" si="4"/>
        <v>0.82029844115334927</v>
      </c>
      <c r="G65" s="38">
        <f t="shared" si="17"/>
        <v>1622.1954178854041</v>
      </c>
      <c r="H65" s="38">
        <f t="shared" si="18"/>
        <v>12080.489276992605</v>
      </c>
      <c r="I65" s="38">
        <f t="shared" si="19"/>
        <v>419.6961018425024</v>
      </c>
      <c r="J65" s="39">
        <f t="shared" si="20"/>
        <v>3125.4768704211151</v>
      </c>
      <c r="K65" s="38">
        <f t="shared" si="21"/>
        <v>236.94770876222125</v>
      </c>
      <c r="L65" s="39">
        <f t="shared" si="22"/>
        <v>1764.5495871522617</v>
      </c>
      <c r="M65" s="35">
        <f t="shared" si="23"/>
        <v>13845.038864144866</v>
      </c>
      <c r="N65" s="35">
        <f t="shared" si="24"/>
        <v>105753.03886414487</v>
      </c>
      <c r="O65" s="35">
        <f t="shared" si="25"/>
        <v>14200.757199428612</v>
      </c>
      <c r="P65" s="36">
        <f t="shared" si="14"/>
        <v>0.94386835669895486</v>
      </c>
      <c r="Q65" s="206">
        <v>545.94330998335499</v>
      </c>
      <c r="R65" s="201">
        <f t="shared" si="15"/>
        <v>7.9731523014663144E-3</v>
      </c>
      <c r="S65" s="201">
        <f t="shared" si="16"/>
        <v>3.641859045974661E-3</v>
      </c>
      <c r="T65" s="204">
        <v>7447</v>
      </c>
      <c r="U65" s="221">
        <v>91181</v>
      </c>
      <c r="V65" s="4">
        <v>12296.830748482806</v>
      </c>
      <c r="W65" s="44"/>
      <c r="Z65" s="4"/>
      <c r="AA65" s="4"/>
    </row>
    <row r="66" spans="2:27">
      <c r="B66" s="3">
        <v>1822</v>
      </c>
      <c r="C66" t="s">
        <v>87</v>
      </c>
      <c r="D66" s="210">
        <f>SUMIFS([1]juni20!$D$7:$D$362,[1]juni20!$B$7:$B$362,B66)</f>
        <v>22360</v>
      </c>
      <c r="E66" s="37">
        <f t="shared" si="3"/>
        <v>9747.16652136007</v>
      </c>
      <c r="F66" s="180">
        <f t="shared" si="4"/>
        <v>0.64785573880225067</v>
      </c>
      <c r="G66" s="38">
        <f t="shared" si="17"/>
        <v>3178.8639487379542</v>
      </c>
      <c r="H66" s="38">
        <f t="shared" si="18"/>
        <v>7292.3138984048664</v>
      </c>
      <c r="I66" s="38">
        <f t="shared" si="19"/>
        <v>1327.7527448398232</v>
      </c>
      <c r="J66" s="39">
        <f t="shared" si="20"/>
        <v>3045.8647966625545</v>
      </c>
      <c r="K66" s="38">
        <f t="shared" si="21"/>
        <v>1145.004351759542</v>
      </c>
      <c r="L66" s="39">
        <f t="shared" si="22"/>
        <v>2626.6399829363891</v>
      </c>
      <c r="M66" s="35">
        <f t="shared" si="23"/>
        <v>9918.9538813412546</v>
      </c>
      <c r="N66" s="35">
        <f t="shared" si="24"/>
        <v>32278.953881341255</v>
      </c>
      <c r="O66" s="35">
        <f t="shared" si="25"/>
        <v>14071.034821857565</v>
      </c>
      <c r="P66" s="36">
        <f t="shared" si="14"/>
        <v>0.93524622158139992</v>
      </c>
      <c r="Q66" s="206">
        <v>509.40773507477206</v>
      </c>
      <c r="R66" s="201">
        <f t="shared" si="15"/>
        <v>-2.7741542742847205E-2</v>
      </c>
      <c r="S66" s="201">
        <f t="shared" si="16"/>
        <v>-1.6722048458328493E-2</v>
      </c>
      <c r="T66" s="204">
        <v>2294</v>
      </c>
      <c r="U66" s="221">
        <v>22998</v>
      </c>
      <c r="V66" s="4">
        <v>9912.9310344827591</v>
      </c>
      <c r="W66" s="44"/>
      <c r="Z66" s="4"/>
      <c r="AA66" s="4"/>
    </row>
    <row r="67" spans="2:27">
      <c r="B67" s="3">
        <v>1824</v>
      </c>
      <c r="C67" t="s">
        <v>88</v>
      </c>
      <c r="D67" s="210">
        <f>SUMIFS([1]juni20!$D$7:$D$362,[1]juni20!$B$7:$B$362,B67)</f>
        <v>166783</v>
      </c>
      <c r="E67" s="37">
        <f t="shared" si="3"/>
        <v>12560.852538032837</v>
      </c>
      <c r="F67" s="180">
        <f t="shared" si="4"/>
        <v>0.83487035777838614</v>
      </c>
      <c r="G67" s="38">
        <f t="shared" si="17"/>
        <v>1490.6523387342938</v>
      </c>
      <c r="H67" s="38">
        <f t="shared" si="18"/>
        <v>19792.881753713955</v>
      </c>
      <c r="I67" s="38">
        <f t="shared" si="19"/>
        <v>342.96263900435474</v>
      </c>
      <c r="J67" s="39">
        <f t="shared" si="20"/>
        <v>4553.8579206998229</v>
      </c>
      <c r="K67" s="38">
        <f t="shared" si="21"/>
        <v>160.21424592407359</v>
      </c>
      <c r="L67" s="39">
        <f t="shared" si="22"/>
        <v>2127.324757379849</v>
      </c>
      <c r="M67" s="35">
        <f t="shared" si="23"/>
        <v>21920.206511093806</v>
      </c>
      <c r="N67" s="35">
        <f t="shared" si="24"/>
        <v>188703.2065110938</v>
      </c>
      <c r="O67" s="35">
        <f t="shared" si="25"/>
        <v>14211.719122691204</v>
      </c>
      <c r="P67" s="36">
        <f t="shared" si="14"/>
        <v>0.94459695253020659</v>
      </c>
      <c r="Q67" s="206">
        <v>1276.0030106028098</v>
      </c>
      <c r="R67" s="201">
        <f t="shared" si="15"/>
        <v>-8.7486255980505773E-3</v>
      </c>
      <c r="S67" s="201">
        <f t="shared" si="16"/>
        <v>5.8308262609798743E-4</v>
      </c>
      <c r="T67" s="204">
        <v>13278</v>
      </c>
      <c r="U67" s="221">
        <v>168255</v>
      </c>
      <c r="V67" s="4">
        <v>12553.532791166157</v>
      </c>
      <c r="W67" s="44"/>
      <c r="Z67" s="4"/>
      <c r="AA67" s="4"/>
    </row>
    <row r="68" spans="2:27">
      <c r="B68" s="3">
        <v>1825</v>
      </c>
      <c r="C68" t="s">
        <v>89</v>
      </c>
      <c r="D68" s="210">
        <f>SUMIFS([1]juni20!$D$7:$D$362,[1]juni20!$B$7:$B$362,B68)</f>
        <v>17569</v>
      </c>
      <c r="E68" s="37">
        <f t="shared" si="3"/>
        <v>11854.925775978409</v>
      </c>
      <c r="F68" s="180">
        <f t="shared" si="4"/>
        <v>0.78795018841749187</v>
      </c>
      <c r="G68" s="38">
        <f t="shared" si="17"/>
        <v>1914.208395966951</v>
      </c>
      <c r="H68" s="38">
        <f t="shared" si="18"/>
        <v>2836.8568428230215</v>
      </c>
      <c r="I68" s="38">
        <f t="shared" si="19"/>
        <v>590.03700572340483</v>
      </c>
      <c r="J68" s="39">
        <f t="shared" si="20"/>
        <v>874.43484248208597</v>
      </c>
      <c r="K68" s="38">
        <f t="shared" si="21"/>
        <v>407.28861264312366</v>
      </c>
      <c r="L68" s="39">
        <f t="shared" si="22"/>
        <v>603.60172393710923</v>
      </c>
      <c r="M68" s="35">
        <f t="shared" si="23"/>
        <v>3440.4585667601305</v>
      </c>
      <c r="N68" s="35">
        <f t="shared" si="24"/>
        <v>21009.458566760131</v>
      </c>
      <c r="O68" s="35">
        <f t="shared" si="25"/>
        <v>14176.422784588482</v>
      </c>
      <c r="P68" s="36">
        <f t="shared" si="14"/>
        <v>0.94225094406216192</v>
      </c>
      <c r="Q68" s="206">
        <v>114.29654027062406</v>
      </c>
      <c r="R68" s="201">
        <f t="shared" si="15"/>
        <v>-3.6417484780343332E-2</v>
      </c>
      <c r="S68" s="201">
        <f t="shared" si="16"/>
        <v>-2.9265387838766883E-2</v>
      </c>
      <c r="T68" s="204">
        <v>1482</v>
      </c>
      <c r="U68" s="221">
        <v>18233</v>
      </c>
      <c r="V68" s="4">
        <v>12212.324179504354</v>
      </c>
      <c r="W68" s="44"/>
      <c r="Z68" s="4"/>
      <c r="AA68" s="4"/>
    </row>
    <row r="69" spans="2:27">
      <c r="B69" s="3">
        <v>1826</v>
      </c>
      <c r="C69" t="s">
        <v>90</v>
      </c>
      <c r="D69" s="210">
        <f>SUMIFS([1]juni20!$D$7:$D$362,[1]juni20!$B$7:$B$362,B69)</f>
        <v>15129</v>
      </c>
      <c r="E69" s="37">
        <f t="shared" si="3"/>
        <v>11664.610639938319</v>
      </c>
      <c r="F69" s="180">
        <f t="shared" si="4"/>
        <v>0.77530069147965786</v>
      </c>
      <c r="G69" s="38">
        <f t="shared" si="17"/>
        <v>2028.3974775910049</v>
      </c>
      <c r="H69" s="38">
        <f t="shared" si="18"/>
        <v>2630.8315284355335</v>
      </c>
      <c r="I69" s="38">
        <f t="shared" si="19"/>
        <v>656.64730333743626</v>
      </c>
      <c r="J69" s="39">
        <f t="shared" si="20"/>
        <v>851.67155242865488</v>
      </c>
      <c r="K69" s="38">
        <f t="shared" si="21"/>
        <v>473.89891025715508</v>
      </c>
      <c r="L69" s="39">
        <f t="shared" si="22"/>
        <v>614.64688660353011</v>
      </c>
      <c r="M69" s="35">
        <f t="shared" si="23"/>
        <v>3245.4784150390637</v>
      </c>
      <c r="N69" s="35">
        <f t="shared" si="24"/>
        <v>18374.478415039062</v>
      </c>
      <c r="O69" s="35">
        <f t="shared" si="25"/>
        <v>14166.907027786479</v>
      </c>
      <c r="P69" s="36">
        <f t="shared" si="14"/>
        <v>0.94161846921527037</v>
      </c>
      <c r="Q69" s="206">
        <v>246.7434971194366</v>
      </c>
      <c r="R69" s="201">
        <f t="shared" si="15"/>
        <v>-2.343144848954299E-2</v>
      </c>
      <c r="S69" s="201">
        <f t="shared" si="16"/>
        <v>2.3251088282737878E-2</v>
      </c>
      <c r="T69" s="204">
        <v>1297</v>
      </c>
      <c r="U69" s="221">
        <v>15492</v>
      </c>
      <c r="V69" s="4">
        <v>11399.558498896247</v>
      </c>
      <c r="W69" s="44"/>
      <c r="Z69" s="4"/>
      <c r="AA69" s="4"/>
    </row>
    <row r="70" spans="2:27">
      <c r="B70" s="3">
        <v>1827</v>
      </c>
      <c r="C70" t="s">
        <v>91</v>
      </c>
      <c r="D70" s="210">
        <f>SUMIFS([1]juni20!$D$7:$D$362,[1]juni20!$B$7:$B$362,B70)</f>
        <v>17006</v>
      </c>
      <c r="E70" s="37">
        <f t="shared" si="3"/>
        <v>12404.084609773887</v>
      </c>
      <c r="F70" s="180">
        <f t="shared" si="4"/>
        <v>0.82445061151057242</v>
      </c>
      <c r="G70" s="38">
        <f t="shared" si="17"/>
        <v>1584.7130956896642</v>
      </c>
      <c r="H70" s="38">
        <f t="shared" si="18"/>
        <v>2172.6416541905296</v>
      </c>
      <c r="I70" s="38">
        <f t="shared" si="19"/>
        <v>397.83141389498746</v>
      </c>
      <c r="J70" s="39">
        <f t="shared" si="20"/>
        <v>545.42686845002777</v>
      </c>
      <c r="K70" s="38">
        <f t="shared" si="21"/>
        <v>215.08302081470632</v>
      </c>
      <c r="L70" s="39">
        <f t="shared" si="22"/>
        <v>294.87882153696233</v>
      </c>
      <c r="M70" s="35">
        <f t="shared" si="23"/>
        <v>2467.5204757274919</v>
      </c>
      <c r="N70" s="35">
        <f t="shared" si="24"/>
        <v>19473.520475727491</v>
      </c>
      <c r="O70" s="35">
        <f t="shared" si="25"/>
        <v>14203.880726278257</v>
      </c>
      <c r="P70" s="36">
        <f t="shared" si="14"/>
        <v>0.94407596521681603</v>
      </c>
      <c r="Q70" s="206">
        <v>-137.78528562008842</v>
      </c>
      <c r="R70" s="201">
        <f t="shared" si="15"/>
        <v>-6.8317536843258642E-2</v>
      </c>
      <c r="S70" s="201">
        <f t="shared" si="16"/>
        <v>-5.4726253646223889E-2</v>
      </c>
      <c r="T70" s="204">
        <v>1371</v>
      </c>
      <c r="U70" s="221">
        <v>18253</v>
      </c>
      <c r="V70" s="4">
        <v>13122.214234363768</v>
      </c>
      <c r="W70" s="44"/>
      <c r="Z70" s="4"/>
      <c r="AA70" s="4"/>
    </row>
    <row r="71" spans="2:27">
      <c r="B71" s="3">
        <v>1828</v>
      </c>
      <c r="C71" t="s">
        <v>92</v>
      </c>
      <c r="D71" s="210">
        <f>SUMIFS([1]juni20!$D$7:$D$362,[1]juni20!$B$7:$B$362,B71)</f>
        <v>19705</v>
      </c>
      <c r="E71" s="37">
        <f t="shared" si="3"/>
        <v>11189.664963089153</v>
      </c>
      <c r="F71" s="180">
        <f t="shared" si="4"/>
        <v>0.74373292440686167</v>
      </c>
      <c r="G71" s="38">
        <f t="shared" si="17"/>
        <v>2313.3648837005044</v>
      </c>
      <c r="H71" s="38">
        <f t="shared" si="18"/>
        <v>4073.8355601965882</v>
      </c>
      <c r="I71" s="38">
        <f t="shared" si="19"/>
        <v>822.87829023464417</v>
      </c>
      <c r="J71" s="39">
        <f t="shared" si="20"/>
        <v>1449.0886691032085</v>
      </c>
      <c r="K71" s="38">
        <f t="shared" si="21"/>
        <v>640.12989715436299</v>
      </c>
      <c r="L71" s="39">
        <f t="shared" si="22"/>
        <v>1127.2687488888332</v>
      </c>
      <c r="M71" s="35">
        <f t="shared" si="23"/>
        <v>5201.1043090854218</v>
      </c>
      <c r="N71" s="35">
        <f t="shared" si="24"/>
        <v>24906.104309085422</v>
      </c>
      <c r="O71" s="35">
        <f t="shared" si="25"/>
        <v>14143.159743944021</v>
      </c>
      <c r="P71" s="36">
        <f t="shared" si="14"/>
        <v>0.94004008086163049</v>
      </c>
      <c r="Q71" s="206">
        <v>210.59275129323669</v>
      </c>
      <c r="R71" s="201">
        <f t="shared" si="15"/>
        <v>-4.3121449036080221E-2</v>
      </c>
      <c r="S71" s="201">
        <f t="shared" si="16"/>
        <v>-2.6276908956647221E-2</v>
      </c>
      <c r="T71" s="204">
        <v>1761</v>
      </c>
      <c r="U71" s="221">
        <v>20593</v>
      </c>
      <c r="V71" s="4">
        <v>11491.629464285714</v>
      </c>
      <c r="W71" s="44"/>
      <c r="Z71" s="4"/>
      <c r="AA71" s="4"/>
    </row>
    <row r="72" spans="2:27">
      <c r="B72" s="3">
        <v>1832</v>
      </c>
      <c r="C72" t="s">
        <v>93</v>
      </c>
      <c r="D72" s="210">
        <f>SUMIFS([1]juni20!$D$7:$D$362,[1]juni20!$B$7:$B$362,B72)</f>
        <v>79467</v>
      </c>
      <c r="E72" s="37">
        <f t="shared" ref="E72:E135" si="26">D72/T72*1000</f>
        <v>17841.715312079032</v>
      </c>
      <c r="F72" s="180">
        <f t="shared" ref="F72:F135" si="27">E72/E$363</f>
        <v>1.1858684910816035</v>
      </c>
      <c r="G72" s="38">
        <f t="shared" si="17"/>
        <v>-1677.8653256934226</v>
      </c>
      <c r="H72" s="38">
        <f t="shared" si="18"/>
        <v>-7473.2121606385044</v>
      </c>
      <c r="I72" s="38">
        <f t="shared" si="19"/>
        <v>0</v>
      </c>
      <c r="J72" s="39">
        <f t="shared" si="20"/>
        <v>0</v>
      </c>
      <c r="K72" s="38">
        <f t="shared" si="21"/>
        <v>-182.74839308028115</v>
      </c>
      <c r="L72" s="39">
        <f t="shared" si="22"/>
        <v>-813.96134277957219</v>
      </c>
      <c r="M72" s="35">
        <f t="shared" si="23"/>
        <v>-8287.1735034180765</v>
      </c>
      <c r="N72" s="35">
        <f t="shared" si="24"/>
        <v>71179.826496581925</v>
      </c>
      <c r="O72" s="35">
        <f t="shared" si="25"/>
        <v>15981.101593305328</v>
      </c>
      <c r="P72" s="36">
        <f t="shared" ref="P72:P135" si="28">O72/O$363</f>
        <v>1.0622008310739288</v>
      </c>
      <c r="Q72" s="206">
        <v>533.5554682000984</v>
      </c>
      <c r="R72" s="201">
        <f t="shared" ref="R72:R135" si="29">(D72-U72)/U72</f>
        <v>2.0932901224448618E-3</v>
      </c>
      <c r="S72" s="201">
        <f t="shared" ref="S72:S135" si="30">(E72-V72)/V72</f>
        <v>1.2667691702093493E-2</v>
      </c>
      <c r="T72" s="204">
        <v>4454</v>
      </c>
      <c r="U72" s="221">
        <v>79301</v>
      </c>
      <c r="V72" s="4">
        <v>17618.529215729839</v>
      </c>
      <c r="W72" s="44"/>
      <c r="Z72" s="4"/>
      <c r="AA72" s="4"/>
    </row>
    <row r="73" spans="2:27">
      <c r="B73" s="3">
        <v>1833</v>
      </c>
      <c r="C73" t="s">
        <v>94</v>
      </c>
      <c r="D73" s="210">
        <f>SUMIFS([1]juni20!$D$7:$D$362,[1]juni20!$B$7:$B$362,B73)</f>
        <v>356747</v>
      </c>
      <c r="E73" s="37">
        <f t="shared" si="26"/>
        <v>13624.618087381608</v>
      </c>
      <c r="F73" s="180">
        <f t="shared" si="27"/>
        <v>0.90557466085718152</v>
      </c>
      <c r="G73" s="38">
        <f t="shared" si="17"/>
        <v>852.39300912503131</v>
      </c>
      <c r="H73" s="38">
        <f t="shared" si="18"/>
        <v>22319.058550929818</v>
      </c>
      <c r="I73" s="38">
        <f t="shared" si="19"/>
        <v>0</v>
      </c>
      <c r="J73" s="39">
        <f t="shared" si="20"/>
        <v>0</v>
      </c>
      <c r="K73" s="38">
        <f t="shared" si="21"/>
        <v>-182.74839308028115</v>
      </c>
      <c r="L73" s="39">
        <f t="shared" si="22"/>
        <v>-4785.0839244140816</v>
      </c>
      <c r="M73" s="35">
        <f t="shared" si="23"/>
        <v>17533.974626515737</v>
      </c>
      <c r="N73" s="35">
        <f t="shared" si="24"/>
        <v>374280.97462651576</v>
      </c>
      <c r="O73" s="35">
        <f t="shared" si="25"/>
        <v>14294.262703426359</v>
      </c>
      <c r="P73" s="36">
        <f t="shared" si="28"/>
        <v>0.95008329898416</v>
      </c>
      <c r="Q73" s="206">
        <v>3034.7440456559416</v>
      </c>
      <c r="R73" s="201">
        <f t="shared" si="29"/>
        <v>-8.5210929010347044E-3</v>
      </c>
      <c r="S73" s="201">
        <f t="shared" si="30"/>
        <v>-3.5606690990958889E-3</v>
      </c>
      <c r="T73" s="204">
        <v>26184</v>
      </c>
      <c r="U73" s="221">
        <v>359813</v>
      </c>
      <c r="V73" s="4">
        <v>13673.304199125974</v>
      </c>
      <c r="W73" s="44"/>
      <c r="Z73" s="4"/>
      <c r="AA73" s="4"/>
    </row>
    <row r="74" spans="2:27">
      <c r="B74" s="3">
        <v>1834</v>
      </c>
      <c r="C74" t="s">
        <v>95</v>
      </c>
      <c r="D74" s="210">
        <f>SUMIFS([1]juni20!$D$7:$D$362,[1]juni20!$B$7:$B$362,B74)</f>
        <v>36356</v>
      </c>
      <c r="E74" s="37">
        <f t="shared" si="26"/>
        <v>19235.978835978836</v>
      </c>
      <c r="F74" s="180">
        <f t="shared" si="27"/>
        <v>1.278539691823037</v>
      </c>
      <c r="G74" s="38">
        <f t="shared" si="17"/>
        <v>-2514.4234400333053</v>
      </c>
      <c r="H74" s="38">
        <f t="shared" si="18"/>
        <v>-4752.2603016629473</v>
      </c>
      <c r="I74" s="38">
        <f t="shared" si="19"/>
        <v>0</v>
      </c>
      <c r="J74" s="39">
        <f t="shared" si="20"/>
        <v>0</v>
      </c>
      <c r="K74" s="38">
        <f t="shared" si="21"/>
        <v>-182.74839308028115</v>
      </c>
      <c r="L74" s="39">
        <f t="shared" si="22"/>
        <v>-345.39446292173136</v>
      </c>
      <c r="M74" s="35">
        <f t="shared" si="23"/>
        <v>-5097.6547645846786</v>
      </c>
      <c r="N74" s="35">
        <f t="shared" si="24"/>
        <v>31258.34523541532</v>
      </c>
      <c r="O74" s="35">
        <f t="shared" si="25"/>
        <v>16538.807002865247</v>
      </c>
      <c r="P74" s="36">
        <f t="shared" si="28"/>
        <v>1.0992693113705019</v>
      </c>
      <c r="Q74" s="206">
        <v>-148.33932759357958</v>
      </c>
      <c r="R74" s="201">
        <f t="shared" si="29"/>
        <v>1.7719676398958654E-2</v>
      </c>
      <c r="S74" s="201">
        <f t="shared" si="30"/>
        <v>2.525834066858058E-2</v>
      </c>
      <c r="T74" s="204">
        <v>1890</v>
      </c>
      <c r="U74" s="221">
        <v>35723</v>
      </c>
      <c r="V74" s="4">
        <v>18762.079831932773</v>
      </c>
      <c r="W74" s="44"/>
      <c r="Z74" s="4"/>
      <c r="AA74" s="4"/>
    </row>
    <row r="75" spans="2:27">
      <c r="B75" s="3">
        <v>1835</v>
      </c>
      <c r="C75" t="s">
        <v>96</v>
      </c>
      <c r="D75" s="210">
        <f>SUMIFS([1]juni20!$D$7:$D$362,[1]juni20!$B$7:$B$362,B75)</f>
        <v>5934</v>
      </c>
      <c r="E75" s="37">
        <f t="shared" si="26"/>
        <v>13641.379310344828</v>
      </c>
      <c r="F75" s="180">
        <f t="shared" si="27"/>
        <v>0.90668871328075196</v>
      </c>
      <c r="G75" s="38">
        <f t="shared" si="17"/>
        <v>842.33627534709956</v>
      </c>
      <c r="H75" s="38">
        <f t="shared" si="18"/>
        <v>366.4162797759883</v>
      </c>
      <c r="I75" s="38">
        <f t="shared" si="19"/>
        <v>0</v>
      </c>
      <c r="J75" s="39">
        <f t="shared" si="20"/>
        <v>0</v>
      </c>
      <c r="K75" s="38">
        <f t="shared" si="21"/>
        <v>-182.74839308028115</v>
      </c>
      <c r="L75" s="39">
        <f t="shared" si="22"/>
        <v>-79.495550989922293</v>
      </c>
      <c r="M75" s="35">
        <f t="shared" si="23"/>
        <v>286.92072878606598</v>
      </c>
      <c r="N75" s="35">
        <f t="shared" si="24"/>
        <v>6220.9207287860663</v>
      </c>
      <c r="O75" s="35">
        <f t="shared" si="25"/>
        <v>14300.967192611648</v>
      </c>
      <c r="P75" s="36">
        <f t="shared" si="28"/>
        <v>0.95052891995358835</v>
      </c>
      <c r="Q75" s="206">
        <v>43.396503966557134</v>
      </c>
      <c r="R75" s="201">
        <f t="shared" si="29"/>
        <v>-2.8646259616958585E-2</v>
      </c>
      <c r="S75" s="201">
        <f t="shared" si="30"/>
        <v>1.8246679573946947E-2</v>
      </c>
      <c r="T75" s="204">
        <v>435</v>
      </c>
      <c r="U75" s="221">
        <v>6109</v>
      </c>
      <c r="V75" s="4">
        <v>13396.929824561403</v>
      </c>
      <c r="W75" s="44"/>
      <c r="Z75" s="4"/>
      <c r="AA75" s="4"/>
    </row>
    <row r="76" spans="2:27">
      <c r="B76" s="3">
        <v>1836</v>
      </c>
      <c r="C76" t="s">
        <v>97</v>
      </c>
      <c r="D76" s="210">
        <f>SUMIFS([1]juni20!$D$7:$D$362,[1]juni20!$B$7:$B$362,B76)</f>
        <v>14374</v>
      </c>
      <c r="E76" s="37">
        <f t="shared" si="26"/>
        <v>11849.958779884584</v>
      </c>
      <c r="F76" s="180">
        <f t="shared" si="27"/>
        <v>0.78762005176527194</v>
      </c>
      <c r="G76" s="38">
        <f t="shared" si="17"/>
        <v>1917.1885936232457</v>
      </c>
      <c r="H76" s="38">
        <f t="shared" si="18"/>
        <v>2325.5497640649969</v>
      </c>
      <c r="I76" s="38">
        <f t="shared" si="19"/>
        <v>591.77545435624336</v>
      </c>
      <c r="J76" s="39">
        <f t="shared" si="20"/>
        <v>717.82362613412317</v>
      </c>
      <c r="K76" s="38">
        <f t="shared" si="21"/>
        <v>409.02706127596218</v>
      </c>
      <c r="L76" s="39">
        <f t="shared" si="22"/>
        <v>496.14982532774212</v>
      </c>
      <c r="M76" s="35">
        <f t="shared" si="23"/>
        <v>2821.6995893927392</v>
      </c>
      <c r="N76" s="35">
        <f t="shared" si="24"/>
        <v>17195.699589392738</v>
      </c>
      <c r="O76" s="35">
        <f t="shared" si="25"/>
        <v>14176.17443478379</v>
      </c>
      <c r="P76" s="36">
        <f t="shared" si="28"/>
        <v>0.94223443722955091</v>
      </c>
      <c r="Q76" s="206">
        <v>198.76130455348584</v>
      </c>
      <c r="R76" s="201">
        <f t="shared" si="29"/>
        <v>-1.7362316827557469E-3</v>
      </c>
      <c r="S76" s="201">
        <f t="shared" si="30"/>
        <v>1.8838042190229512E-2</v>
      </c>
      <c r="T76" s="204">
        <v>1213</v>
      </c>
      <c r="U76" s="221">
        <v>14399</v>
      </c>
      <c r="V76" s="4">
        <v>11630.856219709209</v>
      </c>
      <c r="W76" s="44"/>
      <c r="Z76" s="4"/>
      <c r="AA76" s="4"/>
    </row>
    <row r="77" spans="2:27">
      <c r="B77" s="3">
        <v>1837</v>
      </c>
      <c r="C77" t="s">
        <v>98</v>
      </c>
      <c r="D77" s="210">
        <f>SUMIFS([1]juni20!$D$7:$D$362,[1]juni20!$B$7:$B$362,B77)</f>
        <v>102151</v>
      </c>
      <c r="E77" s="37">
        <f t="shared" si="26"/>
        <v>16245.388040712467</v>
      </c>
      <c r="F77" s="180">
        <f t="shared" si="27"/>
        <v>1.0797669095096636</v>
      </c>
      <c r="G77" s="38">
        <f t="shared" si="17"/>
        <v>-720.06896287348388</v>
      </c>
      <c r="H77" s="38">
        <f t="shared" si="18"/>
        <v>-4527.7936385484663</v>
      </c>
      <c r="I77" s="38">
        <f t="shared" si="19"/>
        <v>0</v>
      </c>
      <c r="J77" s="39">
        <f t="shared" si="20"/>
        <v>0</v>
      </c>
      <c r="K77" s="38">
        <f t="shared" si="21"/>
        <v>-182.74839308028115</v>
      </c>
      <c r="L77" s="39">
        <f t="shared" si="22"/>
        <v>-1149.1218956888079</v>
      </c>
      <c r="M77" s="35">
        <f t="shared" si="23"/>
        <v>-5676.9155342372742</v>
      </c>
      <c r="N77" s="35">
        <f t="shared" si="24"/>
        <v>96474.084465762731</v>
      </c>
      <c r="O77" s="35">
        <f t="shared" si="25"/>
        <v>15342.570684758703</v>
      </c>
      <c r="P77" s="36">
        <f t="shared" si="28"/>
        <v>1.019760198445153</v>
      </c>
      <c r="Q77" s="206">
        <v>448.91360216485918</v>
      </c>
      <c r="R77" s="201">
        <f t="shared" si="29"/>
        <v>1.5902219746996578E-2</v>
      </c>
      <c r="S77" s="201">
        <f t="shared" si="30"/>
        <v>2.2849388234452078E-2</v>
      </c>
      <c r="T77" s="204">
        <v>6288</v>
      </c>
      <c r="U77" s="221">
        <v>100552</v>
      </c>
      <c r="V77" s="4">
        <v>15882.483020060023</v>
      </c>
      <c r="W77" s="44"/>
      <c r="Z77" s="4"/>
      <c r="AA77" s="4"/>
    </row>
    <row r="78" spans="2:27">
      <c r="B78" s="3">
        <v>1838</v>
      </c>
      <c r="C78" t="s">
        <v>99</v>
      </c>
      <c r="D78" s="210">
        <f>SUMIFS([1]juni20!$D$7:$D$362,[1]juni20!$B$7:$B$362,B78)</f>
        <v>27007</v>
      </c>
      <c r="E78" s="37">
        <f t="shared" si="26"/>
        <v>13849.74358974359</v>
      </c>
      <c r="F78" s="180">
        <f t="shared" si="27"/>
        <v>0.92053786563431694</v>
      </c>
      <c r="G78" s="38">
        <f t="shared" si="17"/>
        <v>717.31770770784237</v>
      </c>
      <c r="H78" s="38">
        <f t="shared" si="18"/>
        <v>1398.7695300302928</v>
      </c>
      <c r="I78" s="38">
        <f t="shared" si="19"/>
        <v>0</v>
      </c>
      <c r="J78" s="39">
        <f t="shared" si="20"/>
        <v>0</v>
      </c>
      <c r="K78" s="38">
        <f t="shared" si="21"/>
        <v>-182.74839308028115</v>
      </c>
      <c r="L78" s="39">
        <f t="shared" si="22"/>
        <v>-356.35936650654827</v>
      </c>
      <c r="M78" s="35">
        <f t="shared" si="23"/>
        <v>1042.4101635237446</v>
      </c>
      <c r="N78" s="35">
        <f t="shared" si="24"/>
        <v>28049.410163523746</v>
      </c>
      <c r="O78" s="35">
        <f t="shared" si="25"/>
        <v>14384.312904371152</v>
      </c>
      <c r="P78" s="36">
        <f t="shared" si="28"/>
        <v>0.95606858089501423</v>
      </c>
      <c r="Q78" s="206">
        <v>231.57053502249846</v>
      </c>
      <c r="R78" s="201">
        <f t="shared" si="29"/>
        <v>1.667670531546454E-2</v>
      </c>
      <c r="S78" s="201">
        <f t="shared" si="30"/>
        <v>3.1275140058455886E-2</v>
      </c>
      <c r="T78" s="204">
        <v>1950</v>
      </c>
      <c r="U78" s="221">
        <v>26564</v>
      </c>
      <c r="V78" s="4">
        <v>13429.726996966632</v>
      </c>
      <c r="W78" s="44"/>
      <c r="Z78" s="4"/>
      <c r="AA78" s="4"/>
    </row>
    <row r="79" spans="2:27">
      <c r="B79" s="3">
        <v>1839</v>
      </c>
      <c r="C79" t="s">
        <v>100</v>
      </c>
      <c r="D79" s="210">
        <f>SUMIFS([1]juni20!$D$7:$D$362,[1]juni20!$B$7:$B$362,B79)</f>
        <v>16793</v>
      </c>
      <c r="E79" s="37">
        <f t="shared" si="26"/>
        <v>16512.291052114062</v>
      </c>
      <c r="F79" s="180">
        <f t="shared" si="27"/>
        <v>1.0975069006405425</v>
      </c>
      <c r="G79" s="38">
        <f t="shared" si="17"/>
        <v>-880.21076971444086</v>
      </c>
      <c r="H79" s="38">
        <f t="shared" si="18"/>
        <v>-895.17435279958636</v>
      </c>
      <c r="I79" s="38">
        <f t="shared" si="19"/>
        <v>0</v>
      </c>
      <c r="J79" s="39">
        <f t="shared" si="20"/>
        <v>0</v>
      </c>
      <c r="K79" s="38">
        <f t="shared" si="21"/>
        <v>-182.74839308028115</v>
      </c>
      <c r="L79" s="39">
        <f t="shared" si="22"/>
        <v>-185.85511576264594</v>
      </c>
      <c r="M79" s="35">
        <f t="shared" si="23"/>
        <v>-1081.0294685622323</v>
      </c>
      <c r="N79" s="35">
        <f t="shared" si="24"/>
        <v>15711.970531437768</v>
      </c>
      <c r="O79" s="35">
        <f t="shared" si="25"/>
        <v>15449.331889319339</v>
      </c>
      <c r="P79" s="36">
        <f t="shared" si="28"/>
        <v>1.0268561948975043</v>
      </c>
      <c r="Q79" s="206">
        <v>42.062171342502779</v>
      </c>
      <c r="R79" s="201">
        <f t="shared" si="29"/>
        <v>2.1223546582340064E-2</v>
      </c>
      <c r="S79" s="201">
        <f t="shared" si="30"/>
        <v>2.6244311314800029E-2</v>
      </c>
      <c r="T79" s="204">
        <v>1017</v>
      </c>
      <c r="U79" s="221">
        <v>16444</v>
      </c>
      <c r="V79" s="4">
        <v>16090.019569471624</v>
      </c>
      <c r="W79" s="44"/>
      <c r="Z79" s="4"/>
      <c r="AA79" s="4"/>
    </row>
    <row r="80" spans="2:27">
      <c r="B80" s="3">
        <v>1840</v>
      </c>
      <c r="C80" t="s">
        <v>101</v>
      </c>
      <c r="D80" s="210">
        <f>SUMIFS([1]juni20!$D$7:$D$362,[1]juni20!$B$7:$B$362,B80)</f>
        <v>53705</v>
      </c>
      <c r="E80" s="37">
        <f t="shared" si="26"/>
        <v>11497.538000428174</v>
      </c>
      <c r="F80" s="180">
        <f t="shared" si="27"/>
        <v>0.76419603167249328</v>
      </c>
      <c r="G80" s="38">
        <f t="shared" si="17"/>
        <v>2128.6410612970917</v>
      </c>
      <c r="H80" s="38">
        <f t="shared" si="18"/>
        <v>9942.8823973187154</v>
      </c>
      <c r="I80" s="38">
        <f t="shared" si="19"/>
        <v>715.12272716598682</v>
      </c>
      <c r="J80" s="39">
        <f t="shared" si="20"/>
        <v>3340.3382585923241</v>
      </c>
      <c r="K80" s="38">
        <f t="shared" si="21"/>
        <v>532.37433408570564</v>
      </c>
      <c r="L80" s="39">
        <f t="shared" si="22"/>
        <v>2486.7205145143312</v>
      </c>
      <c r="M80" s="35">
        <f t="shared" si="23"/>
        <v>12429.602911833046</v>
      </c>
      <c r="N80" s="35">
        <f t="shared" si="24"/>
        <v>66134.602911833048</v>
      </c>
      <c r="O80" s="35">
        <f t="shared" si="25"/>
        <v>14158.553395810972</v>
      </c>
      <c r="P80" s="36">
        <f t="shared" si="28"/>
        <v>0.94106323622491206</v>
      </c>
      <c r="Q80" s="206">
        <v>683.63656518494099</v>
      </c>
      <c r="R80" s="201">
        <f t="shared" si="29"/>
        <v>-2.6061542471006536E-4</v>
      </c>
      <c r="S80" s="201">
        <f t="shared" si="30"/>
        <v>-3.2570511738116868E-3</v>
      </c>
      <c r="T80" s="204">
        <v>4671</v>
      </c>
      <c r="U80" s="221">
        <v>53719</v>
      </c>
      <c r="V80" s="4">
        <v>11535.108438909168</v>
      </c>
      <c r="W80" s="44"/>
      <c r="Z80" s="4"/>
      <c r="AA80" s="4"/>
    </row>
    <row r="81" spans="2:29">
      <c r="B81" s="3">
        <v>1841</v>
      </c>
      <c r="C81" t="s">
        <v>102</v>
      </c>
      <c r="D81" s="210">
        <f>SUMIFS([1]juni20!$D$7:$D$362,[1]juni20!$B$7:$B$362,B81)</f>
        <v>131560</v>
      </c>
      <c r="E81" s="37">
        <f t="shared" si="26"/>
        <v>13508.573775541636</v>
      </c>
      <c r="F81" s="180">
        <f t="shared" si="27"/>
        <v>0.89786165285468822</v>
      </c>
      <c r="G81" s="38">
        <f t="shared" si="17"/>
        <v>922.01959622901484</v>
      </c>
      <c r="H81" s="38">
        <f t="shared" si="18"/>
        <v>8979.5488476743758</v>
      </c>
      <c r="I81" s="38">
        <f t="shared" si="19"/>
        <v>11.260205876275357</v>
      </c>
      <c r="J81" s="39">
        <f t="shared" si="20"/>
        <v>109.66314502904569</v>
      </c>
      <c r="K81" s="38">
        <f t="shared" si="21"/>
        <v>-171.48818720400578</v>
      </c>
      <c r="L81" s="39">
        <f t="shared" si="22"/>
        <v>-1670.1234551798125</v>
      </c>
      <c r="M81" s="35">
        <f t="shared" si="23"/>
        <v>7309.4253924945633</v>
      </c>
      <c r="N81" s="35">
        <f t="shared" si="24"/>
        <v>138869.42539249457</v>
      </c>
      <c r="O81" s="35">
        <f t="shared" si="25"/>
        <v>14259.105184566646</v>
      </c>
      <c r="P81" s="36">
        <f t="shared" si="28"/>
        <v>0.94774651728402193</v>
      </c>
      <c r="Q81" s="206">
        <v>1127.295678661937</v>
      </c>
      <c r="R81" s="36">
        <f t="shared" si="29"/>
        <v>1.4158052582702817E-3</v>
      </c>
      <c r="S81" s="36">
        <f t="shared" si="30"/>
        <v>3.5751370079800289E-3</v>
      </c>
      <c r="T81" s="204">
        <v>9739</v>
      </c>
      <c r="U81" s="221">
        <v>131374</v>
      </c>
      <c r="V81" s="4">
        <v>13460.450819672131</v>
      </c>
      <c r="Z81" s="4"/>
      <c r="AA81" s="4"/>
    </row>
    <row r="82" spans="2:29">
      <c r="B82" s="3">
        <v>1845</v>
      </c>
      <c r="C82" t="s">
        <v>103</v>
      </c>
      <c r="D82" s="210">
        <f>SUMIFS([1]juni20!$D$7:$D$362,[1]juni20!$B$7:$B$362,B82)</f>
        <v>36610</v>
      </c>
      <c r="E82" s="37">
        <f t="shared" si="26"/>
        <v>19008.307372793355</v>
      </c>
      <c r="F82" s="180">
        <f t="shared" si="27"/>
        <v>1.2634072670652379</v>
      </c>
      <c r="G82" s="38">
        <f t="shared" si="17"/>
        <v>-2377.8205621220168</v>
      </c>
      <c r="H82" s="38">
        <f t="shared" si="18"/>
        <v>-4579.6824026470049</v>
      </c>
      <c r="I82" s="38">
        <f t="shared" si="19"/>
        <v>0</v>
      </c>
      <c r="J82" s="39">
        <f t="shared" si="20"/>
        <v>0</v>
      </c>
      <c r="K82" s="38">
        <f t="shared" si="21"/>
        <v>-182.74839308028115</v>
      </c>
      <c r="L82" s="39">
        <f t="shared" si="22"/>
        <v>-351.97340507262146</v>
      </c>
      <c r="M82" s="35">
        <f t="shared" si="23"/>
        <v>-4931.655807719626</v>
      </c>
      <c r="N82" s="35">
        <f t="shared" si="24"/>
        <v>31678.344192280376</v>
      </c>
      <c r="O82" s="35">
        <f t="shared" si="25"/>
        <v>16447.738417591059</v>
      </c>
      <c r="P82" s="36">
        <f t="shared" si="28"/>
        <v>1.0932163414673826</v>
      </c>
      <c r="Q82" s="206">
        <v>328.72658997606868</v>
      </c>
      <c r="R82" s="36">
        <f t="shared" si="29"/>
        <v>5.6310946298585357E-3</v>
      </c>
      <c r="S82" s="36">
        <f t="shared" si="30"/>
        <v>3.1215686341625595E-2</v>
      </c>
      <c r="T82" s="204">
        <v>1926</v>
      </c>
      <c r="U82" s="221">
        <v>36405</v>
      </c>
      <c r="V82" s="4">
        <v>18432.911392405062</v>
      </c>
      <c r="Z82" s="4"/>
      <c r="AA82" s="4"/>
    </row>
    <row r="83" spans="2:29">
      <c r="B83" s="3">
        <v>1848</v>
      </c>
      <c r="C83" t="s">
        <v>104</v>
      </c>
      <c r="D83" s="210">
        <f>SUMIFS([1]juni20!$D$7:$D$362,[1]juni20!$B$7:$B$362,B83)</f>
        <v>31018</v>
      </c>
      <c r="E83" s="37">
        <f t="shared" si="26"/>
        <v>11893.40490797546</v>
      </c>
      <c r="F83" s="180">
        <f t="shared" si="27"/>
        <v>0.79050774465024831</v>
      </c>
      <c r="G83" s="38">
        <f t="shared" si="17"/>
        <v>1891.12091676872</v>
      </c>
      <c r="H83" s="38">
        <f t="shared" si="18"/>
        <v>4932.0433509328213</v>
      </c>
      <c r="I83" s="38">
        <f t="shared" si="19"/>
        <v>576.56930952443668</v>
      </c>
      <c r="J83" s="39">
        <f t="shared" si="20"/>
        <v>1503.692759239731</v>
      </c>
      <c r="K83" s="38">
        <f t="shared" si="21"/>
        <v>393.8209164441555</v>
      </c>
      <c r="L83" s="39">
        <f t="shared" si="22"/>
        <v>1027.0849500863576</v>
      </c>
      <c r="M83" s="35">
        <f t="shared" si="23"/>
        <v>5959.1283010191792</v>
      </c>
      <c r="N83" s="35">
        <f t="shared" si="24"/>
        <v>36977.128301019176</v>
      </c>
      <c r="O83" s="35">
        <f t="shared" si="25"/>
        <v>14178.346741188336</v>
      </c>
      <c r="P83" s="36">
        <f t="shared" si="28"/>
        <v>0.94237882187379984</v>
      </c>
      <c r="Q83" s="206">
        <v>333.49235966652486</v>
      </c>
      <c r="R83" s="36">
        <f t="shared" si="29"/>
        <v>1.3527643445301267E-2</v>
      </c>
      <c r="S83" s="36">
        <f t="shared" si="30"/>
        <v>1.0917214398374492E-3</v>
      </c>
      <c r="T83" s="204">
        <v>2608</v>
      </c>
      <c r="U83" s="221">
        <v>30604</v>
      </c>
      <c r="V83" s="4">
        <v>11880.434782608696</v>
      </c>
      <c r="Z83" s="4"/>
      <c r="AA83" s="4"/>
    </row>
    <row r="84" spans="2:29">
      <c r="B84" s="3">
        <v>1851</v>
      </c>
      <c r="C84" t="s">
        <v>105</v>
      </c>
      <c r="D84" s="210">
        <f>SUMIFS([1]juni20!$D$7:$D$362,[1]juni20!$B$7:$B$362,B84)</f>
        <v>25952</v>
      </c>
      <c r="E84" s="37">
        <f t="shared" si="26"/>
        <v>12759.095378564405</v>
      </c>
      <c r="F84" s="180">
        <f t="shared" si="27"/>
        <v>0.84804677798557004</v>
      </c>
      <c r="G84" s="38">
        <f t="shared" si="17"/>
        <v>1371.7066344153532</v>
      </c>
      <c r="H84" s="38">
        <f t="shared" si="18"/>
        <v>2790.0512944008283</v>
      </c>
      <c r="I84" s="38">
        <f t="shared" si="19"/>
        <v>273.57764481830606</v>
      </c>
      <c r="J84" s="39">
        <f t="shared" si="20"/>
        <v>556.45692956043456</v>
      </c>
      <c r="K84" s="38">
        <f t="shared" si="21"/>
        <v>90.829251738024908</v>
      </c>
      <c r="L84" s="39">
        <f t="shared" si="22"/>
        <v>184.74669803514269</v>
      </c>
      <c r="M84" s="35">
        <f t="shared" si="23"/>
        <v>2974.7979924359711</v>
      </c>
      <c r="N84" s="35">
        <f t="shared" si="24"/>
        <v>28926.797992435972</v>
      </c>
      <c r="O84" s="35">
        <f t="shared" si="25"/>
        <v>14221.631264717784</v>
      </c>
      <c r="P84" s="36">
        <f t="shared" si="28"/>
        <v>0.94525577354056589</v>
      </c>
      <c r="Q84" s="206">
        <v>1211.322377132557</v>
      </c>
      <c r="R84" s="36">
        <f t="shared" si="29"/>
        <v>1.6091774010414627E-2</v>
      </c>
      <c r="S84" s="36">
        <f t="shared" si="30"/>
        <v>3.75725735593073E-2</v>
      </c>
      <c r="T84" s="204">
        <v>2034</v>
      </c>
      <c r="U84" s="221">
        <v>25541</v>
      </c>
      <c r="V84" s="4">
        <v>12297.063071738085</v>
      </c>
      <c r="Z84" s="4"/>
      <c r="AA84" s="4"/>
    </row>
    <row r="85" spans="2:29">
      <c r="B85" s="3">
        <v>1853</v>
      </c>
      <c r="C85" t="s">
        <v>106</v>
      </c>
      <c r="D85" s="210">
        <f>SUMIFS([1]juni20!$D$7:$D$362,[1]juni20!$B$7:$B$362,B85)</f>
        <v>14703</v>
      </c>
      <c r="E85" s="37">
        <f t="shared" si="26"/>
        <v>10907.270029673591</v>
      </c>
      <c r="F85" s="180">
        <f t="shared" si="27"/>
        <v>0.72496324628337527</v>
      </c>
      <c r="G85" s="38">
        <f t="shared" si="17"/>
        <v>2482.8018437498417</v>
      </c>
      <c r="H85" s="38">
        <f t="shared" si="18"/>
        <v>3346.8168853747866</v>
      </c>
      <c r="I85" s="38">
        <f t="shared" si="19"/>
        <v>921.71651693009096</v>
      </c>
      <c r="J85" s="39">
        <f t="shared" si="20"/>
        <v>1242.4738648217626</v>
      </c>
      <c r="K85" s="38">
        <f t="shared" si="21"/>
        <v>738.96812384980979</v>
      </c>
      <c r="L85" s="39">
        <f t="shared" si="22"/>
        <v>996.12903094954356</v>
      </c>
      <c r="M85" s="35">
        <f t="shared" si="23"/>
        <v>4342.94591632433</v>
      </c>
      <c r="N85" s="35">
        <f t="shared" si="24"/>
        <v>19045.94591632433</v>
      </c>
      <c r="O85" s="35">
        <f t="shared" si="25"/>
        <v>14129.039997273243</v>
      </c>
      <c r="P85" s="36">
        <f t="shared" si="28"/>
        <v>0.93910159695545625</v>
      </c>
      <c r="Q85" s="206">
        <v>234.10947117733122</v>
      </c>
      <c r="R85" s="36">
        <f t="shared" si="29"/>
        <v>6.0900506363760773E-3</v>
      </c>
      <c r="S85" s="36">
        <f t="shared" si="30"/>
        <v>3.5197997205232763E-2</v>
      </c>
      <c r="T85" s="204">
        <v>1348</v>
      </c>
      <c r="U85" s="221">
        <v>14614</v>
      </c>
      <c r="V85" s="4">
        <v>10536.409516943042</v>
      </c>
      <c r="Z85" s="4"/>
      <c r="AA85" s="4"/>
    </row>
    <row r="86" spans="2:29">
      <c r="B86" s="3">
        <v>1856</v>
      </c>
      <c r="C86" t="s">
        <v>107</v>
      </c>
      <c r="D86" s="210">
        <f>SUMIFS([1]juni20!$D$7:$D$362,[1]juni20!$B$7:$B$362,B86)</f>
        <v>8366</v>
      </c>
      <c r="E86" s="37">
        <f t="shared" si="26"/>
        <v>16799.196787148594</v>
      </c>
      <c r="F86" s="180">
        <f t="shared" si="27"/>
        <v>1.1165763939676621</v>
      </c>
      <c r="G86" s="38">
        <f t="shared" si="17"/>
        <v>-1052.35421073516</v>
      </c>
      <c r="H86" s="38">
        <f t="shared" si="18"/>
        <v>-524.07239694610962</v>
      </c>
      <c r="I86" s="38">
        <f t="shared" si="19"/>
        <v>0</v>
      </c>
      <c r="J86" s="39">
        <f t="shared" si="20"/>
        <v>0</v>
      </c>
      <c r="K86" s="38">
        <f t="shared" si="21"/>
        <v>-182.74839308028115</v>
      </c>
      <c r="L86" s="39">
        <f t="shared" si="22"/>
        <v>-91.008699753980011</v>
      </c>
      <c r="M86" s="35">
        <f t="shared" si="23"/>
        <v>-615.08109670008957</v>
      </c>
      <c r="N86" s="35">
        <f t="shared" si="24"/>
        <v>7750.9189032999102</v>
      </c>
      <c r="O86" s="35">
        <f t="shared" si="25"/>
        <v>15564.094183333154</v>
      </c>
      <c r="P86" s="36">
        <f t="shared" si="28"/>
        <v>1.0344839922283522</v>
      </c>
      <c r="Q86" s="206">
        <v>-402.28814028656154</v>
      </c>
      <c r="R86" s="36">
        <f t="shared" si="29"/>
        <v>-0.14186070366191406</v>
      </c>
      <c r="S86" s="36">
        <f t="shared" si="30"/>
        <v>-0.12462899088404092</v>
      </c>
      <c r="T86" s="204">
        <v>498</v>
      </c>
      <c r="U86" s="221">
        <v>9749</v>
      </c>
      <c r="V86" s="4">
        <v>19190.944881889765</v>
      </c>
      <c r="Z86" s="4"/>
      <c r="AA86" s="4"/>
    </row>
    <row r="87" spans="2:29">
      <c r="B87" s="3">
        <v>1857</v>
      </c>
      <c r="C87" t="s">
        <v>108</v>
      </c>
      <c r="D87" s="210">
        <f>SUMIFS([1]juni20!$D$7:$D$362,[1]juni20!$B$7:$B$362,B87)</f>
        <v>10241</v>
      </c>
      <c r="E87" s="37">
        <f t="shared" si="26"/>
        <v>14067.307692307691</v>
      </c>
      <c r="F87" s="180">
        <f t="shared" si="27"/>
        <v>0.93499849397124279</v>
      </c>
      <c r="G87" s="38">
        <f t="shared" si="17"/>
        <v>586.77924616938139</v>
      </c>
      <c r="H87" s="38">
        <f t="shared" si="18"/>
        <v>427.17529121130968</v>
      </c>
      <c r="I87" s="38">
        <f t="shared" si="19"/>
        <v>0</v>
      </c>
      <c r="J87" s="39">
        <f t="shared" si="20"/>
        <v>0</v>
      </c>
      <c r="K87" s="38">
        <f t="shared" si="21"/>
        <v>-182.74839308028115</v>
      </c>
      <c r="L87" s="39">
        <f t="shared" si="22"/>
        <v>-133.04083016244468</v>
      </c>
      <c r="M87" s="35">
        <f t="shared" si="23"/>
        <v>294.13446104886498</v>
      </c>
      <c r="N87" s="35">
        <f t="shared" si="24"/>
        <v>10535.134461048865</v>
      </c>
      <c r="O87" s="35">
        <f t="shared" si="25"/>
        <v>14471.338545396791</v>
      </c>
      <c r="P87" s="36">
        <f t="shared" si="28"/>
        <v>0.96185283222978446</v>
      </c>
      <c r="Q87" s="206">
        <v>-174.66700025826708</v>
      </c>
      <c r="R87" s="36">
        <f t="shared" si="29"/>
        <v>-3.7228541882109618E-2</v>
      </c>
      <c r="S87" s="36">
        <f t="shared" si="30"/>
        <v>-3.193858881552783E-2</v>
      </c>
      <c r="T87" s="204">
        <v>728</v>
      </c>
      <c r="U87" s="221">
        <v>10637</v>
      </c>
      <c r="V87" s="4">
        <v>14531.420765027322</v>
      </c>
      <c r="Z87" s="4"/>
      <c r="AA87" s="4"/>
    </row>
    <row r="88" spans="2:29">
      <c r="B88" s="3">
        <v>1859</v>
      </c>
      <c r="C88" t="s">
        <v>109</v>
      </c>
      <c r="D88" s="210">
        <f>SUMIFS([1]juni20!$D$7:$D$362,[1]juni20!$B$7:$B$362,B88)</f>
        <v>17370</v>
      </c>
      <c r="E88" s="37">
        <f t="shared" si="26"/>
        <v>13655.66037735849</v>
      </c>
      <c r="F88" s="180">
        <f t="shared" si="27"/>
        <v>0.90763791951425021</v>
      </c>
      <c r="G88" s="38">
        <f t="shared" si="17"/>
        <v>833.76763513890216</v>
      </c>
      <c r="H88" s="38">
        <f t="shared" si="18"/>
        <v>1060.5524318966836</v>
      </c>
      <c r="I88" s="38">
        <f t="shared" si="19"/>
        <v>0</v>
      </c>
      <c r="J88" s="39">
        <f t="shared" si="20"/>
        <v>0</v>
      </c>
      <c r="K88" s="38">
        <f t="shared" si="21"/>
        <v>-182.74839308028115</v>
      </c>
      <c r="L88" s="39">
        <f t="shared" si="22"/>
        <v>-232.45595599811762</v>
      </c>
      <c r="M88" s="35">
        <f t="shared" si="23"/>
        <v>828.09647589856604</v>
      </c>
      <c r="N88" s="35">
        <f t="shared" si="24"/>
        <v>18198.096475898565</v>
      </c>
      <c r="O88" s="35">
        <f t="shared" si="25"/>
        <v>14306.679619417111</v>
      </c>
      <c r="P88" s="36">
        <f t="shared" si="28"/>
        <v>0.95090860244698749</v>
      </c>
      <c r="Q88" s="206">
        <v>-666.52396788999658</v>
      </c>
      <c r="R88" s="36">
        <f t="shared" si="29"/>
        <v>-8.8906372934697095E-2</v>
      </c>
      <c r="S88" s="36">
        <f t="shared" si="30"/>
        <v>-7.4581001439959604E-2</v>
      </c>
      <c r="T88" s="204">
        <v>1272</v>
      </c>
      <c r="U88" s="221">
        <v>19065</v>
      </c>
      <c r="V88" s="4">
        <v>14756.191950464396</v>
      </c>
      <c r="Z88" s="4"/>
      <c r="AA88" s="4"/>
    </row>
    <row r="89" spans="2:29">
      <c r="B89" s="3">
        <v>1860</v>
      </c>
      <c r="C89" t="s">
        <v>110</v>
      </c>
      <c r="D89" s="210">
        <f>SUMIFS([1]juni20!$D$7:$D$362,[1]juni20!$B$7:$B$362,B89)</f>
        <v>138312</v>
      </c>
      <c r="E89" s="37">
        <f t="shared" si="26"/>
        <v>12097.612175282078</v>
      </c>
      <c r="F89" s="180">
        <f t="shared" si="27"/>
        <v>0.80408059679551547</v>
      </c>
      <c r="G89" s="38">
        <f t="shared" si="17"/>
        <v>1768.5965563847494</v>
      </c>
      <c r="H89" s="38">
        <f t="shared" si="18"/>
        <v>20220.364429146841</v>
      </c>
      <c r="I89" s="38">
        <f t="shared" si="19"/>
        <v>505.09676596712046</v>
      </c>
      <c r="J89" s="39">
        <f t="shared" si="20"/>
        <v>5774.7713253020884</v>
      </c>
      <c r="K89" s="38">
        <f t="shared" si="21"/>
        <v>322.34837288683934</v>
      </c>
      <c r="L89" s="39">
        <f t="shared" si="22"/>
        <v>3685.4089472152345</v>
      </c>
      <c r="M89" s="35">
        <f t="shared" si="23"/>
        <v>23905.773376362074</v>
      </c>
      <c r="N89" s="35">
        <f t="shared" si="24"/>
        <v>162217.77337636208</v>
      </c>
      <c r="O89" s="35">
        <f t="shared" si="25"/>
        <v>14188.557104553667</v>
      </c>
      <c r="P89" s="36">
        <f t="shared" si="28"/>
        <v>0.9430574644810632</v>
      </c>
      <c r="Q89" s="206">
        <v>1085.8280667436229</v>
      </c>
      <c r="R89" s="36">
        <f t="shared" si="29"/>
        <v>-2.5313169338612319E-3</v>
      </c>
      <c r="S89" s="36">
        <f t="shared" si="30"/>
        <v>1.5691840811049365E-3</v>
      </c>
      <c r="T89" s="204">
        <v>11433</v>
      </c>
      <c r="U89" s="221">
        <v>138663</v>
      </c>
      <c r="V89" s="4">
        <v>12078.658536585366</v>
      </c>
      <c r="Z89" s="4"/>
      <c r="AA89" s="4"/>
    </row>
    <row r="90" spans="2:29">
      <c r="B90" s="3">
        <v>1865</v>
      </c>
      <c r="C90" t="s">
        <v>111</v>
      </c>
      <c r="D90" s="210">
        <f>SUMIFS([1]juni20!$D$7:$D$362,[1]juni20!$B$7:$B$362,B90)</f>
        <v>126272</v>
      </c>
      <c r="E90" s="37">
        <f t="shared" si="26"/>
        <v>13142.381348875937</v>
      </c>
      <c r="F90" s="180">
        <f t="shared" si="27"/>
        <v>0.8735222856548559</v>
      </c>
      <c r="G90" s="38">
        <f t="shared" si="17"/>
        <v>1141.7350522284341</v>
      </c>
      <c r="H90" s="38">
        <f t="shared" si="18"/>
        <v>10969.790381810795</v>
      </c>
      <c r="I90" s="38">
        <f t="shared" si="19"/>
        <v>139.42755520926994</v>
      </c>
      <c r="J90" s="39">
        <f t="shared" si="20"/>
        <v>1339.6199504506656</v>
      </c>
      <c r="K90" s="38">
        <f t="shared" si="21"/>
        <v>-43.320837871011207</v>
      </c>
      <c r="L90" s="39">
        <f t="shared" si="22"/>
        <v>-416.22661026467568</v>
      </c>
      <c r="M90" s="35">
        <f t="shared" si="23"/>
        <v>10553.56377154612</v>
      </c>
      <c r="N90" s="35">
        <f t="shared" si="24"/>
        <v>136825.56377154612</v>
      </c>
      <c r="O90" s="35">
        <f t="shared" si="25"/>
        <v>14240.79556323336</v>
      </c>
      <c r="P90" s="36">
        <f t="shared" si="28"/>
        <v>0.94652954892403018</v>
      </c>
      <c r="Q90" s="206">
        <v>1450.025073495397</v>
      </c>
      <c r="R90" s="36">
        <f t="shared" si="29"/>
        <v>-1.4877632061414117E-2</v>
      </c>
      <c r="S90" s="36">
        <f t="shared" si="30"/>
        <v>-1.6210541177067914E-2</v>
      </c>
      <c r="T90" s="204">
        <v>9608</v>
      </c>
      <c r="U90" s="221">
        <v>128179</v>
      </c>
      <c r="V90" s="4">
        <v>13358.936946326212</v>
      </c>
      <c r="Z90" s="4"/>
      <c r="AA90" s="4"/>
    </row>
    <row r="91" spans="2:29">
      <c r="B91" s="3">
        <v>1866</v>
      </c>
      <c r="C91" t="s">
        <v>112</v>
      </c>
      <c r="D91" s="210">
        <f>SUMIFS([1]juni20!$D$7:$D$362,[1]juni20!$B$7:$B$362,B91)</f>
        <v>95027</v>
      </c>
      <c r="E91" s="37">
        <f t="shared" si="26"/>
        <v>11788.487780672373</v>
      </c>
      <c r="F91" s="180">
        <f t="shared" si="27"/>
        <v>0.7835343167445078</v>
      </c>
      <c r="G91" s="38">
        <f t="shared" si="17"/>
        <v>1954.0711931505728</v>
      </c>
      <c r="H91" s="38">
        <f t="shared" si="18"/>
        <v>15751.767887986765</v>
      </c>
      <c r="I91" s="38">
        <f t="shared" si="19"/>
        <v>613.29030408051744</v>
      </c>
      <c r="J91" s="39">
        <f t="shared" si="20"/>
        <v>4943.7331411930509</v>
      </c>
      <c r="K91" s="38">
        <f t="shared" si="21"/>
        <v>430.54191100023627</v>
      </c>
      <c r="L91" s="39">
        <f t="shared" si="22"/>
        <v>3470.5983445729044</v>
      </c>
      <c r="M91" s="35">
        <f t="shared" si="23"/>
        <v>19222.366232559671</v>
      </c>
      <c r="N91" s="35">
        <f t="shared" si="24"/>
        <v>114249.36623255967</v>
      </c>
      <c r="O91" s="35">
        <f t="shared" si="25"/>
        <v>14173.100884823181</v>
      </c>
      <c r="P91" s="36">
        <f t="shared" si="28"/>
        <v>0.9420301504785128</v>
      </c>
      <c r="Q91" s="206">
        <v>1156.8571937392189</v>
      </c>
      <c r="R91" s="36">
        <f t="shared" si="29"/>
        <v>-1.5723237868351544E-2</v>
      </c>
      <c r="S91" s="36">
        <f t="shared" si="30"/>
        <v>-1.2060131198713875E-2</v>
      </c>
      <c r="T91" s="204">
        <v>8061</v>
      </c>
      <c r="U91" s="221">
        <v>96545</v>
      </c>
      <c r="V91" s="4">
        <v>11932.394018044741</v>
      </c>
      <c r="Z91" s="4"/>
      <c r="AA91" s="4"/>
    </row>
    <row r="92" spans="2:29">
      <c r="B92" s="3">
        <v>1867</v>
      </c>
      <c r="C92" t="s">
        <v>113</v>
      </c>
      <c r="D92" s="210">
        <f>SUMIFS([1]juni20!$D$7:$D$362,[1]juni20!$B$7:$B$362,B92)</f>
        <v>29030</v>
      </c>
      <c r="E92" s="37">
        <f t="shared" si="26"/>
        <v>11300.116776956012</v>
      </c>
      <c r="F92" s="180">
        <f t="shared" si="27"/>
        <v>0.75107422111272504</v>
      </c>
      <c r="G92" s="38">
        <f t="shared" si="17"/>
        <v>2247.0937953803887</v>
      </c>
      <c r="H92" s="38">
        <f t="shared" si="18"/>
        <v>5772.7839603322182</v>
      </c>
      <c r="I92" s="38">
        <f t="shared" si="19"/>
        <v>784.22015538124344</v>
      </c>
      <c r="J92" s="39">
        <f t="shared" si="20"/>
        <v>2014.6615791744146</v>
      </c>
      <c r="K92" s="38">
        <f t="shared" si="21"/>
        <v>601.47176230096227</v>
      </c>
      <c r="L92" s="39">
        <f t="shared" si="22"/>
        <v>1545.1809573511721</v>
      </c>
      <c r="M92" s="35">
        <f t="shared" si="23"/>
        <v>7317.96491768339</v>
      </c>
      <c r="N92" s="35">
        <f t="shared" si="24"/>
        <v>36347.964917683392</v>
      </c>
      <c r="O92" s="35">
        <f t="shared" si="25"/>
        <v>14148.682334637366</v>
      </c>
      <c r="P92" s="36">
        <f t="shared" si="28"/>
        <v>0.94040714569692385</v>
      </c>
      <c r="Q92" s="206">
        <v>208.30955597519733</v>
      </c>
      <c r="R92" s="36">
        <f t="shared" si="29"/>
        <v>-2.0968684472861022E-3</v>
      </c>
      <c r="S92" s="36">
        <f t="shared" si="30"/>
        <v>1.6159825668314257E-2</v>
      </c>
      <c r="T92" s="204">
        <v>2569</v>
      </c>
      <c r="U92" s="221">
        <v>29091</v>
      </c>
      <c r="V92" s="4">
        <v>11120.412844036697</v>
      </c>
      <c r="Z92" s="4"/>
      <c r="AA92" s="4"/>
    </row>
    <row r="93" spans="2:29">
      <c r="B93" s="3">
        <v>1868</v>
      </c>
      <c r="C93" t="s">
        <v>114</v>
      </c>
      <c r="D93" s="210">
        <f>SUMIFS([1]juni20!$D$7:$D$362,[1]juni20!$B$7:$B$362,B93)</f>
        <v>59100</v>
      </c>
      <c r="E93" s="37">
        <f t="shared" si="26"/>
        <v>13401.360544217687</v>
      </c>
      <c r="F93" s="180">
        <f t="shared" si="27"/>
        <v>0.89073561196510864</v>
      </c>
      <c r="G93" s="38">
        <f t="shared" si="17"/>
        <v>986.34753502338424</v>
      </c>
      <c r="H93" s="38">
        <f t="shared" si="18"/>
        <v>4349.7926294531244</v>
      </c>
      <c r="I93" s="38">
        <f t="shared" si="19"/>
        <v>48.784836839657508</v>
      </c>
      <c r="J93" s="39">
        <f t="shared" si="20"/>
        <v>215.14113046288961</v>
      </c>
      <c r="K93" s="38">
        <f t="shared" si="21"/>
        <v>-133.96355624062363</v>
      </c>
      <c r="L93" s="39">
        <f t="shared" si="22"/>
        <v>-590.77928302115026</v>
      </c>
      <c r="M93" s="35">
        <f t="shared" si="23"/>
        <v>3759.0133464319742</v>
      </c>
      <c r="N93" s="35">
        <f t="shared" si="24"/>
        <v>62859.013346431973</v>
      </c>
      <c r="O93" s="35">
        <f t="shared" si="25"/>
        <v>14253.744523000447</v>
      </c>
      <c r="P93" s="36">
        <f t="shared" si="28"/>
        <v>0.94739021523954281</v>
      </c>
      <c r="Q93" s="206">
        <v>361.1401097121884</v>
      </c>
      <c r="R93" s="36">
        <f t="shared" si="29"/>
        <v>-4.9380730255750363E-2</v>
      </c>
      <c r="S93" s="36">
        <f t="shared" si="30"/>
        <v>-4.0973893176379422E-2</v>
      </c>
      <c r="T93" s="204">
        <v>4410</v>
      </c>
      <c r="U93" s="221">
        <v>62170</v>
      </c>
      <c r="V93" s="4">
        <v>13973.926725106765</v>
      </c>
      <c r="Z93" s="4"/>
      <c r="AA93" s="4"/>
    </row>
    <row r="94" spans="2:29">
      <c r="B94" s="3">
        <v>1870</v>
      </c>
      <c r="C94" t="s">
        <v>115</v>
      </c>
      <c r="D94" s="210">
        <f>SUMIFS([1]juni20!$D$7:$D$362,[1]juni20!$B$7:$B$362,B94)</f>
        <v>131945</v>
      </c>
      <c r="E94" s="37">
        <f t="shared" si="26"/>
        <v>12487.696384629946</v>
      </c>
      <c r="F94" s="180">
        <f t="shared" si="27"/>
        <v>0.83000795661729998</v>
      </c>
      <c r="G94" s="38">
        <f t="shared" si="17"/>
        <v>1534.5460307760288</v>
      </c>
      <c r="H94" s="38">
        <f t="shared" si="18"/>
        <v>16214.013361179521</v>
      </c>
      <c r="I94" s="38">
        <f t="shared" si="19"/>
        <v>368.5672926953668</v>
      </c>
      <c r="J94" s="39">
        <f t="shared" si="20"/>
        <v>3894.2820146192457</v>
      </c>
      <c r="K94" s="38">
        <f t="shared" si="21"/>
        <v>185.81889961508566</v>
      </c>
      <c r="L94" s="39">
        <f t="shared" si="22"/>
        <v>1963.3624933329952</v>
      </c>
      <c r="M94" s="35">
        <f t="shared" si="23"/>
        <v>18177.375854512517</v>
      </c>
      <c r="N94" s="35">
        <f t="shared" si="24"/>
        <v>150122.3758545125</v>
      </c>
      <c r="O94" s="35">
        <f t="shared" si="25"/>
        <v>14208.061315021059</v>
      </c>
      <c r="P94" s="36">
        <f t="shared" si="28"/>
        <v>0.94435383247215232</v>
      </c>
      <c r="Q94" s="206">
        <v>1578.9565077593907</v>
      </c>
      <c r="R94" s="36">
        <f t="shared" si="29"/>
        <v>-1.4397866084689764E-4</v>
      </c>
      <c r="S94" s="36">
        <f t="shared" si="30"/>
        <v>-4.6861979514278666E-3</v>
      </c>
      <c r="T94" s="204">
        <v>10566</v>
      </c>
      <c r="U94" s="221">
        <v>131964</v>
      </c>
      <c r="V94" s="4">
        <v>12546.491728465488</v>
      </c>
      <c r="Z94" s="45"/>
      <c r="AA94" s="45"/>
      <c r="AB94" s="45"/>
      <c r="AC94" s="45"/>
    </row>
    <row r="95" spans="2:29">
      <c r="B95" s="3">
        <v>1871</v>
      </c>
      <c r="C95" t="s">
        <v>116</v>
      </c>
      <c r="D95" s="210">
        <f>SUMIFS([1]juni20!$D$7:$D$362,[1]juni20!$B$7:$B$362,B95)</f>
        <v>59551</v>
      </c>
      <c r="E95" s="37">
        <f t="shared" si="26"/>
        <v>12770.962899420974</v>
      </c>
      <c r="F95" s="180">
        <f t="shared" si="27"/>
        <v>0.84883556531934912</v>
      </c>
      <c r="G95" s="38">
        <f t="shared" ref="G95:G158" si="31">($E$363-E95)*0.6</f>
        <v>1364.5861219014116</v>
      </c>
      <c r="H95" s="38">
        <f t="shared" ref="H95:H158" si="32">G95*T95/1000</f>
        <v>6363.0650864262825</v>
      </c>
      <c r="I95" s="38">
        <f t="shared" ref="I95:I158" si="33">IF(E95&lt;E$363*0.9,(E$363*0.9-E95)*0.35,0)</f>
        <v>269.42401251850686</v>
      </c>
      <c r="J95" s="39">
        <f t="shared" ref="J95:J158" si="34">I95*T95/1000</f>
        <v>1256.3241703737974</v>
      </c>
      <c r="K95" s="38">
        <f t="shared" ref="K95:K158" si="35">I95+J$365</f>
        <v>86.675619438225709</v>
      </c>
      <c r="L95" s="39">
        <f t="shared" ref="L95:L158" si="36">K95*T95/1000</f>
        <v>404.1684134404465</v>
      </c>
      <c r="M95" s="35">
        <f t="shared" ref="M95:M158" si="37">H95+L95</f>
        <v>6767.2334998667293</v>
      </c>
      <c r="N95" s="35">
        <f t="shared" ref="N95:N158" si="38">D95+M95</f>
        <v>66318.233499866736</v>
      </c>
      <c r="O95" s="35">
        <f t="shared" ref="O95:O158" si="39">N95/T95*1000</f>
        <v>14222.224640760613</v>
      </c>
      <c r="P95" s="36">
        <f t="shared" si="28"/>
        <v>0.94529521290725493</v>
      </c>
      <c r="Q95" s="206">
        <v>701.097784940569</v>
      </c>
      <c r="R95" s="36">
        <f t="shared" si="29"/>
        <v>-2.4697423803206733E-2</v>
      </c>
      <c r="S95" s="36">
        <f t="shared" si="30"/>
        <v>-2.1083870823716796E-3</v>
      </c>
      <c r="T95" s="204">
        <v>4663</v>
      </c>
      <c r="U95" s="221">
        <v>61059</v>
      </c>
      <c r="V95" s="4">
        <v>12797.945923286523</v>
      </c>
      <c r="Z95" s="45"/>
      <c r="AA95" s="45"/>
      <c r="AB95" s="44"/>
      <c r="AC95" s="44"/>
    </row>
    <row r="96" spans="2:29">
      <c r="B96" s="3">
        <v>1874</v>
      </c>
      <c r="C96" t="s">
        <v>117</v>
      </c>
      <c r="D96" s="210">
        <f>SUMIFS([1]juni20!$D$7:$D$362,[1]juni20!$B$7:$B$362,B96)</f>
        <v>13508</v>
      </c>
      <c r="E96" s="37">
        <f t="shared" si="26"/>
        <v>13308.374384236453</v>
      </c>
      <c r="F96" s="180">
        <f t="shared" si="27"/>
        <v>0.88455518842961123</v>
      </c>
      <c r="G96" s="38">
        <f t="shared" si="31"/>
        <v>1042.1392310121246</v>
      </c>
      <c r="H96" s="38">
        <f t="shared" si="32"/>
        <v>1057.7713194773064</v>
      </c>
      <c r="I96" s="38">
        <f t="shared" si="33"/>
        <v>81.329992833089364</v>
      </c>
      <c r="J96" s="39">
        <f t="shared" si="34"/>
        <v>82.549942725585694</v>
      </c>
      <c r="K96" s="38">
        <f t="shared" si="35"/>
        <v>-101.41840024719178</v>
      </c>
      <c r="L96" s="39">
        <f t="shared" si="36"/>
        <v>-102.93967625089967</v>
      </c>
      <c r="M96" s="35">
        <f t="shared" si="37"/>
        <v>954.83164322640675</v>
      </c>
      <c r="N96" s="35">
        <f t="shared" si="38"/>
        <v>14462.831643226407</v>
      </c>
      <c r="O96" s="35">
        <f t="shared" si="39"/>
        <v>14249.095215001385</v>
      </c>
      <c r="P96" s="36">
        <f t="shared" si="28"/>
        <v>0.94708119406276792</v>
      </c>
      <c r="Q96" s="206">
        <v>-215.28600649481393</v>
      </c>
      <c r="R96" s="36">
        <f t="shared" si="29"/>
        <v>-0.12924643847095985</v>
      </c>
      <c r="S96" s="36">
        <f t="shared" si="30"/>
        <v>-0.10865719169588901</v>
      </c>
      <c r="T96" s="204">
        <v>1015</v>
      </c>
      <c r="U96" s="221">
        <v>15513</v>
      </c>
      <c r="V96" s="4">
        <v>14930.702598652551</v>
      </c>
      <c r="X96" s="4"/>
      <c r="Z96" s="45"/>
      <c r="AA96" s="45"/>
      <c r="AB96" s="44"/>
      <c r="AC96" s="44"/>
    </row>
    <row r="97" spans="2:29">
      <c r="B97" s="208">
        <v>1875</v>
      </c>
      <c r="C97" s="209" t="s">
        <v>118</v>
      </c>
      <c r="D97" s="210">
        <f>SUMIFS([1]juni20!$D$7:$D$362,[1]juni20!$B$7:$B$362,B97)</f>
        <v>41875</v>
      </c>
      <c r="E97" s="37">
        <f t="shared" si="26"/>
        <v>15139.190166305134</v>
      </c>
      <c r="F97" s="180">
        <f t="shared" si="27"/>
        <v>1.0062422970373979</v>
      </c>
      <c r="G97" s="38">
        <f t="shared" si="31"/>
        <v>-56.350238229084063</v>
      </c>
      <c r="H97" s="38">
        <f t="shared" si="32"/>
        <v>-155.86475894164653</v>
      </c>
      <c r="I97" s="38">
        <f t="shared" si="33"/>
        <v>0</v>
      </c>
      <c r="J97" s="39">
        <f t="shared" si="34"/>
        <v>0</v>
      </c>
      <c r="K97" s="38">
        <f t="shared" si="35"/>
        <v>-182.74839308028115</v>
      </c>
      <c r="L97" s="39">
        <f t="shared" si="36"/>
        <v>-505.48205526005768</v>
      </c>
      <c r="M97" s="35">
        <f t="shared" si="37"/>
        <v>-661.34681420170421</v>
      </c>
      <c r="N97" s="35">
        <f t="shared" si="38"/>
        <v>41213.653185798299</v>
      </c>
      <c r="O97" s="35">
        <f t="shared" si="39"/>
        <v>14900.09153499577</v>
      </c>
      <c r="P97" s="36">
        <f t="shared" si="28"/>
        <v>0.99035035345624667</v>
      </c>
      <c r="Q97" s="206">
        <v>243.86466660114399</v>
      </c>
      <c r="R97" s="36">
        <f t="shared" si="29"/>
        <v>3.2719500396128719E-2</v>
      </c>
      <c r="S97" s="36">
        <f t="shared" si="30"/>
        <v>3.8693293601601529E-2</v>
      </c>
      <c r="T97" s="204">
        <v>2766</v>
      </c>
      <c r="U97" s="222">
        <v>40548.280519480519</v>
      </c>
      <c r="V97" s="223">
        <v>14575.226642516363</v>
      </c>
      <c r="W97" s="4"/>
      <c r="X97" s="4"/>
      <c r="Z97" s="44"/>
      <c r="AA97" s="44"/>
      <c r="AB97" s="44"/>
      <c r="AC97" s="44"/>
    </row>
    <row r="98" spans="2:29" ht="29.1" customHeight="1">
      <c r="B98" s="3">
        <v>3001</v>
      </c>
      <c r="C98" t="s">
        <v>119</v>
      </c>
      <c r="D98" s="210">
        <f>SUMIFS([1]juni20!$D$7:$D$362,[1]juni20!$B$7:$B$362,B98)</f>
        <v>358742</v>
      </c>
      <c r="E98" s="37">
        <f t="shared" si="26"/>
        <v>11434.736875657412</v>
      </c>
      <c r="F98" s="180">
        <f t="shared" si="27"/>
        <v>0.76002188844873542</v>
      </c>
      <c r="G98" s="38">
        <f t="shared" si="31"/>
        <v>2166.3217361595489</v>
      </c>
      <c r="H98" s="38">
        <f t="shared" si="32"/>
        <v>67964.011828533534</v>
      </c>
      <c r="I98" s="38">
        <f t="shared" si="33"/>
        <v>737.10312083575354</v>
      </c>
      <c r="J98" s="39">
        <f t="shared" si="34"/>
        <v>23125.136209980097</v>
      </c>
      <c r="K98" s="38">
        <f t="shared" si="35"/>
        <v>554.35472775547237</v>
      </c>
      <c r="L98" s="39">
        <f t="shared" si="36"/>
        <v>17391.770873872432</v>
      </c>
      <c r="M98" s="35">
        <f t="shared" si="37"/>
        <v>85355.782702405966</v>
      </c>
      <c r="N98" s="35">
        <f t="shared" si="38"/>
        <v>444097.78270240594</v>
      </c>
      <c r="O98" s="35">
        <f t="shared" si="39"/>
        <v>14155.413339572433</v>
      </c>
      <c r="P98" s="36">
        <f t="shared" si="28"/>
        <v>0.94085452906372413</v>
      </c>
      <c r="Q98" s="206">
        <v>781.61282585041772</v>
      </c>
      <c r="R98" s="36">
        <f t="shared" si="29"/>
        <v>-8.0902927546810891E-3</v>
      </c>
      <c r="S98" s="36">
        <f t="shared" si="30"/>
        <v>-1.4287159570735749E-2</v>
      </c>
      <c r="T98" s="204">
        <v>31373</v>
      </c>
      <c r="U98" s="221">
        <v>361668</v>
      </c>
      <c r="V98" s="4">
        <v>11600.474708920037</v>
      </c>
      <c r="Z98" s="45"/>
      <c r="AA98" s="45"/>
      <c r="AB98" s="44"/>
      <c r="AC98" s="44"/>
    </row>
    <row r="99" spans="2:29">
      <c r="B99" s="3">
        <v>3002</v>
      </c>
      <c r="C99" t="s">
        <v>120</v>
      </c>
      <c r="D99" s="210">
        <f>SUMIFS([1]juni20!$D$7:$D$362,[1]juni20!$B$7:$B$362,B99)</f>
        <v>647060</v>
      </c>
      <c r="E99" s="37">
        <f t="shared" si="26"/>
        <v>13132.141335011062</v>
      </c>
      <c r="F99" s="180">
        <f t="shared" si="27"/>
        <v>0.8728416722957596</v>
      </c>
      <c r="G99" s="38">
        <f t="shared" si="31"/>
        <v>1147.8790605473594</v>
      </c>
      <c r="H99" s="38">
        <f t="shared" si="32"/>
        <v>56559.444950350036</v>
      </c>
      <c r="I99" s="38">
        <f t="shared" si="33"/>
        <v>143.01156006197633</v>
      </c>
      <c r="J99" s="39">
        <f t="shared" si="34"/>
        <v>7046.6085989337589</v>
      </c>
      <c r="K99" s="38">
        <f t="shared" si="35"/>
        <v>-39.736833018304822</v>
      </c>
      <c r="L99" s="39">
        <f t="shared" si="36"/>
        <v>-1957.9529733109334</v>
      </c>
      <c r="M99" s="35">
        <f t="shared" si="37"/>
        <v>54601.491977039106</v>
      </c>
      <c r="N99" s="35">
        <f t="shared" si="38"/>
        <v>701661.49197703914</v>
      </c>
      <c r="O99" s="35">
        <f t="shared" si="39"/>
        <v>14240.283562540115</v>
      </c>
      <c r="P99" s="36">
        <f t="shared" si="28"/>
        <v>0.94649551825607525</v>
      </c>
      <c r="Q99" s="206">
        <v>1815.9086226413128</v>
      </c>
      <c r="R99" s="36">
        <f t="shared" si="29"/>
        <v>-1.0162107256659369E-2</v>
      </c>
      <c r="S99" s="36">
        <f t="shared" si="30"/>
        <v>-1.8237824848095229E-2</v>
      </c>
      <c r="T99" s="204">
        <v>49273</v>
      </c>
      <c r="U99" s="221">
        <v>653703</v>
      </c>
      <c r="V99" s="4">
        <v>13376.092160995273</v>
      </c>
      <c r="Z99" s="45"/>
      <c r="AA99" s="45"/>
      <c r="AB99" s="44"/>
      <c r="AC99" s="44"/>
    </row>
    <row r="100" spans="2:29">
      <c r="B100" s="3">
        <v>3003</v>
      </c>
      <c r="C100" t="s">
        <v>121</v>
      </c>
      <c r="D100" s="210">
        <f>SUMIFS([1]juni20!$D$7:$D$362,[1]juni20!$B$7:$B$362,B100)</f>
        <v>687181</v>
      </c>
      <c r="E100" s="37">
        <f t="shared" si="26"/>
        <v>12112.758231685821</v>
      </c>
      <c r="F100" s="180">
        <f t="shared" si="27"/>
        <v>0.80508729546429103</v>
      </c>
      <c r="G100" s="38">
        <f t="shared" si="31"/>
        <v>1759.5089225425038</v>
      </c>
      <c r="H100" s="38">
        <f t="shared" si="32"/>
        <v>99820.460193681327</v>
      </c>
      <c r="I100" s="38">
        <f t="shared" si="33"/>
        <v>499.79564622581063</v>
      </c>
      <c r="J100" s="39">
        <f t="shared" si="34"/>
        <v>28354.406601682687</v>
      </c>
      <c r="K100" s="38">
        <f t="shared" si="35"/>
        <v>317.04725314552945</v>
      </c>
      <c r="L100" s="39">
        <f t="shared" si="36"/>
        <v>17986.724765452178</v>
      </c>
      <c r="M100" s="35">
        <f t="shared" si="37"/>
        <v>117807.1849591335</v>
      </c>
      <c r="N100" s="35">
        <f t="shared" si="38"/>
        <v>804988.1849591335</v>
      </c>
      <c r="O100" s="35">
        <f t="shared" si="39"/>
        <v>14189.314407373855</v>
      </c>
      <c r="P100" s="36">
        <f t="shared" si="28"/>
        <v>0.94310779941450207</v>
      </c>
      <c r="Q100" s="206">
        <v>5114.885102991364</v>
      </c>
      <c r="R100" s="36">
        <f t="shared" si="29"/>
        <v>-5.7181468689818027E-3</v>
      </c>
      <c r="S100" s="36">
        <f t="shared" si="30"/>
        <v>-1.8599715684664241E-2</v>
      </c>
      <c r="T100" s="204">
        <v>56732</v>
      </c>
      <c r="U100" s="221">
        <v>691133</v>
      </c>
      <c r="V100" s="4">
        <v>12342.321910102326</v>
      </c>
      <c r="Z100" s="4"/>
      <c r="AA100" s="4"/>
    </row>
    <row r="101" spans="2:29">
      <c r="B101" s="3">
        <v>3004</v>
      </c>
      <c r="C101" t="s">
        <v>122</v>
      </c>
      <c r="D101" s="210">
        <f>SUMIFS([1]juni20!$D$7:$D$362,[1]juni20!$B$7:$B$362,B101)</f>
        <v>1023343</v>
      </c>
      <c r="E101" s="37">
        <f t="shared" si="26"/>
        <v>12421.472355404503</v>
      </c>
      <c r="F101" s="180">
        <f t="shared" si="27"/>
        <v>0.82560630642631461</v>
      </c>
      <c r="G101" s="38">
        <f t="shared" si="31"/>
        <v>1574.2804483112943</v>
      </c>
      <c r="H101" s="38">
        <f t="shared" si="32"/>
        <v>129697.09473412599</v>
      </c>
      <c r="I101" s="38">
        <f t="shared" si="33"/>
        <v>391.74570292427177</v>
      </c>
      <c r="J101" s="39">
        <f t="shared" si="34"/>
        <v>32273.969735416129</v>
      </c>
      <c r="K101" s="38">
        <f t="shared" si="35"/>
        <v>208.99730984399062</v>
      </c>
      <c r="L101" s="39">
        <f t="shared" si="36"/>
        <v>17218.24337149717</v>
      </c>
      <c r="M101" s="35">
        <f t="shared" si="37"/>
        <v>146915.33810562314</v>
      </c>
      <c r="N101" s="35">
        <f t="shared" si="38"/>
        <v>1170258.3381056231</v>
      </c>
      <c r="O101" s="35">
        <f t="shared" si="39"/>
        <v>14204.750113559789</v>
      </c>
      <c r="P101" s="36">
        <f t="shared" si="28"/>
        <v>0.94413374996260313</v>
      </c>
      <c r="Q101" s="206">
        <v>2950.4200541129685</v>
      </c>
      <c r="R101" s="36">
        <f t="shared" si="29"/>
        <v>-3.7846137067081863E-2</v>
      </c>
      <c r="S101" s="36">
        <f t="shared" si="30"/>
        <v>-4.5005211145832627E-2</v>
      </c>
      <c r="T101" s="204">
        <v>82385</v>
      </c>
      <c r="U101" s="221">
        <v>1063596</v>
      </c>
      <c r="V101" s="4">
        <v>13006.848309934941</v>
      </c>
      <c r="Z101" s="4"/>
      <c r="AA101" s="4"/>
    </row>
    <row r="102" spans="2:29">
      <c r="B102" s="3">
        <v>3005</v>
      </c>
      <c r="C102" t="s">
        <v>123</v>
      </c>
      <c r="D102" s="210">
        <f>SUMIFS([1]juni20!$D$7:$D$362,[1]juni20!$B$7:$B$362,B102)</f>
        <v>1399722</v>
      </c>
      <c r="E102" s="37">
        <f t="shared" si="26"/>
        <v>13805.870633026256</v>
      </c>
      <c r="F102" s="180">
        <f t="shared" si="27"/>
        <v>0.91762180313294683</v>
      </c>
      <c r="G102" s="38">
        <f t="shared" si="31"/>
        <v>743.64148173824287</v>
      </c>
      <c r="H102" s="38">
        <f t="shared" si="32"/>
        <v>75394.835267513496</v>
      </c>
      <c r="I102" s="38">
        <f t="shared" si="33"/>
        <v>0</v>
      </c>
      <c r="J102" s="39">
        <f t="shared" si="34"/>
        <v>0</v>
      </c>
      <c r="K102" s="38">
        <f t="shared" si="35"/>
        <v>-182.74839308028115</v>
      </c>
      <c r="L102" s="39">
        <f t="shared" si="36"/>
        <v>-18528.128580837383</v>
      </c>
      <c r="M102" s="35">
        <f t="shared" si="37"/>
        <v>56866.706686676116</v>
      </c>
      <c r="N102" s="35">
        <f t="shared" si="38"/>
        <v>1456588.706686676</v>
      </c>
      <c r="O102" s="35">
        <f t="shared" si="39"/>
        <v>14366.763721684218</v>
      </c>
      <c r="P102" s="36">
        <f t="shared" si="28"/>
        <v>0.95490215589446614</v>
      </c>
      <c r="Q102" s="206">
        <v>-354.15781344046991</v>
      </c>
      <c r="R102" s="36">
        <f t="shared" si="29"/>
        <v>-1.450028409150915E-2</v>
      </c>
      <c r="S102" s="36">
        <f t="shared" si="30"/>
        <v>-2.2325104789695623E-2</v>
      </c>
      <c r="T102" s="204">
        <v>101386</v>
      </c>
      <c r="U102" s="221">
        <v>1420317</v>
      </c>
      <c r="V102" s="4">
        <v>14121.126256450025</v>
      </c>
      <c r="Z102" s="45"/>
      <c r="AA102" s="45"/>
    </row>
    <row r="103" spans="2:29">
      <c r="B103" s="3">
        <v>3006</v>
      </c>
      <c r="C103" t="s">
        <v>124</v>
      </c>
      <c r="D103" s="210">
        <f>SUMIFS([1]juni20!$D$7:$D$362,[1]juni20!$B$7:$B$362,B103)</f>
        <v>430963</v>
      </c>
      <c r="E103" s="37">
        <f t="shared" si="26"/>
        <v>15545.323377700826</v>
      </c>
      <c r="F103" s="180">
        <f t="shared" si="27"/>
        <v>1.0332363707658287</v>
      </c>
      <c r="G103" s="38">
        <f t="shared" si="31"/>
        <v>-300.03016506649948</v>
      </c>
      <c r="H103" s="38">
        <f t="shared" si="32"/>
        <v>-8317.736266138565</v>
      </c>
      <c r="I103" s="38">
        <f t="shared" si="33"/>
        <v>0</v>
      </c>
      <c r="J103" s="39">
        <f t="shared" si="34"/>
        <v>0</v>
      </c>
      <c r="K103" s="38">
        <f t="shared" si="35"/>
        <v>-182.74839308028115</v>
      </c>
      <c r="L103" s="39">
        <f t="shared" si="36"/>
        <v>-5066.3337013646342</v>
      </c>
      <c r="M103" s="35">
        <f t="shared" si="37"/>
        <v>-13384.069967503199</v>
      </c>
      <c r="N103" s="35">
        <f t="shared" si="38"/>
        <v>417578.93003249681</v>
      </c>
      <c r="O103" s="35">
        <f t="shared" si="39"/>
        <v>15062.544819554045</v>
      </c>
      <c r="P103" s="36">
        <f t="shared" si="28"/>
        <v>1.0011479829476189</v>
      </c>
      <c r="Q103" s="206">
        <v>855.36202175832659</v>
      </c>
      <c r="R103" s="36">
        <f t="shared" si="29"/>
        <v>1.7060681636988674E-3</v>
      </c>
      <c r="S103" s="36">
        <f t="shared" si="30"/>
        <v>-7.0380384804455427E-3</v>
      </c>
      <c r="T103" s="204">
        <v>27723</v>
      </c>
      <c r="U103" s="221">
        <v>430229</v>
      </c>
      <c r="V103" s="4">
        <v>15655.50744150504</v>
      </c>
      <c r="Z103" s="45"/>
      <c r="AA103" s="45"/>
    </row>
    <row r="104" spans="2:29">
      <c r="B104" s="3">
        <v>3007</v>
      </c>
      <c r="C104" t="s">
        <v>125</v>
      </c>
      <c r="D104" s="210">
        <f>SUMIFS([1]juni20!$D$7:$D$362,[1]juni20!$B$7:$B$362,B104)</f>
        <v>400521</v>
      </c>
      <c r="E104" s="37">
        <f t="shared" si="26"/>
        <v>13071.40759113606</v>
      </c>
      <c r="F104" s="180">
        <f t="shared" si="27"/>
        <v>0.86880493973126083</v>
      </c>
      <c r="G104" s="38">
        <f t="shared" si="31"/>
        <v>1184.3193068723606</v>
      </c>
      <c r="H104" s="38">
        <f t="shared" si="32"/>
        <v>36288.727881876002</v>
      </c>
      <c r="I104" s="38">
        <f t="shared" si="33"/>
        <v>164.26837041822699</v>
      </c>
      <c r="J104" s="39">
        <f t="shared" si="34"/>
        <v>5033.3471379848934</v>
      </c>
      <c r="K104" s="38">
        <f t="shared" si="35"/>
        <v>-18.480022662054154</v>
      </c>
      <c r="L104" s="39">
        <f t="shared" si="36"/>
        <v>-566.2463743880013</v>
      </c>
      <c r="M104" s="35">
        <f t="shared" si="37"/>
        <v>35722.481507488003</v>
      </c>
      <c r="N104" s="35">
        <f t="shared" si="38"/>
        <v>436243.481507488</v>
      </c>
      <c r="O104" s="35">
        <f t="shared" si="39"/>
        <v>14237.246875346367</v>
      </c>
      <c r="P104" s="36">
        <f t="shared" si="28"/>
        <v>0.94629368162785055</v>
      </c>
      <c r="Q104" s="206">
        <v>-3095.0605665099356</v>
      </c>
      <c r="R104" s="36">
        <f t="shared" si="29"/>
        <v>-5.5961765253553473E-3</v>
      </c>
      <c r="S104" s="36">
        <f t="shared" si="30"/>
        <v>-1.2054397891219858E-2</v>
      </c>
      <c r="T104" s="204">
        <v>30641</v>
      </c>
      <c r="U104" s="221">
        <v>402775</v>
      </c>
      <c r="V104" s="4">
        <v>13230.898101307404</v>
      </c>
      <c r="Z104" s="45"/>
      <c r="AA104" s="45"/>
    </row>
    <row r="105" spans="2:29">
      <c r="B105" s="3">
        <v>3011</v>
      </c>
      <c r="C105" t="s">
        <v>126</v>
      </c>
      <c r="D105" s="210">
        <f>SUMIFS([1]juni20!$D$7:$D$362,[1]juni20!$B$7:$B$362,B105)</f>
        <v>74478</v>
      </c>
      <c r="E105" s="37">
        <f t="shared" si="26"/>
        <v>15955.012853470438</v>
      </c>
      <c r="F105" s="180">
        <f t="shared" si="27"/>
        <v>1.0604668153696615</v>
      </c>
      <c r="G105" s="38">
        <f t="shared" si="31"/>
        <v>-545.84385052826656</v>
      </c>
      <c r="H105" s="38">
        <f t="shared" si="32"/>
        <v>-2547.9990942659483</v>
      </c>
      <c r="I105" s="38">
        <f t="shared" si="33"/>
        <v>0</v>
      </c>
      <c r="J105" s="39">
        <f t="shared" si="34"/>
        <v>0</v>
      </c>
      <c r="K105" s="38">
        <f t="shared" si="35"/>
        <v>-182.74839308028115</v>
      </c>
      <c r="L105" s="39">
        <f t="shared" si="36"/>
        <v>-853.06949889875239</v>
      </c>
      <c r="M105" s="35">
        <f t="shared" si="37"/>
        <v>-3401.0685931647008</v>
      </c>
      <c r="N105" s="35">
        <f t="shared" si="38"/>
        <v>71076.931406835298</v>
      </c>
      <c r="O105" s="35">
        <f t="shared" si="39"/>
        <v>15226.420609861889</v>
      </c>
      <c r="P105" s="36">
        <f t="shared" si="28"/>
        <v>1.0120401607891518</v>
      </c>
      <c r="Q105" s="206">
        <v>-546.45268846922318</v>
      </c>
      <c r="R105" s="36">
        <f t="shared" si="29"/>
        <v>-1.2476962038743553E-2</v>
      </c>
      <c r="S105" s="36">
        <f t="shared" si="30"/>
        <v>-2.7074024939199075E-2</v>
      </c>
      <c r="T105" s="204">
        <v>4668</v>
      </c>
      <c r="U105" s="221">
        <v>75419</v>
      </c>
      <c r="V105" s="4">
        <v>16398.999782561426</v>
      </c>
      <c r="Z105" s="45"/>
      <c r="AA105" s="45"/>
    </row>
    <row r="106" spans="2:29">
      <c r="B106" s="3">
        <v>3012</v>
      </c>
      <c r="C106" t="s">
        <v>127</v>
      </c>
      <c r="D106" s="210">
        <f>SUMIFS([1]juni20!$D$7:$D$362,[1]juni20!$B$7:$B$362,B106)</f>
        <v>15404</v>
      </c>
      <c r="E106" s="37">
        <f t="shared" si="26"/>
        <v>11625.66037735849</v>
      </c>
      <c r="F106" s="180">
        <f t="shared" si="27"/>
        <v>0.77271182105409386</v>
      </c>
      <c r="G106" s="38">
        <f t="shared" si="31"/>
        <v>2051.7676351389023</v>
      </c>
      <c r="H106" s="38">
        <f t="shared" si="32"/>
        <v>2718.5921165590453</v>
      </c>
      <c r="I106" s="38">
        <f t="shared" si="33"/>
        <v>670.27989524037628</v>
      </c>
      <c r="J106" s="39">
        <f t="shared" si="34"/>
        <v>888.12086119349863</v>
      </c>
      <c r="K106" s="38">
        <f t="shared" si="35"/>
        <v>487.5315021600951</v>
      </c>
      <c r="L106" s="39">
        <f t="shared" si="36"/>
        <v>645.97924036212601</v>
      </c>
      <c r="M106" s="35">
        <f t="shared" si="37"/>
        <v>3364.5713569211712</v>
      </c>
      <c r="N106" s="35">
        <f t="shared" si="38"/>
        <v>18768.571356921173</v>
      </c>
      <c r="O106" s="35">
        <f t="shared" si="39"/>
        <v>14164.95951465749</v>
      </c>
      <c r="P106" s="36">
        <f t="shared" si="28"/>
        <v>0.94148902569399229</v>
      </c>
      <c r="Q106" s="206">
        <v>62.604227974749392</v>
      </c>
      <c r="R106" s="36">
        <f t="shared" si="29"/>
        <v>-0.10123111033315829</v>
      </c>
      <c r="S106" s="36">
        <f t="shared" si="30"/>
        <v>-7.9524993752525114E-2</v>
      </c>
      <c r="T106" s="204">
        <v>1325</v>
      </c>
      <c r="U106" s="221">
        <v>17139</v>
      </c>
      <c r="V106" s="4">
        <v>12630.066322770817</v>
      </c>
      <c r="Z106" s="45"/>
      <c r="AA106" s="45"/>
    </row>
    <row r="107" spans="2:29">
      <c r="B107" s="3">
        <v>3013</v>
      </c>
      <c r="C107" t="s">
        <v>128</v>
      </c>
      <c r="D107" s="210">
        <f>SUMIFS([1]juni20!$D$7:$D$362,[1]juni20!$B$7:$B$362,B107)</f>
        <v>40972</v>
      </c>
      <c r="E107" s="37">
        <f t="shared" si="26"/>
        <v>11396.940194714882</v>
      </c>
      <c r="F107" s="180">
        <f t="shared" si="27"/>
        <v>0.75750969204759311</v>
      </c>
      <c r="G107" s="38">
        <f t="shared" si="31"/>
        <v>2188.9997447250671</v>
      </c>
      <c r="H107" s="38">
        <f t="shared" si="32"/>
        <v>7869.4540822866156</v>
      </c>
      <c r="I107" s="38">
        <f t="shared" si="33"/>
        <v>750.3319591656392</v>
      </c>
      <c r="J107" s="39">
        <f t="shared" si="34"/>
        <v>2697.4433932004731</v>
      </c>
      <c r="K107" s="38">
        <f t="shared" si="35"/>
        <v>567.58356608535803</v>
      </c>
      <c r="L107" s="39">
        <f t="shared" si="36"/>
        <v>2040.4629200768622</v>
      </c>
      <c r="M107" s="35">
        <f t="shared" si="37"/>
        <v>9909.9170023634779</v>
      </c>
      <c r="N107" s="35">
        <f t="shared" si="38"/>
        <v>50881.91700236348</v>
      </c>
      <c r="O107" s="35">
        <f t="shared" si="39"/>
        <v>14153.523505525307</v>
      </c>
      <c r="P107" s="36">
        <f t="shared" si="28"/>
        <v>0.94072891924366708</v>
      </c>
      <c r="Q107" s="206">
        <v>218.74562231639175</v>
      </c>
      <c r="R107" s="36">
        <f t="shared" si="29"/>
        <v>-5.8720823378055502E-2</v>
      </c>
      <c r="S107" s="36">
        <f t="shared" si="30"/>
        <v>-5.9506313650619085E-2</v>
      </c>
      <c r="T107" s="204">
        <v>3595</v>
      </c>
      <c r="U107" s="221">
        <v>43528</v>
      </c>
      <c r="V107" s="4">
        <v>12118.04008908686</v>
      </c>
      <c r="Z107" s="45"/>
      <c r="AA107" s="45"/>
    </row>
    <row r="108" spans="2:29">
      <c r="B108" s="3">
        <v>3014</v>
      </c>
      <c r="C108" t="s">
        <v>129</v>
      </c>
      <c r="D108" s="210">
        <f>SUMIFS([1]juni20!$D$7:$D$362,[1]juni20!$B$7:$B$362,B108)</f>
        <v>566240</v>
      </c>
      <c r="E108" s="37">
        <f t="shared" si="26"/>
        <v>12641.543132702269</v>
      </c>
      <c r="F108" s="180">
        <f t="shared" si="27"/>
        <v>0.84023354355236457</v>
      </c>
      <c r="G108" s="38">
        <f t="shared" si="31"/>
        <v>1442.237981932635</v>
      </c>
      <c r="H108" s="38">
        <f t="shared" si="32"/>
        <v>64600.723686726582</v>
      </c>
      <c r="I108" s="38">
        <f t="shared" si="33"/>
        <v>314.72093087005373</v>
      </c>
      <c r="J108" s="39">
        <f t="shared" si="34"/>
        <v>14096.979935531446</v>
      </c>
      <c r="K108" s="38">
        <f t="shared" si="35"/>
        <v>131.97253778977259</v>
      </c>
      <c r="L108" s="39">
        <f t="shared" si="36"/>
        <v>5911.3139126794931</v>
      </c>
      <c r="M108" s="35">
        <f t="shared" si="37"/>
        <v>70512.037599406074</v>
      </c>
      <c r="N108" s="35">
        <f t="shared" si="38"/>
        <v>636752.03759940609</v>
      </c>
      <c r="O108" s="35">
        <f t="shared" si="39"/>
        <v>14215.753652424675</v>
      </c>
      <c r="P108" s="36">
        <f t="shared" si="28"/>
        <v>0.94486511181890553</v>
      </c>
      <c r="Q108" s="206">
        <v>-105.36941173969535</v>
      </c>
      <c r="R108" s="36">
        <f t="shared" si="29"/>
        <v>-4.1956693139865796E-2</v>
      </c>
      <c r="S108" s="36">
        <f t="shared" si="30"/>
        <v>-5.2052166457377473E-2</v>
      </c>
      <c r="T108" s="204">
        <v>44792</v>
      </c>
      <c r="U108" s="221">
        <v>591038</v>
      </c>
      <c r="V108" s="4">
        <v>13335.694945848376</v>
      </c>
      <c r="Z108" s="45"/>
      <c r="AA108" s="45"/>
    </row>
    <row r="109" spans="2:29">
      <c r="B109" s="3">
        <v>3015</v>
      </c>
      <c r="C109" t="s">
        <v>130</v>
      </c>
      <c r="D109" s="210">
        <f>SUMIFS([1]juni20!$D$7:$D$362,[1]juni20!$B$7:$B$362,B109)</f>
        <v>45708</v>
      </c>
      <c r="E109" s="37">
        <f t="shared" si="26"/>
        <v>12012.614980289094</v>
      </c>
      <c r="F109" s="180">
        <f t="shared" si="27"/>
        <v>0.79843116827312111</v>
      </c>
      <c r="G109" s="38">
        <f t="shared" si="31"/>
        <v>1819.5948733805399</v>
      </c>
      <c r="H109" s="38">
        <f t="shared" si="32"/>
        <v>6923.5584932129541</v>
      </c>
      <c r="I109" s="38">
        <f t="shared" si="33"/>
        <v>534.84578421466495</v>
      </c>
      <c r="J109" s="39">
        <f t="shared" si="34"/>
        <v>2035.0882089368001</v>
      </c>
      <c r="K109" s="38">
        <f t="shared" si="35"/>
        <v>352.09739113438377</v>
      </c>
      <c r="L109" s="39">
        <f t="shared" si="36"/>
        <v>1339.7305732663301</v>
      </c>
      <c r="M109" s="35">
        <f t="shared" si="37"/>
        <v>8263.2890664792849</v>
      </c>
      <c r="N109" s="35">
        <f t="shared" si="38"/>
        <v>53971.289066479287</v>
      </c>
      <c r="O109" s="35">
        <f t="shared" si="39"/>
        <v>14184.307244804018</v>
      </c>
      <c r="P109" s="36">
        <f t="shared" si="28"/>
        <v>0.9427749930549435</v>
      </c>
      <c r="Q109" s="206">
        <v>87.426103731255353</v>
      </c>
      <c r="R109" s="36">
        <f t="shared" si="29"/>
        <v>-4.0473591401461083E-2</v>
      </c>
      <c r="S109" s="36">
        <f t="shared" si="30"/>
        <v>-4.2490992523350125E-2</v>
      </c>
      <c r="T109" s="204">
        <v>3805</v>
      </c>
      <c r="U109" s="221">
        <v>47636</v>
      </c>
      <c r="V109" s="4">
        <v>12545.693968922833</v>
      </c>
      <c r="Z109" s="45"/>
      <c r="AA109" s="45"/>
    </row>
    <row r="110" spans="2:29">
      <c r="B110" s="3">
        <v>3016</v>
      </c>
      <c r="C110" t="s">
        <v>131</v>
      </c>
      <c r="D110" s="210">
        <f>SUMIFS([1]juni20!$D$7:$D$362,[1]juni20!$B$7:$B$362,B110)</f>
        <v>99127</v>
      </c>
      <c r="E110" s="37">
        <f t="shared" si="26"/>
        <v>12008.116293155663</v>
      </c>
      <c r="F110" s="180">
        <f t="shared" si="27"/>
        <v>0.79813215827159067</v>
      </c>
      <c r="G110" s="38">
        <f t="shared" si="31"/>
        <v>1822.2940856605985</v>
      </c>
      <c r="H110" s="38">
        <f t="shared" si="32"/>
        <v>15043.037677128241</v>
      </c>
      <c r="I110" s="38">
        <f t="shared" si="33"/>
        <v>536.42032471136588</v>
      </c>
      <c r="J110" s="39">
        <f t="shared" si="34"/>
        <v>4428.1497804923256</v>
      </c>
      <c r="K110" s="38">
        <f t="shared" si="35"/>
        <v>353.6719316310847</v>
      </c>
      <c r="L110" s="39">
        <f t="shared" si="36"/>
        <v>2919.5617956146043</v>
      </c>
      <c r="M110" s="35">
        <f t="shared" si="37"/>
        <v>17962.599472742844</v>
      </c>
      <c r="N110" s="35">
        <f t="shared" si="38"/>
        <v>117089.59947274285</v>
      </c>
      <c r="O110" s="35">
        <f t="shared" si="39"/>
        <v>14184.082310447346</v>
      </c>
      <c r="P110" s="36">
        <f t="shared" si="28"/>
        <v>0.94276004255486689</v>
      </c>
      <c r="Q110" s="206">
        <v>-601.08988533466618</v>
      </c>
      <c r="R110" s="36">
        <f t="shared" si="29"/>
        <v>-2.9246843357941021E-4</v>
      </c>
      <c r="S110" s="36">
        <f t="shared" si="30"/>
        <v>-3.3200502978023481E-3</v>
      </c>
      <c r="T110" s="204">
        <v>8255</v>
      </c>
      <c r="U110" s="221">
        <v>99156</v>
      </c>
      <c r="V110" s="4">
        <v>12048.116646415552</v>
      </c>
      <c r="Z110" s="45"/>
      <c r="AA110" s="45"/>
    </row>
    <row r="111" spans="2:29">
      <c r="B111" s="3">
        <v>3017</v>
      </c>
      <c r="C111" t="s">
        <v>132</v>
      </c>
      <c r="D111" s="210">
        <f>SUMIFS([1]juni20!$D$7:$D$362,[1]juni20!$B$7:$B$362,B111)</f>
        <v>95982</v>
      </c>
      <c r="E111" s="37">
        <f t="shared" si="26"/>
        <v>12783.96377197656</v>
      </c>
      <c r="F111" s="180">
        <f t="shared" si="27"/>
        <v>0.84969968207329138</v>
      </c>
      <c r="G111" s="38">
        <f t="shared" si="31"/>
        <v>1356.7855983680604</v>
      </c>
      <c r="H111" s="38">
        <f t="shared" si="32"/>
        <v>10186.746272547398</v>
      </c>
      <c r="I111" s="38">
        <f t="shared" si="33"/>
        <v>264.87370712405198</v>
      </c>
      <c r="J111" s="39">
        <f t="shared" si="34"/>
        <v>1988.6717930873824</v>
      </c>
      <c r="K111" s="38">
        <f t="shared" si="35"/>
        <v>82.125314043770828</v>
      </c>
      <c r="L111" s="39">
        <f t="shared" si="36"/>
        <v>616.5968578406314</v>
      </c>
      <c r="M111" s="35">
        <f t="shared" si="37"/>
        <v>10803.34313038803</v>
      </c>
      <c r="N111" s="35">
        <f t="shared" si="38"/>
        <v>106785.34313038804</v>
      </c>
      <c r="O111" s="35">
        <f t="shared" si="39"/>
        <v>14222.874684388391</v>
      </c>
      <c r="P111" s="36">
        <f t="shared" si="28"/>
        <v>0.94533841874495195</v>
      </c>
      <c r="Q111" s="206">
        <v>-462.97974065326889</v>
      </c>
      <c r="R111" s="36">
        <f t="shared" si="29"/>
        <v>-3.4638826866212058E-2</v>
      </c>
      <c r="S111" s="36">
        <f t="shared" si="30"/>
        <v>-3.0267185964966845E-2</v>
      </c>
      <c r="T111" s="204">
        <v>7508</v>
      </c>
      <c r="U111" s="221">
        <v>99426</v>
      </c>
      <c r="V111" s="4">
        <v>13182.975338106604</v>
      </c>
      <c r="Z111" s="45"/>
      <c r="AA111" s="45"/>
    </row>
    <row r="112" spans="2:29">
      <c r="B112" s="3">
        <v>3018</v>
      </c>
      <c r="C112" t="s">
        <v>133</v>
      </c>
      <c r="D112" s="210">
        <f>SUMIFS([1]juni20!$D$7:$D$362,[1]juni20!$B$7:$B$362,B112)</f>
        <v>69982</v>
      </c>
      <c r="E112" s="37">
        <f t="shared" si="26"/>
        <v>12200.488145048814</v>
      </c>
      <c r="F112" s="180">
        <f t="shared" si="27"/>
        <v>0.81091835700533343</v>
      </c>
      <c r="G112" s="38">
        <f t="shared" si="31"/>
        <v>1706.8709745247081</v>
      </c>
      <c r="H112" s="38">
        <f t="shared" si="32"/>
        <v>9790.6119098737254</v>
      </c>
      <c r="I112" s="38">
        <f t="shared" si="33"/>
        <v>469.09017654876305</v>
      </c>
      <c r="J112" s="39">
        <f t="shared" si="34"/>
        <v>2690.7012526837048</v>
      </c>
      <c r="K112" s="38">
        <f t="shared" si="35"/>
        <v>286.34178346848194</v>
      </c>
      <c r="L112" s="39">
        <f t="shared" si="36"/>
        <v>1642.4564699752123</v>
      </c>
      <c r="M112" s="35">
        <f t="shared" si="37"/>
        <v>11433.068379848937</v>
      </c>
      <c r="N112" s="35">
        <f t="shared" si="38"/>
        <v>81415.068379848934</v>
      </c>
      <c r="O112" s="35">
        <f t="shared" si="39"/>
        <v>14193.700903042003</v>
      </c>
      <c r="P112" s="36">
        <f t="shared" si="28"/>
        <v>0.94339935249155404</v>
      </c>
      <c r="Q112" s="206">
        <v>15.555435217487684</v>
      </c>
      <c r="R112" s="36">
        <f t="shared" si="29"/>
        <v>-5.5419769226396865E-3</v>
      </c>
      <c r="S112" s="36">
        <f t="shared" si="30"/>
        <v>-3.0334078962399584E-2</v>
      </c>
      <c r="T112" s="204">
        <v>5736</v>
      </c>
      <c r="U112" s="221">
        <v>70372</v>
      </c>
      <c r="V112" s="4">
        <v>12582.156266762024</v>
      </c>
      <c r="Z112" s="45"/>
      <c r="AA112" s="45"/>
    </row>
    <row r="113" spans="2:27">
      <c r="B113" s="3">
        <v>3019</v>
      </c>
      <c r="C113" t="s">
        <v>134</v>
      </c>
      <c r="D113" s="210">
        <f>SUMIFS([1]juni20!$D$7:$D$362,[1]juni20!$B$7:$B$362,B113)</f>
        <v>265589</v>
      </c>
      <c r="E113" s="37">
        <f t="shared" si="26"/>
        <v>14720.596386209954</v>
      </c>
      <c r="F113" s="180">
        <f t="shared" si="27"/>
        <v>0.97842001842265347</v>
      </c>
      <c r="G113" s="38">
        <f t="shared" si="31"/>
        <v>194.80602982802375</v>
      </c>
      <c r="H113" s="38">
        <f t="shared" si="32"/>
        <v>3514.6903901572045</v>
      </c>
      <c r="I113" s="38">
        <f t="shared" si="33"/>
        <v>0</v>
      </c>
      <c r="J113" s="39">
        <f t="shared" si="34"/>
        <v>0</v>
      </c>
      <c r="K113" s="38">
        <f t="shared" si="35"/>
        <v>-182.74839308028115</v>
      </c>
      <c r="L113" s="39">
        <f t="shared" si="36"/>
        <v>-3297.1465079544328</v>
      </c>
      <c r="M113" s="35">
        <f t="shared" si="37"/>
        <v>217.54388220277178</v>
      </c>
      <c r="N113" s="35">
        <f t="shared" si="38"/>
        <v>265806.54388220276</v>
      </c>
      <c r="O113" s="35">
        <f t="shared" si="39"/>
        <v>14732.654022957697</v>
      </c>
      <c r="P113" s="36">
        <f t="shared" si="28"/>
        <v>0.97922144201034877</v>
      </c>
      <c r="Q113" s="206">
        <v>-2165.3643113456747</v>
      </c>
      <c r="R113" s="36">
        <f t="shared" si="29"/>
        <v>-2.2139012231132318E-2</v>
      </c>
      <c r="S113" s="36">
        <f t="shared" si="30"/>
        <v>-3.3954426006412915E-2</v>
      </c>
      <c r="T113" s="204">
        <v>18042</v>
      </c>
      <c r="U113" s="221">
        <v>271602</v>
      </c>
      <c r="V113" s="4">
        <v>15237.993716337522</v>
      </c>
      <c r="Z113" s="45"/>
      <c r="AA113" s="45"/>
    </row>
    <row r="114" spans="2:27">
      <c r="B114" s="144">
        <v>3020</v>
      </c>
      <c r="C114" s="34" t="s">
        <v>135</v>
      </c>
      <c r="D114" s="210">
        <f>SUMIFS([1]juni20!$D$7:$D$362,[1]juni20!$B$7:$B$362,B114)</f>
        <v>1006502</v>
      </c>
      <c r="E114" s="37">
        <f t="shared" si="26"/>
        <v>16976.487653488057</v>
      </c>
      <c r="F114" s="180">
        <f t="shared" si="27"/>
        <v>1.1283602190355462</v>
      </c>
      <c r="G114" s="38">
        <f t="shared" si="31"/>
        <v>-1158.7287305388377</v>
      </c>
      <c r="H114" s="38">
        <f t="shared" si="32"/>
        <v>-68698.708976186608</v>
      </c>
      <c r="I114" s="38">
        <f t="shared" si="33"/>
        <v>0</v>
      </c>
      <c r="J114" s="39">
        <f t="shared" si="34"/>
        <v>0</v>
      </c>
      <c r="K114" s="38">
        <f t="shared" si="35"/>
        <v>-182.74839308028115</v>
      </c>
      <c r="L114" s="39">
        <f t="shared" si="36"/>
        <v>-10834.786728943709</v>
      </c>
      <c r="M114" s="35">
        <f t="shared" si="37"/>
        <v>-79533.495705130321</v>
      </c>
      <c r="N114" s="35">
        <f t="shared" si="38"/>
        <v>926968.50429486972</v>
      </c>
      <c r="O114" s="35">
        <f t="shared" si="39"/>
        <v>15635.010529868941</v>
      </c>
      <c r="P114" s="36">
        <f t="shared" si="28"/>
        <v>1.0391975222555061</v>
      </c>
      <c r="Q114" s="206">
        <v>-2510.0410869671614</v>
      </c>
      <c r="R114" s="201">
        <f t="shared" si="29"/>
        <v>-2.7931568712259641E-2</v>
      </c>
      <c r="S114" s="202">
        <f t="shared" si="30"/>
        <v>-4.1933498956486709E-2</v>
      </c>
      <c r="T114" s="204">
        <v>59288</v>
      </c>
      <c r="U114" s="221">
        <v>1035422.9883452177</v>
      </c>
      <c r="V114" s="4">
        <v>17719.529526392471</v>
      </c>
      <c r="W114" s="147"/>
      <c r="X114" s="147"/>
      <c r="Y114" s="45"/>
      <c r="Z114" s="45"/>
      <c r="AA114" s="45"/>
    </row>
    <row r="115" spans="2:27">
      <c r="B115" s="144">
        <v>3021</v>
      </c>
      <c r="C115" s="34" t="s">
        <v>136</v>
      </c>
      <c r="D115" s="210">
        <f>SUMIFS([1]juni20!$D$7:$D$362,[1]juni20!$B$7:$B$362,B115)</f>
        <v>287589</v>
      </c>
      <c r="E115" s="37">
        <f t="shared" si="26"/>
        <v>14070.60032291208</v>
      </c>
      <c r="F115" s="180">
        <f t="shared" si="27"/>
        <v>0.93521734214913466</v>
      </c>
      <c r="G115" s="38">
        <f t="shared" si="31"/>
        <v>584.80366780674842</v>
      </c>
      <c r="H115" s="38">
        <f t="shared" si="32"/>
        <v>11952.802166302132</v>
      </c>
      <c r="I115" s="38">
        <f t="shared" si="33"/>
        <v>0</v>
      </c>
      <c r="J115" s="39">
        <f t="shared" si="34"/>
        <v>0</v>
      </c>
      <c r="K115" s="38">
        <f t="shared" si="35"/>
        <v>-182.74839308028115</v>
      </c>
      <c r="L115" s="39">
        <f t="shared" si="36"/>
        <v>-3735.1944061678664</v>
      </c>
      <c r="M115" s="35">
        <f t="shared" si="37"/>
        <v>8217.6077601342658</v>
      </c>
      <c r="N115" s="35">
        <f t="shared" si="38"/>
        <v>295806.60776013427</v>
      </c>
      <c r="O115" s="35">
        <f t="shared" si="39"/>
        <v>14472.655597638548</v>
      </c>
      <c r="P115" s="36">
        <f t="shared" si="28"/>
        <v>0.96194037150094136</v>
      </c>
      <c r="Q115" s="206">
        <v>102.22470016659463</v>
      </c>
      <c r="R115" s="201">
        <f t="shared" si="29"/>
        <v>-4.2426559896614327E-2</v>
      </c>
      <c r="S115" s="202">
        <f t="shared" si="30"/>
        <v>-5.6528502529381068E-2</v>
      </c>
      <c r="T115" s="204">
        <v>20439</v>
      </c>
      <c r="U115" s="221">
        <v>300331.0116547824</v>
      </c>
      <c r="V115" s="4">
        <v>14913.646422424392</v>
      </c>
      <c r="W115" s="147"/>
      <c r="X115" s="147"/>
      <c r="Y115" s="45"/>
      <c r="Z115" s="45"/>
      <c r="AA115" s="45"/>
    </row>
    <row r="116" spans="2:27">
      <c r="B116" s="3">
        <v>3022</v>
      </c>
      <c r="C116" t="s">
        <v>137</v>
      </c>
      <c r="D116" s="210">
        <f>SUMIFS([1]juni20!$D$7:$D$362,[1]juni20!$B$7:$B$362,B116)</f>
        <v>287382</v>
      </c>
      <c r="E116" s="37">
        <f t="shared" si="26"/>
        <v>18100.522768785035</v>
      </c>
      <c r="F116" s="180">
        <f t="shared" si="27"/>
        <v>1.203070402601671</v>
      </c>
      <c r="G116" s="38">
        <f t="shared" si="31"/>
        <v>-1833.1497997170245</v>
      </c>
      <c r="H116" s="38">
        <f t="shared" si="32"/>
        <v>-29104.919370107196</v>
      </c>
      <c r="I116" s="38">
        <f t="shared" si="33"/>
        <v>0</v>
      </c>
      <c r="J116" s="39">
        <f t="shared" si="34"/>
        <v>0</v>
      </c>
      <c r="K116" s="38">
        <f t="shared" si="35"/>
        <v>-182.74839308028115</v>
      </c>
      <c r="L116" s="39">
        <f t="shared" si="36"/>
        <v>-2901.496236935624</v>
      </c>
      <c r="M116" s="35">
        <f t="shared" si="37"/>
        <v>-32006.415607042822</v>
      </c>
      <c r="N116" s="35">
        <f t="shared" si="38"/>
        <v>255375.58439295719</v>
      </c>
      <c r="O116" s="35">
        <f t="shared" si="39"/>
        <v>16084.624575987729</v>
      </c>
      <c r="P116" s="36">
        <f t="shared" si="28"/>
        <v>1.0690815956819557</v>
      </c>
      <c r="Q116" s="206">
        <v>-2363.5285207424604</v>
      </c>
      <c r="R116" s="201">
        <f t="shared" si="29"/>
        <v>-2.8396009209516501E-2</v>
      </c>
      <c r="S116" s="201">
        <f t="shared" si="30"/>
        <v>-3.5494709400465507E-2</v>
      </c>
      <c r="T116" s="204">
        <v>15877</v>
      </c>
      <c r="U116" s="221">
        <v>295781</v>
      </c>
      <c r="V116" s="4">
        <v>18766.639172641331</v>
      </c>
      <c r="X116" s="42"/>
      <c r="Y116" s="44"/>
      <c r="Z116" s="45"/>
      <c r="AA116" s="45"/>
    </row>
    <row r="117" spans="2:27">
      <c r="B117" s="3">
        <v>3023</v>
      </c>
      <c r="C117" t="s">
        <v>138</v>
      </c>
      <c r="D117" s="210">
        <f>SUMIFS([1]juni20!$D$7:$D$362,[1]juni20!$B$7:$B$362,B117)</f>
        <v>301978</v>
      </c>
      <c r="E117" s="37">
        <f t="shared" si="26"/>
        <v>15394.473898858076</v>
      </c>
      <c r="F117" s="180">
        <f t="shared" si="27"/>
        <v>1.0232100005022819</v>
      </c>
      <c r="G117" s="38">
        <f t="shared" si="31"/>
        <v>-209.5204777608491</v>
      </c>
      <c r="H117" s="38">
        <f t="shared" si="32"/>
        <v>-4109.9536917568157</v>
      </c>
      <c r="I117" s="38">
        <f t="shared" si="33"/>
        <v>0</v>
      </c>
      <c r="J117" s="39">
        <f t="shared" si="34"/>
        <v>0</v>
      </c>
      <c r="K117" s="38">
        <f t="shared" si="35"/>
        <v>-182.74839308028115</v>
      </c>
      <c r="L117" s="39">
        <f t="shared" si="36"/>
        <v>-3584.792478662795</v>
      </c>
      <c r="M117" s="35">
        <f t="shared" si="37"/>
        <v>-7694.7461704196103</v>
      </c>
      <c r="N117" s="35">
        <f t="shared" si="38"/>
        <v>294283.25382958038</v>
      </c>
      <c r="O117" s="35">
        <f t="shared" si="39"/>
        <v>15002.205028016946</v>
      </c>
      <c r="P117" s="36">
        <f t="shared" si="28"/>
        <v>0.99713743484220019</v>
      </c>
      <c r="Q117" s="206">
        <v>-1464.2822487172671</v>
      </c>
      <c r="R117" s="201">
        <f t="shared" si="29"/>
        <v>-2.2756545095627974E-2</v>
      </c>
      <c r="S117" s="201">
        <f t="shared" si="30"/>
        <v>-2.913333762355207E-2</v>
      </c>
      <c r="T117" s="204">
        <v>19616</v>
      </c>
      <c r="U117" s="221">
        <v>309010</v>
      </c>
      <c r="V117" s="4">
        <v>15856.42446633826</v>
      </c>
      <c r="X117" s="42"/>
      <c r="Y117" s="44"/>
      <c r="Z117" s="45"/>
      <c r="AA117" s="45"/>
    </row>
    <row r="118" spans="2:27">
      <c r="B118" s="3">
        <v>3024</v>
      </c>
      <c r="C118" t="s">
        <v>139</v>
      </c>
      <c r="D118" s="210">
        <f>SUMIFS([1]juni20!$D$7:$D$362,[1]juni20!$B$7:$B$362,B118)</f>
        <v>3088140</v>
      </c>
      <c r="E118" s="37">
        <f t="shared" si="26"/>
        <v>24176.903022758765</v>
      </c>
      <c r="F118" s="180">
        <f t="shared" si="27"/>
        <v>1.6069434471479811</v>
      </c>
      <c r="G118" s="38">
        <f t="shared" si="31"/>
        <v>-5478.9779521012624</v>
      </c>
      <c r="H118" s="38">
        <f t="shared" si="32"/>
        <v>-699835.33279984631</v>
      </c>
      <c r="I118" s="38">
        <f t="shared" si="33"/>
        <v>0</v>
      </c>
      <c r="J118" s="39">
        <f t="shared" si="34"/>
        <v>0</v>
      </c>
      <c r="K118" s="38">
        <f t="shared" si="35"/>
        <v>-182.74839308028115</v>
      </c>
      <c r="L118" s="39">
        <f t="shared" si="36"/>
        <v>-23342.634996537392</v>
      </c>
      <c r="M118" s="35">
        <f t="shared" si="37"/>
        <v>-723177.96779638366</v>
      </c>
      <c r="N118" s="35">
        <f t="shared" si="38"/>
        <v>2364962.0322036166</v>
      </c>
      <c r="O118" s="35">
        <f t="shared" si="39"/>
        <v>18515.176677577227</v>
      </c>
      <c r="P118" s="36">
        <f t="shared" si="28"/>
        <v>1.23063081350048</v>
      </c>
      <c r="Q118" s="206">
        <v>-39557.5189697647</v>
      </c>
      <c r="R118" s="201">
        <f t="shared" si="29"/>
        <v>-5.7412800901521809E-2</v>
      </c>
      <c r="S118" s="201">
        <f t="shared" si="30"/>
        <v>-6.3980530013465278E-2</v>
      </c>
      <c r="T118" s="204">
        <v>127731</v>
      </c>
      <c r="U118" s="221">
        <v>3276238</v>
      </c>
      <c r="V118" s="4">
        <v>25829.487310885281</v>
      </c>
      <c r="X118" s="42"/>
      <c r="Y118" s="44"/>
      <c r="Z118" s="45"/>
      <c r="AA118" s="45"/>
    </row>
    <row r="119" spans="2:27">
      <c r="B119" s="3">
        <v>3025</v>
      </c>
      <c r="C119" t="s">
        <v>140</v>
      </c>
      <c r="D119" s="210">
        <f>SUMIFS([1]juni20!$D$7:$D$362,[1]juni20!$B$7:$B$362,B119)</f>
        <v>1885458</v>
      </c>
      <c r="E119" s="37">
        <f t="shared" si="26"/>
        <v>19964.401054626698</v>
      </c>
      <c r="F119" s="180">
        <f t="shared" si="27"/>
        <v>1.3269550455145871</v>
      </c>
      <c r="G119" s="38">
        <f t="shared" si="31"/>
        <v>-2951.4767712220223</v>
      </c>
      <c r="H119" s="38">
        <f t="shared" si="32"/>
        <v>-278740.41775097902</v>
      </c>
      <c r="I119" s="38">
        <f t="shared" si="33"/>
        <v>0</v>
      </c>
      <c r="J119" s="39">
        <f t="shared" si="34"/>
        <v>0</v>
      </c>
      <c r="K119" s="38">
        <f t="shared" si="35"/>
        <v>-182.74839308028115</v>
      </c>
      <c r="L119" s="39">
        <f t="shared" si="36"/>
        <v>-17258.940990894833</v>
      </c>
      <c r="M119" s="35">
        <f t="shared" si="37"/>
        <v>-295999.35874187388</v>
      </c>
      <c r="N119" s="35">
        <f t="shared" si="38"/>
        <v>1589458.6412581261</v>
      </c>
      <c r="O119" s="35">
        <f t="shared" si="39"/>
        <v>16830.175890324394</v>
      </c>
      <c r="P119" s="36">
        <f t="shared" si="28"/>
        <v>1.1186354528471221</v>
      </c>
      <c r="Q119" s="206">
        <v>-15464.074411251466</v>
      </c>
      <c r="R119" s="201">
        <f t="shared" si="29"/>
        <v>-2.60948348043391E-2</v>
      </c>
      <c r="S119" s="201">
        <f t="shared" si="30"/>
        <v>-3.3952817416542394E-2</v>
      </c>
      <c r="T119" s="204">
        <v>94441</v>
      </c>
      <c r="U119" s="221">
        <v>1935977</v>
      </c>
      <c r="V119" s="4">
        <v>20666.072438860363</v>
      </c>
      <c r="X119" s="42"/>
      <c r="Y119" s="44"/>
      <c r="Z119" s="45"/>
      <c r="AA119" s="45"/>
    </row>
    <row r="120" spans="2:27">
      <c r="B120" s="3">
        <v>3026</v>
      </c>
      <c r="C120" t="s">
        <v>141</v>
      </c>
      <c r="D120" s="210">
        <f>SUMIFS([1]juni20!$D$7:$D$362,[1]juni20!$B$7:$B$362,B120)</f>
        <v>203999</v>
      </c>
      <c r="E120" s="37">
        <f t="shared" si="26"/>
        <v>11730.822311673375</v>
      </c>
      <c r="F120" s="180">
        <f t="shared" si="27"/>
        <v>0.77970152031696605</v>
      </c>
      <c r="G120" s="38">
        <f t="shared" si="31"/>
        <v>1988.670474549971</v>
      </c>
      <c r="H120" s="38">
        <f t="shared" si="32"/>
        <v>34582.979552423996</v>
      </c>
      <c r="I120" s="38">
        <f t="shared" si="33"/>
        <v>633.47321823016648</v>
      </c>
      <c r="J120" s="39">
        <f t="shared" si="34"/>
        <v>11016.099265022594</v>
      </c>
      <c r="K120" s="38">
        <f t="shared" si="35"/>
        <v>450.72482514988531</v>
      </c>
      <c r="L120" s="39">
        <f t="shared" si="36"/>
        <v>7838.1047093565057</v>
      </c>
      <c r="M120" s="35">
        <f t="shared" si="37"/>
        <v>42421.084261780503</v>
      </c>
      <c r="N120" s="35">
        <f t="shared" si="38"/>
        <v>246420.08426178049</v>
      </c>
      <c r="O120" s="35">
        <f t="shared" si="39"/>
        <v>14170.217611373231</v>
      </c>
      <c r="P120" s="36">
        <f t="shared" si="28"/>
        <v>0.94183851065713564</v>
      </c>
      <c r="Q120" s="206">
        <v>-4081.4639437880105</v>
      </c>
      <c r="R120" s="201">
        <f t="shared" si="29"/>
        <v>-3.2350025377219323E-2</v>
      </c>
      <c r="S120" s="201">
        <f t="shared" si="30"/>
        <v>-4.4424783542437472E-2</v>
      </c>
      <c r="T120" s="204">
        <v>17390</v>
      </c>
      <c r="U120" s="221">
        <v>210819</v>
      </c>
      <c r="V120" s="4">
        <v>12276.189367029639</v>
      </c>
      <c r="X120" s="42"/>
      <c r="Y120" s="44"/>
      <c r="Z120" s="45"/>
      <c r="AA120" s="45"/>
    </row>
    <row r="121" spans="2:27">
      <c r="B121" s="3">
        <v>3027</v>
      </c>
      <c r="C121" t="s">
        <v>142</v>
      </c>
      <c r="D121" s="210">
        <f>SUMIFS([1]juni20!$D$7:$D$362,[1]juni20!$B$7:$B$362,B121)</f>
        <v>280963</v>
      </c>
      <c r="E121" s="37">
        <f t="shared" si="26"/>
        <v>15162.601187263896</v>
      </c>
      <c r="F121" s="180">
        <f t="shared" si="27"/>
        <v>1.0077983353225874</v>
      </c>
      <c r="G121" s="38">
        <f t="shared" si="31"/>
        <v>-70.396850804341014</v>
      </c>
      <c r="H121" s="38">
        <f t="shared" si="32"/>
        <v>-1304.4536454044389</v>
      </c>
      <c r="I121" s="38">
        <f t="shared" si="33"/>
        <v>0</v>
      </c>
      <c r="J121" s="39">
        <f t="shared" si="34"/>
        <v>0</v>
      </c>
      <c r="K121" s="38">
        <f t="shared" si="35"/>
        <v>-182.74839308028115</v>
      </c>
      <c r="L121" s="39">
        <f t="shared" si="36"/>
        <v>-3386.3277237776097</v>
      </c>
      <c r="M121" s="35">
        <f t="shared" si="37"/>
        <v>-4690.7813691820484</v>
      </c>
      <c r="N121" s="35">
        <f t="shared" si="38"/>
        <v>276272.21863081795</v>
      </c>
      <c r="O121" s="35">
        <f t="shared" si="39"/>
        <v>14909.455943379275</v>
      </c>
      <c r="P121" s="36">
        <f t="shared" si="28"/>
        <v>0.99097276877032248</v>
      </c>
      <c r="Q121" s="206">
        <v>-3153.4707620682361</v>
      </c>
      <c r="R121" s="201">
        <f t="shared" si="29"/>
        <v>-8.2860353632341853E-4</v>
      </c>
      <c r="S121" s="201">
        <f t="shared" si="30"/>
        <v>-2.0725756547391776E-2</v>
      </c>
      <c r="T121" s="204">
        <v>18530</v>
      </c>
      <c r="U121" s="221">
        <v>281196</v>
      </c>
      <c r="V121" s="4">
        <v>15483.508617366884</v>
      </c>
      <c r="X121" s="42"/>
      <c r="Y121" s="44"/>
      <c r="Z121" s="45"/>
      <c r="AA121" s="45"/>
    </row>
    <row r="122" spans="2:27">
      <c r="B122" s="3">
        <v>3028</v>
      </c>
      <c r="C122" t="s">
        <v>143</v>
      </c>
      <c r="D122" s="210">
        <f>SUMIFS([1]juni20!$D$7:$D$362,[1]juni20!$B$7:$B$362,B122)</f>
        <v>140404</v>
      </c>
      <c r="E122" s="37">
        <f t="shared" si="26"/>
        <v>12637.623762376239</v>
      </c>
      <c r="F122" s="180">
        <f t="shared" si="27"/>
        <v>0.83997303845556082</v>
      </c>
      <c r="G122" s="38">
        <f t="shared" si="31"/>
        <v>1444.5896041282529</v>
      </c>
      <c r="H122" s="38">
        <f t="shared" si="32"/>
        <v>16049.390501864889</v>
      </c>
      <c r="I122" s="38">
        <f t="shared" si="33"/>
        <v>316.09271048416417</v>
      </c>
      <c r="J122" s="39">
        <f t="shared" si="34"/>
        <v>3511.7900134790639</v>
      </c>
      <c r="K122" s="38">
        <f t="shared" si="35"/>
        <v>133.34431740388303</v>
      </c>
      <c r="L122" s="39">
        <f t="shared" si="36"/>
        <v>1481.4553663571405</v>
      </c>
      <c r="M122" s="35">
        <f t="shared" si="37"/>
        <v>17530.84586822203</v>
      </c>
      <c r="N122" s="35">
        <f t="shared" si="38"/>
        <v>157934.84586822204</v>
      </c>
      <c r="O122" s="35">
        <f t="shared" si="39"/>
        <v>14215.557683908373</v>
      </c>
      <c r="P122" s="36">
        <f t="shared" si="28"/>
        <v>0.94485208656406539</v>
      </c>
      <c r="Q122" s="206">
        <v>241.49356437695678</v>
      </c>
      <c r="R122" s="201">
        <f t="shared" si="29"/>
        <v>-3.9348636721289042E-2</v>
      </c>
      <c r="S122" s="201">
        <f t="shared" si="30"/>
        <v>-4.6611887352739176E-2</v>
      </c>
      <c r="T122" s="204">
        <v>11110</v>
      </c>
      <c r="U122" s="221">
        <v>146155</v>
      </c>
      <c r="V122" s="4">
        <v>13255.487030654816</v>
      </c>
      <c r="X122" s="42"/>
      <c r="Y122" s="44"/>
      <c r="Z122" s="45"/>
      <c r="AA122" s="45"/>
    </row>
    <row r="123" spans="2:27">
      <c r="B123" s="3">
        <v>3029</v>
      </c>
      <c r="C123" t="s">
        <v>144</v>
      </c>
      <c r="D123" s="210">
        <f>SUMIFS([1]juni20!$D$7:$D$362,[1]juni20!$B$7:$B$362,B123)</f>
        <v>636801</v>
      </c>
      <c r="E123" s="37">
        <f t="shared" si="26"/>
        <v>15359.406657018813</v>
      </c>
      <c r="F123" s="180">
        <f t="shared" si="27"/>
        <v>1.020879219159853</v>
      </c>
      <c r="G123" s="38">
        <f t="shared" si="31"/>
        <v>-188.48013265729168</v>
      </c>
      <c r="H123" s="38">
        <f t="shared" si="32"/>
        <v>-7814.3862999713128</v>
      </c>
      <c r="I123" s="38">
        <f t="shared" si="33"/>
        <v>0</v>
      </c>
      <c r="J123" s="39">
        <f t="shared" si="34"/>
        <v>0</v>
      </c>
      <c r="K123" s="38">
        <f t="shared" si="35"/>
        <v>-182.74839308028115</v>
      </c>
      <c r="L123" s="39">
        <f t="shared" si="36"/>
        <v>-7576.7483771084562</v>
      </c>
      <c r="M123" s="35">
        <f t="shared" si="37"/>
        <v>-15391.134677079768</v>
      </c>
      <c r="N123" s="35">
        <f t="shared" si="38"/>
        <v>621409.86532292026</v>
      </c>
      <c r="O123" s="35">
        <f t="shared" si="39"/>
        <v>14988.178131281242</v>
      </c>
      <c r="P123" s="36">
        <f t="shared" si="28"/>
        <v>0.99620512230522873</v>
      </c>
      <c r="Q123" s="206">
        <v>-277.48493229088854</v>
      </c>
      <c r="R123" s="201">
        <f t="shared" si="29"/>
        <v>-1.477084029146537E-3</v>
      </c>
      <c r="S123" s="201">
        <f t="shared" si="30"/>
        <v>-3.4086829041798113E-2</v>
      </c>
      <c r="T123" s="204">
        <v>41460</v>
      </c>
      <c r="U123" s="221">
        <v>637743</v>
      </c>
      <c r="V123" s="4">
        <v>15901.436194085672</v>
      </c>
      <c r="X123" s="42"/>
      <c r="Y123" s="44"/>
      <c r="Z123" s="45"/>
      <c r="AA123" s="45"/>
    </row>
    <row r="124" spans="2:27">
      <c r="B124" s="144">
        <v>3030</v>
      </c>
      <c r="C124" s="34" t="s">
        <v>145</v>
      </c>
      <c r="D124" s="210">
        <f>SUMIFS([1]juni20!$D$7:$D$362,[1]juni20!$B$7:$B$362,B124)</f>
        <v>1303690</v>
      </c>
      <c r="E124" s="37">
        <f t="shared" si="26"/>
        <v>15162.183222264866</v>
      </c>
      <c r="F124" s="180">
        <f t="shared" si="27"/>
        <v>1.0077705548365716</v>
      </c>
      <c r="G124" s="38">
        <f t="shared" si="31"/>
        <v>-70.14607180492348</v>
      </c>
      <c r="H124" s="38">
        <f t="shared" si="32"/>
        <v>-6031.369692002736</v>
      </c>
      <c r="I124" s="38">
        <f t="shared" si="33"/>
        <v>0</v>
      </c>
      <c r="J124" s="39">
        <f t="shared" si="34"/>
        <v>0</v>
      </c>
      <c r="K124" s="38">
        <f t="shared" si="35"/>
        <v>-182.74839308028115</v>
      </c>
      <c r="L124" s="39">
        <f t="shared" si="36"/>
        <v>-15713.255082221813</v>
      </c>
      <c r="M124" s="35">
        <f t="shared" si="37"/>
        <v>-21744.624774224547</v>
      </c>
      <c r="N124" s="35">
        <f t="shared" si="38"/>
        <v>1281945.3752257754</v>
      </c>
      <c r="O124" s="35">
        <f t="shared" si="39"/>
        <v>14909.288757379662</v>
      </c>
      <c r="P124" s="36">
        <f t="shared" si="28"/>
        <v>0.99096165657591606</v>
      </c>
      <c r="Q124" s="206">
        <v>7211.0386219689462</v>
      </c>
      <c r="R124" s="201">
        <f t="shared" si="29"/>
        <v>-2.9984615707026267E-2</v>
      </c>
      <c r="S124" s="201">
        <f t="shared" si="30"/>
        <v>-4.0104102113767096E-2</v>
      </c>
      <c r="T124" s="204">
        <v>85983</v>
      </c>
      <c r="U124" s="224">
        <v>1343988.9934840936</v>
      </c>
      <c r="V124" s="224">
        <v>15795.653732507035</v>
      </c>
      <c r="W124" s="147"/>
      <c r="X124" s="147"/>
      <c r="Y124" s="45"/>
      <c r="Z124" s="45"/>
      <c r="AA124" s="45"/>
    </row>
    <row r="125" spans="2:27">
      <c r="B125" s="3">
        <v>3031</v>
      </c>
      <c r="C125" t="s">
        <v>146</v>
      </c>
      <c r="D125" s="210">
        <f>SUMIFS([1]juni20!$D$7:$D$362,[1]juni20!$B$7:$B$362,B125)</f>
        <v>386257</v>
      </c>
      <c r="E125" s="37">
        <f t="shared" si="26"/>
        <v>15928.780568270857</v>
      </c>
      <c r="F125" s="180">
        <f t="shared" si="27"/>
        <v>1.0587232587708075</v>
      </c>
      <c r="G125" s="38">
        <f t="shared" si="31"/>
        <v>-530.1044794085177</v>
      </c>
      <c r="H125" s="38">
        <f t="shared" si="32"/>
        <v>-12854.503521177146</v>
      </c>
      <c r="I125" s="38">
        <f t="shared" si="33"/>
        <v>0</v>
      </c>
      <c r="J125" s="39">
        <f t="shared" si="34"/>
        <v>0</v>
      </c>
      <c r="K125" s="38">
        <f t="shared" si="35"/>
        <v>-182.74839308028115</v>
      </c>
      <c r="L125" s="39">
        <f t="shared" si="36"/>
        <v>-4431.4657838037374</v>
      </c>
      <c r="M125" s="35">
        <f t="shared" si="37"/>
        <v>-17285.969304980885</v>
      </c>
      <c r="N125" s="35">
        <f t="shared" si="38"/>
        <v>368971.03069501912</v>
      </c>
      <c r="O125" s="35">
        <f t="shared" si="39"/>
        <v>15215.927695782058</v>
      </c>
      <c r="P125" s="36">
        <f t="shared" si="28"/>
        <v>1.0113427381496105</v>
      </c>
      <c r="Q125" s="206">
        <v>-163.79902371252683</v>
      </c>
      <c r="R125" s="201">
        <f t="shared" si="29"/>
        <v>-2.1896460912019123E-2</v>
      </c>
      <c r="S125" s="201">
        <f t="shared" si="30"/>
        <v>-2.835019369498246E-2</v>
      </c>
      <c r="T125" s="204">
        <v>24249</v>
      </c>
      <c r="U125" s="221">
        <v>394904</v>
      </c>
      <c r="V125" s="4">
        <v>16393.540620200092</v>
      </c>
      <c r="W125" s="4"/>
      <c r="X125" s="4"/>
      <c r="Y125" s="45"/>
      <c r="Z125" s="45"/>
    </row>
    <row r="126" spans="2:27">
      <c r="B126" s="3">
        <v>3032</v>
      </c>
      <c r="C126" t="s">
        <v>147</v>
      </c>
      <c r="D126" s="210">
        <f>SUMIFS([1]juni20!$D$7:$D$362,[1]juni20!$B$7:$B$362,B126)</f>
        <v>117740</v>
      </c>
      <c r="E126" s="37">
        <f t="shared" si="26"/>
        <v>17088.534107402033</v>
      </c>
      <c r="F126" s="180">
        <f t="shared" si="27"/>
        <v>1.135807505179836</v>
      </c>
      <c r="G126" s="38">
        <f t="shared" si="31"/>
        <v>-1225.9566028872232</v>
      </c>
      <c r="H126" s="38">
        <f t="shared" si="32"/>
        <v>-8446.8409938929672</v>
      </c>
      <c r="I126" s="38">
        <f t="shared" si="33"/>
        <v>0</v>
      </c>
      <c r="J126" s="39">
        <f t="shared" si="34"/>
        <v>0</v>
      </c>
      <c r="K126" s="38">
        <f t="shared" si="35"/>
        <v>-182.74839308028115</v>
      </c>
      <c r="L126" s="39">
        <f t="shared" si="36"/>
        <v>-1259.1364283231371</v>
      </c>
      <c r="M126" s="35">
        <f t="shared" si="37"/>
        <v>-9705.977422216105</v>
      </c>
      <c r="N126" s="35">
        <f t="shared" si="38"/>
        <v>108034.02257778389</v>
      </c>
      <c r="O126" s="35">
        <f t="shared" si="39"/>
        <v>15679.829111434527</v>
      </c>
      <c r="P126" s="36">
        <f t="shared" si="28"/>
        <v>1.0421764367132216</v>
      </c>
      <c r="Q126" s="206">
        <v>-1426.9841095871707</v>
      </c>
      <c r="R126" s="201">
        <f t="shared" si="29"/>
        <v>-3.0188213006054117E-2</v>
      </c>
      <c r="S126" s="201">
        <f t="shared" si="30"/>
        <v>-3.9618893663324585E-2</v>
      </c>
      <c r="T126" s="204">
        <v>6890</v>
      </c>
      <c r="U126" s="221">
        <v>121405</v>
      </c>
      <c r="V126" s="4">
        <v>17793.49259856368</v>
      </c>
      <c r="W126" s="4"/>
      <c r="X126" s="4"/>
      <c r="Y126" s="45"/>
      <c r="Z126" s="45"/>
    </row>
    <row r="127" spans="2:27">
      <c r="B127" s="3">
        <v>3033</v>
      </c>
      <c r="C127" t="s">
        <v>148</v>
      </c>
      <c r="D127" s="210">
        <f>SUMIFS([1]juni20!$D$7:$D$362,[1]juni20!$B$7:$B$362,B127)</f>
        <v>540004</v>
      </c>
      <c r="E127" s="37">
        <f t="shared" si="26"/>
        <v>13627.86119873817</v>
      </c>
      <c r="F127" s="180">
        <f t="shared" si="27"/>
        <v>0.90579021768585766</v>
      </c>
      <c r="G127" s="38">
        <f t="shared" si="31"/>
        <v>850.44714231109424</v>
      </c>
      <c r="H127" s="38">
        <f t="shared" si="32"/>
        <v>33698.968014077109</v>
      </c>
      <c r="I127" s="38">
        <f t="shared" si="33"/>
        <v>0</v>
      </c>
      <c r="J127" s="39">
        <f t="shared" si="34"/>
        <v>0</v>
      </c>
      <c r="K127" s="38">
        <f t="shared" si="35"/>
        <v>-182.74839308028115</v>
      </c>
      <c r="L127" s="39">
        <f t="shared" si="36"/>
        <v>-7241.4050758061412</v>
      </c>
      <c r="M127" s="35">
        <f t="shared" si="37"/>
        <v>26457.562938270967</v>
      </c>
      <c r="N127" s="35">
        <f t="shared" si="38"/>
        <v>566461.56293827097</v>
      </c>
      <c r="O127" s="35">
        <f t="shared" si="39"/>
        <v>14295.559947968984</v>
      </c>
      <c r="P127" s="36">
        <f t="shared" si="28"/>
        <v>0.95016952171563063</v>
      </c>
      <c r="Q127" s="206">
        <v>40.955102700751013</v>
      </c>
      <c r="R127" s="201">
        <f t="shared" si="29"/>
        <v>-1.8971853784288041E-2</v>
      </c>
      <c r="S127" s="201">
        <f t="shared" si="30"/>
        <v>-5.3409964860276847E-2</v>
      </c>
      <c r="T127" s="204">
        <v>39625</v>
      </c>
      <c r="U127" s="221">
        <v>550447</v>
      </c>
      <c r="V127" s="4">
        <v>14396.793429931475</v>
      </c>
      <c r="W127" s="4"/>
      <c r="X127" s="4"/>
      <c r="Y127" s="45"/>
      <c r="Z127" s="45"/>
    </row>
    <row r="128" spans="2:27">
      <c r="B128" s="144">
        <v>3034</v>
      </c>
      <c r="C128" s="34" t="s">
        <v>149</v>
      </c>
      <c r="D128" s="210">
        <f>SUMIFS([1]juni20!$D$7:$D$362,[1]juni20!$B$7:$B$362,B128)</f>
        <v>280935</v>
      </c>
      <c r="E128" s="37">
        <f t="shared" si="26"/>
        <v>12165.901610947514</v>
      </c>
      <c r="F128" s="180">
        <f t="shared" si="27"/>
        <v>0.80861952641146773</v>
      </c>
      <c r="G128" s="38">
        <f t="shared" si="31"/>
        <v>1727.6228949854878</v>
      </c>
      <c r="H128" s="38">
        <f t="shared" si="32"/>
        <v>39894.267891004885</v>
      </c>
      <c r="I128" s="38">
        <f t="shared" si="33"/>
        <v>481.1954634842179</v>
      </c>
      <c r="J128" s="39">
        <f t="shared" si="34"/>
        <v>11111.76564277756</v>
      </c>
      <c r="K128" s="38">
        <f t="shared" si="35"/>
        <v>298.44707040393678</v>
      </c>
      <c r="L128" s="39">
        <f t="shared" si="36"/>
        <v>6891.7397497677075</v>
      </c>
      <c r="M128" s="35">
        <f t="shared" si="37"/>
        <v>46786.007640772594</v>
      </c>
      <c r="N128" s="35">
        <f t="shared" si="38"/>
        <v>327721.00764077262</v>
      </c>
      <c r="O128" s="35">
        <f t="shared" si="39"/>
        <v>14191.97157633694</v>
      </c>
      <c r="P128" s="36">
        <f t="shared" si="28"/>
        <v>0.94328441096186089</v>
      </c>
      <c r="Q128" s="206">
        <v>1845.8141753909076</v>
      </c>
      <c r="R128" s="201">
        <f t="shared" si="29"/>
        <v>-3.7029822219332501E-2</v>
      </c>
      <c r="S128" s="202">
        <f t="shared" si="30"/>
        <v>-5.93818062523499E-2</v>
      </c>
      <c r="T128" s="204">
        <v>23092</v>
      </c>
      <c r="U128" s="225">
        <v>291738.00651590648</v>
      </c>
      <c r="V128" s="224">
        <v>12933.942477208126</v>
      </c>
      <c r="W128" s="147"/>
      <c r="X128" s="147"/>
      <c r="Y128" s="45"/>
      <c r="Z128" s="45"/>
    </row>
    <row r="129" spans="2:26">
      <c r="B129" s="3">
        <v>3035</v>
      </c>
      <c r="C129" t="s">
        <v>150</v>
      </c>
      <c r="D129" s="210">
        <f>SUMIFS([1]juni20!$D$7:$D$362,[1]juni20!$B$7:$B$362,B129)</f>
        <v>303170</v>
      </c>
      <c r="E129" s="37">
        <f t="shared" si="26"/>
        <v>11918.933794621795</v>
      </c>
      <c r="F129" s="180">
        <f t="shared" si="27"/>
        <v>0.79220454911981553</v>
      </c>
      <c r="G129" s="38">
        <f t="shared" si="31"/>
        <v>1875.8035847809194</v>
      </c>
      <c r="H129" s="38">
        <f t="shared" si="32"/>
        <v>47712.939982487471</v>
      </c>
      <c r="I129" s="38">
        <f t="shared" si="33"/>
        <v>567.63419919821968</v>
      </c>
      <c r="J129" s="39">
        <f t="shared" si="34"/>
        <v>14438.343490805917</v>
      </c>
      <c r="K129" s="38">
        <f t="shared" si="35"/>
        <v>384.8858061179385</v>
      </c>
      <c r="L129" s="39">
        <f t="shared" si="36"/>
        <v>9789.9553644158841</v>
      </c>
      <c r="M129" s="35">
        <f t="shared" si="37"/>
        <v>57502.895346903359</v>
      </c>
      <c r="N129" s="35">
        <f t="shared" si="38"/>
        <v>360672.89534690336</v>
      </c>
      <c r="O129" s="35">
        <f t="shared" si="39"/>
        <v>14179.623185520653</v>
      </c>
      <c r="P129" s="36">
        <f t="shared" si="28"/>
        <v>0.94246366209727828</v>
      </c>
      <c r="Q129" s="206">
        <v>1483.4767869930365</v>
      </c>
      <c r="R129" s="36">
        <f t="shared" si="29"/>
        <v>-2.1697741808489355E-2</v>
      </c>
      <c r="S129" s="36">
        <f t="shared" si="30"/>
        <v>-4.1582246741852E-2</v>
      </c>
      <c r="T129" s="204">
        <v>25436</v>
      </c>
      <c r="U129" s="221">
        <v>309894</v>
      </c>
      <c r="V129" s="4">
        <v>12436.052811107989</v>
      </c>
      <c r="Y129" s="44"/>
      <c r="Z129" s="44"/>
    </row>
    <row r="130" spans="2:26">
      <c r="B130" s="3">
        <v>3036</v>
      </c>
      <c r="C130" t="s">
        <v>151</v>
      </c>
      <c r="D130" s="210">
        <f>SUMIFS([1]juni20!$D$7:$D$362,[1]juni20!$B$7:$B$362,B130)</f>
        <v>176239</v>
      </c>
      <c r="E130" s="37">
        <f t="shared" si="26"/>
        <v>12464.742909682438</v>
      </c>
      <c r="F130" s="180">
        <f t="shared" si="27"/>
        <v>0.82848232961199453</v>
      </c>
      <c r="G130" s="38">
        <f t="shared" si="31"/>
        <v>1548.3181157445335</v>
      </c>
      <c r="H130" s="38">
        <f t="shared" si="32"/>
        <v>21891.66983851196</v>
      </c>
      <c r="I130" s="38">
        <f t="shared" si="33"/>
        <v>376.60100892699455</v>
      </c>
      <c r="J130" s="39">
        <f t="shared" si="34"/>
        <v>5324.7616652187762</v>
      </c>
      <c r="K130" s="38">
        <f t="shared" si="35"/>
        <v>193.85261584671341</v>
      </c>
      <c r="L130" s="39">
        <f t="shared" si="36"/>
        <v>2740.8821354566808</v>
      </c>
      <c r="M130" s="35">
        <f t="shared" si="37"/>
        <v>24632.551973968642</v>
      </c>
      <c r="N130" s="35">
        <f t="shared" si="38"/>
        <v>200871.55197396863</v>
      </c>
      <c r="O130" s="35">
        <f t="shared" si="39"/>
        <v>14206.913641273684</v>
      </c>
      <c r="P130" s="36">
        <f t="shared" si="28"/>
        <v>0.94427755112188705</v>
      </c>
      <c r="Q130" s="206">
        <v>-168.99201559622088</v>
      </c>
      <c r="R130" s="36">
        <f t="shared" si="29"/>
        <v>-1.575449569976544E-2</v>
      </c>
      <c r="S130" s="36">
        <f t="shared" si="30"/>
        <v>-4.7567226123784723E-2</v>
      </c>
      <c r="T130" s="204">
        <v>14139</v>
      </c>
      <c r="U130" s="221">
        <v>179060</v>
      </c>
      <c r="V130" s="4">
        <v>13087.267943283146</v>
      </c>
      <c r="Y130" s="44"/>
      <c r="Z130" s="44"/>
    </row>
    <row r="131" spans="2:26">
      <c r="B131" s="3">
        <v>3037</v>
      </c>
      <c r="C131" t="s">
        <v>152</v>
      </c>
      <c r="D131" s="210">
        <f>SUMIFS([1]juni20!$D$7:$D$362,[1]juni20!$B$7:$B$362,B131)</f>
        <v>32451</v>
      </c>
      <c r="E131" s="37">
        <f t="shared" si="26"/>
        <v>11370.357393132446</v>
      </c>
      <c r="F131" s="180">
        <f t="shared" si="27"/>
        <v>0.75574283800638198</v>
      </c>
      <c r="G131" s="38">
        <f t="shared" si="31"/>
        <v>2204.9494256745284</v>
      </c>
      <c r="H131" s="38">
        <f t="shared" si="32"/>
        <v>6292.9256608751048</v>
      </c>
      <c r="I131" s="38">
        <f t="shared" si="33"/>
        <v>759.6359397194916</v>
      </c>
      <c r="J131" s="39">
        <f t="shared" si="34"/>
        <v>2168.0009719594291</v>
      </c>
      <c r="K131" s="38">
        <f t="shared" si="35"/>
        <v>576.88754663921043</v>
      </c>
      <c r="L131" s="39">
        <f t="shared" si="36"/>
        <v>1646.4370581083065</v>
      </c>
      <c r="M131" s="35">
        <f t="shared" si="37"/>
        <v>7939.3627189834115</v>
      </c>
      <c r="N131" s="35">
        <f t="shared" si="38"/>
        <v>40390.362718983408</v>
      </c>
      <c r="O131" s="35">
        <f t="shared" si="39"/>
        <v>14152.194365446183</v>
      </c>
      <c r="P131" s="36">
        <f t="shared" si="28"/>
        <v>0.94064057654160638</v>
      </c>
      <c r="Q131" s="206">
        <v>-433.57764781891638</v>
      </c>
      <c r="R131" s="36">
        <f t="shared" si="29"/>
        <v>-3.2151272033165319E-2</v>
      </c>
      <c r="S131" s="36">
        <f t="shared" si="30"/>
        <v>-2.8760071164325628E-2</v>
      </c>
      <c r="T131" s="204">
        <v>2854</v>
      </c>
      <c r="U131" s="221">
        <v>33529</v>
      </c>
      <c r="V131" s="4">
        <v>11707.053072625698</v>
      </c>
      <c r="Y131" s="44"/>
      <c r="Z131" s="44"/>
    </row>
    <row r="132" spans="2:26">
      <c r="B132" s="3">
        <v>3038</v>
      </c>
      <c r="C132" t="s">
        <v>153</v>
      </c>
      <c r="D132" s="210">
        <f>SUMIFS([1]juni20!$D$7:$D$362,[1]juni20!$B$7:$B$362,B132)</f>
        <v>113404</v>
      </c>
      <c r="E132" s="37">
        <f t="shared" si="26"/>
        <v>16679.511692896012</v>
      </c>
      <c r="F132" s="180">
        <f t="shared" si="27"/>
        <v>1.1086213975088755</v>
      </c>
      <c r="G132" s="38">
        <f t="shared" si="31"/>
        <v>-980.54315418361102</v>
      </c>
      <c r="H132" s="38">
        <f t="shared" si="32"/>
        <v>-6666.7129052943719</v>
      </c>
      <c r="I132" s="38">
        <f t="shared" si="33"/>
        <v>0</v>
      </c>
      <c r="J132" s="39">
        <f t="shared" si="34"/>
        <v>0</v>
      </c>
      <c r="K132" s="38">
        <f t="shared" si="35"/>
        <v>-182.74839308028115</v>
      </c>
      <c r="L132" s="39">
        <f t="shared" si="36"/>
        <v>-1242.5063245528315</v>
      </c>
      <c r="M132" s="35">
        <f t="shared" si="37"/>
        <v>-7909.2192298472037</v>
      </c>
      <c r="N132" s="35">
        <f t="shared" si="38"/>
        <v>105494.78077015279</v>
      </c>
      <c r="O132" s="35">
        <f t="shared" si="39"/>
        <v>15516.220145632122</v>
      </c>
      <c r="P132" s="36">
        <f t="shared" si="28"/>
        <v>1.0313019936448375</v>
      </c>
      <c r="Q132" s="206">
        <v>-449.95073455487818</v>
      </c>
      <c r="R132" s="36">
        <f t="shared" si="29"/>
        <v>-6.8251842479315761E-2</v>
      </c>
      <c r="S132" s="36">
        <f t="shared" si="30"/>
        <v>-6.1947913188839056E-2</v>
      </c>
      <c r="T132" s="204">
        <v>6799</v>
      </c>
      <c r="U132" s="221">
        <v>121711</v>
      </c>
      <c r="V132" s="4">
        <v>17781.008035062088</v>
      </c>
      <c r="Y132" s="44"/>
      <c r="Z132" s="44"/>
    </row>
    <row r="133" spans="2:26">
      <c r="B133" s="3">
        <v>3039</v>
      </c>
      <c r="C133" t="s">
        <v>154</v>
      </c>
      <c r="D133" s="210">
        <f>SUMIFS([1]juni20!$D$7:$D$362,[1]juni20!$B$7:$B$362,B133)</f>
        <v>15140</v>
      </c>
      <c r="E133" s="37">
        <f t="shared" si="26"/>
        <v>14419.04761904762</v>
      </c>
      <c r="F133" s="180">
        <f t="shared" si="27"/>
        <v>0.95837726046763683</v>
      </c>
      <c r="G133" s="38">
        <f t="shared" si="31"/>
        <v>375.73529012542423</v>
      </c>
      <c r="H133" s="38">
        <f t="shared" si="32"/>
        <v>394.52205463169543</v>
      </c>
      <c r="I133" s="38">
        <f t="shared" si="33"/>
        <v>0</v>
      </c>
      <c r="J133" s="39">
        <f t="shared" si="34"/>
        <v>0</v>
      </c>
      <c r="K133" s="38">
        <f t="shared" si="35"/>
        <v>-182.74839308028115</v>
      </c>
      <c r="L133" s="39">
        <f t="shared" si="36"/>
        <v>-191.8858127342952</v>
      </c>
      <c r="M133" s="35">
        <f t="shared" si="37"/>
        <v>202.63624189740023</v>
      </c>
      <c r="N133" s="35">
        <f t="shared" si="38"/>
        <v>15342.6362418974</v>
      </c>
      <c r="O133" s="35">
        <f t="shared" si="39"/>
        <v>14612.034516092763</v>
      </c>
      <c r="P133" s="36">
        <f t="shared" si="28"/>
        <v>0.97120433882834212</v>
      </c>
      <c r="Q133" s="206">
        <v>-98.877404218656068</v>
      </c>
      <c r="R133" s="36">
        <f t="shared" si="29"/>
        <v>3.7839319989032082E-2</v>
      </c>
      <c r="S133" s="36">
        <f t="shared" si="30"/>
        <v>3.9816156789011202E-2</v>
      </c>
      <c r="T133" s="204">
        <v>1050</v>
      </c>
      <c r="U133" s="221">
        <v>14588</v>
      </c>
      <c r="V133" s="4">
        <v>13866.920152091256</v>
      </c>
      <c r="Y133" s="44"/>
      <c r="Z133" s="44"/>
    </row>
    <row r="134" spans="2:26">
      <c r="B134" s="3">
        <v>3040</v>
      </c>
      <c r="C134" t="s">
        <v>155</v>
      </c>
      <c r="D134" s="210">
        <f>SUMIFS([1]juni20!$D$7:$D$362,[1]juni20!$B$7:$B$362,B134)</f>
        <v>47522</v>
      </c>
      <c r="E134" s="37">
        <f t="shared" si="26"/>
        <v>14519.401161014359</v>
      </c>
      <c r="F134" s="180">
        <f t="shared" si="27"/>
        <v>0.96504736484410458</v>
      </c>
      <c r="G134" s="38">
        <f t="shared" si="31"/>
        <v>315.52316494538098</v>
      </c>
      <c r="H134" s="38">
        <f t="shared" si="32"/>
        <v>1032.7073188662318</v>
      </c>
      <c r="I134" s="38">
        <f t="shared" si="33"/>
        <v>0</v>
      </c>
      <c r="J134" s="39">
        <f t="shared" si="34"/>
        <v>0</v>
      </c>
      <c r="K134" s="38">
        <f t="shared" si="35"/>
        <v>-182.74839308028115</v>
      </c>
      <c r="L134" s="39">
        <f t="shared" si="36"/>
        <v>-598.1354905517602</v>
      </c>
      <c r="M134" s="35">
        <f t="shared" si="37"/>
        <v>434.57182831447165</v>
      </c>
      <c r="N134" s="35">
        <f t="shared" si="38"/>
        <v>47956.571828314474</v>
      </c>
      <c r="O134" s="35">
        <f t="shared" si="39"/>
        <v>14652.17593287946</v>
      </c>
      <c r="P134" s="36">
        <f t="shared" si="28"/>
        <v>0.97387238057892933</v>
      </c>
      <c r="Q134" s="206">
        <v>235.19300570699863</v>
      </c>
      <c r="R134" s="36">
        <f t="shared" si="29"/>
        <v>-2.7264911777950627E-2</v>
      </c>
      <c r="S134" s="36">
        <f t="shared" si="30"/>
        <v>-1.4782518345220505E-2</v>
      </c>
      <c r="T134" s="204">
        <v>3273</v>
      </c>
      <c r="U134" s="221">
        <v>48854</v>
      </c>
      <c r="V134" s="4">
        <v>14737.254901960785</v>
      </c>
      <c r="Y134" s="44"/>
      <c r="Z134" s="44"/>
    </row>
    <row r="135" spans="2:26">
      <c r="B135" s="3">
        <v>3041</v>
      </c>
      <c r="C135" t="s">
        <v>156</v>
      </c>
      <c r="D135" s="210">
        <f>SUMIFS([1]juni20!$D$7:$D$362,[1]juni20!$B$7:$B$362,B135)</f>
        <v>70096</v>
      </c>
      <c r="E135" s="37">
        <f t="shared" si="26"/>
        <v>15211.805555555555</v>
      </c>
      <c r="F135" s="180">
        <f t="shared" si="27"/>
        <v>1.0110687557367697</v>
      </c>
      <c r="G135" s="38">
        <f t="shared" si="31"/>
        <v>-99.919471779336519</v>
      </c>
      <c r="H135" s="38">
        <f t="shared" si="32"/>
        <v>-460.42892595918266</v>
      </c>
      <c r="I135" s="38">
        <f t="shared" si="33"/>
        <v>0</v>
      </c>
      <c r="J135" s="39">
        <f t="shared" si="34"/>
        <v>0</v>
      </c>
      <c r="K135" s="38">
        <f t="shared" si="35"/>
        <v>-182.74839308028115</v>
      </c>
      <c r="L135" s="39">
        <f t="shared" si="36"/>
        <v>-842.10459531393553</v>
      </c>
      <c r="M135" s="35">
        <f t="shared" si="37"/>
        <v>-1302.5335212731181</v>
      </c>
      <c r="N135" s="35">
        <f t="shared" si="38"/>
        <v>68793.466478726885</v>
      </c>
      <c r="O135" s="35">
        <f t="shared" si="39"/>
        <v>14929.137690695938</v>
      </c>
      <c r="P135" s="36">
        <f t="shared" si="28"/>
        <v>0.99228093693599528</v>
      </c>
      <c r="Q135" s="206">
        <v>105.6374489147031</v>
      </c>
      <c r="R135" s="36">
        <f t="shared" si="29"/>
        <v>-2.7646381556132003E-2</v>
      </c>
      <c r="S135" s="36">
        <f t="shared" si="30"/>
        <v>-3.4398837239770011E-2</v>
      </c>
      <c r="T135" s="204">
        <v>4608</v>
      </c>
      <c r="U135" s="221">
        <v>72089</v>
      </c>
      <c r="V135" s="4">
        <v>15753.715034965035</v>
      </c>
      <c r="Y135" s="44"/>
      <c r="Z135" s="44"/>
    </row>
    <row r="136" spans="2:26">
      <c r="B136" s="3">
        <v>3042</v>
      </c>
      <c r="C136" t="s">
        <v>157</v>
      </c>
      <c r="D136" s="210">
        <f>SUMIFS([1]juni20!$D$7:$D$362,[1]juni20!$B$7:$B$362,B136)</f>
        <v>44791</v>
      </c>
      <c r="E136" s="37">
        <f t="shared" ref="E136:E199" si="40">D136/T136*1000</f>
        <v>18017.296862429608</v>
      </c>
      <c r="F136" s="180">
        <f t="shared" ref="F136:F199" si="41">E136/E$363</f>
        <v>1.1975387046532235</v>
      </c>
      <c r="G136" s="38">
        <f t="shared" si="31"/>
        <v>-1783.2142559037686</v>
      </c>
      <c r="H136" s="38">
        <f t="shared" si="32"/>
        <v>-4433.0706401767684</v>
      </c>
      <c r="I136" s="38">
        <f t="shared" si="33"/>
        <v>0</v>
      </c>
      <c r="J136" s="39">
        <f t="shared" si="34"/>
        <v>0</v>
      </c>
      <c r="K136" s="38">
        <f t="shared" si="35"/>
        <v>-182.74839308028115</v>
      </c>
      <c r="L136" s="39">
        <f t="shared" si="36"/>
        <v>-454.3125051975789</v>
      </c>
      <c r="M136" s="35">
        <f t="shared" si="37"/>
        <v>-4887.3831453743469</v>
      </c>
      <c r="N136" s="35">
        <f t="shared" si="38"/>
        <v>39903.616854625652</v>
      </c>
      <c r="O136" s="35">
        <f t="shared" si="39"/>
        <v>16051.334213445556</v>
      </c>
      <c r="P136" s="36">
        <f t="shared" ref="P136:P199" si="42">O136/O$363</f>
        <v>1.0668689165025766</v>
      </c>
      <c r="Q136" s="206">
        <v>-1127.8480256072148</v>
      </c>
      <c r="R136" s="36">
        <f t="shared" ref="R136:R199" si="43">(D136-U136)/U136</f>
        <v>7.898289828982899E-3</v>
      </c>
      <c r="S136" s="36">
        <f t="shared" ref="S136:S199" si="44">(E136-V136)/V136</f>
        <v>5.8711412170984398E-3</v>
      </c>
      <c r="T136" s="204">
        <v>2486</v>
      </c>
      <c r="U136" s="221">
        <v>44440</v>
      </c>
      <c r="V136" s="4">
        <v>17912.132204756148</v>
      </c>
      <c r="Y136" s="44"/>
      <c r="Z136" s="44"/>
    </row>
    <row r="137" spans="2:26">
      <c r="B137" s="3">
        <v>3043</v>
      </c>
      <c r="C137" t="s">
        <v>158</v>
      </c>
      <c r="D137" s="210">
        <f>SUMIFS([1]juni20!$D$7:$D$362,[1]juni20!$B$7:$B$362,B137)</f>
        <v>74430</v>
      </c>
      <c r="E137" s="37">
        <f t="shared" si="40"/>
        <v>15924.261874197689</v>
      </c>
      <c r="F137" s="180">
        <f t="shared" si="41"/>
        <v>1.058422918986853</v>
      </c>
      <c r="G137" s="38">
        <f t="shared" si="31"/>
        <v>-527.39326296461729</v>
      </c>
      <c r="H137" s="38">
        <f t="shared" si="32"/>
        <v>-2465.036111096621</v>
      </c>
      <c r="I137" s="38">
        <f t="shared" si="33"/>
        <v>0</v>
      </c>
      <c r="J137" s="39">
        <f t="shared" si="34"/>
        <v>0</v>
      </c>
      <c r="K137" s="38">
        <f t="shared" si="35"/>
        <v>-182.74839308028115</v>
      </c>
      <c r="L137" s="39">
        <f t="shared" si="36"/>
        <v>-854.16598925723406</v>
      </c>
      <c r="M137" s="35">
        <f t="shared" si="37"/>
        <v>-3319.2021003538548</v>
      </c>
      <c r="N137" s="35">
        <f t="shared" si="38"/>
        <v>71110.797899646146</v>
      </c>
      <c r="O137" s="35">
        <f t="shared" si="39"/>
        <v>15214.120218152791</v>
      </c>
      <c r="P137" s="36">
        <f t="shared" si="42"/>
        <v>1.0112226022360287</v>
      </c>
      <c r="Q137" s="206">
        <v>-187.64170220761162</v>
      </c>
      <c r="R137" s="36">
        <f t="shared" si="43"/>
        <v>-1.2969446212603437E-2</v>
      </c>
      <c r="S137" s="36">
        <f t="shared" si="44"/>
        <v>-1.3602970316446474E-2</v>
      </c>
      <c r="T137" s="204">
        <v>4674</v>
      </c>
      <c r="U137" s="221">
        <v>75408</v>
      </c>
      <c r="V137" s="4">
        <v>16143.866409762364</v>
      </c>
      <c r="Y137" s="44"/>
      <c r="Z137" s="44"/>
    </row>
    <row r="138" spans="2:26">
      <c r="B138" s="3">
        <v>3044</v>
      </c>
      <c r="C138" t="s">
        <v>159</v>
      </c>
      <c r="D138" s="210">
        <f>SUMIFS([1]juni20!$D$7:$D$362,[1]juni20!$B$7:$B$362,B138)</f>
        <v>98199</v>
      </c>
      <c r="E138" s="37">
        <f t="shared" si="40"/>
        <v>22111.911731591983</v>
      </c>
      <c r="F138" s="180">
        <f t="shared" si="41"/>
        <v>1.469691615487225</v>
      </c>
      <c r="G138" s="38">
        <f t="shared" si="31"/>
        <v>-4239.9831774011936</v>
      </c>
      <c r="H138" s="38">
        <f t="shared" si="32"/>
        <v>-18829.765290838699</v>
      </c>
      <c r="I138" s="38">
        <f t="shared" si="33"/>
        <v>0</v>
      </c>
      <c r="J138" s="39">
        <f t="shared" si="34"/>
        <v>0</v>
      </c>
      <c r="K138" s="38">
        <f t="shared" si="35"/>
        <v>-182.74839308028115</v>
      </c>
      <c r="L138" s="39">
        <f t="shared" si="36"/>
        <v>-811.58561366952858</v>
      </c>
      <c r="M138" s="35">
        <f t="shared" si="37"/>
        <v>-19641.350904508228</v>
      </c>
      <c r="N138" s="35">
        <f t="shared" si="38"/>
        <v>78557.649095491768</v>
      </c>
      <c r="O138" s="35">
        <f t="shared" si="39"/>
        <v>17689.180161110511</v>
      </c>
      <c r="P138" s="36">
        <f t="shared" si="42"/>
        <v>1.1757300808361775</v>
      </c>
      <c r="Q138" s="206">
        <v>-400.86833536671475</v>
      </c>
      <c r="R138" s="36">
        <f t="shared" si="43"/>
        <v>-3.1548945738574724E-2</v>
      </c>
      <c r="S138" s="36">
        <f t="shared" si="44"/>
        <v>-2.4570689999694837E-2</v>
      </c>
      <c r="T138" s="204">
        <v>4441</v>
      </c>
      <c r="U138" s="221">
        <v>101398</v>
      </c>
      <c r="V138" s="4">
        <v>22668.902302705119</v>
      </c>
      <c r="Y138" s="44"/>
      <c r="Z138" s="44"/>
    </row>
    <row r="139" spans="2:26">
      <c r="B139" s="3">
        <v>3045</v>
      </c>
      <c r="C139" t="s">
        <v>160</v>
      </c>
      <c r="D139" s="210">
        <f>SUMIFS([1]juni20!$D$7:$D$362,[1]juni20!$B$7:$B$362,B139)</f>
        <v>47087</v>
      </c>
      <c r="E139" s="37">
        <f t="shared" si="40"/>
        <v>13581.482549754832</v>
      </c>
      <c r="F139" s="180">
        <f t="shared" si="41"/>
        <v>0.90270761169611635</v>
      </c>
      <c r="G139" s="38">
        <f t="shared" si="31"/>
        <v>878.27433170109725</v>
      </c>
      <c r="H139" s="38">
        <f t="shared" si="32"/>
        <v>3044.9771080077044</v>
      </c>
      <c r="I139" s="38">
        <f t="shared" si="33"/>
        <v>0</v>
      </c>
      <c r="J139" s="39">
        <f t="shared" si="34"/>
        <v>0</v>
      </c>
      <c r="K139" s="38">
        <f t="shared" si="35"/>
        <v>-182.74839308028115</v>
      </c>
      <c r="L139" s="39">
        <f t="shared" si="36"/>
        <v>-633.58867880933474</v>
      </c>
      <c r="M139" s="35">
        <f t="shared" si="37"/>
        <v>2411.3884291983695</v>
      </c>
      <c r="N139" s="35">
        <f t="shared" si="38"/>
        <v>49498.38842919837</v>
      </c>
      <c r="O139" s="35">
        <f t="shared" si="39"/>
        <v>14277.008488375648</v>
      </c>
      <c r="P139" s="36">
        <f t="shared" si="42"/>
        <v>0.94893647931973402</v>
      </c>
      <c r="Q139" s="206">
        <v>-448.99284329766124</v>
      </c>
      <c r="R139" s="36">
        <f t="shared" si="43"/>
        <v>-7.565615123378025E-2</v>
      </c>
      <c r="S139" s="36">
        <f t="shared" si="44"/>
        <v>-6.9524074936802113E-2</v>
      </c>
      <c r="T139" s="204">
        <v>3467</v>
      </c>
      <c r="U139" s="221">
        <v>50941</v>
      </c>
      <c r="V139" s="4">
        <v>14596.275071633238</v>
      </c>
      <c r="Y139" s="44"/>
      <c r="Z139" s="44"/>
    </row>
    <row r="140" spans="2:26">
      <c r="B140" s="3">
        <v>3046</v>
      </c>
      <c r="C140" t="s">
        <v>161</v>
      </c>
      <c r="D140" s="210">
        <f>SUMIFS([1]juni20!$D$7:$D$362,[1]juni20!$B$7:$B$362,B140)</f>
        <v>33073</v>
      </c>
      <c r="E140" s="37">
        <f t="shared" si="40"/>
        <v>14951.627486437612</v>
      </c>
      <c r="F140" s="180">
        <f t="shared" si="41"/>
        <v>0.9937757450121486</v>
      </c>
      <c r="G140" s="38">
        <f t="shared" si="31"/>
        <v>56.18736969142919</v>
      </c>
      <c r="H140" s="38">
        <f t="shared" si="32"/>
        <v>124.28646175744137</v>
      </c>
      <c r="I140" s="38">
        <f t="shared" si="33"/>
        <v>0</v>
      </c>
      <c r="J140" s="39">
        <f t="shared" si="34"/>
        <v>0</v>
      </c>
      <c r="K140" s="38">
        <f t="shared" si="35"/>
        <v>-182.74839308028115</v>
      </c>
      <c r="L140" s="39">
        <f t="shared" si="36"/>
        <v>-404.23944549358185</v>
      </c>
      <c r="M140" s="35">
        <f t="shared" si="37"/>
        <v>-279.95298373614048</v>
      </c>
      <c r="N140" s="35">
        <f t="shared" si="38"/>
        <v>32793.047016263859</v>
      </c>
      <c r="O140" s="35">
        <f t="shared" si="39"/>
        <v>14825.066463048761</v>
      </c>
      <c r="P140" s="36">
        <f t="shared" si="42"/>
        <v>0.98536373264614696</v>
      </c>
      <c r="Q140" s="206">
        <v>406.25026844603519</v>
      </c>
      <c r="R140" s="36">
        <f t="shared" si="43"/>
        <v>-0.10237481340751799</v>
      </c>
      <c r="S140" s="36">
        <f t="shared" si="44"/>
        <v>-9.1418267278224552E-2</v>
      </c>
      <c r="T140" s="204">
        <v>2212</v>
      </c>
      <c r="U140" s="221">
        <v>36845</v>
      </c>
      <c r="V140" s="4">
        <v>16456.007146047341</v>
      </c>
      <c r="Y140" s="44"/>
      <c r="Z140" s="44"/>
    </row>
    <row r="141" spans="2:26">
      <c r="B141" s="3">
        <v>3047</v>
      </c>
      <c r="C141" t="s">
        <v>162</v>
      </c>
      <c r="D141" s="210">
        <f>SUMIFS([1]juni20!$D$7:$D$362,[1]juni20!$B$7:$B$362,B141)</f>
        <v>181905</v>
      </c>
      <c r="E141" s="37">
        <f t="shared" si="40"/>
        <v>12887.353878852284</v>
      </c>
      <c r="F141" s="180">
        <f t="shared" si="41"/>
        <v>0.85657161495019774</v>
      </c>
      <c r="G141" s="38">
        <f t="shared" si="31"/>
        <v>1294.7515342426261</v>
      </c>
      <c r="H141" s="38">
        <f t="shared" si="32"/>
        <v>18275.417905834667</v>
      </c>
      <c r="I141" s="38">
        <f t="shared" si="33"/>
        <v>228.68716971754856</v>
      </c>
      <c r="J141" s="39">
        <f t="shared" si="34"/>
        <v>3227.9194005631975</v>
      </c>
      <c r="K141" s="38">
        <f t="shared" si="35"/>
        <v>45.938776637267409</v>
      </c>
      <c r="L141" s="39">
        <f t="shared" si="36"/>
        <v>648.42583223502947</v>
      </c>
      <c r="M141" s="35">
        <f t="shared" si="37"/>
        <v>18923.843738069696</v>
      </c>
      <c r="N141" s="35">
        <f t="shared" si="38"/>
        <v>200828.8437380697</v>
      </c>
      <c r="O141" s="35">
        <f t="shared" si="39"/>
        <v>14228.04418973218</v>
      </c>
      <c r="P141" s="36">
        <f t="shared" si="42"/>
        <v>0.94568201538879748</v>
      </c>
      <c r="Q141" s="206">
        <v>829.59164367064659</v>
      </c>
      <c r="R141" s="36">
        <f t="shared" si="43"/>
        <v>-4.9528696233749947E-2</v>
      </c>
      <c r="S141" s="36">
        <f t="shared" si="44"/>
        <v>-5.8619282560951204E-2</v>
      </c>
      <c r="T141" s="204">
        <v>14115</v>
      </c>
      <c r="U141" s="221">
        <v>191384</v>
      </c>
      <c r="V141" s="4">
        <v>13689.842632331904</v>
      </c>
      <c r="Y141" s="44"/>
      <c r="Z141" s="44"/>
    </row>
    <row r="142" spans="2:26">
      <c r="B142" s="3">
        <v>3048</v>
      </c>
      <c r="C142" t="s">
        <v>163</v>
      </c>
      <c r="D142" s="210">
        <f>SUMIFS([1]juni20!$D$7:$D$362,[1]juni20!$B$7:$B$362,B142)</f>
        <v>269279</v>
      </c>
      <c r="E142" s="37">
        <f t="shared" si="40"/>
        <v>13863.924213561242</v>
      </c>
      <c r="F142" s="180">
        <f t="shared" si="41"/>
        <v>0.92148039580448782</v>
      </c>
      <c r="G142" s="38">
        <f t="shared" si="31"/>
        <v>708.80933341725097</v>
      </c>
      <c r="H142" s="38">
        <f t="shared" si="32"/>
        <v>13767.203682963265</v>
      </c>
      <c r="I142" s="38">
        <f t="shared" si="33"/>
        <v>0</v>
      </c>
      <c r="J142" s="39">
        <f t="shared" si="34"/>
        <v>0</v>
      </c>
      <c r="K142" s="38">
        <f t="shared" si="35"/>
        <v>-182.74839308028115</v>
      </c>
      <c r="L142" s="39">
        <f t="shared" si="36"/>
        <v>-3549.5220387983004</v>
      </c>
      <c r="M142" s="35">
        <f t="shared" si="37"/>
        <v>10217.681644164964</v>
      </c>
      <c r="N142" s="35">
        <f t="shared" si="38"/>
        <v>279496.68164416496</v>
      </c>
      <c r="O142" s="35">
        <f t="shared" si="39"/>
        <v>14389.985153898211</v>
      </c>
      <c r="P142" s="36">
        <f t="shared" si="42"/>
        <v>0.95644559296308251</v>
      </c>
      <c r="Q142" s="206">
        <v>-205.4356401323148</v>
      </c>
      <c r="R142" s="36">
        <f t="shared" si="43"/>
        <v>3.9751534334923395E-4</v>
      </c>
      <c r="S142" s="36">
        <f t="shared" si="44"/>
        <v>-1.5363265158893637E-2</v>
      </c>
      <c r="T142" s="204">
        <v>19423</v>
      </c>
      <c r="U142" s="221">
        <v>269172</v>
      </c>
      <c r="V142" s="4">
        <v>14080.242715907307</v>
      </c>
      <c r="Y142" s="44"/>
      <c r="Z142" s="44"/>
    </row>
    <row r="143" spans="2:26">
      <c r="B143" s="3">
        <v>3049</v>
      </c>
      <c r="C143" t="s">
        <v>164</v>
      </c>
      <c r="D143" s="210">
        <f>SUMIFS([1]juni20!$D$7:$D$362,[1]juni20!$B$7:$B$362,B143)</f>
        <v>441659</v>
      </c>
      <c r="E143" s="37">
        <f t="shared" si="40"/>
        <v>16473.052105479095</v>
      </c>
      <c r="F143" s="180">
        <f t="shared" si="41"/>
        <v>1.0948988425237236</v>
      </c>
      <c r="G143" s="38">
        <f t="shared" si="31"/>
        <v>-856.66740173346079</v>
      </c>
      <c r="H143" s="38">
        <f t="shared" si="32"/>
        <v>-22968.109707875818</v>
      </c>
      <c r="I143" s="38">
        <f t="shared" si="33"/>
        <v>0</v>
      </c>
      <c r="J143" s="39">
        <f t="shared" si="34"/>
        <v>0</v>
      </c>
      <c r="K143" s="38">
        <f t="shared" si="35"/>
        <v>-182.74839308028115</v>
      </c>
      <c r="L143" s="39">
        <f t="shared" si="36"/>
        <v>-4899.6671668754179</v>
      </c>
      <c r="M143" s="35">
        <f t="shared" si="37"/>
        <v>-27867.776874751235</v>
      </c>
      <c r="N143" s="35">
        <f t="shared" si="38"/>
        <v>413791.22312524874</v>
      </c>
      <c r="O143" s="35">
        <f t="shared" si="39"/>
        <v>15433.636310665352</v>
      </c>
      <c r="P143" s="36">
        <f t="shared" si="42"/>
        <v>1.0258129716507767</v>
      </c>
      <c r="Q143" s="206">
        <v>-1683.1078900060529</v>
      </c>
      <c r="R143" s="36">
        <f t="shared" si="43"/>
        <v>-1.6956131740552043E-2</v>
      </c>
      <c r="S143" s="36">
        <f t="shared" si="44"/>
        <v>-3.3015704837327103E-2</v>
      </c>
      <c r="T143" s="204">
        <v>26811</v>
      </c>
      <c r="U143" s="221">
        <v>449277</v>
      </c>
      <c r="V143" s="4">
        <v>17035.490842907519</v>
      </c>
      <c r="Y143" s="44"/>
      <c r="Z143" s="44"/>
    </row>
    <row r="144" spans="2:26">
      <c r="B144" s="3">
        <v>3050</v>
      </c>
      <c r="C144" t="s">
        <v>165</v>
      </c>
      <c r="D144" s="210">
        <f>SUMIFS([1]juni20!$D$7:$D$362,[1]juni20!$B$7:$B$362,B144)</f>
        <v>37603</v>
      </c>
      <c r="E144" s="37">
        <f t="shared" si="40"/>
        <v>13989.211309523811</v>
      </c>
      <c r="F144" s="180">
        <f t="shared" si="41"/>
        <v>0.92980773523583393</v>
      </c>
      <c r="G144" s="38">
        <f t="shared" si="31"/>
        <v>633.63707583970972</v>
      </c>
      <c r="H144" s="38">
        <f t="shared" si="32"/>
        <v>1703.2164598571396</v>
      </c>
      <c r="I144" s="38">
        <f t="shared" si="33"/>
        <v>0</v>
      </c>
      <c r="J144" s="39">
        <f t="shared" si="34"/>
        <v>0</v>
      </c>
      <c r="K144" s="38">
        <f t="shared" si="35"/>
        <v>-182.74839308028115</v>
      </c>
      <c r="L144" s="39">
        <f t="shared" si="36"/>
        <v>-491.22768059979569</v>
      </c>
      <c r="M144" s="35">
        <f t="shared" si="37"/>
        <v>1211.988779257344</v>
      </c>
      <c r="N144" s="35">
        <f t="shared" si="38"/>
        <v>38814.988779257343</v>
      </c>
      <c r="O144" s="35">
        <f t="shared" si="39"/>
        <v>14440.099992283236</v>
      </c>
      <c r="P144" s="36">
        <f t="shared" si="42"/>
        <v>0.9597765287356208</v>
      </c>
      <c r="Q144" s="206">
        <v>204.12184520024311</v>
      </c>
      <c r="R144" s="36">
        <f t="shared" si="43"/>
        <v>-4.2303382233088833E-2</v>
      </c>
      <c r="S144" s="36">
        <f t="shared" si="44"/>
        <v>-4.0165666568430437E-2</v>
      </c>
      <c r="T144" s="204">
        <v>2688</v>
      </c>
      <c r="U144" s="221">
        <v>39264</v>
      </c>
      <c r="V144" s="4">
        <v>14574.610244988864</v>
      </c>
      <c r="Y144" s="44"/>
      <c r="Z144" s="44"/>
    </row>
    <row r="145" spans="2:26">
      <c r="B145" s="3">
        <v>3051</v>
      </c>
      <c r="C145" t="s">
        <v>166</v>
      </c>
      <c r="D145" s="210">
        <f>SUMIFS([1]juni20!$D$7:$D$362,[1]juni20!$B$7:$B$362,B145)</f>
        <v>20159</v>
      </c>
      <c r="E145" s="37">
        <f t="shared" si="40"/>
        <v>14502.877697841728</v>
      </c>
      <c r="F145" s="180">
        <f t="shared" si="41"/>
        <v>0.96394911537664985</v>
      </c>
      <c r="G145" s="38">
        <f t="shared" si="31"/>
        <v>325.43724284895944</v>
      </c>
      <c r="H145" s="38">
        <f t="shared" si="32"/>
        <v>452.35776756005362</v>
      </c>
      <c r="I145" s="38">
        <f t="shared" si="33"/>
        <v>0</v>
      </c>
      <c r="J145" s="39">
        <f t="shared" si="34"/>
        <v>0</v>
      </c>
      <c r="K145" s="38">
        <f t="shared" si="35"/>
        <v>-182.74839308028115</v>
      </c>
      <c r="L145" s="39">
        <f t="shared" si="36"/>
        <v>-254.0202663815908</v>
      </c>
      <c r="M145" s="35">
        <f t="shared" si="37"/>
        <v>198.33750117846282</v>
      </c>
      <c r="N145" s="35">
        <f t="shared" si="38"/>
        <v>20357.337501178463</v>
      </c>
      <c r="O145" s="35">
        <f t="shared" si="39"/>
        <v>14645.566547610406</v>
      </c>
      <c r="P145" s="36">
        <f t="shared" si="42"/>
        <v>0.97343308079194735</v>
      </c>
      <c r="Q145" s="206">
        <v>33.345150605780134</v>
      </c>
      <c r="R145" s="36">
        <f t="shared" si="43"/>
        <v>-4.3327638572513288E-2</v>
      </c>
      <c r="S145" s="36">
        <f t="shared" si="44"/>
        <v>-2.3368287147047671E-2</v>
      </c>
      <c r="T145" s="204">
        <v>1390</v>
      </c>
      <c r="U145" s="221">
        <v>21072</v>
      </c>
      <c r="V145" s="4">
        <v>14849.894291754757</v>
      </c>
      <c r="Y145" s="44"/>
      <c r="Z145" s="44"/>
    </row>
    <row r="146" spans="2:26">
      <c r="B146" s="3">
        <v>3052</v>
      </c>
      <c r="C146" t="s">
        <v>167</v>
      </c>
      <c r="D146" s="210">
        <f>SUMIFS([1]juni20!$D$7:$D$362,[1]juni20!$B$7:$B$362,B146)</f>
        <v>54566</v>
      </c>
      <c r="E146" s="37">
        <f t="shared" si="40"/>
        <v>22372.283722837226</v>
      </c>
      <c r="F146" s="180">
        <f t="shared" si="41"/>
        <v>1.4869975154512756</v>
      </c>
      <c r="G146" s="38">
        <f t="shared" si="31"/>
        <v>-4396.2063721483391</v>
      </c>
      <c r="H146" s="38">
        <f t="shared" si="32"/>
        <v>-10722.3473416698</v>
      </c>
      <c r="I146" s="38">
        <f t="shared" si="33"/>
        <v>0</v>
      </c>
      <c r="J146" s="39">
        <f t="shared" si="34"/>
        <v>0</v>
      </c>
      <c r="K146" s="38">
        <f t="shared" si="35"/>
        <v>-182.74839308028115</v>
      </c>
      <c r="L146" s="39">
        <f t="shared" si="36"/>
        <v>-445.72333072280571</v>
      </c>
      <c r="M146" s="35">
        <f t="shared" si="37"/>
        <v>-11168.070672392605</v>
      </c>
      <c r="N146" s="35">
        <f t="shared" si="38"/>
        <v>43397.929327607395</v>
      </c>
      <c r="O146" s="35">
        <f t="shared" si="39"/>
        <v>17793.32895760861</v>
      </c>
      <c r="P146" s="36">
        <f t="shared" si="42"/>
        <v>1.1826524408217978</v>
      </c>
      <c r="Q146" s="206">
        <v>-14.734084656471168</v>
      </c>
      <c r="R146" s="36">
        <f t="shared" si="43"/>
        <v>-3.8026902667348345E-2</v>
      </c>
      <c r="S146" s="36">
        <f t="shared" si="44"/>
        <v>-3.4477186441028741E-2</v>
      </c>
      <c r="T146" s="204">
        <v>2439</v>
      </c>
      <c r="U146" s="221">
        <v>56723</v>
      </c>
      <c r="V146" s="4">
        <v>23171.160130718956</v>
      </c>
      <c r="Y146" s="44"/>
      <c r="Z146" s="44"/>
    </row>
    <row r="147" spans="2:26">
      <c r="B147" s="3">
        <v>3053</v>
      </c>
      <c r="C147" t="s">
        <v>168</v>
      </c>
      <c r="D147" s="210">
        <f>SUMIFS([1]juni20!$D$7:$D$362,[1]juni20!$B$7:$B$362,B147)</f>
        <v>83395</v>
      </c>
      <c r="E147" s="37">
        <f t="shared" si="40"/>
        <v>12170.899007589025</v>
      </c>
      <c r="F147" s="180">
        <f t="shared" si="41"/>
        <v>0.8089516836682642</v>
      </c>
      <c r="G147" s="38">
        <f t="shared" si="31"/>
        <v>1724.6244570005813</v>
      </c>
      <c r="H147" s="38">
        <f t="shared" si="32"/>
        <v>11817.126779367984</v>
      </c>
      <c r="I147" s="38">
        <f t="shared" si="33"/>
        <v>479.44637465968907</v>
      </c>
      <c r="J147" s="39">
        <f t="shared" si="34"/>
        <v>3285.1665591681895</v>
      </c>
      <c r="K147" s="38">
        <f t="shared" si="35"/>
        <v>296.69798157940795</v>
      </c>
      <c r="L147" s="39">
        <f t="shared" si="36"/>
        <v>2032.9745697821031</v>
      </c>
      <c r="M147" s="35">
        <f t="shared" si="37"/>
        <v>13850.101349150087</v>
      </c>
      <c r="N147" s="35">
        <f t="shared" si="38"/>
        <v>97245.101349150093</v>
      </c>
      <c r="O147" s="35">
        <f t="shared" si="39"/>
        <v>14192.221446169015</v>
      </c>
      <c r="P147" s="36">
        <f t="shared" si="42"/>
        <v>0.94330101882470063</v>
      </c>
      <c r="Q147" s="206">
        <v>-994.80972069208656</v>
      </c>
      <c r="R147" s="36">
        <f t="shared" si="43"/>
        <v>8.4282570316089878E-3</v>
      </c>
      <c r="S147" s="36">
        <f t="shared" si="44"/>
        <v>7.5452200289543251E-3</v>
      </c>
      <c r="T147" s="204">
        <v>6852</v>
      </c>
      <c r="U147" s="221">
        <v>82698</v>
      </c>
      <c r="V147" s="4">
        <v>12079.754601226994</v>
      </c>
      <c r="Y147" s="44"/>
      <c r="Z147" s="44"/>
    </row>
    <row r="148" spans="2:26">
      <c r="B148" s="3">
        <v>3054</v>
      </c>
      <c r="C148" t="s">
        <v>169</v>
      </c>
      <c r="D148" s="210">
        <f>SUMIFS([1]juni20!$D$7:$D$362,[1]juni20!$B$7:$B$362,B148)</f>
        <v>121862</v>
      </c>
      <c r="E148" s="37">
        <f t="shared" si="40"/>
        <v>13468.390804597702</v>
      </c>
      <c r="F148" s="180">
        <f t="shared" si="41"/>
        <v>0.89519084916306124</v>
      </c>
      <c r="G148" s="38">
        <f t="shared" si="31"/>
        <v>946.12937879537492</v>
      </c>
      <c r="H148" s="38">
        <f t="shared" si="32"/>
        <v>8560.5786193405529</v>
      </c>
      <c r="I148" s="38">
        <f t="shared" si="33"/>
        <v>25.324245706652071</v>
      </c>
      <c r="J148" s="39">
        <f t="shared" si="34"/>
        <v>229.13377515378795</v>
      </c>
      <c r="K148" s="38">
        <f t="shared" si="35"/>
        <v>-157.42414737362907</v>
      </c>
      <c r="L148" s="39">
        <f t="shared" si="36"/>
        <v>-1424.3736854365957</v>
      </c>
      <c r="M148" s="35">
        <f t="shared" si="37"/>
        <v>7136.2049339039568</v>
      </c>
      <c r="N148" s="35">
        <f t="shared" si="38"/>
        <v>128998.20493390395</v>
      </c>
      <c r="O148" s="35">
        <f t="shared" si="39"/>
        <v>14257.096036019446</v>
      </c>
      <c r="P148" s="36">
        <f t="shared" si="42"/>
        <v>0.94761297709944037</v>
      </c>
      <c r="Q148" s="206">
        <v>704.86045638908581</v>
      </c>
      <c r="R148" s="36">
        <f t="shared" si="43"/>
        <v>-3.0957019601606298E-2</v>
      </c>
      <c r="S148" s="36">
        <f t="shared" si="44"/>
        <v>-3.063571887866251E-2</v>
      </c>
      <c r="T148" s="204">
        <v>9048</v>
      </c>
      <c r="U148" s="221">
        <v>125755</v>
      </c>
      <c r="V148" s="4">
        <v>13894.044856921888</v>
      </c>
      <c r="Y148" s="44"/>
      <c r="Z148" s="44"/>
    </row>
    <row r="149" spans="2:26" ht="30" customHeight="1">
      <c r="B149" s="3">
        <v>3401</v>
      </c>
      <c r="C149" t="s">
        <v>170</v>
      </c>
      <c r="D149" s="210">
        <f>SUMIFS([1]juni20!$D$7:$D$362,[1]juni20!$B$7:$B$362,B149)</f>
        <v>222184</v>
      </c>
      <c r="E149" s="37">
        <f t="shared" si="40"/>
        <v>12461.94402378148</v>
      </c>
      <c r="F149" s="180">
        <f t="shared" si="41"/>
        <v>0.82829629869837307</v>
      </c>
      <c r="G149" s="38">
        <f t="shared" si="31"/>
        <v>1549.9974472851084</v>
      </c>
      <c r="H149" s="38">
        <f t="shared" si="32"/>
        <v>27634.904487646196</v>
      </c>
      <c r="I149" s="38">
        <f t="shared" si="33"/>
        <v>377.58061899232996</v>
      </c>
      <c r="J149" s="39">
        <f t="shared" si="34"/>
        <v>6731.8848560142505</v>
      </c>
      <c r="K149" s="38">
        <f t="shared" si="35"/>
        <v>194.83222591204881</v>
      </c>
      <c r="L149" s="39">
        <f t="shared" si="36"/>
        <v>3473.6637557859185</v>
      </c>
      <c r="M149" s="35">
        <f t="shared" si="37"/>
        <v>31108.568243432113</v>
      </c>
      <c r="N149" s="35">
        <f t="shared" si="38"/>
        <v>253292.56824343212</v>
      </c>
      <c r="O149" s="35">
        <f t="shared" si="39"/>
        <v>14206.773696978637</v>
      </c>
      <c r="P149" s="36">
        <f t="shared" si="42"/>
        <v>0.94426824957620603</v>
      </c>
      <c r="Q149" s="206">
        <v>-988.49212787787837</v>
      </c>
      <c r="R149" s="36">
        <f t="shared" si="43"/>
        <v>-3.5684834596321276E-2</v>
      </c>
      <c r="S149" s="36">
        <f t="shared" si="44"/>
        <v>-3.6009355937530671E-2</v>
      </c>
      <c r="T149" s="204">
        <v>17829</v>
      </c>
      <c r="U149" s="221">
        <v>230406</v>
      </c>
      <c r="V149" s="4">
        <v>12927.453290691803</v>
      </c>
      <c r="Y149" s="44"/>
      <c r="Z149" s="44"/>
    </row>
    <row r="150" spans="2:26">
      <c r="B150" s="3">
        <v>3403</v>
      </c>
      <c r="C150" t="s">
        <v>171</v>
      </c>
      <c r="D150" s="210">
        <f>SUMIFS([1]juni20!$D$7:$D$362,[1]juni20!$B$7:$B$362,B150)</f>
        <v>426678</v>
      </c>
      <c r="E150" s="37">
        <f t="shared" si="40"/>
        <v>13601.899964933533</v>
      </c>
      <c r="F150" s="180">
        <f t="shared" si="41"/>
        <v>0.90406467680483715</v>
      </c>
      <c r="G150" s="38">
        <f t="shared" si="31"/>
        <v>866.02388259387658</v>
      </c>
      <c r="H150" s="38">
        <f t="shared" si="32"/>
        <v>27166.303173087315</v>
      </c>
      <c r="I150" s="38">
        <f t="shared" si="33"/>
        <v>0</v>
      </c>
      <c r="J150" s="39">
        <f t="shared" si="34"/>
        <v>0</v>
      </c>
      <c r="K150" s="38">
        <f t="shared" si="35"/>
        <v>-182.74839308028115</v>
      </c>
      <c r="L150" s="39">
        <f t="shared" si="36"/>
        <v>-5732.6343425353389</v>
      </c>
      <c r="M150" s="35">
        <f t="shared" si="37"/>
        <v>21433.668830551978</v>
      </c>
      <c r="N150" s="35">
        <f t="shared" si="38"/>
        <v>448111.66883055196</v>
      </c>
      <c r="O150" s="35">
        <f t="shared" si="39"/>
        <v>14285.175454447128</v>
      </c>
      <c r="P150" s="36">
        <f t="shared" si="42"/>
        <v>0.94947930536322223</v>
      </c>
      <c r="Q150" s="206">
        <v>1993.838006728598</v>
      </c>
      <c r="R150" s="36">
        <f t="shared" si="43"/>
        <v>-1.8291504458985617E-2</v>
      </c>
      <c r="S150" s="36">
        <f t="shared" si="44"/>
        <v>-2.5332991643681673E-2</v>
      </c>
      <c r="T150" s="204">
        <v>31369</v>
      </c>
      <c r="U150" s="221">
        <v>434628</v>
      </c>
      <c r="V150" s="4">
        <v>13955.432828153096</v>
      </c>
      <c r="Y150" s="44"/>
      <c r="Z150" s="44"/>
    </row>
    <row r="151" spans="2:26">
      <c r="B151" s="3">
        <v>3405</v>
      </c>
      <c r="C151" t="s">
        <v>172</v>
      </c>
      <c r="D151" s="210">
        <f>SUMIFS([1]juni20!$D$7:$D$362,[1]juni20!$B$7:$B$362,B151)</f>
        <v>391654</v>
      </c>
      <c r="E151" s="37">
        <f t="shared" si="40"/>
        <v>13817.392838243077</v>
      </c>
      <c r="F151" s="180">
        <f t="shared" si="41"/>
        <v>0.91838763869726359</v>
      </c>
      <c r="G151" s="38">
        <f t="shared" si="31"/>
        <v>736.72815860815024</v>
      </c>
      <c r="H151" s="38">
        <f t="shared" si="32"/>
        <v>20882.559655748017</v>
      </c>
      <c r="I151" s="38">
        <f t="shared" si="33"/>
        <v>0</v>
      </c>
      <c r="J151" s="39">
        <f t="shared" si="34"/>
        <v>0</v>
      </c>
      <c r="K151" s="38">
        <f t="shared" si="35"/>
        <v>-182.74839308028115</v>
      </c>
      <c r="L151" s="39">
        <f t="shared" si="36"/>
        <v>-5180.0032018605698</v>
      </c>
      <c r="M151" s="35">
        <f t="shared" si="37"/>
        <v>15702.556453887446</v>
      </c>
      <c r="N151" s="35">
        <f t="shared" si="38"/>
        <v>407356.55645388743</v>
      </c>
      <c r="O151" s="35">
        <f t="shared" si="39"/>
        <v>14371.372603770946</v>
      </c>
      <c r="P151" s="36">
        <f t="shared" si="42"/>
        <v>0.95520849012019282</v>
      </c>
      <c r="Q151" s="206">
        <v>1771.100930878305</v>
      </c>
      <c r="R151" s="36">
        <f t="shared" si="43"/>
        <v>-3.326101069042206E-2</v>
      </c>
      <c r="S151" s="36">
        <f t="shared" si="44"/>
        <v>-4.424319289390357E-2</v>
      </c>
      <c r="T151" s="204">
        <v>28345</v>
      </c>
      <c r="U151" s="221">
        <v>405129</v>
      </c>
      <c r="V151" s="4">
        <v>14457.017449951825</v>
      </c>
      <c r="Y151" s="44"/>
      <c r="Z151" s="44"/>
    </row>
    <row r="152" spans="2:26">
      <c r="B152" s="3">
        <v>3407</v>
      </c>
      <c r="C152" t="s">
        <v>173</v>
      </c>
      <c r="D152" s="210">
        <f>SUMIFS([1]juni20!$D$7:$D$362,[1]juni20!$B$7:$B$362,B152)</f>
        <v>378794</v>
      </c>
      <c r="E152" s="37">
        <f t="shared" si="40"/>
        <v>12395.091623036649</v>
      </c>
      <c r="F152" s="180">
        <f t="shared" si="41"/>
        <v>0.8238528831293116</v>
      </c>
      <c r="G152" s="38">
        <f t="shared" si="31"/>
        <v>1590.1088877320067</v>
      </c>
      <c r="H152" s="38">
        <f t="shared" si="32"/>
        <v>48593.727609090129</v>
      </c>
      <c r="I152" s="38">
        <f t="shared" si="33"/>
        <v>400.97895925302061</v>
      </c>
      <c r="J152" s="39">
        <f t="shared" si="34"/>
        <v>12253.916994772309</v>
      </c>
      <c r="K152" s="38">
        <f t="shared" si="35"/>
        <v>218.23056617273946</v>
      </c>
      <c r="L152" s="39">
        <f t="shared" si="36"/>
        <v>6669.1261022389181</v>
      </c>
      <c r="M152" s="35">
        <f t="shared" si="37"/>
        <v>55262.853711329044</v>
      </c>
      <c r="N152" s="35">
        <f t="shared" si="38"/>
        <v>434056.85371132905</v>
      </c>
      <c r="O152" s="35">
        <f t="shared" si="39"/>
        <v>14203.431076941395</v>
      </c>
      <c r="P152" s="36">
        <f t="shared" si="42"/>
        <v>0.94404607879775293</v>
      </c>
      <c r="Q152" s="206">
        <v>2501.8405335157368</v>
      </c>
      <c r="R152" s="36">
        <f t="shared" si="43"/>
        <v>-4.0401072092657989E-2</v>
      </c>
      <c r="S152" s="36">
        <f t="shared" si="44"/>
        <v>-3.6758615429135333E-2</v>
      </c>
      <c r="T152" s="204">
        <v>30560</v>
      </c>
      <c r="U152" s="221">
        <v>394742</v>
      </c>
      <c r="V152" s="4">
        <v>12868.105359238492</v>
      </c>
      <c r="Y152" s="44"/>
      <c r="Z152" s="44"/>
    </row>
    <row r="153" spans="2:26">
      <c r="B153" s="3">
        <v>3411</v>
      </c>
      <c r="C153" t="s">
        <v>174</v>
      </c>
      <c r="D153" s="210">
        <f>SUMIFS([1]juni20!$D$7:$D$362,[1]juni20!$B$7:$B$362,B153)</f>
        <v>411753</v>
      </c>
      <c r="E153" s="37">
        <f t="shared" si="40"/>
        <v>11842.872756557756</v>
      </c>
      <c r="F153" s="180">
        <f t="shared" si="41"/>
        <v>0.78714907172532778</v>
      </c>
      <c r="G153" s="38">
        <f t="shared" si="31"/>
        <v>1921.4402076193428</v>
      </c>
      <c r="H153" s="38">
        <f t="shared" si="32"/>
        <v>66804.633138509307</v>
      </c>
      <c r="I153" s="38">
        <f t="shared" si="33"/>
        <v>594.25556252063336</v>
      </c>
      <c r="J153" s="39">
        <f t="shared" si="34"/>
        <v>20661.077397717378</v>
      </c>
      <c r="K153" s="38">
        <f t="shared" si="35"/>
        <v>411.50716944035219</v>
      </c>
      <c r="L153" s="39">
        <f t="shared" si="36"/>
        <v>14307.281267102166</v>
      </c>
      <c r="M153" s="35">
        <f t="shared" si="37"/>
        <v>81111.914405611475</v>
      </c>
      <c r="N153" s="35">
        <f t="shared" si="38"/>
        <v>492864.91440561146</v>
      </c>
      <c r="O153" s="35">
        <f t="shared" si="39"/>
        <v>14175.82013361745</v>
      </c>
      <c r="P153" s="36">
        <f t="shared" si="42"/>
        <v>0.94221088822755372</v>
      </c>
      <c r="Q153" s="206">
        <v>-5.211057942622574</v>
      </c>
      <c r="R153" s="36">
        <f t="shared" si="43"/>
        <v>-3.1062667660930283E-3</v>
      </c>
      <c r="S153" s="36">
        <f t="shared" si="44"/>
        <v>-1.11346332325418E-2</v>
      </c>
      <c r="T153" s="204">
        <v>34768</v>
      </c>
      <c r="U153" s="221">
        <v>413036</v>
      </c>
      <c r="V153" s="4">
        <v>11976.223614010671</v>
      </c>
      <c r="Y153" s="44"/>
      <c r="Z153" s="44"/>
    </row>
    <row r="154" spans="2:26">
      <c r="B154" s="3">
        <v>3412</v>
      </c>
      <c r="C154" t="s">
        <v>175</v>
      </c>
      <c r="D154" s="210">
        <f>SUMIFS([1]juni20!$D$7:$D$362,[1]juni20!$B$7:$B$362,B154)</f>
        <v>80766</v>
      </c>
      <c r="E154" s="37">
        <f t="shared" si="40"/>
        <v>10524.628616106334</v>
      </c>
      <c r="F154" s="180">
        <f t="shared" si="41"/>
        <v>0.69953057976026733</v>
      </c>
      <c r="G154" s="38">
        <f t="shared" si="31"/>
        <v>2712.3866918901954</v>
      </c>
      <c r="H154" s="38">
        <f t="shared" si="32"/>
        <v>20814.85547356536</v>
      </c>
      <c r="I154" s="38">
        <f t="shared" si="33"/>
        <v>1055.6410116786308</v>
      </c>
      <c r="J154" s="39">
        <f t="shared" si="34"/>
        <v>8100.9891236218127</v>
      </c>
      <c r="K154" s="38">
        <f t="shared" si="35"/>
        <v>872.8926185983496</v>
      </c>
      <c r="L154" s="39">
        <f t="shared" si="36"/>
        <v>6698.5779551237347</v>
      </c>
      <c r="M154" s="35">
        <f t="shared" si="37"/>
        <v>27513.433428689095</v>
      </c>
      <c r="N154" s="35">
        <f t="shared" si="38"/>
        <v>108279.4334286891</v>
      </c>
      <c r="O154" s="35">
        <f t="shared" si="39"/>
        <v>14109.907926594879</v>
      </c>
      <c r="P154" s="36">
        <f t="shared" si="42"/>
        <v>0.93782996362930071</v>
      </c>
      <c r="Q154" s="206">
        <v>825.56244941752084</v>
      </c>
      <c r="R154" s="36">
        <f t="shared" si="43"/>
        <v>-2.0234369313632726E-2</v>
      </c>
      <c r="S154" s="36">
        <f t="shared" si="44"/>
        <v>-2.1638776654986567E-2</v>
      </c>
      <c r="T154" s="204">
        <v>7674</v>
      </c>
      <c r="U154" s="221">
        <v>82434</v>
      </c>
      <c r="V154" s="4">
        <v>10757.405715777111</v>
      </c>
      <c r="Y154" s="44"/>
      <c r="Z154" s="44"/>
    </row>
    <row r="155" spans="2:26">
      <c r="B155" s="3">
        <v>3413</v>
      </c>
      <c r="C155" t="s">
        <v>176</v>
      </c>
      <c r="D155" s="210">
        <f>SUMIFS([1]juni20!$D$7:$D$362,[1]juni20!$B$7:$B$362,B155)</f>
        <v>248644</v>
      </c>
      <c r="E155" s="37">
        <f t="shared" si="40"/>
        <v>11804.215723509305</v>
      </c>
      <c r="F155" s="180">
        <f t="shared" si="41"/>
        <v>0.78457969111090775</v>
      </c>
      <c r="G155" s="38">
        <f t="shared" si="31"/>
        <v>1944.6344274484129</v>
      </c>
      <c r="H155" s="38">
        <f t="shared" si="32"/>
        <v>40961.779579773363</v>
      </c>
      <c r="I155" s="38">
        <f t="shared" si="33"/>
        <v>607.78552408759094</v>
      </c>
      <c r="J155" s="39">
        <f t="shared" si="34"/>
        <v>12802.394279381017</v>
      </c>
      <c r="K155" s="38">
        <f t="shared" si="35"/>
        <v>425.03713100730977</v>
      </c>
      <c r="L155" s="39">
        <f t="shared" si="36"/>
        <v>8952.9821275379727</v>
      </c>
      <c r="M155" s="35">
        <f t="shared" si="37"/>
        <v>49914.761707311336</v>
      </c>
      <c r="N155" s="35">
        <f t="shared" si="38"/>
        <v>298558.76170731132</v>
      </c>
      <c r="O155" s="35">
        <f t="shared" si="39"/>
        <v>14173.887281965026</v>
      </c>
      <c r="P155" s="36">
        <f t="shared" si="42"/>
        <v>0.94208241919683267</v>
      </c>
      <c r="Q155" s="206">
        <v>2255.1583834416087</v>
      </c>
      <c r="R155" s="36">
        <f t="shared" si="43"/>
        <v>-7.6231071944570829E-3</v>
      </c>
      <c r="S155" s="36">
        <f t="shared" si="44"/>
        <v>-1.4595751522942698E-2</v>
      </c>
      <c r="T155" s="204">
        <v>21064</v>
      </c>
      <c r="U155" s="221">
        <v>250554</v>
      </c>
      <c r="V155" s="4">
        <v>11979.059093516926</v>
      </c>
      <c r="Y155" s="44"/>
      <c r="Z155" s="44"/>
    </row>
    <row r="156" spans="2:26">
      <c r="B156" s="3">
        <v>3414</v>
      </c>
      <c r="C156" t="s">
        <v>177</v>
      </c>
      <c r="D156" s="210">
        <f>SUMIFS([1]juni20!$D$7:$D$362,[1]juni20!$B$7:$B$362,B156)</f>
        <v>52118</v>
      </c>
      <c r="E156" s="37">
        <f t="shared" si="40"/>
        <v>10390.350877192983</v>
      </c>
      <c r="F156" s="180">
        <f t="shared" si="41"/>
        <v>0.69060566772990772</v>
      </c>
      <c r="G156" s="38">
        <f t="shared" si="31"/>
        <v>2792.9533352382064</v>
      </c>
      <c r="H156" s="38">
        <f t="shared" si="32"/>
        <v>14009.453929554842</v>
      </c>
      <c r="I156" s="38">
        <f t="shared" si="33"/>
        <v>1102.6382202983038</v>
      </c>
      <c r="J156" s="39">
        <f t="shared" si="34"/>
        <v>5530.8333130162919</v>
      </c>
      <c r="K156" s="38">
        <f t="shared" si="35"/>
        <v>919.88982721802267</v>
      </c>
      <c r="L156" s="39">
        <f t="shared" si="36"/>
        <v>4614.1673733256021</v>
      </c>
      <c r="M156" s="35">
        <f t="shared" si="37"/>
        <v>18623.621302880445</v>
      </c>
      <c r="N156" s="35">
        <f t="shared" si="38"/>
        <v>70741.621302880449</v>
      </c>
      <c r="O156" s="35">
        <f t="shared" si="39"/>
        <v>14103.194039649212</v>
      </c>
      <c r="P156" s="36">
        <f t="shared" si="42"/>
        <v>0.93738371802778275</v>
      </c>
      <c r="Q156" s="206">
        <v>715.91521322365952</v>
      </c>
      <c r="R156" s="36">
        <f t="shared" si="43"/>
        <v>-1.9306036429324099E-2</v>
      </c>
      <c r="S156" s="36">
        <f t="shared" si="44"/>
        <v>-1.7741931224267121E-2</v>
      </c>
      <c r="T156" s="204">
        <v>5016</v>
      </c>
      <c r="U156" s="221">
        <v>53144</v>
      </c>
      <c r="V156" s="4">
        <v>10578.025477707006</v>
      </c>
      <c r="Y156" s="44"/>
      <c r="Z156" s="44"/>
    </row>
    <row r="157" spans="2:26">
      <c r="B157" s="3">
        <v>3415</v>
      </c>
      <c r="C157" t="s">
        <v>178</v>
      </c>
      <c r="D157" s="210">
        <f>SUMIFS([1]juni20!$D$7:$D$362,[1]juni20!$B$7:$B$362,B157)</f>
        <v>93363</v>
      </c>
      <c r="E157" s="37">
        <f t="shared" si="40"/>
        <v>11810.626185958254</v>
      </c>
      <c r="F157" s="180">
        <f t="shared" si="41"/>
        <v>0.78500576928212051</v>
      </c>
      <c r="G157" s="38">
        <f t="shared" si="31"/>
        <v>1940.788149979044</v>
      </c>
      <c r="H157" s="38">
        <f t="shared" si="32"/>
        <v>15341.930325584342</v>
      </c>
      <c r="I157" s="38">
        <f t="shared" si="33"/>
        <v>605.54186223045906</v>
      </c>
      <c r="J157" s="39">
        <f t="shared" si="34"/>
        <v>4786.8084209317785</v>
      </c>
      <c r="K157" s="38">
        <f t="shared" si="35"/>
        <v>422.79346915017788</v>
      </c>
      <c r="L157" s="39">
        <f t="shared" si="36"/>
        <v>3342.1823736321562</v>
      </c>
      <c r="M157" s="35">
        <f t="shared" si="37"/>
        <v>18684.112699216497</v>
      </c>
      <c r="N157" s="35">
        <f t="shared" si="38"/>
        <v>112047.11269921649</v>
      </c>
      <c r="O157" s="35">
        <f t="shared" si="39"/>
        <v>14174.207805087475</v>
      </c>
      <c r="P157" s="36">
        <f t="shared" si="42"/>
        <v>0.94210372310539336</v>
      </c>
      <c r="Q157" s="206">
        <v>731.17597897388259</v>
      </c>
      <c r="R157" s="36">
        <f t="shared" si="43"/>
        <v>-3.9524715806800059E-2</v>
      </c>
      <c r="S157" s="36">
        <f t="shared" si="44"/>
        <v>-4.2683774300035157E-2</v>
      </c>
      <c r="T157" s="204">
        <v>7905</v>
      </c>
      <c r="U157" s="221">
        <v>97205</v>
      </c>
      <c r="V157" s="4">
        <v>12337.225536235563</v>
      </c>
      <c r="Y157" s="44"/>
      <c r="Z157" s="44"/>
    </row>
    <row r="158" spans="2:26">
      <c r="B158" s="3">
        <v>3416</v>
      </c>
      <c r="C158" t="s">
        <v>179</v>
      </c>
      <c r="D158" s="210">
        <f>SUMIFS([1]juni20!$D$7:$D$362,[1]juni20!$B$7:$B$362,B158)</f>
        <v>60882</v>
      </c>
      <c r="E158" s="37">
        <f t="shared" si="40"/>
        <v>9970.8483458892897</v>
      </c>
      <c r="F158" s="180">
        <f t="shared" si="41"/>
        <v>0.66272298800430818</v>
      </c>
      <c r="G158" s="38">
        <f t="shared" si="31"/>
        <v>3044.6548540204226</v>
      </c>
      <c r="H158" s="38">
        <f t="shared" si="32"/>
        <v>18590.662538648699</v>
      </c>
      <c r="I158" s="38">
        <f t="shared" si="33"/>
        <v>1249.4641062545963</v>
      </c>
      <c r="J158" s="39">
        <f t="shared" si="34"/>
        <v>7629.227832790566</v>
      </c>
      <c r="K158" s="38">
        <f t="shared" si="35"/>
        <v>1066.7157131743152</v>
      </c>
      <c r="L158" s="39">
        <f t="shared" si="36"/>
        <v>6513.3661446423675</v>
      </c>
      <c r="M158" s="35">
        <f t="shared" si="37"/>
        <v>25104.028683291068</v>
      </c>
      <c r="N158" s="35">
        <f t="shared" si="38"/>
        <v>85986.028683291064</v>
      </c>
      <c r="O158" s="35">
        <f t="shared" si="39"/>
        <v>14082.218913084025</v>
      </c>
      <c r="P158" s="36">
        <f t="shared" si="42"/>
        <v>0.93598958404150268</v>
      </c>
      <c r="Q158" s="206">
        <v>629.41152151986535</v>
      </c>
      <c r="R158" s="36">
        <f t="shared" si="43"/>
        <v>-2.8592398761847018E-2</v>
      </c>
      <c r="S158" s="36">
        <f t="shared" si="44"/>
        <v>-2.7319673440866731E-2</v>
      </c>
      <c r="T158" s="204">
        <v>6106</v>
      </c>
      <c r="U158" s="221">
        <v>62674</v>
      </c>
      <c r="V158" s="4">
        <v>10250.899574746483</v>
      </c>
      <c r="Y158" s="44"/>
      <c r="Z158" s="44"/>
    </row>
    <row r="159" spans="2:26">
      <c r="B159" s="3">
        <v>3417</v>
      </c>
      <c r="C159" t="s">
        <v>180</v>
      </c>
      <c r="D159" s="210">
        <f>SUMIFS([1]juni20!$D$7:$D$362,[1]juni20!$B$7:$B$362,B159)</f>
        <v>48930</v>
      </c>
      <c r="E159" s="37">
        <f t="shared" si="40"/>
        <v>10609.28013876843</v>
      </c>
      <c r="F159" s="180">
        <f t="shared" si="41"/>
        <v>0.70515703280534525</v>
      </c>
      <c r="G159" s="38">
        <f t="shared" ref="G159:G222" si="45">($E$363-E159)*0.6</f>
        <v>2661.5957782929381</v>
      </c>
      <c r="H159" s="38">
        <f t="shared" ref="H159:H222" si="46">G159*T159/1000</f>
        <v>12275.279729487031</v>
      </c>
      <c r="I159" s="38">
        <f t="shared" ref="I159:I222" si="47">IF(E159&lt;E$363*0.9,(E$363*0.9-E159)*0.35,0)</f>
        <v>1026.0129787468973</v>
      </c>
      <c r="J159" s="39">
        <f t="shared" ref="J159:J222" si="48">I159*T159/1000</f>
        <v>4731.9718579806904</v>
      </c>
      <c r="K159" s="38">
        <f t="shared" ref="K159:K222" si="49">I159+J$365</f>
        <v>843.26458566661609</v>
      </c>
      <c r="L159" s="39">
        <f t="shared" ref="L159:L222" si="50">K159*T159/1000</f>
        <v>3889.1362690944334</v>
      </c>
      <c r="M159" s="35">
        <f t="shared" ref="M159:M222" si="51">H159+L159</f>
        <v>16164.415998581464</v>
      </c>
      <c r="N159" s="35">
        <f t="shared" ref="N159:N222" si="52">D159+M159</f>
        <v>65094.415998581462</v>
      </c>
      <c r="O159" s="35">
        <f t="shared" ref="O159:O222" si="53">N159/T159*1000</f>
        <v>14114.140502727985</v>
      </c>
      <c r="P159" s="36">
        <f t="shared" si="42"/>
        <v>0.93811128628155471</v>
      </c>
      <c r="Q159" s="206">
        <v>196.93181088267556</v>
      </c>
      <c r="R159" s="36">
        <f t="shared" si="43"/>
        <v>-5.4017477379939678E-2</v>
      </c>
      <c r="S159" s="36">
        <f t="shared" si="44"/>
        <v>-4.7043625305116972E-2</v>
      </c>
      <c r="T159" s="204">
        <v>4612</v>
      </c>
      <c r="U159" s="221">
        <v>51724</v>
      </c>
      <c r="V159" s="4">
        <v>11133.017649591045</v>
      </c>
      <c r="Y159" s="44"/>
      <c r="Z159" s="44"/>
    </row>
    <row r="160" spans="2:26">
      <c r="B160" s="3">
        <v>3418</v>
      </c>
      <c r="C160" t="s">
        <v>181</v>
      </c>
      <c r="D160" s="210">
        <f>SUMIFS([1]juni20!$D$7:$D$362,[1]juni20!$B$7:$B$362,B160)</f>
        <v>72774</v>
      </c>
      <c r="E160" s="37">
        <f t="shared" si="40"/>
        <v>10103.290295710121</v>
      </c>
      <c r="F160" s="180">
        <f t="shared" si="41"/>
        <v>0.67152588236971744</v>
      </c>
      <c r="G160" s="38">
        <f t="shared" si="45"/>
        <v>2965.1896841279236</v>
      </c>
      <c r="H160" s="38">
        <f t="shared" si="46"/>
        <v>21358.261294773434</v>
      </c>
      <c r="I160" s="38">
        <f t="shared" si="47"/>
        <v>1203.1094238173052</v>
      </c>
      <c r="J160" s="39">
        <f t="shared" si="48"/>
        <v>8665.9971797560484</v>
      </c>
      <c r="K160" s="38">
        <f t="shared" si="49"/>
        <v>1020.3610307370241</v>
      </c>
      <c r="L160" s="39">
        <f t="shared" si="50"/>
        <v>7349.6605043987847</v>
      </c>
      <c r="M160" s="35">
        <f t="shared" si="51"/>
        <v>28707.921799172218</v>
      </c>
      <c r="N160" s="35">
        <f t="shared" si="52"/>
        <v>101481.92179917221</v>
      </c>
      <c r="O160" s="35">
        <f t="shared" si="53"/>
        <v>14088.841010575066</v>
      </c>
      <c r="P160" s="36">
        <f t="shared" si="42"/>
        <v>0.93642972875977315</v>
      </c>
      <c r="Q160" s="206">
        <v>398.78551252990655</v>
      </c>
      <c r="R160" s="36">
        <f t="shared" si="43"/>
        <v>-5.6610622107569258E-2</v>
      </c>
      <c r="S160" s="36">
        <f t="shared" si="44"/>
        <v>-5.5169933067333608E-2</v>
      </c>
      <c r="T160" s="204">
        <v>7203</v>
      </c>
      <c r="U160" s="221">
        <v>77141</v>
      </c>
      <c r="V160" s="4">
        <v>10693.235375658442</v>
      </c>
      <c r="Y160" s="44"/>
      <c r="Z160" s="44"/>
    </row>
    <row r="161" spans="2:26">
      <c r="B161" s="3">
        <v>3419</v>
      </c>
      <c r="C161" t="s">
        <v>133</v>
      </c>
      <c r="D161" s="210">
        <f>SUMIFS([1]juni20!$D$7:$D$362,[1]juni20!$B$7:$B$362,B161)</f>
        <v>38722</v>
      </c>
      <c r="E161" s="37">
        <f t="shared" si="40"/>
        <v>10574.003276897869</v>
      </c>
      <c r="F161" s="180">
        <f t="shared" si="41"/>
        <v>0.70281231884568374</v>
      </c>
      <c r="G161" s="38">
        <f t="shared" si="45"/>
        <v>2682.7618954152749</v>
      </c>
      <c r="H161" s="38">
        <f t="shared" si="46"/>
        <v>9824.2740610107376</v>
      </c>
      <c r="I161" s="38">
        <f t="shared" si="47"/>
        <v>1038.3598804015937</v>
      </c>
      <c r="J161" s="39">
        <f t="shared" si="48"/>
        <v>3802.4738820306361</v>
      </c>
      <c r="K161" s="38">
        <f t="shared" si="49"/>
        <v>855.61148732131255</v>
      </c>
      <c r="L161" s="39">
        <f t="shared" si="50"/>
        <v>3133.2492665706468</v>
      </c>
      <c r="M161" s="35">
        <f t="shared" si="51"/>
        <v>12957.523327581384</v>
      </c>
      <c r="N161" s="35">
        <f t="shared" si="52"/>
        <v>51679.523327581381</v>
      </c>
      <c r="O161" s="35">
        <f t="shared" si="53"/>
        <v>14112.376659634456</v>
      </c>
      <c r="P161" s="36">
        <f t="shared" si="42"/>
        <v>0.93799405058357155</v>
      </c>
      <c r="Q161" s="206">
        <v>60.989156863044627</v>
      </c>
      <c r="R161" s="36">
        <f t="shared" si="43"/>
        <v>-4.5762586559550504E-2</v>
      </c>
      <c r="S161" s="36">
        <f t="shared" si="44"/>
        <v>-3.4557723430675855E-2</v>
      </c>
      <c r="T161" s="204">
        <v>3662</v>
      </c>
      <c r="U161" s="221">
        <v>40579</v>
      </c>
      <c r="V161" s="4">
        <v>10952.496626180837</v>
      </c>
      <c r="Y161" s="44"/>
      <c r="Z161" s="44"/>
    </row>
    <row r="162" spans="2:26">
      <c r="B162" s="3">
        <v>3420</v>
      </c>
      <c r="C162" t="s">
        <v>182</v>
      </c>
      <c r="D162" s="210">
        <f>SUMIFS([1]juni20!$D$7:$D$362,[1]juni20!$B$7:$B$362,B162)</f>
        <v>248251</v>
      </c>
      <c r="E162" s="37">
        <f t="shared" si="40"/>
        <v>11680.201373859038</v>
      </c>
      <c r="F162" s="180">
        <f t="shared" si="41"/>
        <v>0.77633694611022575</v>
      </c>
      <c r="G162" s="38">
        <f t="shared" si="45"/>
        <v>2019.0430372385736</v>
      </c>
      <c r="H162" s="38">
        <f t="shared" si="46"/>
        <v>42912.740713468644</v>
      </c>
      <c r="I162" s="38">
        <f t="shared" si="47"/>
        <v>651.19054646518464</v>
      </c>
      <c r="J162" s="39">
        <f t="shared" si="48"/>
        <v>13840.403874571035</v>
      </c>
      <c r="K162" s="38">
        <f t="shared" si="49"/>
        <v>468.44215338490346</v>
      </c>
      <c r="L162" s="39">
        <f t="shared" si="50"/>
        <v>9956.2695280427379</v>
      </c>
      <c r="M162" s="35">
        <f t="shared" si="51"/>
        <v>52869.01024151138</v>
      </c>
      <c r="N162" s="35">
        <f t="shared" si="52"/>
        <v>301120.01024151139</v>
      </c>
      <c r="O162" s="35">
        <f t="shared" si="53"/>
        <v>14167.686564482516</v>
      </c>
      <c r="P162" s="36">
        <f t="shared" si="42"/>
        <v>0.9416702819467988</v>
      </c>
      <c r="Q162" s="206">
        <v>2855.7669142455488</v>
      </c>
      <c r="R162" s="36">
        <f t="shared" si="43"/>
        <v>-3.1105959308565651E-2</v>
      </c>
      <c r="S162" s="36">
        <f t="shared" si="44"/>
        <v>-3.3977904568919574E-2</v>
      </c>
      <c r="T162" s="204">
        <v>21254</v>
      </c>
      <c r="U162" s="221">
        <v>256221</v>
      </c>
      <c r="V162" s="4">
        <v>12091.029210513898</v>
      </c>
      <c r="Y162" s="44"/>
      <c r="Z162" s="44"/>
    </row>
    <row r="163" spans="2:26">
      <c r="B163" s="3">
        <v>3421</v>
      </c>
      <c r="C163" t="s">
        <v>183</v>
      </c>
      <c r="D163" s="210">
        <f>SUMIFS([1]juni20!$D$7:$D$362,[1]juni20!$B$7:$B$362,B163)</f>
        <v>80238</v>
      </c>
      <c r="E163" s="37">
        <f t="shared" si="40"/>
        <v>12107.741059302851</v>
      </c>
      <c r="F163" s="180">
        <f t="shared" si="41"/>
        <v>0.80475382379190863</v>
      </c>
      <c r="G163" s="38">
        <f t="shared" si="45"/>
        <v>1762.5192259722858</v>
      </c>
      <c r="H163" s="38">
        <f t="shared" si="46"/>
        <v>11680.214910518336</v>
      </c>
      <c r="I163" s="38">
        <f t="shared" si="47"/>
        <v>501.55165655985007</v>
      </c>
      <c r="J163" s="39">
        <f t="shared" si="48"/>
        <v>3323.7828280221265</v>
      </c>
      <c r="K163" s="38">
        <f t="shared" si="49"/>
        <v>318.80326347956895</v>
      </c>
      <c r="L163" s="39">
        <f t="shared" si="50"/>
        <v>2112.7092270791031</v>
      </c>
      <c r="M163" s="35">
        <f t="shared" si="51"/>
        <v>13792.92413759744</v>
      </c>
      <c r="N163" s="35">
        <f t="shared" si="52"/>
        <v>94030.924137597438</v>
      </c>
      <c r="O163" s="35">
        <f t="shared" si="53"/>
        <v>14189.063548754706</v>
      </c>
      <c r="P163" s="36">
        <f t="shared" si="42"/>
        <v>0.94309112583088284</v>
      </c>
      <c r="Q163" s="206">
        <v>21.043334934849554</v>
      </c>
      <c r="R163" s="36">
        <f t="shared" si="43"/>
        <v>-2.8595641646489103E-2</v>
      </c>
      <c r="S163" s="36">
        <f t="shared" si="44"/>
        <v>-3.1527298077313193E-2</v>
      </c>
      <c r="T163" s="204">
        <v>6627</v>
      </c>
      <c r="U163" s="221">
        <v>82600</v>
      </c>
      <c r="V163" s="4">
        <v>12501.891932798548</v>
      </c>
      <c r="Y163" s="44"/>
      <c r="Z163" s="44"/>
    </row>
    <row r="164" spans="2:26">
      <c r="B164" s="3">
        <v>3422</v>
      </c>
      <c r="C164" t="s">
        <v>184</v>
      </c>
      <c r="D164" s="210">
        <f>SUMIFS([1]juni20!$D$7:$D$362,[1]juni20!$B$7:$B$362,B164)</f>
        <v>53461</v>
      </c>
      <c r="E164" s="37">
        <f t="shared" si="40"/>
        <v>12272.956841138659</v>
      </c>
      <c r="F164" s="180">
        <f t="shared" si="41"/>
        <v>0.81573506558853426</v>
      </c>
      <c r="G164" s="38">
        <f t="shared" si="45"/>
        <v>1663.389756870801</v>
      </c>
      <c r="H164" s="38">
        <f t="shared" si="46"/>
        <v>7245.7257809292087</v>
      </c>
      <c r="I164" s="38">
        <f t="shared" si="47"/>
        <v>443.72613291731722</v>
      </c>
      <c r="J164" s="39">
        <f t="shared" si="48"/>
        <v>1932.8710349878338</v>
      </c>
      <c r="K164" s="38">
        <f t="shared" si="49"/>
        <v>260.9777398370361</v>
      </c>
      <c r="L164" s="39">
        <f t="shared" si="50"/>
        <v>1136.8190347301293</v>
      </c>
      <c r="M164" s="35">
        <f t="shared" si="51"/>
        <v>8382.5448156593375</v>
      </c>
      <c r="N164" s="35">
        <f t="shared" si="52"/>
        <v>61843.544815659334</v>
      </c>
      <c r="O164" s="35">
        <f t="shared" si="53"/>
        <v>14197.324337846496</v>
      </c>
      <c r="P164" s="36">
        <f t="shared" si="42"/>
        <v>0.94364018792071414</v>
      </c>
      <c r="Q164" s="206">
        <v>288.29084306265486</v>
      </c>
      <c r="R164" s="36">
        <f t="shared" si="43"/>
        <v>-3.1994640399797207E-2</v>
      </c>
      <c r="S164" s="36">
        <f t="shared" si="44"/>
        <v>-2.0661244316323754E-2</v>
      </c>
      <c r="T164" s="204">
        <v>4356</v>
      </c>
      <c r="U164" s="221">
        <v>55228</v>
      </c>
      <c r="V164" s="4">
        <v>12531.881098252779</v>
      </c>
      <c r="Y164" s="44"/>
      <c r="Z164" s="44"/>
    </row>
    <row r="165" spans="2:26">
      <c r="B165" s="3">
        <v>3423</v>
      </c>
      <c r="C165" t="s">
        <v>185</v>
      </c>
      <c r="D165" s="210">
        <f>SUMIFS([1]juni20!$D$7:$D$362,[1]juni20!$B$7:$B$362,B165)</f>
        <v>24989</v>
      </c>
      <c r="E165" s="37">
        <f t="shared" si="40"/>
        <v>10330.301777594046</v>
      </c>
      <c r="F165" s="180">
        <f t="shared" si="41"/>
        <v>0.68661444077181422</v>
      </c>
      <c r="G165" s="38">
        <f t="shared" si="45"/>
        <v>2828.9827949975684</v>
      </c>
      <c r="H165" s="38">
        <f t="shared" si="46"/>
        <v>6843.3093810991177</v>
      </c>
      <c r="I165" s="38">
        <f t="shared" si="47"/>
        <v>1123.6554051579317</v>
      </c>
      <c r="J165" s="39">
        <f t="shared" si="48"/>
        <v>2718.122425077037</v>
      </c>
      <c r="K165" s="38">
        <f t="shared" si="49"/>
        <v>940.90701207765051</v>
      </c>
      <c r="L165" s="39">
        <f t="shared" si="50"/>
        <v>2276.0540622158369</v>
      </c>
      <c r="M165" s="35">
        <f t="shared" si="51"/>
        <v>9119.3634433149546</v>
      </c>
      <c r="N165" s="35">
        <f t="shared" si="52"/>
        <v>34108.363443314956</v>
      </c>
      <c r="O165" s="35">
        <f t="shared" si="53"/>
        <v>14100.191584669266</v>
      </c>
      <c r="P165" s="36">
        <f t="shared" si="42"/>
        <v>0.9371841566798782</v>
      </c>
      <c r="Q165" s="206">
        <v>382.04492639315322</v>
      </c>
      <c r="R165" s="36">
        <f t="shared" si="43"/>
        <v>-5.8830175887913824E-2</v>
      </c>
      <c r="S165" s="36">
        <f t="shared" si="44"/>
        <v>-4.3267218895568484E-2</v>
      </c>
      <c r="T165" s="204">
        <v>2419</v>
      </c>
      <c r="U165" s="221">
        <v>26551</v>
      </c>
      <c r="V165" s="4">
        <v>10797.478649857665</v>
      </c>
      <c r="Y165" s="44"/>
      <c r="Z165" s="44"/>
    </row>
    <row r="166" spans="2:26">
      <c r="B166" s="3">
        <v>3424</v>
      </c>
      <c r="C166" t="s">
        <v>186</v>
      </c>
      <c r="D166" s="210">
        <f>SUMIFS([1]juni20!$D$7:$D$362,[1]juni20!$B$7:$B$362,B166)</f>
        <v>20996</v>
      </c>
      <c r="E166" s="37">
        <f t="shared" si="40"/>
        <v>11795.505617977527</v>
      </c>
      <c r="F166" s="180">
        <f t="shared" si="41"/>
        <v>0.78400076472835645</v>
      </c>
      <c r="G166" s="38">
        <f t="shared" si="45"/>
        <v>1949.8604907674799</v>
      </c>
      <c r="H166" s="38">
        <f t="shared" si="46"/>
        <v>3470.7516735661143</v>
      </c>
      <c r="I166" s="38">
        <f t="shared" si="47"/>
        <v>610.83406102371328</v>
      </c>
      <c r="J166" s="39">
        <f t="shared" si="48"/>
        <v>1087.2846286222098</v>
      </c>
      <c r="K166" s="38">
        <f t="shared" si="49"/>
        <v>428.0856679434321</v>
      </c>
      <c r="L166" s="39">
        <f t="shared" si="50"/>
        <v>761.99248893930917</v>
      </c>
      <c r="M166" s="35">
        <f t="shared" si="51"/>
        <v>4232.7441625054234</v>
      </c>
      <c r="N166" s="35">
        <f t="shared" si="52"/>
        <v>25228.744162505423</v>
      </c>
      <c r="O166" s="35">
        <f t="shared" si="53"/>
        <v>14173.45177668844</v>
      </c>
      <c r="P166" s="36">
        <f t="shared" si="42"/>
        <v>0.94205347287770524</v>
      </c>
      <c r="Q166" s="206">
        <v>489.15360437362642</v>
      </c>
      <c r="R166" s="36">
        <f t="shared" si="43"/>
        <v>-0.11577174141924616</v>
      </c>
      <c r="S166" s="36">
        <f t="shared" si="44"/>
        <v>-0.11030740948419665</v>
      </c>
      <c r="T166" s="204">
        <v>1780</v>
      </c>
      <c r="U166" s="221">
        <v>23745</v>
      </c>
      <c r="V166" s="4">
        <v>13257.956448911224</v>
      </c>
      <c r="Y166" s="44"/>
      <c r="Z166" s="44"/>
    </row>
    <row r="167" spans="2:26">
      <c r="B167" s="3">
        <v>3425</v>
      </c>
      <c r="C167" t="s">
        <v>187</v>
      </c>
      <c r="D167" s="210">
        <f>SUMIFS([1]juni20!$D$7:$D$362,[1]juni20!$B$7:$B$362,B167)</f>
        <v>13158</v>
      </c>
      <c r="E167" s="37">
        <f t="shared" si="40"/>
        <v>10376.971608832808</v>
      </c>
      <c r="F167" s="180">
        <f t="shared" si="41"/>
        <v>0.68971640049833638</v>
      </c>
      <c r="G167" s="38">
        <f t="shared" si="45"/>
        <v>2800.9808962543116</v>
      </c>
      <c r="H167" s="38">
        <f t="shared" si="46"/>
        <v>3551.6437764504672</v>
      </c>
      <c r="I167" s="38">
        <f t="shared" si="47"/>
        <v>1107.3209642243651</v>
      </c>
      <c r="J167" s="39">
        <f t="shared" si="48"/>
        <v>1404.0829826364948</v>
      </c>
      <c r="K167" s="38">
        <f t="shared" si="49"/>
        <v>924.57257114408389</v>
      </c>
      <c r="L167" s="39">
        <f t="shared" si="50"/>
        <v>1172.3580202106984</v>
      </c>
      <c r="M167" s="35">
        <f t="shared" si="51"/>
        <v>4724.0017966611658</v>
      </c>
      <c r="N167" s="35">
        <f t="shared" si="52"/>
        <v>17882.001796661167</v>
      </c>
      <c r="O167" s="35">
        <f t="shared" si="53"/>
        <v>14102.525076231204</v>
      </c>
      <c r="P167" s="36">
        <f t="shared" si="42"/>
        <v>0.93733925466620427</v>
      </c>
      <c r="Q167" s="206">
        <v>103.77166873357146</v>
      </c>
      <c r="R167" s="36">
        <f t="shared" si="43"/>
        <v>-5.6029844321687353E-2</v>
      </c>
      <c r="S167" s="36">
        <f t="shared" si="44"/>
        <v>-4.2629637064424165E-2</v>
      </c>
      <c r="T167" s="204">
        <v>1268</v>
      </c>
      <c r="U167" s="221">
        <v>13939</v>
      </c>
      <c r="V167" s="4">
        <v>10839.035769828926</v>
      </c>
      <c r="Y167" s="44"/>
      <c r="Z167" s="44"/>
    </row>
    <row r="168" spans="2:26">
      <c r="B168" s="3">
        <v>3426</v>
      </c>
      <c r="C168" t="s">
        <v>188</v>
      </c>
      <c r="D168" s="210">
        <f>SUMIFS([1]juni20!$D$7:$D$362,[1]juni20!$B$7:$B$362,B168)</f>
        <v>14863</v>
      </c>
      <c r="E168" s="37">
        <f t="shared" si="40"/>
        <v>9515.3649167733674</v>
      </c>
      <c r="F168" s="180">
        <f t="shared" si="41"/>
        <v>0.63244879982506463</v>
      </c>
      <c r="G168" s="38">
        <f t="shared" si="45"/>
        <v>3317.9449114899758</v>
      </c>
      <c r="H168" s="38">
        <f t="shared" si="46"/>
        <v>5182.6299517473417</v>
      </c>
      <c r="I168" s="38">
        <f t="shared" si="47"/>
        <v>1408.8833064451692</v>
      </c>
      <c r="J168" s="39">
        <f t="shared" si="48"/>
        <v>2200.6757246673546</v>
      </c>
      <c r="K168" s="38">
        <f t="shared" si="49"/>
        <v>1226.134913364888</v>
      </c>
      <c r="L168" s="39">
        <f t="shared" si="50"/>
        <v>1915.2227346759551</v>
      </c>
      <c r="M168" s="35">
        <f t="shared" si="51"/>
        <v>7097.8526864232972</v>
      </c>
      <c r="N168" s="35">
        <f t="shared" si="52"/>
        <v>21960.852686423299</v>
      </c>
      <c r="O168" s="35">
        <f t="shared" si="53"/>
        <v>14059.444741628231</v>
      </c>
      <c r="P168" s="36">
        <f t="shared" si="42"/>
        <v>0.93447587463254056</v>
      </c>
      <c r="Q168" s="206">
        <v>-30.86565728561618</v>
      </c>
      <c r="R168" s="36">
        <f t="shared" si="43"/>
        <v>-3.8615782664941783E-2</v>
      </c>
      <c r="S168" s="36">
        <f t="shared" si="44"/>
        <v>-4.5386094054625355E-2</v>
      </c>
      <c r="T168" s="204">
        <v>1562</v>
      </c>
      <c r="U168" s="221">
        <v>15460</v>
      </c>
      <c r="V168" s="4">
        <v>9967.7627337201811</v>
      </c>
      <c r="Y168" s="44"/>
      <c r="Z168" s="44"/>
    </row>
    <row r="169" spans="2:26">
      <c r="B169" s="3">
        <v>3427</v>
      </c>
      <c r="C169" t="s">
        <v>189</v>
      </c>
      <c r="D169" s="210">
        <f>SUMIFS([1]juni20!$D$7:$D$362,[1]juni20!$B$7:$B$362,B169)</f>
        <v>67375</v>
      </c>
      <c r="E169" s="37">
        <f t="shared" si="40"/>
        <v>12078.702043743277</v>
      </c>
      <c r="F169" s="180">
        <f t="shared" si="41"/>
        <v>0.80282371488916127</v>
      </c>
      <c r="G169" s="38">
        <f t="shared" si="45"/>
        <v>1779.9426353080303</v>
      </c>
      <c r="H169" s="38">
        <f t="shared" si="46"/>
        <v>9928.5200197481918</v>
      </c>
      <c r="I169" s="38">
        <f t="shared" si="47"/>
        <v>511.71531200570104</v>
      </c>
      <c r="J169" s="39">
        <f t="shared" si="48"/>
        <v>2854.3480103678003</v>
      </c>
      <c r="K169" s="38">
        <f t="shared" si="49"/>
        <v>328.96691892541992</v>
      </c>
      <c r="L169" s="39">
        <f t="shared" si="50"/>
        <v>1834.9774737659923</v>
      </c>
      <c r="M169" s="35">
        <f t="shared" si="51"/>
        <v>11763.497493514184</v>
      </c>
      <c r="N169" s="35">
        <f t="shared" si="52"/>
        <v>79138.49749351418</v>
      </c>
      <c r="O169" s="35">
        <f t="shared" si="53"/>
        <v>14187.611597976726</v>
      </c>
      <c r="P169" s="36">
        <f t="shared" si="42"/>
        <v>0.94299462038574533</v>
      </c>
      <c r="Q169" s="206">
        <v>354.00202539106249</v>
      </c>
      <c r="R169" s="36">
        <f t="shared" si="43"/>
        <v>-3.4548476771845353E-2</v>
      </c>
      <c r="S169" s="36">
        <f t="shared" si="44"/>
        <v>-3.2298410475329463E-2</v>
      </c>
      <c r="T169" s="204">
        <v>5578</v>
      </c>
      <c r="U169" s="221">
        <v>69786</v>
      </c>
      <c r="V169" s="4">
        <v>12481.845823645144</v>
      </c>
      <c r="Y169" s="44"/>
      <c r="Z169" s="44"/>
    </row>
    <row r="170" spans="2:26">
      <c r="B170" s="3">
        <v>3428</v>
      </c>
      <c r="C170" t="s">
        <v>190</v>
      </c>
      <c r="D170" s="210">
        <f>SUMIFS([1]juni20!$D$7:$D$362,[1]juni20!$B$7:$B$362,B170)</f>
        <v>28877</v>
      </c>
      <c r="E170" s="37">
        <f t="shared" si="40"/>
        <v>11873.766447368422</v>
      </c>
      <c r="F170" s="180">
        <f t="shared" si="41"/>
        <v>0.78920245358154328</v>
      </c>
      <c r="G170" s="38">
        <f t="shared" si="45"/>
        <v>1902.9039931329432</v>
      </c>
      <c r="H170" s="38">
        <f t="shared" si="46"/>
        <v>4627.8625112993177</v>
      </c>
      <c r="I170" s="38">
        <f t="shared" si="47"/>
        <v>583.44277073690023</v>
      </c>
      <c r="J170" s="39">
        <f t="shared" si="48"/>
        <v>1418.9328184321414</v>
      </c>
      <c r="K170" s="38">
        <f t="shared" si="49"/>
        <v>400.69437765661905</v>
      </c>
      <c r="L170" s="39">
        <f t="shared" si="50"/>
        <v>974.48872646089762</v>
      </c>
      <c r="M170" s="35">
        <f t="shared" si="51"/>
        <v>5602.3512377602156</v>
      </c>
      <c r="N170" s="35">
        <f t="shared" si="52"/>
        <v>34479.351237760216</v>
      </c>
      <c r="O170" s="35">
        <f t="shared" si="53"/>
        <v>14177.364818157983</v>
      </c>
      <c r="P170" s="36">
        <f t="shared" si="42"/>
        <v>0.94231355732036448</v>
      </c>
      <c r="Q170" s="206">
        <v>368.98919429025864</v>
      </c>
      <c r="R170" s="36">
        <f t="shared" si="43"/>
        <v>-6.5741369827558321E-2</v>
      </c>
      <c r="S170" s="36">
        <f t="shared" si="44"/>
        <v>-7.1119503389406161E-2</v>
      </c>
      <c r="T170" s="204">
        <v>2432</v>
      </c>
      <c r="U170" s="221">
        <v>30909</v>
      </c>
      <c r="V170" s="4">
        <v>12782.878411910669</v>
      </c>
      <c r="Y170" s="44"/>
      <c r="Z170" s="44"/>
    </row>
    <row r="171" spans="2:26">
      <c r="B171" s="3">
        <v>3429</v>
      </c>
      <c r="C171" t="s">
        <v>191</v>
      </c>
      <c r="D171" s="210">
        <f>SUMIFS([1]juni20!$D$7:$D$362,[1]juni20!$B$7:$B$362,B171)</f>
        <v>16181</v>
      </c>
      <c r="E171" s="37">
        <f t="shared" si="40"/>
        <v>10473.139158576052</v>
      </c>
      <c r="F171" s="180">
        <f t="shared" si="41"/>
        <v>0.69610827847140477</v>
      </c>
      <c r="G171" s="38">
        <f t="shared" si="45"/>
        <v>2743.2803664083649</v>
      </c>
      <c r="H171" s="38">
        <f t="shared" si="46"/>
        <v>4238.3681661009241</v>
      </c>
      <c r="I171" s="38">
        <f t="shared" si="47"/>
        <v>1073.6623218142297</v>
      </c>
      <c r="J171" s="39">
        <f t="shared" si="48"/>
        <v>1658.8082872029847</v>
      </c>
      <c r="K171" s="38">
        <f t="shared" si="49"/>
        <v>890.91392873394852</v>
      </c>
      <c r="L171" s="39">
        <f t="shared" si="50"/>
        <v>1376.4620198939506</v>
      </c>
      <c r="M171" s="35">
        <f t="shared" si="51"/>
        <v>5614.8301859948751</v>
      </c>
      <c r="N171" s="35">
        <f t="shared" si="52"/>
        <v>21795.830185994877</v>
      </c>
      <c r="O171" s="35">
        <f t="shared" si="53"/>
        <v>14107.333453718367</v>
      </c>
      <c r="P171" s="36">
        <f t="shared" si="42"/>
        <v>0.93765884856485782</v>
      </c>
      <c r="Q171" s="206">
        <v>-1.9543153049144166</v>
      </c>
      <c r="R171" s="36">
        <f t="shared" si="43"/>
        <v>-6.4357580663814043E-2</v>
      </c>
      <c r="S171" s="36">
        <f t="shared" si="44"/>
        <v>-4.4978579098274941E-2</v>
      </c>
      <c r="T171" s="204">
        <v>1545</v>
      </c>
      <c r="U171" s="221">
        <v>17294</v>
      </c>
      <c r="V171" s="4">
        <v>10966.391883322765</v>
      </c>
      <c r="Y171" s="44"/>
      <c r="Z171" s="44"/>
    </row>
    <row r="172" spans="2:26">
      <c r="B172" s="3">
        <v>3430</v>
      </c>
      <c r="C172" t="s">
        <v>192</v>
      </c>
      <c r="D172" s="210">
        <f>SUMIFS([1]juni20!$D$7:$D$362,[1]juni20!$B$7:$B$362,B172)</f>
        <v>25148</v>
      </c>
      <c r="E172" s="37">
        <f t="shared" si="40"/>
        <v>13298.783712321523</v>
      </c>
      <c r="F172" s="180">
        <f t="shared" si="41"/>
        <v>0.88391773427045217</v>
      </c>
      <c r="G172" s="38">
        <f t="shared" si="45"/>
        <v>1047.8936341610824</v>
      </c>
      <c r="H172" s="38">
        <f t="shared" si="46"/>
        <v>1981.5668621986069</v>
      </c>
      <c r="I172" s="38">
        <f t="shared" si="47"/>
        <v>84.686728003314784</v>
      </c>
      <c r="J172" s="39">
        <f t="shared" si="48"/>
        <v>160.14260265426827</v>
      </c>
      <c r="K172" s="38">
        <f t="shared" si="49"/>
        <v>-98.061665076966364</v>
      </c>
      <c r="L172" s="39">
        <f t="shared" si="50"/>
        <v>-185.4346086605434</v>
      </c>
      <c r="M172" s="35">
        <f t="shared" si="51"/>
        <v>1796.1322535380637</v>
      </c>
      <c r="N172" s="35">
        <f t="shared" si="52"/>
        <v>26944.132253538064</v>
      </c>
      <c r="O172" s="35">
        <f t="shared" si="53"/>
        <v>14248.615681405639</v>
      </c>
      <c r="P172" s="36">
        <f t="shared" si="42"/>
        <v>0.94704932135481001</v>
      </c>
      <c r="Q172" s="206">
        <v>-3294.3645697356592</v>
      </c>
      <c r="R172" s="36">
        <f t="shared" si="43"/>
        <v>0.14773401487837159</v>
      </c>
      <c r="S172" s="36">
        <f t="shared" si="44"/>
        <v>0.16047987120436086</v>
      </c>
      <c r="T172" s="204">
        <v>1891</v>
      </c>
      <c r="U172" s="221">
        <v>21911</v>
      </c>
      <c r="V172" s="4">
        <v>11459.728033472804</v>
      </c>
      <c r="Y172" s="44"/>
      <c r="Z172" s="44"/>
    </row>
    <row r="173" spans="2:26">
      <c r="B173" s="3">
        <v>3431</v>
      </c>
      <c r="C173" t="s">
        <v>193</v>
      </c>
      <c r="D173" s="210">
        <f>SUMIFS([1]juni20!$D$7:$D$362,[1]juni20!$B$7:$B$362,B173)</f>
        <v>27431</v>
      </c>
      <c r="E173" s="37">
        <f t="shared" si="40"/>
        <v>10744.614179396787</v>
      </c>
      <c r="F173" s="180">
        <f t="shared" si="41"/>
        <v>0.71415215304713464</v>
      </c>
      <c r="G173" s="38">
        <f t="shared" si="45"/>
        <v>2580.3953539159238</v>
      </c>
      <c r="H173" s="38">
        <f t="shared" si="46"/>
        <v>6587.7493385473535</v>
      </c>
      <c r="I173" s="38">
        <f t="shared" si="47"/>
        <v>978.64606452697228</v>
      </c>
      <c r="J173" s="39">
        <f t="shared" si="48"/>
        <v>2498.4834027373604</v>
      </c>
      <c r="K173" s="38">
        <f t="shared" si="49"/>
        <v>795.89767144669111</v>
      </c>
      <c r="L173" s="39">
        <f t="shared" si="50"/>
        <v>2031.9267552034023</v>
      </c>
      <c r="M173" s="35">
        <f t="shared" si="51"/>
        <v>8619.6760937507552</v>
      </c>
      <c r="N173" s="35">
        <f t="shared" si="52"/>
        <v>36050.676093750757</v>
      </c>
      <c r="O173" s="35">
        <f t="shared" si="53"/>
        <v>14120.907204759404</v>
      </c>
      <c r="P173" s="36">
        <f t="shared" si="42"/>
        <v>0.93856104229364423</v>
      </c>
      <c r="Q173" s="206">
        <v>353.43199548644589</v>
      </c>
      <c r="R173" s="36">
        <f t="shared" si="43"/>
        <v>-8.3984505443130963E-2</v>
      </c>
      <c r="S173" s="36">
        <f t="shared" si="44"/>
        <v>-6.1738927431957573E-2</v>
      </c>
      <c r="T173" s="204">
        <v>2553</v>
      </c>
      <c r="U173" s="221">
        <v>29946</v>
      </c>
      <c r="V173" s="4">
        <v>11451.625239005736</v>
      </c>
      <c r="Y173" s="44"/>
      <c r="Z173" s="44"/>
    </row>
    <row r="174" spans="2:26">
      <c r="B174" s="3">
        <v>3432</v>
      </c>
      <c r="C174" t="s">
        <v>194</v>
      </c>
      <c r="D174" s="210">
        <f>SUMIFS([1]juni20!$D$7:$D$362,[1]juni20!$B$7:$B$362,B174)</f>
        <v>23494</v>
      </c>
      <c r="E174" s="37">
        <f t="shared" si="40"/>
        <v>11895.696202531646</v>
      </c>
      <c r="F174" s="180">
        <f t="shared" si="41"/>
        <v>0.79066003796792772</v>
      </c>
      <c r="G174" s="38">
        <f t="shared" si="45"/>
        <v>1889.7461400350085</v>
      </c>
      <c r="H174" s="38">
        <f t="shared" si="46"/>
        <v>3732.2486265691418</v>
      </c>
      <c r="I174" s="38">
        <f t="shared" si="47"/>
        <v>575.76735642977167</v>
      </c>
      <c r="J174" s="39">
        <f t="shared" si="48"/>
        <v>1137.1405289487991</v>
      </c>
      <c r="K174" s="38">
        <f t="shared" si="49"/>
        <v>393.01896334949049</v>
      </c>
      <c r="L174" s="39">
        <f t="shared" si="50"/>
        <v>776.21245261524371</v>
      </c>
      <c r="M174" s="35">
        <f t="shared" si="51"/>
        <v>4508.4610791843852</v>
      </c>
      <c r="N174" s="35">
        <f t="shared" si="52"/>
        <v>28002.461079184384</v>
      </c>
      <c r="O174" s="35">
        <f t="shared" si="53"/>
        <v>14178.461305916144</v>
      </c>
      <c r="P174" s="36">
        <f t="shared" si="42"/>
        <v>0.94238643653968368</v>
      </c>
      <c r="Q174" s="206">
        <v>-248.18237716971362</v>
      </c>
      <c r="R174" s="36">
        <f t="shared" si="43"/>
        <v>-4.6548435534272146E-2</v>
      </c>
      <c r="S174" s="36">
        <f t="shared" si="44"/>
        <v>-3.0134585816887396E-2</v>
      </c>
      <c r="T174" s="204">
        <v>1975</v>
      </c>
      <c r="U174" s="221">
        <v>24641</v>
      </c>
      <c r="V174" s="4">
        <v>12265.306122448979</v>
      </c>
      <c r="Y174" s="44"/>
      <c r="Z174" s="44"/>
    </row>
    <row r="175" spans="2:26">
      <c r="B175" s="3">
        <v>3433</v>
      </c>
      <c r="C175" t="s">
        <v>195</v>
      </c>
      <c r="D175" s="210">
        <f>SUMIFS([1]juni20!$D$7:$D$362,[1]juni20!$B$7:$B$362,B175)</f>
        <v>32039</v>
      </c>
      <c r="E175" s="37">
        <f t="shared" si="40"/>
        <v>14583.067819754211</v>
      </c>
      <c r="F175" s="180">
        <f t="shared" si="41"/>
        <v>0.96927903669915993</v>
      </c>
      <c r="G175" s="38">
        <f t="shared" si="45"/>
        <v>277.32316970146968</v>
      </c>
      <c r="H175" s="38">
        <f t="shared" si="46"/>
        <v>609.27900383412884</v>
      </c>
      <c r="I175" s="38">
        <f t="shared" si="47"/>
        <v>0</v>
      </c>
      <c r="J175" s="39">
        <f t="shared" si="48"/>
        <v>0</v>
      </c>
      <c r="K175" s="38">
        <f t="shared" si="49"/>
        <v>-182.74839308028115</v>
      </c>
      <c r="L175" s="39">
        <f t="shared" si="50"/>
        <v>-401.49821959737767</v>
      </c>
      <c r="M175" s="35">
        <f t="shared" si="51"/>
        <v>207.78078423675117</v>
      </c>
      <c r="N175" s="35">
        <f t="shared" si="52"/>
        <v>32246.780784236751</v>
      </c>
      <c r="O175" s="35">
        <f t="shared" si="53"/>
        <v>14677.642596375399</v>
      </c>
      <c r="P175" s="36">
        <f t="shared" si="42"/>
        <v>0.97556504932095134</v>
      </c>
      <c r="Q175" s="206">
        <v>64.822802792014386</v>
      </c>
      <c r="R175" s="36">
        <f t="shared" si="43"/>
        <v>-0.10030608519839375</v>
      </c>
      <c r="S175" s="36">
        <f t="shared" si="44"/>
        <v>-9.743951378118329E-2</v>
      </c>
      <c r="T175" s="204">
        <v>2197</v>
      </c>
      <c r="U175" s="221">
        <v>35611</v>
      </c>
      <c r="V175" s="4">
        <v>16157.441016333938</v>
      </c>
      <c r="Y175" s="44"/>
      <c r="Z175" s="44"/>
    </row>
    <row r="176" spans="2:26">
      <c r="B176" s="3">
        <v>3434</v>
      </c>
      <c r="C176" t="s">
        <v>196</v>
      </c>
      <c r="D176" s="210">
        <f>SUMIFS([1]juni20!$D$7:$D$362,[1]juni20!$B$7:$B$362,B176)</f>
        <v>25917</v>
      </c>
      <c r="E176" s="37">
        <f t="shared" si="40"/>
        <v>11632.405745062837</v>
      </c>
      <c r="F176" s="180">
        <f t="shared" si="41"/>
        <v>0.7731601590575552</v>
      </c>
      <c r="G176" s="38">
        <f t="shared" si="45"/>
        <v>2047.7204145162941</v>
      </c>
      <c r="H176" s="38">
        <f t="shared" si="46"/>
        <v>4562.3210835423033</v>
      </c>
      <c r="I176" s="38">
        <f t="shared" si="47"/>
        <v>667.91901654385492</v>
      </c>
      <c r="J176" s="39">
        <f t="shared" si="48"/>
        <v>1488.1235688597087</v>
      </c>
      <c r="K176" s="38">
        <f t="shared" si="49"/>
        <v>485.17062346357375</v>
      </c>
      <c r="L176" s="39">
        <f t="shared" si="50"/>
        <v>1080.9601490768423</v>
      </c>
      <c r="M176" s="35">
        <f t="shared" si="51"/>
        <v>5643.2812326191452</v>
      </c>
      <c r="N176" s="35">
        <f t="shared" si="52"/>
        <v>31560.281232619145</v>
      </c>
      <c r="O176" s="35">
        <f t="shared" si="53"/>
        <v>14165.296783042704</v>
      </c>
      <c r="P176" s="36">
        <f t="shared" si="42"/>
        <v>0.94151144259416508</v>
      </c>
      <c r="Q176" s="206">
        <v>251.37529805867416</v>
      </c>
      <c r="R176" s="36">
        <f t="shared" si="43"/>
        <v>-6.5178184966094357E-2</v>
      </c>
      <c r="S176" s="36">
        <f t="shared" si="44"/>
        <v>-3.790555571241222E-2</v>
      </c>
      <c r="T176" s="204">
        <v>2228</v>
      </c>
      <c r="U176" s="221">
        <v>27724</v>
      </c>
      <c r="V176" s="4">
        <v>12090.710859136503</v>
      </c>
      <c r="Y176" s="44"/>
      <c r="Z176" s="44"/>
    </row>
    <row r="177" spans="2:26">
      <c r="B177" s="3">
        <v>3435</v>
      </c>
      <c r="C177" t="s">
        <v>197</v>
      </c>
      <c r="D177" s="210">
        <f>SUMIFS([1]juni20!$D$7:$D$362,[1]juni20!$B$7:$B$362,B177)</f>
        <v>41533</v>
      </c>
      <c r="E177" s="37">
        <f t="shared" si="40"/>
        <v>11633.893557422969</v>
      </c>
      <c r="F177" s="180">
        <f t="shared" si="41"/>
        <v>0.77325904808070467</v>
      </c>
      <c r="G177" s="38">
        <f t="shared" si="45"/>
        <v>2046.8277271002148</v>
      </c>
      <c r="H177" s="38">
        <f t="shared" si="46"/>
        <v>7307.1749857477671</v>
      </c>
      <c r="I177" s="38">
        <f t="shared" si="47"/>
        <v>667.39828221780863</v>
      </c>
      <c r="J177" s="39">
        <f t="shared" si="48"/>
        <v>2382.6118675175771</v>
      </c>
      <c r="K177" s="38">
        <f t="shared" si="49"/>
        <v>484.64988913752745</v>
      </c>
      <c r="L177" s="39">
        <f t="shared" si="50"/>
        <v>1730.2001042209731</v>
      </c>
      <c r="M177" s="35">
        <f t="shared" si="51"/>
        <v>9037.3750899687402</v>
      </c>
      <c r="N177" s="35">
        <f t="shared" si="52"/>
        <v>50570.375089968744</v>
      </c>
      <c r="O177" s="35">
        <f t="shared" si="53"/>
        <v>14165.371173660713</v>
      </c>
      <c r="P177" s="36">
        <f t="shared" si="42"/>
        <v>0.9415163870453227</v>
      </c>
      <c r="Q177" s="206">
        <v>430.41818405272534</v>
      </c>
      <c r="R177" s="36">
        <f t="shared" si="43"/>
        <v>-4.5262286791411886E-2</v>
      </c>
      <c r="S177" s="36">
        <f t="shared" si="44"/>
        <v>-4.0181049662290559E-2</v>
      </c>
      <c r="T177" s="204">
        <v>3570</v>
      </c>
      <c r="U177" s="221">
        <v>43502</v>
      </c>
      <c r="V177" s="4">
        <v>12120.9250487601</v>
      </c>
      <c r="Y177" s="44"/>
      <c r="Z177" s="44"/>
    </row>
    <row r="178" spans="2:26">
      <c r="B178" s="3">
        <v>3436</v>
      </c>
      <c r="C178" t="s">
        <v>198</v>
      </c>
      <c r="D178" s="210">
        <f>SUMIFS([1]juni20!$D$7:$D$362,[1]juni20!$B$7:$B$362,B178)</f>
        <v>83743</v>
      </c>
      <c r="E178" s="37">
        <f t="shared" si="40"/>
        <v>14632.710117071467</v>
      </c>
      <c r="F178" s="180">
        <f t="shared" si="41"/>
        <v>0.97257856452951286</v>
      </c>
      <c r="G178" s="38">
        <f t="shared" si="45"/>
        <v>247.53779131111622</v>
      </c>
      <c r="H178" s="38">
        <f t="shared" si="46"/>
        <v>1416.6587796735182</v>
      </c>
      <c r="I178" s="38">
        <f t="shared" si="47"/>
        <v>0</v>
      </c>
      <c r="J178" s="39">
        <f t="shared" si="48"/>
        <v>0</v>
      </c>
      <c r="K178" s="38">
        <f t="shared" si="49"/>
        <v>-182.74839308028115</v>
      </c>
      <c r="L178" s="39">
        <f t="shared" si="50"/>
        <v>-1045.869053598449</v>
      </c>
      <c r="M178" s="35">
        <f t="shared" si="51"/>
        <v>370.78972607506921</v>
      </c>
      <c r="N178" s="35">
        <f t="shared" si="52"/>
        <v>84113.789726075076</v>
      </c>
      <c r="O178" s="35">
        <f t="shared" si="53"/>
        <v>14697.499515302303</v>
      </c>
      <c r="P178" s="36">
        <f t="shared" si="42"/>
        <v>0.97688486045309264</v>
      </c>
      <c r="Q178" s="206">
        <v>-188.32093746986754</v>
      </c>
      <c r="R178" s="36">
        <f t="shared" si="43"/>
        <v>-4.2652673937398543E-2</v>
      </c>
      <c r="S178" s="36">
        <f t="shared" si="44"/>
        <v>-3.9474341035915086E-2</v>
      </c>
      <c r="T178" s="204">
        <v>5723</v>
      </c>
      <c r="U178" s="221">
        <v>87474</v>
      </c>
      <c r="V178" s="4">
        <v>15234.064785788923</v>
      </c>
      <c r="Y178" s="44"/>
      <c r="Z178" s="44"/>
    </row>
    <row r="179" spans="2:26">
      <c r="B179" s="3">
        <v>3437</v>
      </c>
      <c r="C179" t="s">
        <v>199</v>
      </c>
      <c r="D179" s="210">
        <f>SUMIFS([1]juni20!$D$7:$D$362,[1]juni20!$B$7:$B$362,B179)</f>
        <v>56261</v>
      </c>
      <c r="E179" s="37">
        <f t="shared" si="40"/>
        <v>9803.2758320264857</v>
      </c>
      <c r="F179" s="180">
        <f t="shared" si="41"/>
        <v>0.65158510351924981</v>
      </c>
      <c r="G179" s="38">
        <f t="shared" si="45"/>
        <v>3145.1983623381047</v>
      </c>
      <c r="H179" s="38">
        <f t="shared" si="46"/>
        <v>18050.293401458384</v>
      </c>
      <c r="I179" s="38">
        <f t="shared" si="47"/>
        <v>1308.1144861065777</v>
      </c>
      <c r="J179" s="39">
        <f t="shared" si="48"/>
        <v>7507.2690357656502</v>
      </c>
      <c r="K179" s="38">
        <f t="shared" si="49"/>
        <v>1125.3660930262965</v>
      </c>
      <c r="L179" s="39">
        <f t="shared" si="50"/>
        <v>6458.4760078779163</v>
      </c>
      <c r="M179" s="35">
        <f t="shared" si="51"/>
        <v>24508.769409336302</v>
      </c>
      <c r="N179" s="35">
        <f t="shared" si="52"/>
        <v>80769.769409336295</v>
      </c>
      <c r="O179" s="35">
        <f t="shared" si="53"/>
        <v>14073.840287390887</v>
      </c>
      <c r="P179" s="36">
        <f t="shared" si="42"/>
        <v>0.93543268981724992</v>
      </c>
      <c r="Q179" s="206">
        <v>1099.4887278091192</v>
      </c>
      <c r="R179" s="36">
        <f t="shared" si="43"/>
        <v>-4.2251842772755906E-2</v>
      </c>
      <c r="S179" s="36">
        <f t="shared" si="44"/>
        <v>-3.39076350952228E-2</v>
      </c>
      <c r="T179" s="204">
        <v>5739</v>
      </c>
      <c r="U179" s="221">
        <v>58743</v>
      </c>
      <c r="V179" s="4">
        <v>10147.348419416134</v>
      </c>
      <c r="Y179" s="44"/>
      <c r="Z179" s="44"/>
    </row>
    <row r="180" spans="2:26">
      <c r="B180" s="3">
        <v>3438</v>
      </c>
      <c r="C180" t="s">
        <v>200</v>
      </c>
      <c r="D180" s="210">
        <f>SUMIFS([1]juni20!$D$7:$D$362,[1]juni20!$B$7:$B$362,B180)</f>
        <v>40684</v>
      </c>
      <c r="E180" s="37">
        <f t="shared" si="40"/>
        <v>13043.924334722667</v>
      </c>
      <c r="F180" s="180">
        <f t="shared" si="41"/>
        <v>0.86697823600670954</v>
      </c>
      <c r="G180" s="38">
        <f t="shared" si="45"/>
        <v>1200.8092607203957</v>
      </c>
      <c r="H180" s="38">
        <f t="shared" si="46"/>
        <v>3745.3240841869142</v>
      </c>
      <c r="I180" s="38">
        <f t="shared" si="47"/>
        <v>173.88751016291425</v>
      </c>
      <c r="J180" s="39">
        <f t="shared" si="48"/>
        <v>542.35514419812955</v>
      </c>
      <c r="K180" s="38">
        <f t="shared" si="49"/>
        <v>-8.8608829173668937</v>
      </c>
      <c r="L180" s="39">
        <f t="shared" si="50"/>
        <v>-27.637093819267342</v>
      </c>
      <c r="M180" s="35">
        <f t="shared" si="51"/>
        <v>3717.686990367647</v>
      </c>
      <c r="N180" s="35">
        <f t="shared" si="52"/>
        <v>44401.686990367649</v>
      </c>
      <c r="O180" s="35">
        <f t="shared" si="53"/>
        <v>14235.872712525697</v>
      </c>
      <c r="P180" s="36">
        <f t="shared" si="42"/>
        <v>0.94620234644162293</v>
      </c>
      <c r="Q180" s="206">
        <v>55.463197776031848</v>
      </c>
      <c r="R180" s="36">
        <f t="shared" si="43"/>
        <v>-6.8973408393976837E-2</v>
      </c>
      <c r="S180" s="36">
        <f t="shared" si="44"/>
        <v>-6.6585395334390965E-2</v>
      </c>
      <c r="T180" s="204">
        <v>3119</v>
      </c>
      <c r="U180" s="221">
        <v>43698</v>
      </c>
      <c r="V180" s="4">
        <v>13974.416373520946</v>
      </c>
      <c r="Y180" s="44"/>
      <c r="Z180" s="44"/>
    </row>
    <row r="181" spans="2:26">
      <c r="B181" s="3">
        <v>3439</v>
      </c>
      <c r="C181" t="s">
        <v>201</v>
      </c>
      <c r="D181" s="210">
        <f>SUMIFS([1]juni20!$D$7:$D$362,[1]juni20!$B$7:$B$362,B181)</f>
        <v>56069</v>
      </c>
      <c r="E181" s="37">
        <f t="shared" si="40"/>
        <v>12766.165755919854</v>
      </c>
      <c r="F181" s="180">
        <f t="shared" si="41"/>
        <v>0.84851671809946749</v>
      </c>
      <c r="G181" s="38">
        <f t="shared" si="45"/>
        <v>1367.4644080020839</v>
      </c>
      <c r="H181" s="38">
        <f t="shared" si="46"/>
        <v>6005.9036799451524</v>
      </c>
      <c r="I181" s="38">
        <f t="shared" si="47"/>
        <v>271.103012743899</v>
      </c>
      <c r="J181" s="39">
        <f t="shared" si="48"/>
        <v>1190.6844319712045</v>
      </c>
      <c r="K181" s="38">
        <f t="shared" si="49"/>
        <v>88.354619663617854</v>
      </c>
      <c r="L181" s="39">
        <f t="shared" si="50"/>
        <v>388.05348956260963</v>
      </c>
      <c r="M181" s="35">
        <f t="shared" si="51"/>
        <v>6393.957169507762</v>
      </c>
      <c r="N181" s="35">
        <f t="shared" si="52"/>
        <v>62462.957169507761</v>
      </c>
      <c r="O181" s="35">
        <f t="shared" si="53"/>
        <v>14221.984783585556</v>
      </c>
      <c r="P181" s="36">
        <f t="shared" si="42"/>
        <v>0.94527927054626082</v>
      </c>
      <c r="Q181" s="206">
        <v>-49.159645837653443</v>
      </c>
      <c r="R181" s="36">
        <f t="shared" si="43"/>
        <v>1.8380950651143362E-2</v>
      </c>
      <c r="S181" s="36">
        <f t="shared" si="44"/>
        <v>2.6032720089095886E-2</v>
      </c>
      <c r="T181" s="204">
        <v>4392</v>
      </c>
      <c r="U181" s="221">
        <v>55057</v>
      </c>
      <c r="V181" s="4">
        <v>12442.25988700565</v>
      </c>
      <c r="Y181" s="44"/>
      <c r="Z181" s="44"/>
    </row>
    <row r="182" spans="2:26">
      <c r="B182" s="3">
        <v>3440</v>
      </c>
      <c r="C182" t="s">
        <v>202</v>
      </c>
      <c r="D182" s="210">
        <f>SUMIFS([1]juni20!$D$7:$D$362,[1]juni20!$B$7:$B$362,B182)</f>
        <v>70015</v>
      </c>
      <c r="E182" s="37">
        <f t="shared" si="40"/>
        <v>13728.431372549019</v>
      </c>
      <c r="F182" s="180">
        <f t="shared" si="41"/>
        <v>0.91247472072711766</v>
      </c>
      <c r="G182" s="38">
        <f t="shared" si="45"/>
        <v>790.10503802458481</v>
      </c>
      <c r="H182" s="38">
        <f t="shared" si="46"/>
        <v>4029.5356939253825</v>
      </c>
      <c r="I182" s="38">
        <f t="shared" si="47"/>
        <v>0</v>
      </c>
      <c r="J182" s="39">
        <f t="shared" si="48"/>
        <v>0</v>
      </c>
      <c r="K182" s="38">
        <f t="shared" si="49"/>
        <v>-182.74839308028115</v>
      </c>
      <c r="L182" s="39">
        <f t="shared" si="50"/>
        <v>-932.01680470943381</v>
      </c>
      <c r="M182" s="35">
        <f t="shared" si="51"/>
        <v>3097.5188892159485</v>
      </c>
      <c r="N182" s="35">
        <f t="shared" si="52"/>
        <v>73112.518889215949</v>
      </c>
      <c r="O182" s="35">
        <f t="shared" si="53"/>
        <v>14335.788017493323</v>
      </c>
      <c r="P182" s="36">
        <f t="shared" si="42"/>
        <v>0.95284332293213447</v>
      </c>
      <c r="Q182" s="206">
        <v>459.93832236653543</v>
      </c>
      <c r="R182" s="36">
        <f t="shared" si="43"/>
        <v>-6.2303293288869244E-2</v>
      </c>
      <c r="S182" s="36">
        <f t="shared" si="44"/>
        <v>-5.8809913401121891E-2</v>
      </c>
      <c r="T182" s="204">
        <v>5100</v>
      </c>
      <c r="U182" s="221">
        <v>74667</v>
      </c>
      <c r="V182" s="4">
        <v>14586.247313928501</v>
      </c>
      <c r="Y182" s="44"/>
      <c r="Z182" s="44"/>
    </row>
    <row r="183" spans="2:26">
      <c r="B183" s="3">
        <v>3441</v>
      </c>
      <c r="C183" t="s">
        <v>203</v>
      </c>
      <c r="D183" s="210">
        <f>SUMIFS([1]juni20!$D$7:$D$362,[1]juni20!$B$7:$B$362,B183)</f>
        <v>73853</v>
      </c>
      <c r="E183" s="37">
        <f t="shared" si="40"/>
        <v>12095.152309204062</v>
      </c>
      <c r="F183" s="180">
        <f t="shared" si="41"/>
        <v>0.80391709919322918</v>
      </c>
      <c r="G183" s="38">
        <f t="shared" si="45"/>
        <v>1770.0724760315588</v>
      </c>
      <c r="H183" s="38">
        <f t="shared" si="46"/>
        <v>10808.062538648699</v>
      </c>
      <c r="I183" s="38">
        <f t="shared" si="47"/>
        <v>505.95771909442595</v>
      </c>
      <c r="J183" s="39">
        <f t="shared" si="48"/>
        <v>3089.3778327905648</v>
      </c>
      <c r="K183" s="38">
        <f t="shared" si="49"/>
        <v>323.20932601414484</v>
      </c>
      <c r="L183" s="39">
        <f t="shared" si="50"/>
        <v>1973.5161446423683</v>
      </c>
      <c r="M183" s="35">
        <f t="shared" si="51"/>
        <v>12781.578683291067</v>
      </c>
      <c r="N183" s="35">
        <f t="shared" si="52"/>
        <v>86634.578683291067</v>
      </c>
      <c r="O183" s="35">
        <f t="shared" si="53"/>
        <v>14188.434111249766</v>
      </c>
      <c r="P183" s="36">
        <f t="shared" si="42"/>
        <v>0.9430492896009488</v>
      </c>
      <c r="Q183" s="206">
        <v>590.46152151986098</v>
      </c>
      <c r="R183" s="36">
        <f t="shared" si="43"/>
        <v>-2.555746140651801E-2</v>
      </c>
      <c r="S183" s="36">
        <f t="shared" si="44"/>
        <v>-2.4599935164860372E-2</v>
      </c>
      <c r="T183" s="204">
        <v>6106</v>
      </c>
      <c r="U183" s="221">
        <v>75790</v>
      </c>
      <c r="V183" s="4">
        <v>12400.196335078534</v>
      </c>
      <c r="Y183" s="44"/>
      <c r="Z183" s="44"/>
    </row>
    <row r="184" spans="2:26">
      <c r="B184" s="3">
        <v>3442</v>
      </c>
      <c r="C184" t="s">
        <v>204</v>
      </c>
      <c r="D184" s="210">
        <f>SUMIFS([1]juni20!$D$7:$D$362,[1]juni20!$B$7:$B$362,B184)</f>
        <v>175033</v>
      </c>
      <c r="E184" s="37">
        <f t="shared" si="40"/>
        <v>11689.908501970214</v>
      </c>
      <c r="F184" s="180">
        <f t="shared" si="41"/>
        <v>0.7769821406537204</v>
      </c>
      <c r="G184" s="38">
        <f t="shared" si="45"/>
        <v>2013.2187603718676</v>
      </c>
      <c r="H184" s="38">
        <f t="shared" si="46"/>
        <v>30143.924499047971</v>
      </c>
      <c r="I184" s="38">
        <f t="shared" si="47"/>
        <v>647.79305162627281</v>
      </c>
      <c r="J184" s="39">
        <f t="shared" si="48"/>
        <v>9699.4053620001814</v>
      </c>
      <c r="K184" s="38">
        <f t="shared" si="49"/>
        <v>465.04465854599164</v>
      </c>
      <c r="L184" s="39">
        <f t="shared" si="50"/>
        <v>6963.113672409133</v>
      </c>
      <c r="M184" s="35">
        <f t="shared" si="51"/>
        <v>37107.038171457105</v>
      </c>
      <c r="N184" s="35">
        <f t="shared" si="52"/>
        <v>212140.0381714571</v>
      </c>
      <c r="O184" s="35">
        <f t="shared" si="53"/>
        <v>14168.171920888073</v>
      </c>
      <c r="P184" s="36">
        <f t="shared" si="42"/>
        <v>0.94170254167397338</v>
      </c>
      <c r="Q184" s="206">
        <v>1275.1133248799306</v>
      </c>
      <c r="R184" s="36">
        <f t="shared" si="43"/>
        <v>-3.9230431441431554E-2</v>
      </c>
      <c r="S184" s="36">
        <f t="shared" si="44"/>
        <v>-4.0834601561912535E-2</v>
      </c>
      <c r="T184" s="204">
        <v>14973</v>
      </c>
      <c r="U184" s="221">
        <v>182180</v>
      </c>
      <c r="V184" s="4">
        <v>12187.583623227187</v>
      </c>
      <c r="Y184" s="44"/>
      <c r="Z184" s="44"/>
    </row>
    <row r="185" spans="2:26">
      <c r="B185" s="3">
        <v>3443</v>
      </c>
      <c r="C185" t="s">
        <v>205</v>
      </c>
      <c r="D185" s="210">
        <f>SUMIFS([1]juni20!$D$7:$D$362,[1]juni20!$B$7:$B$362,B185)</f>
        <v>152721</v>
      </c>
      <c r="E185" s="37">
        <f t="shared" si="40"/>
        <v>11374.171445594697</v>
      </c>
      <c r="F185" s="180">
        <f t="shared" si="41"/>
        <v>0.75599634303990604</v>
      </c>
      <c r="G185" s="38">
        <f t="shared" si="45"/>
        <v>2202.6609941971783</v>
      </c>
      <c r="H185" s="38">
        <f t="shared" si="46"/>
        <v>29575.129169085514</v>
      </c>
      <c r="I185" s="38">
        <f t="shared" si="47"/>
        <v>758.30102135770403</v>
      </c>
      <c r="J185" s="39">
        <f t="shared" si="48"/>
        <v>10181.707813769892</v>
      </c>
      <c r="K185" s="38">
        <f t="shared" si="49"/>
        <v>575.55262827742285</v>
      </c>
      <c r="L185" s="39">
        <f t="shared" si="50"/>
        <v>7727.945139880957</v>
      </c>
      <c r="M185" s="35">
        <f t="shared" si="51"/>
        <v>37303.074308966468</v>
      </c>
      <c r="N185" s="35">
        <f t="shared" si="52"/>
        <v>190024.07430896646</v>
      </c>
      <c r="O185" s="35">
        <f t="shared" si="53"/>
        <v>14152.385068069298</v>
      </c>
      <c r="P185" s="36">
        <f t="shared" si="42"/>
        <v>0.94065325179328274</v>
      </c>
      <c r="Q185" s="206">
        <v>2080.4565426543195</v>
      </c>
      <c r="R185" s="36">
        <f t="shared" si="43"/>
        <v>-4.5093883063532854E-2</v>
      </c>
      <c r="S185" s="36">
        <f t="shared" si="44"/>
        <v>-4.8151972214368455E-2</v>
      </c>
      <c r="T185" s="204">
        <v>13427</v>
      </c>
      <c r="U185" s="221">
        <v>159933</v>
      </c>
      <c r="V185" s="4">
        <v>11949.56664674238</v>
      </c>
      <c r="Y185" s="44"/>
      <c r="Z185" s="44"/>
    </row>
    <row r="186" spans="2:26">
      <c r="B186" s="3">
        <v>3446</v>
      </c>
      <c r="C186" t="s">
        <v>206</v>
      </c>
      <c r="D186" s="210">
        <f>SUMIFS([1]juni20!$D$7:$D$362,[1]juni20!$B$7:$B$362,B186)</f>
        <v>169179</v>
      </c>
      <c r="E186" s="37">
        <f t="shared" si="40"/>
        <v>12412.252384446076</v>
      </c>
      <c r="F186" s="180">
        <f t="shared" si="41"/>
        <v>0.82499349129856259</v>
      </c>
      <c r="G186" s="38">
        <f t="shared" si="45"/>
        <v>1579.812430886351</v>
      </c>
      <c r="H186" s="38">
        <f t="shared" si="46"/>
        <v>21532.843432980961</v>
      </c>
      <c r="I186" s="38">
        <f t="shared" si="47"/>
        <v>394.97269275972138</v>
      </c>
      <c r="J186" s="39">
        <f t="shared" si="48"/>
        <v>5383.477802315002</v>
      </c>
      <c r="K186" s="38">
        <f t="shared" si="49"/>
        <v>212.22429967944024</v>
      </c>
      <c r="L186" s="39">
        <f t="shared" si="50"/>
        <v>2892.6172046307702</v>
      </c>
      <c r="M186" s="35">
        <f t="shared" si="51"/>
        <v>24425.46063761173</v>
      </c>
      <c r="N186" s="35">
        <f t="shared" si="52"/>
        <v>193604.46063761174</v>
      </c>
      <c r="O186" s="35">
        <f t="shared" si="53"/>
        <v>14204.289115011867</v>
      </c>
      <c r="P186" s="36">
        <f t="shared" si="42"/>
        <v>0.94410310920621554</v>
      </c>
      <c r="Q186" s="206">
        <v>-21.440658644667565</v>
      </c>
      <c r="R186" s="36">
        <f t="shared" si="43"/>
        <v>-4.0086471028800981E-2</v>
      </c>
      <c r="S186" s="36">
        <f t="shared" si="44"/>
        <v>-3.9241352734769017E-2</v>
      </c>
      <c r="T186" s="204">
        <v>13630</v>
      </c>
      <c r="U186" s="221">
        <v>176244</v>
      </c>
      <c r="V186" s="4">
        <v>12919.220055710306</v>
      </c>
      <c r="Y186" s="44"/>
      <c r="Z186" s="44"/>
    </row>
    <row r="187" spans="2:26">
      <c r="B187" s="3">
        <v>3447</v>
      </c>
      <c r="C187" t="s">
        <v>207</v>
      </c>
      <c r="D187" s="210">
        <f>SUMIFS([1]juni20!$D$7:$D$362,[1]juni20!$B$7:$B$362,B187)</f>
        <v>57633</v>
      </c>
      <c r="E187" s="37">
        <f t="shared" si="40"/>
        <v>10260.459319921667</v>
      </c>
      <c r="F187" s="180">
        <f t="shared" si="41"/>
        <v>0.68197228790452213</v>
      </c>
      <c r="G187" s="38">
        <f t="shared" si="45"/>
        <v>2870.888269600996</v>
      </c>
      <c r="H187" s="38">
        <f t="shared" si="46"/>
        <v>16125.779410348794</v>
      </c>
      <c r="I187" s="38">
        <f t="shared" si="47"/>
        <v>1148.1002653432643</v>
      </c>
      <c r="J187" s="39">
        <f t="shared" si="48"/>
        <v>6448.8791904331156</v>
      </c>
      <c r="K187" s="38">
        <f t="shared" si="49"/>
        <v>965.35187226298308</v>
      </c>
      <c r="L187" s="39">
        <f t="shared" si="50"/>
        <v>5422.381466501176</v>
      </c>
      <c r="M187" s="35">
        <f t="shared" si="51"/>
        <v>21548.160876849972</v>
      </c>
      <c r="N187" s="35">
        <f t="shared" si="52"/>
        <v>79181.160876849972</v>
      </c>
      <c r="O187" s="35">
        <f t="shared" si="53"/>
        <v>14096.699461785645</v>
      </c>
      <c r="P187" s="36">
        <f t="shared" si="42"/>
        <v>0.93695204903651341</v>
      </c>
      <c r="Q187" s="206">
        <v>1034.9348290823909</v>
      </c>
      <c r="R187" s="36">
        <f t="shared" si="43"/>
        <v>-3.3003355704697986E-2</v>
      </c>
      <c r="S187" s="36">
        <f t="shared" si="44"/>
        <v>-3.1970423558397069E-2</v>
      </c>
      <c r="T187" s="204">
        <v>5617</v>
      </c>
      <c r="U187" s="221">
        <v>59600</v>
      </c>
      <c r="V187" s="4">
        <v>10599.324204161479</v>
      </c>
      <c r="Y187" s="44"/>
      <c r="Z187" s="44"/>
    </row>
    <row r="188" spans="2:26">
      <c r="B188" s="3">
        <v>3448</v>
      </c>
      <c r="C188" t="s">
        <v>208</v>
      </c>
      <c r="D188" s="210">
        <f>SUMIFS([1]juni20!$D$7:$D$362,[1]juni20!$B$7:$B$362,B188)</f>
        <v>75703</v>
      </c>
      <c r="E188" s="37">
        <f t="shared" si="40"/>
        <v>11413.086084727876</v>
      </c>
      <c r="F188" s="180">
        <f t="shared" si="41"/>
        <v>0.75858284571538626</v>
      </c>
      <c r="G188" s="38">
        <f t="shared" si="45"/>
        <v>2179.3122107172703</v>
      </c>
      <c r="H188" s="38">
        <f t="shared" si="46"/>
        <v>14455.377893687655</v>
      </c>
      <c r="I188" s="38">
        <f t="shared" si="47"/>
        <v>744.68089766109108</v>
      </c>
      <c r="J188" s="39">
        <f t="shared" si="48"/>
        <v>4939.4683941860167</v>
      </c>
      <c r="K188" s="38">
        <f t="shared" si="49"/>
        <v>561.9325045808099</v>
      </c>
      <c r="L188" s="39">
        <f t="shared" si="50"/>
        <v>3727.2983028845119</v>
      </c>
      <c r="M188" s="35">
        <f t="shared" si="51"/>
        <v>18182.676196572167</v>
      </c>
      <c r="N188" s="35">
        <f t="shared" si="52"/>
        <v>93885.676196572167</v>
      </c>
      <c r="O188" s="35">
        <f t="shared" si="53"/>
        <v>14154.330800025957</v>
      </c>
      <c r="P188" s="36">
        <f t="shared" si="42"/>
        <v>0.94078257692705669</v>
      </c>
      <c r="Q188" s="206">
        <v>895.95992011811904</v>
      </c>
      <c r="R188" s="36">
        <f t="shared" si="43"/>
        <v>-2.6891188379715918E-2</v>
      </c>
      <c r="S188" s="36">
        <f t="shared" si="44"/>
        <v>-2.131631504313054E-2</v>
      </c>
      <c r="T188" s="204">
        <v>6633</v>
      </c>
      <c r="U188" s="221">
        <v>77795</v>
      </c>
      <c r="V188" s="4">
        <v>11661.669914555539</v>
      </c>
      <c r="Y188" s="44"/>
      <c r="Z188" s="44"/>
    </row>
    <row r="189" spans="2:26">
      <c r="B189" s="3">
        <v>3449</v>
      </c>
      <c r="C189" t="s">
        <v>209</v>
      </c>
      <c r="D189" s="210">
        <f>SUMIFS([1]juni20!$D$7:$D$362,[1]juni20!$B$7:$B$362,B189)</f>
        <v>35742</v>
      </c>
      <c r="E189" s="37">
        <f t="shared" si="40"/>
        <v>12099.526066350711</v>
      </c>
      <c r="F189" s="180">
        <f t="shared" si="41"/>
        <v>0.80420780559096783</v>
      </c>
      <c r="G189" s="38">
        <f t="shared" si="45"/>
        <v>1767.44822174357</v>
      </c>
      <c r="H189" s="38">
        <f t="shared" si="46"/>
        <v>5221.0420470305053</v>
      </c>
      <c r="I189" s="38">
        <f t="shared" si="47"/>
        <v>504.42690409309915</v>
      </c>
      <c r="J189" s="39">
        <f t="shared" si="48"/>
        <v>1490.0770746910148</v>
      </c>
      <c r="K189" s="38">
        <f t="shared" si="49"/>
        <v>321.67851101281803</v>
      </c>
      <c r="L189" s="39">
        <f t="shared" si="50"/>
        <v>950.23832153186447</v>
      </c>
      <c r="M189" s="35">
        <f t="shared" si="51"/>
        <v>6171.2803685623694</v>
      </c>
      <c r="N189" s="35">
        <f t="shared" si="52"/>
        <v>41913.280368562366</v>
      </c>
      <c r="O189" s="35">
        <f t="shared" si="53"/>
        <v>14188.652799107098</v>
      </c>
      <c r="P189" s="36">
        <f t="shared" si="42"/>
        <v>0.94306382492083574</v>
      </c>
      <c r="Q189" s="206">
        <v>-165.91789476422127</v>
      </c>
      <c r="R189" s="36">
        <f t="shared" si="43"/>
        <v>-5.1961486432720617E-2</v>
      </c>
      <c r="S189" s="36">
        <f t="shared" si="44"/>
        <v>-4.3296273207833469E-2</v>
      </c>
      <c r="T189" s="204">
        <v>2954</v>
      </c>
      <c r="U189" s="221">
        <v>37701</v>
      </c>
      <c r="V189" s="4">
        <v>12647.098289164709</v>
      </c>
      <c r="Y189" s="44"/>
      <c r="Z189" s="44"/>
    </row>
    <row r="190" spans="2:26">
      <c r="B190" s="3">
        <v>3450</v>
      </c>
      <c r="C190" t="s">
        <v>210</v>
      </c>
      <c r="D190" s="210">
        <f>SUMIFS([1]juni20!$D$7:$D$362,[1]juni20!$B$7:$B$362,B190)</f>
        <v>13242</v>
      </c>
      <c r="E190" s="37">
        <f t="shared" si="40"/>
        <v>10353.40109460516</v>
      </c>
      <c r="F190" s="180">
        <f t="shared" si="41"/>
        <v>0.68814976132422989</v>
      </c>
      <c r="G190" s="38">
        <f t="shared" si="45"/>
        <v>2815.1232047909002</v>
      </c>
      <c r="H190" s="38">
        <f t="shared" si="46"/>
        <v>3600.542578927561</v>
      </c>
      <c r="I190" s="38">
        <f t="shared" si="47"/>
        <v>1115.5706442040416</v>
      </c>
      <c r="J190" s="39">
        <f t="shared" si="48"/>
        <v>1426.8148539369693</v>
      </c>
      <c r="K190" s="38">
        <f t="shared" si="49"/>
        <v>932.82225112376045</v>
      </c>
      <c r="L190" s="39">
        <f t="shared" si="50"/>
        <v>1193.0796591872897</v>
      </c>
      <c r="M190" s="35">
        <f t="shared" si="51"/>
        <v>4793.6222381148509</v>
      </c>
      <c r="N190" s="35">
        <f t="shared" si="52"/>
        <v>18035.622238114851</v>
      </c>
      <c r="O190" s="35">
        <f t="shared" si="53"/>
        <v>14101.346550519822</v>
      </c>
      <c r="P190" s="36">
        <f t="shared" si="42"/>
        <v>0.93726092270749894</v>
      </c>
      <c r="Q190" s="206">
        <v>-106.55625843041071</v>
      </c>
      <c r="R190" s="36">
        <f t="shared" si="43"/>
        <v>-8.738800827015851E-2</v>
      </c>
      <c r="S190" s="36">
        <f t="shared" si="44"/>
        <v>-6.8836083496917055E-2</v>
      </c>
      <c r="T190" s="204">
        <v>1279</v>
      </c>
      <c r="U190" s="221">
        <v>14510</v>
      </c>
      <c r="V190" s="4">
        <v>11118.773946360154</v>
      </c>
      <c r="Y190" s="44"/>
      <c r="Z190" s="44"/>
    </row>
    <row r="191" spans="2:26">
      <c r="B191" s="3">
        <v>3451</v>
      </c>
      <c r="C191" t="s">
        <v>211</v>
      </c>
      <c r="D191" s="210">
        <f>SUMIFS([1]juni20!$D$7:$D$362,[1]juni20!$B$7:$B$362,B191)</f>
        <v>84014</v>
      </c>
      <c r="E191" s="37">
        <f t="shared" si="40"/>
        <v>13100.576953064088</v>
      </c>
      <c r="F191" s="180">
        <f t="shared" si="41"/>
        <v>0.87074371224334024</v>
      </c>
      <c r="G191" s="38">
        <f t="shared" si="45"/>
        <v>1166.8176897155433</v>
      </c>
      <c r="H191" s="38">
        <f t="shared" si="46"/>
        <v>7482.8018441457798</v>
      </c>
      <c r="I191" s="38">
        <f t="shared" si="47"/>
        <v>154.05909374341698</v>
      </c>
      <c r="J191" s="39">
        <f t="shared" si="48"/>
        <v>987.98096817653311</v>
      </c>
      <c r="K191" s="38">
        <f t="shared" si="49"/>
        <v>-28.689299336864167</v>
      </c>
      <c r="L191" s="39">
        <f t="shared" si="50"/>
        <v>-183.98447664730989</v>
      </c>
      <c r="M191" s="35">
        <f t="shared" si="51"/>
        <v>7298.81736749847</v>
      </c>
      <c r="N191" s="35">
        <f t="shared" si="52"/>
        <v>91312.817367498472</v>
      </c>
      <c r="O191" s="35">
        <f t="shared" si="53"/>
        <v>14238.705343442769</v>
      </c>
      <c r="P191" s="36">
        <f t="shared" si="42"/>
        <v>0.94639062025345455</v>
      </c>
      <c r="Q191" s="206">
        <v>377.21846339779131</v>
      </c>
      <c r="R191" s="36">
        <f t="shared" si="43"/>
        <v>-5.0013003607087533E-2</v>
      </c>
      <c r="S191" s="36">
        <f t="shared" si="44"/>
        <v>-4.9272330757880518E-2</v>
      </c>
      <c r="T191" s="204">
        <v>6413</v>
      </c>
      <c r="U191" s="221">
        <v>88437</v>
      </c>
      <c r="V191" s="4">
        <v>13779.526332190713</v>
      </c>
      <c r="Y191" s="44"/>
      <c r="Z191" s="44"/>
    </row>
    <row r="192" spans="2:26">
      <c r="B192" s="3">
        <v>3452</v>
      </c>
      <c r="C192" t="s">
        <v>212</v>
      </c>
      <c r="D192" s="210">
        <f>SUMIFS([1]juni20!$D$7:$D$362,[1]juni20!$B$7:$B$362,B192)</f>
        <v>29829</v>
      </c>
      <c r="E192" s="37">
        <f t="shared" si="40"/>
        <v>14037.176470588236</v>
      </c>
      <c r="F192" s="180">
        <f t="shared" si="41"/>
        <v>0.93299579043013736</v>
      </c>
      <c r="G192" s="38">
        <f t="shared" si="45"/>
        <v>604.85797920105472</v>
      </c>
      <c r="H192" s="38">
        <f t="shared" si="46"/>
        <v>1285.3232058022413</v>
      </c>
      <c r="I192" s="38">
        <f t="shared" si="47"/>
        <v>0</v>
      </c>
      <c r="J192" s="39">
        <f t="shared" si="48"/>
        <v>0</v>
      </c>
      <c r="K192" s="38">
        <f t="shared" si="49"/>
        <v>-182.74839308028115</v>
      </c>
      <c r="L192" s="39">
        <f t="shared" si="50"/>
        <v>-388.34033529559741</v>
      </c>
      <c r="M192" s="35">
        <f t="shared" si="51"/>
        <v>896.98287050664385</v>
      </c>
      <c r="N192" s="35">
        <f t="shared" si="52"/>
        <v>30725.982870506643</v>
      </c>
      <c r="O192" s="35">
        <f t="shared" si="53"/>
        <v>14459.286056709008</v>
      </c>
      <c r="P192" s="36">
        <f t="shared" si="42"/>
        <v>0.96105175081334226</v>
      </c>
      <c r="Q192" s="206">
        <v>109.09096765272159</v>
      </c>
      <c r="R192" s="36">
        <f t="shared" si="43"/>
        <v>-2.3248960345787353E-2</v>
      </c>
      <c r="S192" s="36">
        <f t="shared" si="44"/>
        <v>-1.8652484865061627E-2</v>
      </c>
      <c r="T192" s="204">
        <v>2125</v>
      </c>
      <c r="U192" s="221">
        <v>30539</v>
      </c>
      <c r="V192" s="4">
        <v>14303.981264637003</v>
      </c>
      <c r="Y192" s="44"/>
      <c r="Z192" s="44"/>
    </row>
    <row r="193" spans="2:28">
      <c r="B193" s="3">
        <v>3453</v>
      </c>
      <c r="C193" t="s">
        <v>213</v>
      </c>
      <c r="D193" s="210">
        <f>SUMIFS([1]juni20!$D$7:$D$362,[1]juni20!$B$7:$B$362,B193)</f>
        <v>48346</v>
      </c>
      <c r="E193" s="37">
        <f t="shared" si="40"/>
        <v>14972.437287085786</v>
      </c>
      <c r="F193" s="180">
        <f t="shared" si="41"/>
        <v>0.99515889043638106</v>
      </c>
      <c r="G193" s="38">
        <f t="shared" si="45"/>
        <v>43.701489302524713</v>
      </c>
      <c r="H193" s="38">
        <f t="shared" si="46"/>
        <v>141.11210895785229</v>
      </c>
      <c r="I193" s="38">
        <f t="shared" si="47"/>
        <v>0</v>
      </c>
      <c r="J193" s="39">
        <f t="shared" si="48"/>
        <v>0</v>
      </c>
      <c r="K193" s="38">
        <f t="shared" si="49"/>
        <v>-182.74839308028115</v>
      </c>
      <c r="L193" s="39">
        <f t="shared" si="50"/>
        <v>-590.09456125622773</v>
      </c>
      <c r="M193" s="35">
        <f t="shared" si="51"/>
        <v>-448.98245229837545</v>
      </c>
      <c r="N193" s="35">
        <f t="shared" si="52"/>
        <v>47897.017547701624</v>
      </c>
      <c r="O193" s="35">
        <f t="shared" si="53"/>
        <v>14833.390383308029</v>
      </c>
      <c r="P193" s="36">
        <f t="shared" si="42"/>
        <v>0.98591699081583983</v>
      </c>
      <c r="Q193" s="206">
        <v>-115.6875602114626</v>
      </c>
      <c r="R193" s="36">
        <f t="shared" si="43"/>
        <v>1.7820140903439701E-3</v>
      </c>
      <c r="S193" s="36">
        <f t="shared" si="44"/>
        <v>-4.7331368219809171E-3</v>
      </c>
      <c r="T193" s="204">
        <v>3229</v>
      </c>
      <c r="U193" s="221">
        <v>48260</v>
      </c>
      <c r="V193" s="4">
        <v>15043.640897755611</v>
      </c>
      <c r="Y193" s="44"/>
      <c r="Z193" s="44"/>
    </row>
    <row r="194" spans="2:28">
      <c r="B194" s="3">
        <v>3454</v>
      </c>
      <c r="C194" t="s">
        <v>214</v>
      </c>
      <c r="D194" s="210">
        <f>SUMIFS([1]juni20!$D$7:$D$362,[1]juni20!$B$7:$B$362,B194)</f>
        <v>25377</v>
      </c>
      <c r="E194" s="37">
        <f t="shared" si="40"/>
        <v>16081.749049429656</v>
      </c>
      <c r="F194" s="180">
        <f t="shared" si="41"/>
        <v>1.0688904707659468</v>
      </c>
      <c r="G194" s="38">
        <f t="shared" si="45"/>
        <v>-621.88556810379737</v>
      </c>
      <c r="H194" s="38">
        <f t="shared" si="46"/>
        <v>-981.33542646779222</v>
      </c>
      <c r="I194" s="38">
        <f t="shared" si="47"/>
        <v>0</v>
      </c>
      <c r="J194" s="39">
        <f t="shared" si="48"/>
        <v>0</v>
      </c>
      <c r="K194" s="38">
        <f t="shared" si="49"/>
        <v>-182.74839308028115</v>
      </c>
      <c r="L194" s="39">
        <f t="shared" si="50"/>
        <v>-288.37696428068364</v>
      </c>
      <c r="M194" s="35">
        <f t="shared" si="51"/>
        <v>-1269.7123907484759</v>
      </c>
      <c r="N194" s="35">
        <f t="shared" si="52"/>
        <v>24107.287609251525</v>
      </c>
      <c r="O194" s="35">
        <f t="shared" si="53"/>
        <v>15277.11508824558</v>
      </c>
      <c r="P194" s="36">
        <f t="shared" si="42"/>
        <v>1.0154096229476663</v>
      </c>
      <c r="Q194" s="206">
        <v>-32.510613197176099</v>
      </c>
      <c r="R194" s="36">
        <f t="shared" si="43"/>
        <v>-2.9857022708158116E-2</v>
      </c>
      <c r="S194" s="36">
        <f t="shared" si="44"/>
        <v>-1.0183654347360393E-2</v>
      </c>
      <c r="T194" s="204">
        <v>1578</v>
      </c>
      <c r="U194" s="221">
        <v>26158</v>
      </c>
      <c r="V194" s="4">
        <v>16247.204968944099</v>
      </c>
      <c r="Y194" s="44"/>
      <c r="Z194" s="44"/>
    </row>
    <row r="195" spans="2:28" ht="32.1" customHeight="1">
      <c r="B195" s="144">
        <v>3801</v>
      </c>
      <c r="C195" s="34" t="s">
        <v>215</v>
      </c>
      <c r="D195" s="210">
        <f>SUMIFS([1]juni20!$D$7:$D$362,[1]juni20!$B$7:$B$362,B195)</f>
        <v>327153</v>
      </c>
      <c r="E195" s="37">
        <f t="shared" si="40"/>
        <v>11961.281123176484</v>
      </c>
      <c r="F195" s="180">
        <f t="shared" si="41"/>
        <v>0.79501920913069968</v>
      </c>
      <c r="G195" s="38">
        <f t="shared" si="45"/>
        <v>1850.3951876481055</v>
      </c>
      <c r="H195" s="38">
        <f t="shared" si="46"/>
        <v>50610.158777363336</v>
      </c>
      <c r="I195" s="38">
        <f t="shared" si="47"/>
        <v>552.81263420407822</v>
      </c>
      <c r="J195" s="39">
        <f t="shared" si="48"/>
        <v>15119.978358115744</v>
      </c>
      <c r="K195" s="38">
        <f t="shared" si="49"/>
        <v>370.06424112379705</v>
      </c>
      <c r="L195" s="39">
        <f t="shared" si="50"/>
        <v>10121.627058976972</v>
      </c>
      <c r="M195" s="35">
        <f t="shared" si="51"/>
        <v>60731.785836340307</v>
      </c>
      <c r="N195" s="35">
        <f t="shared" si="52"/>
        <v>387884.78583634028</v>
      </c>
      <c r="O195" s="35">
        <f t="shared" si="53"/>
        <v>14181.740551948385</v>
      </c>
      <c r="P195" s="36">
        <f t="shared" si="42"/>
        <v>0.94260439509782223</v>
      </c>
      <c r="Q195" s="206">
        <v>2602.6785579904536</v>
      </c>
      <c r="R195" s="201">
        <f t="shared" si="43"/>
        <v>-1.2386235783754742E-2</v>
      </c>
      <c r="S195" s="201">
        <f t="shared" si="44"/>
        <v>-1.2530671272653169E-2</v>
      </c>
      <c r="T195" s="204">
        <v>27351</v>
      </c>
      <c r="U195" s="221">
        <v>331256.01510791364</v>
      </c>
      <c r="V195" s="147">
        <v>12113.065970962578</v>
      </c>
      <c r="W195" s="4"/>
      <c r="X195" s="147"/>
      <c r="Y195" s="45"/>
      <c r="Z195" s="149"/>
      <c r="AB195" s="147"/>
    </row>
    <row r="196" spans="2:28">
      <c r="B196" s="144">
        <v>3802</v>
      </c>
      <c r="C196" s="34" t="s">
        <v>216</v>
      </c>
      <c r="D196" s="210">
        <f>SUMIFS([1]juni20!$D$7:$D$362,[1]juni20!$B$7:$B$362,B196)</f>
        <v>319782</v>
      </c>
      <c r="E196" s="37">
        <f t="shared" si="40"/>
        <v>12947.163852787564</v>
      </c>
      <c r="F196" s="180">
        <f t="shared" si="41"/>
        <v>0.86054694816797661</v>
      </c>
      <c r="G196" s="38">
        <f t="shared" si="45"/>
        <v>1258.865549881458</v>
      </c>
      <c r="H196" s="38">
        <f t="shared" si="46"/>
        <v>31092.720216522132</v>
      </c>
      <c r="I196" s="38">
        <f t="shared" si="47"/>
        <v>207.75367884020051</v>
      </c>
      <c r="J196" s="39">
        <f t="shared" si="48"/>
        <v>5131.308113674113</v>
      </c>
      <c r="K196" s="38">
        <f t="shared" si="49"/>
        <v>25.00528575991936</v>
      </c>
      <c r="L196" s="39">
        <f t="shared" si="50"/>
        <v>617.60555298424822</v>
      </c>
      <c r="M196" s="35">
        <f t="shared" si="51"/>
        <v>31710.32576950638</v>
      </c>
      <c r="N196" s="35">
        <f t="shared" si="52"/>
        <v>351492.32576950639</v>
      </c>
      <c r="O196" s="35">
        <f t="shared" si="53"/>
        <v>14231.034688428939</v>
      </c>
      <c r="P196" s="36">
        <f t="shared" si="42"/>
        <v>0.94588078204968606</v>
      </c>
      <c r="Q196" s="206">
        <v>683.24790697985372</v>
      </c>
      <c r="R196" s="201">
        <f t="shared" si="43"/>
        <v>-2.6337558670664089E-3</v>
      </c>
      <c r="S196" s="202">
        <f t="shared" si="44"/>
        <v>-1.474800637274991E-2</v>
      </c>
      <c r="T196" s="204">
        <v>24699</v>
      </c>
      <c r="U196" s="221">
        <v>320626.45179856115</v>
      </c>
      <c r="V196" s="147">
        <v>13140.966916617941</v>
      </c>
      <c r="W196" s="4"/>
      <c r="X196" s="147"/>
      <c r="Y196" s="45"/>
      <c r="Z196" s="45"/>
      <c r="AA196" s="45"/>
    </row>
    <row r="197" spans="2:28">
      <c r="B197" s="144">
        <v>3803</v>
      </c>
      <c r="C197" s="34" t="s">
        <v>217</v>
      </c>
      <c r="D197" s="210">
        <f>SUMIFS([1]juni20!$D$7:$D$362,[1]juni20!$B$7:$B$362,B197)</f>
        <v>783238</v>
      </c>
      <c r="E197" s="37">
        <f t="shared" si="40"/>
        <v>13913.594940756399</v>
      </c>
      <c r="F197" s="180">
        <f t="shared" si="41"/>
        <v>0.92478181325676434</v>
      </c>
      <c r="G197" s="38">
        <f t="shared" si="45"/>
        <v>679.00689710015718</v>
      </c>
      <c r="H197" s="38">
        <f t="shared" si="46"/>
        <v>38223.335258459148</v>
      </c>
      <c r="I197" s="38">
        <f t="shared" si="47"/>
        <v>0</v>
      </c>
      <c r="J197" s="39">
        <f t="shared" si="48"/>
        <v>0</v>
      </c>
      <c r="K197" s="38">
        <f t="shared" si="49"/>
        <v>-182.74839308028115</v>
      </c>
      <c r="L197" s="39">
        <f t="shared" si="50"/>
        <v>-10287.455291668266</v>
      </c>
      <c r="M197" s="35">
        <f t="shared" si="51"/>
        <v>27935.879966790882</v>
      </c>
      <c r="N197" s="35">
        <f t="shared" si="52"/>
        <v>811173.8799667909</v>
      </c>
      <c r="O197" s="35">
        <f t="shared" si="53"/>
        <v>14409.853444776276</v>
      </c>
      <c r="P197" s="36">
        <f t="shared" si="42"/>
        <v>0.95776615994399317</v>
      </c>
      <c r="Q197" s="206">
        <v>-343.12506255299377</v>
      </c>
      <c r="R197" s="201">
        <f t="shared" si="43"/>
        <v>-1.9021852964396856E-2</v>
      </c>
      <c r="S197" s="201">
        <f t="shared" si="44"/>
        <v>-3.1638486976685719E-2</v>
      </c>
      <c r="T197" s="204">
        <v>56293</v>
      </c>
      <c r="U197" s="221">
        <v>798425.53309352521</v>
      </c>
      <c r="V197" s="147">
        <v>14368.182495519537</v>
      </c>
      <c r="W197" s="4"/>
      <c r="X197" s="147"/>
      <c r="Y197" s="45"/>
      <c r="Z197" s="45"/>
      <c r="AA197" s="45"/>
    </row>
    <row r="198" spans="2:28">
      <c r="B198" s="3">
        <v>3804</v>
      </c>
      <c r="C198" t="s">
        <v>218</v>
      </c>
      <c r="D198" s="210">
        <f>SUMIFS([1]juni20!$D$7:$D$362,[1]juni20!$B$7:$B$362,B198)</f>
        <v>823002</v>
      </c>
      <c r="E198" s="37">
        <f t="shared" si="40"/>
        <v>12907.000815507183</v>
      </c>
      <c r="F198" s="180">
        <f t="shared" si="41"/>
        <v>0.85787746938839449</v>
      </c>
      <c r="G198" s="38">
        <f t="shared" si="45"/>
        <v>1282.9633722496867</v>
      </c>
      <c r="H198" s="38">
        <f t="shared" si="46"/>
        <v>81806.876468129019</v>
      </c>
      <c r="I198" s="38">
        <f t="shared" si="47"/>
        <v>221.81074188833389</v>
      </c>
      <c r="J198" s="39">
        <f t="shared" si="48"/>
        <v>14143.540145767722</v>
      </c>
      <c r="K198" s="38">
        <f t="shared" si="49"/>
        <v>39.062348808052747</v>
      </c>
      <c r="L198" s="39">
        <f t="shared" si="50"/>
        <v>2490.7716093966751</v>
      </c>
      <c r="M198" s="35">
        <f t="shared" si="51"/>
        <v>84297.648077525693</v>
      </c>
      <c r="N198" s="35">
        <f t="shared" si="52"/>
        <v>907299.64807752566</v>
      </c>
      <c r="O198" s="35">
        <f t="shared" si="53"/>
        <v>14229.026536564921</v>
      </c>
      <c r="P198" s="36">
        <f t="shared" si="42"/>
        <v>0.94574730811070706</v>
      </c>
      <c r="Q198" s="206">
        <v>1215.872937797787</v>
      </c>
      <c r="R198" s="201">
        <f t="shared" si="43"/>
        <v>-1.1100163414399693E-2</v>
      </c>
      <c r="S198" s="201">
        <f t="shared" si="44"/>
        <v>-1.8745976403495471E-2</v>
      </c>
      <c r="T198" s="204">
        <v>63764</v>
      </c>
      <c r="U198" s="221">
        <v>832240</v>
      </c>
      <c r="V198" s="4">
        <v>13153.57746835043</v>
      </c>
      <c r="Y198" s="44"/>
      <c r="Z198" s="44"/>
      <c r="AA198" s="44"/>
    </row>
    <row r="199" spans="2:28">
      <c r="B199" s="3">
        <v>3805</v>
      </c>
      <c r="C199" t="s">
        <v>219</v>
      </c>
      <c r="D199" s="210">
        <f>SUMIFS([1]juni20!$D$7:$D$362,[1]juni20!$B$7:$B$362,B199)</f>
        <v>601826</v>
      </c>
      <c r="E199" s="37">
        <f t="shared" si="40"/>
        <v>12749.470383865773</v>
      </c>
      <c r="F199" s="180">
        <f t="shared" si="41"/>
        <v>0.84740704252626653</v>
      </c>
      <c r="G199" s="38">
        <f t="shared" si="45"/>
        <v>1377.4816312345322</v>
      </c>
      <c r="H199" s="38">
        <f t="shared" si="46"/>
        <v>65022.64292079486</v>
      </c>
      <c r="I199" s="38">
        <f t="shared" si="47"/>
        <v>276.94639296282719</v>
      </c>
      <c r="J199" s="39">
        <f t="shared" si="48"/>
        <v>13072.977533417294</v>
      </c>
      <c r="K199" s="38">
        <f t="shared" si="49"/>
        <v>94.197999882546043</v>
      </c>
      <c r="L199" s="39">
        <f t="shared" si="50"/>
        <v>4446.5223864557038</v>
      </c>
      <c r="M199" s="35">
        <f t="shared" si="51"/>
        <v>69469.165307250558</v>
      </c>
      <c r="N199" s="35">
        <f t="shared" si="52"/>
        <v>671295.16530725057</v>
      </c>
      <c r="O199" s="35">
        <f t="shared" si="53"/>
        <v>14221.150014982852</v>
      </c>
      <c r="P199" s="36">
        <f t="shared" si="42"/>
        <v>0.94522378676760077</v>
      </c>
      <c r="Q199" s="206">
        <v>120.59783193978365</v>
      </c>
      <c r="R199" s="201">
        <f t="shared" si="43"/>
        <v>-4.2902149003742028E-2</v>
      </c>
      <c r="S199" s="201">
        <f t="shared" si="44"/>
        <v>-4.486889952375394E-2</v>
      </c>
      <c r="T199" s="204">
        <v>47204</v>
      </c>
      <c r="U199" s="221">
        <v>628803</v>
      </c>
      <c r="V199" s="4">
        <v>13348.398327212517</v>
      </c>
      <c r="Y199" s="44"/>
      <c r="Z199" s="44"/>
    </row>
    <row r="200" spans="2:28">
      <c r="B200" s="3">
        <v>3806</v>
      </c>
      <c r="C200" t="s">
        <v>220</v>
      </c>
      <c r="D200" s="210">
        <f>SUMIFS([1]juni20!$D$7:$D$362,[1]juni20!$B$7:$B$362,B200)</f>
        <v>493094</v>
      </c>
      <c r="E200" s="37">
        <f t="shared" ref="E200:E263" si="54">D200/T200*1000</f>
        <v>13547.655026513174</v>
      </c>
      <c r="F200" s="180">
        <f t="shared" ref="F200:F263" si="55">E200/E$363</f>
        <v>0.90045922956233937</v>
      </c>
      <c r="G200" s="38">
        <f t="shared" si="45"/>
        <v>898.57084564609215</v>
      </c>
      <c r="H200" s="38">
        <f t="shared" si="46"/>
        <v>32705.283068980818</v>
      </c>
      <c r="I200" s="38">
        <f t="shared" si="47"/>
        <v>0</v>
      </c>
      <c r="J200" s="39">
        <f t="shared" si="48"/>
        <v>0</v>
      </c>
      <c r="K200" s="38">
        <f t="shared" si="49"/>
        <v>-182.74839308028115</v>
      </c>
      <c r="L200" s="39">
        <f t="shared" si="50"/>
        <v>-6651.4932629429932</v>
      </c>
      <c r="M200" s="35">
        <f t="shared" si="51"/>
        <v>26053.789806037825</v>
      </c>
      <c r="N200" s="35">
        <f t="shared" si="52"/>
        <v>519147.78980603785</v>
      </c>
      <c r="O200" s="35">
        <f t="shared" si="53"/>
        <v>14263.477479078987</v>
      </c>
      <c r="P200" s="36">
        <f t="shared" ref="P200:P263" si="56">O200/O$363</f>
        <v>0.94803712646622329</v>
      </c>
      <c r="Q200" s="206">
        <v>-2460.8667918964202</v>
      </c>
      <c r="R200" s="201">
        <f t="shared" ref="R200:R263" si="57">(D200-U200)/U200</f>
        <v>-1.6306646344869412E-2</v>
      </c>
      <c r="S200" s="201">
        <f t="shared" ref="S200:S263" si="58">(E200-V200)/V200</f>
        <v>-2.0982277583222488E-2</v>
      </c>
      <c r="T200" s="204">
        <v>36397</v>
      </c>
      <c r="U200" s="221">
        <v>501268</v>
      </c>
      <c r="V200" s="4">
        <v>13838.007950530035</v>
      </c>
      <c r="Y200" s="44"/>
      <c r="Z200" s="44"/>
    </row>
    <row r="201" spans="2:28">
      <c r="B201" s="3">
        <v>3807</v>
      </c>
      <c r="C201" t="s">
        <v>221</v>
      </c>
      <c r="D201" s="210">
        <f>SUMIFS([1]juni20!$D$7:$D$362,[1]juni20!$B$7:$B$362,B201)</f>
        <v>674407</v>
      </c>
      <c r="E201" s="37">
        <f t="shared" si="54"/>
        <v>12274.889883877544</v>
      </c>
      <c r="F201" s="180">
        <f t="shared" si="55"/>
        <v>0.8158635473200192</v>
      </c>
      <c r="G201" s="38">
        <f t="shared" si="45"/>
        <v>1662.2299312274699</v>
      </c>
      <c r="H201" s="38">
        <f t="shared" si="46"/>
        <v>91326.236881499644</v>
      </c>
      <c r="I201" s="38">
        <f t="shared" si="47"/>
        <v>443.04956795870748</v>
      </c>
      <c r="J201" s="39">
        <f t="shared" si="48"/>
        <v>24342.029362787307</v>
      </c>
      <c r="K201" s="38">
        <f t="shared" si="49"/>
        <v>260.30117487842631</v>
      </c>
      <c r="L201" s="39">
        <f t="shared" si="50"/>
        <v>14301.467150170498</v>
      </c>
      <c r="M201" s="35">
        <f t="shared" si="51"/>
        <v>105627.70403167015</v>
      </c>
      <c r="N201" s="35">
        <f t="shared" si="52"/>
        <v>780034.70403167012</v>
      </c>
      <c r="O201" s="35">
        <f t="shared" si="53"/>
        <v>14197.420989983439</v>
      </c>
      <c r="P201" s="36">
        <f t="shared" si="56"/>
        <v>0.94364661200728828</v>
      </c>
      <c r="Q201" s="206">
        <v>3550.0705233121698</v>
      </c>
      <c r="R201" s="201">
        <f t="shared" si="57"/>
        <v>-3.3238531294707239E-2</v>
      </c>
      <c r="S201" s="201">
        <f t="shared" si="58"/>
        <v>-3.8464554304526201E-2</v>
      </c>
      <c r="T201" s="204">
        <v>54942</v>
      </c>
      <c r="U201" s="221">
        <v>697594</v>
      </c>
      <c r="V201" s="4">
        <v>12765.925519260683</v>
      </c>
      <c r="Y201" s="44"/>
      <c r="Z201" s="44"/>
    </row>
    <row r="202" spans="2:28">
      <c r="B202" s="144">
        <v>3808</v>
      </c>
      <c r="C202" s="34" t="s">
        <v>222</v>
      </c>
      <c r="D202" s="210">
        <f>SUMIFS([1]juni20!$D$7:$D$362,[1]juni20!$B$7:$B$362,B202)</f>
        <v>165948</v>
      </c>
      <c r="E202" s="37">
        <f t="shared" si="54"/>
        <v>12717.296344547474</v>
      </c>
      <c r="F202" s="180">
        <f t="shared" si="55"/>
        <v>0.84526856095142822</v>
      </c>
      <c r="G202" s="38">
        <f t="shared" si="45"/>
        <v>1396.7860548255117</v>
      </c>
      <c r="H202" s="38">
        <f t="shared" si="46"/>
        <v>18226.661229418103</v>
      </c>
      <c r="I202" s="38">
        <f t="shared" si="47"/>
        <v>288.20730672423184</v>
      </c>
      <c r="J202" s="39">
        <f t="shared" si="48"/>
        <v>3760.817145444501</v>
      </c>
      <c r="K202" s="38">
        <f t="shared" si="49"/>
        <v>105.45891364395069</v>
      </c>
      <c r="L202" s="39">
        <f t="shared" si="50"/>
        <v>1376.1333641399126</v>
      </c>
      <c r="M202" s="35">
        <f t="shared" si="51"/>
        <v>19602.794593558017</v>
      </c>
      <c r="N202" s="35">
        <f t="shared" si="52"/>
        <v>185550.79459355801</v>
      </c>
      <c r="O202" s="35">
        <f t="shared" si="53"/>
        <v>14219.541313016936</v>
      </c>
      <c r="P202" s="36">
        <f t="shared" si="56"/>
        <v>0.94511686268885875</v>
      </c>
      <c r="Q202" s="206">
        <v>-1183.5383238924514</v>
      </c>
      <c r="R202" s="201">
        <f t="shared" si="57"/>
        <v>-1.5164096084416776E-2</v>
      </c>
      <c r="S202" s="202">
        <f t="shared" si="58"/>
        <v>-9.0508530606477205E-3</v>
      </c>
      <c r="T202" s="204">
        <v>13049</v>
      </c>
      <c r="U202" s="221">
        <v>168503.19869555091</v>
      </c>
      <c r="V202" s="147">
        <v>12833.450014893442</v>
      </c>
      <c r="Y202" s="45"/>
      <c r="Z202" s="45"/>
    </row>
    <row r="203" spans="2:28">
      <c r="B203" s="3">
        <v>3811</v>
      </c>
      <c r="C203" t="s">
        <v>223</v>
      </c>
      <c r="D203" s="210">
        <f>SUMIFS([1]juni20!$D$7:$D$362,[1]juni20!$B$7:$B$362,B203)</f>
        <v>407508</v>
      </c>
      <c r="E203" s="37">
        <f t="shared" si="54"/>
        <v>15245.342312008979</v>
      </c>
      <c r="F203" s="180">
        <f t="shared" si="55"/>
        <v>1.0132978117482323</v>
      </c>
      <c r="G203" s="38">
        <f t="shared" si="45"/>
        <v>-120.0415256513912</v>
      </c>
      <c r="H203" s="38">
        <f t="shared" si="46"/>
        <v>-3208.7099806616866</v>
      </c>
      <c r="I203" s="38">
        <f t="shared" si="47"/>
        <v>0</v>
      </c>
      <c r="J203" s="39">
        <f t="shared" si="48"/>
        <v>0</v>
      </c>
      <c r="K203" s="38">
        <f t="shared" si="49"/>
        <v>-182.74839308028115</v>
      </c>
      <c r="L203" s="39">
        <f t="shared" si="50"/>
        <v>-4884.8645470359152</v>
      </c>
      <c r="M203" s="35">
        <f t="shared" si="51"/>
        <v>-8093.5745276976013</v>
      </c>
      <c r="N203" s="35">
        <f t="shared" si="52"/>
        <v>399414.42547230242</v>
      </c>
      <c r="O203" s="35">
        <f t="shared" si="53"/>
        <v>14942.552393277307</v>
      </c>
      <c r="P203" s="36">
        <f t="shared" si="56"/>
        <v>0.99317255934058035</v>
      </c>
      <c r="Q203" s="206">
        <v>-4269.2562045377636</v>
      </c>
      <c r="R203" s="201">
        <f t="shared" si="57"/>
        <v>-3.3709250599918431E-2</v>
      </c>
      <c r="S203" s="201">
        <f t="shared" si="58"/>
        <v>-3.4793752002163121E-2</v>
      </c>
      <c r="T203" s="204">
        <v>26730</v>
      </c>
      <c r="U203" s="221">
        <v>421724</v>
      </c>
      <c r="V203" s="4">
        <v>15794.906367041198</v>
      </c>
      <c r="Y203" s="44"/>
      <c r="Z203" s="44"/>
    </row>
    <row r="204" spans="2:28">
      <c r="B204" s="3">
        <v>3812</v>
      </c>
      <c r="C204" t="s">
        <v>224</v>
      </c>
      <c r="D204" s="210">
        <f>SUMIFS([1]juni20!$D$7:$D$362,[1]juni20!$B$7:$B$362,B204)</f>
        <v>28928</v>
      </c>
      <c r="E204" s="37">
        <f t="shared" si="54"/>
        <v>12362.393162393162</v>
      </c>
      <c r="F204" s="180">
        <f t="shared" si="55"/>
        <v>0.82167954533607079</v>
      </c>
      <c r="G204" s="38">
        <f t="shared" si="45"/>
        <v>1609.727964118099</v>
      </c>
      <c r="H204" s="38">
        <f t="shared" si="46"/>
        <v>3766.7634360363518</v>
      </c>
      <c r="I204" s="38">
        <f t="shared" si="47"/>
        <v>412.4234204782411</v>
      </c>
      <c r="J204" s="39">
        <f t="shared" si="48"/>
        <v>965.07080391908414</v>
      </c>
      <c r="K204" s="38">
        <f t="shared" si="49"/>
        <v>229.67502739795995</v>
      </c>
      <c r="L204" s="39">
        <f t="shared" si="50"/>
        <v>537.43956411122622</v>
      </c>
      <c r="M204" s="35">
        <f t="shared" si="51"/>
        <v>4304.2030001475778</v>
      </c>
      <c r="N204" s="35">
        <f t="shared" si="52"/>
        <v>33232.20300014758</v>
      </c>
      <c r="O204" s="35">
        <f t="shared" si="53"/>
        <v>14201.796153909221</v>
      </c>
      <c r="P204" s="36">
        <f t="shared" si="56"/>
        <v>0.943937411908091</v>
      </c>
      <c r="Q204" s="206">
        <v>198.81822147993626</v>
      </c>
      <c r="R204" s="201">
        <f t="shared" si="57"/>
        <v>-2.3428532847208156E-2</v>
      </c>
      <c r="S204" s="201">
        <f t="shared" si="58"/>
        <v>-2.8019253419293993E-2</v>
      </c>
      <c r="T204" s="204">
        <v>2340</v>
      </c>
      <c r="U204" s="221">
        <v>29622</v>
      </c>
      <c r="V204" s="4">
        <v>12718.76341777587</v>
      </c>
      <c r="Y204" s="44"/>
      <c r="Z204" s="44"/>
    </row>
    <row r="205" spans="2:28">
      <c r="B205" s="3">
        <v>3813</v>
      </c>
      <c r="C205" t="s">
        <v>225</v>
      </c>
      <c r="D205" s="210">
        <f>SUMIFS([1]juni20!$D$7:$D$362,[1]juni20!$B$7:$B$362,B205)</f>
        <v>185068</v>
      </c>
      <c r="E205" s="37">
        <f t="shared" si="54"/>
        <v>13161.795035914942</v>
      </c>
      <c r="F205" s="180">
        <f t="shared" si="55"/>
        <v>0.8748126369104714</v>
      </c>
      <c r="G205" s="38">
        <f t="shared" si="45"/>
        <v>1130.0868400050313</v>
      </c>
      <c r="H205" s="38">
        <f t="shared" si="46"/>
        <v>15890.151057310744</v>
      </c>
      <c r="I205" s="38">
        <f t="shared" si="47"/>
        <v>132.63276474561826</v>
      </c>
      <c r="J205" s="39">
        <f t="shared" si="48"/>
        <v>1864.9493050881385</v>
      </c>
      <c r="K205" s="38">
        <f t="shared" si="49"/>
        <v>-50.115628334662887</v>
      </c>
      <c r="L205" s="39">
        <f t="shared" si="50"/>
        <v>-704.6758500136948</v>
      </c>
      <c r="M205" s="35">
        <f t="shared" si="51"/>
        <v>15185.47520729705</v>
      </c>
      <c r="N205" s="35">
        <f t="shared" si="52"/>
        <v>200253.47520729704</v>
      </c>
      <c r="O205" s="35">
        <f t="shared" si="53"/>
        <v>14241.76624758531</v>
      </c>
      <c r="P205" s="36">
        <f t="shared" si="56"/>
        <v>0.94659406648681099</v>
      </c>
      <c r="Q205" s="206">
        <v>276.04237702109458</v>
      </c>
      <c r="R205" s="201">
        <f t="shared" si="57"/>
        <v>-2.5686112441891687E-2</v>
      </c>
      <c r="S205" s="201">
        <f t="shared" si="58"/>
        <v>-2.3745938282754578E-2</v>
      </c>
      <c r="T205" s="204">
        <v>14061</v>
      </c>
      <c r="U205" s="221">
        <v>189947</v>
      </c>
      <c r="V205" s="4">
        <v>13481.936262332316</v>
      </c>
      <c r="Y205" s="44"/>
      <c r="Z205" s="44"/>
    </row>
    <row r="206" spans="2:28">
      <c r="B206" s="3">
        <v>3814</v>
      </c>
      <c r="C206" t="s">
        <v>226</v>
      </c>
      <c r="D206" s="210">
        <f>SUMIFS([1]juni20!$D$7:$D$362,[1]juni20!$B$7:$B$362,B206)</f>
        <v>121872</v>
      </c>
      <c r="E206" s="37">
        <f t="shared" si="54"/>
        <v>11741.040462427745</v>
      </c>
      <c r="F206" s="180">
        <f t="shared" si="55"/>
        <v>0.78038068052128373</v>
      </c>
      <c r="G206" s="38">
        <f t="shared" si="45"/>
        <v>1982.539584097349</v>
      </c>
      <c r="H206" s="38">
        <f t="shared" si="46"/>
        <v>20578.760882930485</v>
      </c>
      <c r="I206" s="38">
        <f t="shared" si="47"/>
        <v>629.896865466137</v>
      </c>
      <c r="J206" s="39">
        <f t="shared" si="48"/>
        <v>6538.3294635385028</v>
      </c>
      <c r="K206" s="38">
        <f t="shared" si="49"/>
        <v>447.14847238585583</v>
      </c>
      <c r="L206" s="39">
        <f t="shared" si="50"/>
        <v>4641.401143365184</v>
      </c>
      <c r="M206" s="35">
        <f t="shared" si="51"/>
        <v>25220.162026295668</v>
      </c>
      <c r="N206" s="35">
        <f t="shared" si="52"/>
        <v>147092.16202629567</v>
      </c>
      <c r="O206" s="35">
        <f t="shared" si="53"/>
        <v>14170.72851891095</v>
      </c>
      <c r="P206" s="36">
        <f t="shared" si="56"/>
        <v>0.94187246866735153</v>
      </c>
      <c r="Q206" s="206">
        <v>-519.50763292234114</v>
      </c>
      <c r="R206" s="201">
        <f t="shared" si="57"/>
        <v>-2.7459242057887051E-2</v>
      </c>
      <c r="S206" s="201">
        <f t="shared" si="58"/>
        <v>-2.502320547729987E-2</v>
      </c>
      <c r="T206" s="204">
        <v>10380</v>
      </c>
      <c r="U206" s="221">
        <v>125313</v>
      </c>
      <c r="V206" s="4">
        <v>12042.379396502018</v>
      </c>
      <c r="Y206" s="44"/>
      <c r="Z206" s="44"/>
    </row>
    <row r="207" spans="2:28">
      <c r="B207" s="3">
        <v>3815</v>
      </c>
      <c r="C207" t="s">
        <v>227</v>
      </c>
      <c r="D207" s="210">
        <f>SUMIFS([1]juni20!$D$7:$D$362,[1]juni20!$B$7:$B$362,B207)</f>
        <v>43301</v>
      </c>
      <c r="E207" s="37">
        <f t="shared" si="54"/>
        <v>10665.270935960591</v>
      </c>
      <c r="F207" s="180">
        <f t="shared" si="55"/>
        <v>0.70887852039884869</v>
      </c>
      <c r="G207" s="38">
        <f t="shared" si="45"/>
        <v>2628.0012999776418</v>
      </c>
      <c r="H207" s="38">
        <f t="shared" si="46"/>
        <v>10669.685277909224</v>
      </c>
      <c r="I207" s="38">
        <f t="shared" si="47"/>
        <v>1006.4161997296411</v>
      </c>
      <c r="J207" s="39">
        <f t="shared" si="48"/>
        <v>4086.049770902343</v>
      </c>
      <c r="K207" s="38">
        <f t="shared" si="49"/>
        <v>823.66780664935993</v>
      </c>
      <c r="L207" s="39">
        <f t="shared" si="50"/>
        <v>3344.0912949964013</v>
      </c>
      <c r="M207" s="35">
        <f t="shared" si="51"/>
        <v>14013.776572905626</v>
      </c>
      <c r="N207" s="35">
        <f t="shared" si="52"/>
        <v>57314.776572905626</v>
      </c>
      <c r="O207" s="35">
        <f t="shared" si="53"/>
        <v>14116.940042587594</v>
      </c>
      <c r="P207" s="36">
        <f t="shared" si="56"/>
        <v>0.93829736066122993</v>
      </c>
      <c r="Q207" s="206">
        <v>-330.09402597925509</v>
      </c>
      <c r="R207" s="201">
        <f t="shared" si="57"/>
        <v>6.4616600423029538E-3</v>
      </c>
      <c r="S207" s="201">
        <f t="shared" si="58"/>
        <v>1.1419599254333982E-2</v>
      </c>
      <c r="T207" s="204">
        <v>4060</v>
      </c>
      <c r="U207" s="221">
        <v>43023</v>
      </c>
      <c r="V207" s="4">
        <v>10544.85294117647</v>
      </c>
      <c r="Y207" s="44"/>
      <c r="Z207" s="44"/>
    </row>
    <row r="208" spans="2:28">
      <c r="B208" s="3">
        <v>3816</v>
      </c>
      <c r="C208" t="s">
        <v>228</v>
      </c>
      <c r="D208" s="210">
        <f>SUMIFS([1]juni20!$D$7:$D$362,[1]juni20!$B$7:$B$362,B208)</f>
        <v>76489</v>
      </c>
      <c r="E208" s="37">
        <f t="shared" si="54"/>
        <v>11740.445126630853</v>
      </c>
      <c r="F208" s="180">
        <f t="shared" si="55"/>
        <v>0.78034111089746683</v>
      </c>
      <c r="G208" s="38">
        <f t="shared" si="45"/>
        <v>1982.8967855754843</v>
      </c>
      <c r="H208" s="38">
        <f t="shared" si="46"/>
        <v>12918.57255802428</v>
      </c>
      <c r="I208" s="38">
        <f t="shared" si="47"/>
        <v>630.10523299504916</v>
      </c>
      <c r="J208" s="39">
        <f t="shared" si="48"/>
        <v>4105.1355929627452</v>
      </c>
      <c r="K208" s="38">
        <f t="shared" si="49"/>
        <v>447.35683991476799</v>
      </c>
      <c r="L208" s="39">
        <f t="shared" si="50"/>
        <v>2914.5298120447137</v>
      </c>
      <c r="M208" s="35">
        <f t="shared" si="51"/>
        <v>15833.102370068993</v>
      </c>
      <c r="N208" s="35">
        <f t="shared" si="52"/>
        <v>92322.102370068998</v>
      </c>
      <c r="O208" s="35">
        <f t="shared" si="53"/>
        <v>14170.698752121105</v>
      </c>
      <c r="P208" s="36">
        <f t="shared" si="56"/>
        <v>0.94187049018616065</v>
      </c>
      <c r="Q208" s="206">
        <v>594.20041151357509</v>
      </c>
      <c r="R208" s="201">
        <f t="shared" si="57"/>
        <v>-3.5155658711337606E-2</v>
      </c>
      <c r="S208" s="201">
        <f t="shared" si="58"/>
        <v>-3.1749454590134195E-2</v>
      </c>
      <c r="T208" s="204">
        <v>6515</v>
      </c>
      <c r="U208" s="221">
        <v>79276</v>
      </c>
      <c r="V208" s="4">
        <v>12125.420617925971</v>
      </c>
      <c r="Y208" s="44"/>
      <c r="Z208" s="44"/>
      <c r="AA208" s="44"/>
    </row>
    <row r="209" spans="2:28">
      <c r="B209" s="144">
        <v>3817</v>
      </c>
      <c r="C209" s="34" t="s">
        <v>229</v>
      </c>
      <c r="D209" s="210">
        <f>SUMIFS([1]juni20!$D$7:$D$362,[1]juni20!$B$7:$B$362,B209)</f>
        <v>117384</v>
      </c>
      <c r="E209" s="37">
        <f t="shared" si="54"/>
        <v>11239.371888165455</v>
      </c>
      <c r="F209" s="180">
        <f t="shared" si="55"/>
        <v>0.7470367477896187</v>
      </c>
      <c r="G209" s="38">
        <f t="shared" si="45"/>
        <v>2283.5407286547234</v>
      </c>
      <c r="H209" s="38">
        <f t="shared" si="46"/>
        <v>23849.299370069934</v>
      </c>
      <c r="I209" s="38">
        <f t="shared" si="47"/>
        <v>805.48086645793865</v>
      </c>
      <c r="J209" s="39">
        <f t="shared" si="48"/>
        <v>8412.4421692867109</v>
      </c>
      <c r="K209" s="38">
        <f t="shared" si="49"/>
        <v>622.73247337765747</v>
      </c>
      <c r="L209" s="39">
        <f t="shared" si="50"/>
        <v>6503.8179519562545</v>
      </c>
      <c r="M209" s="35">
        <f t="shared" si="51"/>
        <v>30353.117322026188</v>
      </c>
      <c r="N209" s="35">
        <f t="shared" si="52"/>
        <v>147737.1173220262</v>
      </c>
      <c r="O209" s="35">
        <f t="shared" si="53"/>
        <v>14145.645090197837</v>
      </c>
      <c r="P209" s="36">
        <f t="shared" si="56"/>
        <v>0.94020527203076842</v>
      </c>
      <c r="Q209" s="206">
        <v>1444.1026090326523</v>
      </c>
      <c r="R209" s="201">
        <f t="shared" si="57"/>
        <v>-1.2590774019228378E-2</v>
      </c>
      <c r="S209" s="202">
        <f t="shared" si="58"/>
        <v>-9.6599346851221225E-3</v>
      </c>
      <c r="T209" s="204">
        <v>10444</v>
      </c>
      <c r="U209" s="221">
        <v>118880.80130444911</v>
      </c>
      <c r="V209" s="147">
        <v>11349.002511164592</v>
      </c>
      <c r="Y209" s="45"/>
      <c r="Z209" s="45"/>
      <c r="AA209" s="45"/>
    </row>
    <row r="210" spans="2:28">
      <c r="B210" s="3">
        <v>3818</v>
      </c>
      <c r="C210" t="s">
        <v>230</v>
      </c>
      <c r="D210" s="210">
        <f>SUMIFS([1]juni20!$D$7:$D$362,[1]juni20!$B$7:$B$362,B210)</f>
        <v>123608</v>
      </c>
      <c r="E210" s="37">
        <f t="shared" si="54"/>
        <v>21719.908627657707</v>
      </c>
      <c r="F210" s="180">
        <f t="shared" si="55"/>
        <v>1.4436367143058837</v>
      </c>
      <c r="G210" s="38">
        <f t="shared" si="45"/>
        <v>-4004.7813150406278</v>
      </c>
      <c r="H210" s="38">
        <f t="shared" si="46"/>
        <v>-22791.210463896212</v>
      </c>
      <c r="I210" s="38">
        <f t="shared" si="47"/>
        <v>0</v>
      </c>
      <c r="J210" s="39">
        <f t="shared" si="48"/>
        <v>0</v>
      </c>
      <c r="K210" s="38">
        <f t="shared" si="49"/>
        <v>-182.74839308028115</v>
      </c>
      <c r="L210" s="39">
        <f t="shared" si="50"/>
        <v>-1040.02110501988</v>
      </c>
      <c r="M210" s="35">
        <f t="shared" si="51"/>
        <v>-23831.231568916093</v>
      </c>
      <c r="N210" s="35">
        <f t="shared" si="52"/>
        <v>99776.76843108391</v>
      </c>
      <c r="O210" s="35">
        <f t="shared" si="53"/>
        <v>17532.378919536797</v>
      </c>
      <c r="P210" s="36">
        <f t="shared" si="56"/>
        <v>1.1653081203636406</v>
      </c>
      <c r="Q210" s="206">
        <v>170.62046913488302</v>
      </c>
      <c r="R210" s="36">
        <f t="shared" si="57"/>
        <v>1.4244453196796639E-2</v>
      </c>
      <c r="S210" s="36">
        <f t="shared" si="58"/>
        <v>3.0105946139076571E-2</v>
      </c>
      <c r="T210" s="204">
        <v>5691</v>
      </c>
      <c r="U210" s="221">
        <v>121872</v>
      </c>
      <c r="V210" s="4">
        <v>21085.121107266437</v>
      </c>
      <c r="Y210" s="44"/>
      <c r="Z210" s="44"/>
    </row>
    <row r="211" spans="2:28">
      <c r="B211" s="3">
        <v>3819</v>
      </c>
      <c r="C211" t="s">
        <v>231</v>
      </c>
      <c r="D211" s="210">
        <f>SUMIFS([1]juni20!$D$7:$D$362,[1]juni20!$B$7:$B$362,B211)</f>
        <v>24031</v>
      </c>
      <c r="E211" s="37">
        <f t="shared" si="54"/>
        <v>15277.177368086459</v>
      </c>
      <c r="F211" s="180">
        <f t="shared" si="55"/>
        <v>1.0154137624432051</v>
      </c>
      <c r="G211" s="38">
        <f t="shared" si="45"/>
        <v>-139.14255929787905</v>
      </c>
      <c r="H211" s="38">
        <f t="shared" si="46"/>
        <v>-218.87124577556372</v>
      </c>
      <c r="I211" s="38">
        <f t="shared" si="47"/>
        <v>0</v>
      </c>
      <c r="J211" s="39">
        <f t="shared" si="48"/>
        <v>0</v>
      </c>
      <c r="K211" s="38">
        <f t="shared" si="49"/>
        <v>-182.74839308028115</v>
      </c>
      <c r="L211" s="39">
        <f t="shared" si="50"/>
        <v>-287.46322231528228</v>
      </c>
      <c r="M211" s="35">
        <f t="shared" si="51"/>
        <v>-506.33446809084603</v>
      </c>
      <c r="N211" s="35">
        <f t="shared" si="52"/>
        <v>23524.665531909155</v>
      </c>
      <c r="O211" s="35">
        <f t="shared" si="53"/>
        <v>14955.286415708299</v>
      </c>
      <c r="P211" s="36">
        <f t="shared" si="56"/>
        <v>0.99401893961856946</v>
      </c>
      <c r="Q211" s="206">
        <v>145.88023158481542</v>
      </c>
      <c r="R211" s="36">
        <f t="shared" si="57"/>
        <v>-4.0295527156549521E-2</v>
      </c>
      <c r="S211" s="36">
        <f t="shared" si="58"/>
        <v>-4.0905638073805338E-2</v>
      </c>
      <c r="T211" s="204">
        <v>1573</v>
      </c>
      <c r="U211" s="221">
        <v>25040</v>
      </c>
      <c r="V211" s="4">
        <v>15928.753180661577</v>
      </c>
      <c r="Y211" s="44"/>
      <c r="Z211" s="44"/>
    </row>
    <row r="212" spans="2:28">
      <c r="B212" s="3">
        <v>3820</v>
      </c>
      <c r="C212" t="s">
        <v>232</v>
      </c>
      <c r="D212" s="210">
        <f>SUMIFS([1]juni20!$D$7:$D$362,[1]juni20!$B$7:$B$362,B212)</f>
        <v>38584</v>
      </c>
      <c r="E212" s="37">
        <f t="shared" si="54"/>
        <v>13360.1108033241</v>
      </c>
      <c r="F212" s="180">
        <f t="shared" si="55"/>
        <v>0.88799390427975688</v>
      </c>
      <c r="G212" s="38">
        <f t="shared" si="45"/>
        <v>1011.0973795595364</v>
      </c>
      <c r="H212" s="38">
        <f t="shared" si="46"/>
        <v>2920.0492321679412</v>
      </c>
      <c r="I212" s="38">
        <f t="shared" si="47"/>
        <v>63.222246152412929</v>
      </c>
      <c r="J212" s="39">
        <f t="shared" si="48"/>
        <v>182.58584688816853</v>
      </c>
      <c r="K212" s="38">
        <f t="shared" si="49"/>
        <v>-119.52614692786821</v>
      </c>
      <c r="L212" s="39">
        <f t="shared" si="50"/>
        <v>-345.19151232768337</v>
      </c>
      <c r="M212" s="35">
        <f t="shared" si="51"/>
        <v>2574.8577198402577</v>
      </c>
      <c r="N212" s="35">
        <f t="shared" si="52"/>
        <v>41158.857719840256</v>
      </c>
      <c r="O212" s="35">
        <f t="shared" si="53"/>
        <v>14251.682035955768</v>
      </c>
      <c r="P212" s="36">
        <f t="shared" si="56"/>
        <v>0.94725312985527521</v>
      </c>
      <c r="Q212" s="206">
        <v>223.94966821968319</v>
      </c>
      <c r="R212" s="36">
        <f t="shared" si="57"/>
        <v>-3.8285144566301096E-2</v>
      </c>
      <c r="S212" s="36">
        <f t="shared" si="58"/>
        <v>-2.2966971661193714E-2</v>
      </c>
      <c r="T212" s="204">
        <v>2888</v>
      </c>
      <c r="U212" s="221">
        <v>40120</v>
      </c>
      <c r="V212" s="4">
        <v>13674.164962508521</v>
      </c>
      <c r="Y212" s="44"/>
      <c r="Z212" s="44"/>
    </row>
    <row r="213" spans="2:28">
      <c r="B213" s="3">
        <v>3821</v>
      </c>
      <c r="C213" t="s">
        <v>233</v>
      </c>
      <c r="D213" s="210">
        <f>SUMIFS([1]juni20!$D$7:$D$362,[1]juni20!$B$7:$B$362,B213)</f>
        <v>31345</v>
      </c>
      <c r="E213" s="37">
        <f t="shared" si="54"/>
        <v>13044.111527257595</v>
      </c>
      <c r="F213" s="180">
        <f t="shared" si="55"/>
        <v>0.86699067795665963</v>
      </c>
      <c r="G213" s="38">
        <f t="shared" si="45"/>
        <v>1200.6969451994391</v>
      </c>
      <c r="H213" s="38">
        <f t="shared" si="46"/>
        <v>2885.2747593142522</v>
      </c>
      <c r="I213" s="38">
        <f t="shared" si="47"/>
        <v>173.82199277568952</v>
      </c>
      <c r="J213" s="39">
        <f t="shared" si="48"/>
        <v>417.69424863998188</v>
      </c>
      <c r="K213" s="38">
        <f t="shared" si="49"/>
        <v>-8.926400304591624</v>
      </c>
      <c r="L213" s="39">
        <f t="shared" si="50"/>
        <v>-21.450139931933673</v>
      </c>
      <c r="M213" s="35">
        <f t="shared" si="51"/>
        <v>2863.8246193823184</v>
      </c>
      <c r="N213" s="35">
        <f t="shared" si="52"/>
        <v>34208.824619382322</v>
      </c>
      <c r="O213" s="35">
        <f t="shared" si="53"/>
        <v>14235.882072152444</v>
      </c>
      <c r="P213" s="36">
        <f t="shared" si="56"/>
        <v>0.94620296853912045</v>
      </c>
      <c r="Q213" s="206">
        <v>-81.782634095605317</v>
      </c>
      <c r="R213" s="36">
        <f t="shared" si="57"/>
        <v>-2.5774836122955513E-3</v>
      </c>
      <c r="S213" s="36">
        <f t="shared" si="58"/>
        <v>-2.5774836122955092E-3</v>
      </c>
      <c r="T213" s="204">
        <v>2403</v>
      </c>
      <c r="U213" s="221">
        <v>31426</v>
      </c>
      <c r="V213" s="4">
        <v>13077.819392426134</v>
      </c>
      <c r="Y213" s="44"/>
      <c r="Z213" s="44"/>
    </row>
    <row r="214" spans="2:28">
      <c r="B214" s="3">
        <v>3822</v>
      </c>
      <c r="C214" t="s">
        <v>234</v>
      </c>
      <c r="D214" s="210">
        <f>SUMIFS([1]juni20!$D$7:$D$362,[1]juni20!$B$7:$B$362,B214)</f>
        <v>22968</v>
      </c>
      <c r="E214" s="37">
        <f t="shared" si="54"/>
        <v>15861.878453038675</v>
      </c>
      <c r="F214" s="180">
        <f t="shared" si="55"/>
        <v>1.0542765388757287</v>
      </c>
      <c r="G214" s="38">
        <f t="shared" si="45"/>
        <v>-489.9632102692085</v>
      </c>
      <c r="H214" s="38">
        <f t="shared" si="46"/>
        <v>-709.46672846981392</v>
      </c>
      <c r="I214" s="38">
        <f t="shared" si="47"/>
        <v>0</v>
      </c>
      <c r="J214" s="39">
        <f t="shared" si="48"/>
        <v>0</v>
      </c>
      <c r="K214" s="38">
        <f t="shared" si="49"/>
        <v>-182.74839308028115</v>
      </c>
      <c r="L214" s="39">
        <f t="shared" si="50"/>
        <v>-264.61967318024705</v>
      </c>
      <c r="M214" s="35">
        <f t="shared" si="51"/>
        <v>-974.08640165006091</v>
      </c>
      <c r="N214" s="35">
        <f t="shared" si="52"/>
        <v>21993.91359834994</v>
      </c>
      <c r="O214" s="35">
        <f t="shared" si="53"/>
        <v>15189.166849689185</v>
      </c>
      <c r="P214" s="36">
        <f t="shared" si="56"/>
        <v>1.0095640501915788</v>
      </c>
      <c r="Q214" s="206">
        <v>-154.74864886534556</v>
      </c>
      <c r="R214" s="36">
        <f t="shared" si="57"/>
        <v>-3.9558417663293467E-2</v>
      </c>
      <c r="S214" s="36">
        <f t="shared" si="58"/>
        <v>-2.098634286672732E-2</v>
      </c>
      <c r="T214" s="204">
        <v>1448</v>
      </c>
      <c r="U214" s="221">
        <v>23914</v>
      </c>
      <c r="V214" s="4">
        <v>16201.89701897019</v>
      </c>
      <c r="Y214" s="44"/>
      <c r="Z214" s="44"/>
    </row>
    <row r="215" spans="2:28">
      <c r="B215" s="3">
        <v>3823</v>
      </c>
      <c r="C215" t="s">
        <v>235</v>
      </c>
      <c r="D215" s="210">
        <f>SUMIFS([1]juni20!$D$7:$D$362,[1]juni20!$B$7:$B$362,B215)</f>
        <v>19224</v>
      </c>
      <c r="E215" s="37">
        <f t="shared" si="54"/>
        <v>14937.062937062936</v>
      </c>
      <c r="F215" s="180">
        <f t="shared" si="55"/>
        <v>0.99280769682350067</v>
      </c>
      <c r="G215" s="38">
        <f t="shared" si="45"/>
        <v>64.926099316234826</v>
      </c>
      <c r="H215" s="38">
        <f t="shared" si="46"/>
        <v>83.559889819994225</v>
      </c>
      <c r="I215" s="38">
        <f t="shared" si="47"/>
        <v>0</v>
      </c>
      <c r="J215" s="39">
        <f t="shared" si="48"/>
        <v>0</v>
      </c>
      <c r="K215" s="38">
        <f t="shared" si="49"/>
        <v>-182.74839308028115</v>
      </c>
      <c r="L215" s="39">
        <f t="shared" si="50"/>
        <v>-235.19718189432183</v>
      </c>
      <c r="M215" s="35">
        <f t="shared" si="51"/>
        <v>-151.6372920743276</v>
      </c>
      <c r="N215" s="35">
        <f t="shared" si="52"/>
        <v>19072.362707925673</v>
      </c>
      <c r="O215" s="35">
        <f t="shared" si="53"/>
        <v>14819.240643298892</v>
      </c>
      <c r="P215" s="36">
        <f t="shared" si="56"/>
        <v>0.98497651337068781</v>
      </c>
      <c r="Q215" s="206">
        <v>207.55655311484963</v>
      </c>
      <c r="R215" s="36">
        <f t="shared" si="57"/>
        <v>1.3977530460467324E-2</v>
      </c>
      <c r="S215" s="36">
        <f t="shared" si="58"/>
        <v>1.3189669131438111E-2</v>
      </c>
      <c r="T215" s="204">
        <v>1287</v>
      </c>
      <c r="U215" s="221">
        <v>18959</v>
      </c>
      <c r="V215" s="4">
        <v>14742.612752721618</v>
      </c>
      <c r="Y215" s="44"/>
      <c r="Z215" s="44"/>
    </row>
    <row r="216" spans="2:28">
      <c r="B216" s="3">
        <v>3824</v>
      </c>
      <c r="C216" t="s">
        <v>236</v>
      </c>
      <c r="D216" s="210">
        <f>SUMIFS([1]juni20!$D$7:$D$362,[1]juni20!$B$7:$B$362,B216)</f>
        <v>51257</v>
      </c>
      <c r="E216" s="37">
        <f t="shared" si="54"/>
        <v>23288.050885960929</v>
      </c>
      <c r="F216" s="180">
        <f t="shared" si="55"/>
        <v>1.5478649491548258</v>
      </c>
      <c r="G216" s="38">
        <f t="shared" si="45"/>
        <v>-4945.6666700225605</v>
      </c>
      <c r="H216" s="38">
        <f t="shared" si="46"/>
        <v>-10885.412340719655</v>
      </c>
      <c r="I216" s="38">
        <f t="shared" si="47"/>
        <v>0</v>
      </c>
      <c r="J216" s="39">
        <f t="shared" si="48"/>
        <v>0</v>
      </c>
      <c r="K216" s="38">
        <f t="shared" si="49"/>
        <v>-182.74839308028115</v>
      </c>
      <c r="L216" s="39">
        <f t="shared" si="50"/>
        <v>-402.22921316969877</v>
      </c>
      <c r="M216" s="35">
        <f t="shared" si="51"/>
        <v>-11287.641553889354</v>
      </c>
      <c r="N216" s="35">
        <f t="shared" si="52"/>
        <v>39969.358446110644</v>
      </c>
      <c r="O216" s="35">
        <f t="shared" si="53"/>
        <v>18159.635822858087</v>
      </c>
      <c r="P216" s="36">
        <f t="shared" si="56"/>
        <v>1.2069994143032177</v>
      </c>
      <c r="Q216" s="206">
        <v>225.83012696641708</v>
      </c>
      <c r="R216" s="36">
        <f t="shared" si="57"/>
        <v>0</v>
      </c>
      <c r="S216" s="36">
        <f t="shared" si="58"/>
        <v>1.2267151294866056E-2</v>
      </c>
      <c r="T216" s="204">
        <v>2201</v>
      </c>
      <c r="U216" s="221">
        <v>51257</v>
      </c>
      <c r="V216" s="4">
        <v>23005.834829443447</v>
      </c>
      <c r="Y216" s="44"/>
      <c r="Z216" s="44"/>
    </row>
    <row r="217" spans="2:28">
      <c r="B217" s="3">
        <v>3825</v>
      </c>
      <c r="C217" t="s">
        <v>237</v>
      </c>
      <c r="D217" s="210">
        <f>SUMIFS([1]juni20!$D$7:$D$362,[1]juni20!$B$7:$B$362,B217)</f>
        <v>91482</v>
      </c>
      <c r="E217" s="37">
        <f t="shared" si="54"/>
        <v>24886.289445048966</v>
      </c>
      <c r="F217" s="180">
        <f t="shared" si="55"/>
        <v>1.6540935664879937</v>
      </c>
      <c r="G217" s="38">
        <f t="shared" si="45"/>
        <v>-5904.6098054753829</v>
      </c>
      <c r="H217" s="38">
        <f t="shared" si="46"/>
        <v>-21705.345644927511</v>
      </c>
      <c r="I217" s="38">
        <f t="shared" si="47"/>
        <v>0</v>
      </c>
      <c r="J217" s="39">
        <f t="shared" si="48"/>
        <v>0</v>
      </c>
      <c r="K217" s="38">
        <f t="shared" si="49"/>
        <v>-182.74839308028115</v>
      </c>
      <c r="L217" s="39">
        <f t="shared" si="50"/>
        <v>-671.7830929631134</v>
      </c>
      <c r="M217" s="35">
        <f t="shared" si="51"/>
        <v>-22377.128737890624</v>
      </c>
      <c r="N217" s="35">
        <f t="shared" si="52"/>
        <v>69104.871262109373</v>
      </c>
      <c r="O217" s="35">
        <f t="shared" si="53"/>
        <v>18798.931246493299</v>
      </c>
      <c r="P217" s="36">
        <f t="shared" si="56"/>
        <v>1.2494908612364846</v>
      </c>
      <c r="Q217" s="206">
        <v>104.73091627830945</v>
      </c>
      <c r="R217" s="36">
        <f t="shared" si="57"/>
        <v>-5.7385066840560809E-3</v>
      </c>
      <c r="S217" s="36">
        <f t="shared" si="58"/>
        <v>6.9737594165557321E-3</v>
      </c>
      <c r="T217" s="204">
        <v>3676</v>
      </c>
      <c r="U217" s="221">
        <v>92010</v>
      </c>
      <c r="V217" s="4">
        <v>24713.940370668817</v>
      </c>
      <c r="Y217" s="44"/>
      <c r="Z217" s="44"/>
    </row>
    <row r="218" spans="2:28" ht="28.5" customHeight="1">
      <c r="B218" s="3">
        <v>4201</v>
      </c>
      <c r="C218" t="s">
        <v>238</v>
      </c>
      <c r="D218" s="210">
        <f>SUMIFS([1]juni20!$D$7:$D$362,[1]juni20!$B$7:$B$362,B218)</f>
        <v>79015</v>
      </c>
      <c r="E218" s="37">
        <f t="shared" si="54"/>
        <v>11604.494051990014</v>
      </c>
      <c r="F218" s="180">
        <f t="shared" si="55"/>
        <v>0.77130497883699689</v>
      </c>
      <c r="G218" s="38">
        <f t="shared" si="45"/>
        <v>2064.4674303599882</v>
      </c>
      <c r="H218" s="38">
        <f t="shared" si="46"/>
        <v>14056.95873332116</v>
      </c>
      <c r="I218" s="38">
        <f t="shared" si="47"/>
        <v>677.68810911934304</v>
      </c>
      <c r="J218" s="39">
        <f t="shared" si="48"/>
        <v>4614.3783349936066</v>
      </c>
      <c r="K218" s="38">
        <f t="shared" si="49"/>
        <v>494.93971603906186</v>
      </c>
      <c r="L218" s="39">
        <f t="shared" si="50"/>
        <v>3370.0445265099725</v>
      </c>
      <c r="M218" s="35">
        <f t="shared" si="51"/>
        <v>17427.003259831134</v>
      </c>
      <c r="N218" s="35">
        <f t="shared" si="52"/>
        <v>96442.003259831137</v>
      </c>
      <c r="O218" s="35">
        <f t="shared" si="53"/>
        <v>14163.901198389065</v>
      </c>
      <c r="P218" s="36">
        <f t="shared" si="56"/>
        <v>0.94141868358313729</v>
      </c>
      <c r="Q218" s="206">
        <v>846.21308549440437</v>
      </c>
      <c r="R218" s="36">
        <f t="shared" si="57"/>
        <v>-6.018435920309248E-2</v>
      </c>
      <c r="S218" s="36">
        <f t="shared" si="58"/>
        <v>-5.4801364638386918E-2</v>
      </c>
      <c r="T218" s="204">
        <v>6809</v>
      </c>
      <c r="U218" s="221">
        <v>84075</v>
      </c>
      <c r="V218" s="4">
        <v>12277.307242990653</v>
      </c>
      <c r="Y218" s="44"/>
      <c r="Z218" s="44"/>
    </row>
    <row r="219" spans="2:28">
      <c r="B219" s="3">
        <v>4202</v>
      </c>
      <c r="C219" t="s">
        <v>239</v>
      </c>
      <c r="D219" s="210">
        <f>SUMIFS([1]juni20!$D$7:$D$362,[1]juni20!$B$7:$B$362,B219)</f>
        <v>298316</v>
      </c>
      <c r="E219" s="37">
        <f t="shared" si="54"/>
        <v>12670.574243968738</v>
      </c>
      <c r="F219" s="180">
        <f t="shared" si="55"/>
        <v>0.84216312708790519</v>
      </c>
      <c r="G219" s="38">
        <f t="shared" si="45"/>
        <v>1424.8193151727532</v>
      </c>
      <c r="H219" s="38">
        <f t="shared" si="46"/>
        <v>33545.945956427306</v>
      </c>
      <c r="I219" s="38">
        <f t="shared" si="47"/>
        <v>304.56004192678944</v>
      </c>
      <c r="J219" s="39">
        <f t="shared" si="48"/>
        <v>7170.5616271243307</v>
      </c>
      <c r="K219" s="38">
        <f t="shared" si="49"/>
        <v>121.81164884650829</v>
      </c>
      <c r="L219" s="39">
        <f t="shared" si="50"/>
        <v>2867.9334604421911</v>
      </c>
      <c r="M219" s="35">
        <f t="shared" si="51"/>
        <v>36413.879416869495</v>
      </c>
      <c r="N219" s="35">
        <f t="shared" si="52"/>
        <v>334729.87941686949</v>
      </c>
      <c r="O219" s="35">
        <f t="shared" si="53"/>
        <v>14217.205207988</v>
      </c>
      <c r="P219" s="36">
        <f t="shared" si="56"/>
        <v>0.94496159099568267</v>
      </c>
      <c r="Q219" s="206">
        <v>2672.3302591981192</v>
      </c>
      <c r="R219" s="36">
        <f t="shared" si="57"/>
        <v>-4.7777735217885371E-2</v>
      </c>
      <c r="S219" s="36">
        <f t="shared" si="58"/>
        <v>-5.9830157699412405E-2</v>
      </c>
      <c r="T219" s="204">
        <v>23544</v>
      </c>
      <c r="U219" s="221">
        <v>313284</v>
      </c>
      <c r="V219" s="4">
        <v>13476.899251484127</v>
      </c>
      <c r="Y219" s="44"/>
      <c r="Z219" s="44"/>
    </row>
    <row r="220" spans="2:28">
      <c r="B220" s="3">
        <v>4203</v>
      </c>
      <c r="C220" t="s">
        <v>240</v>
      </c>
      <c r="D220" s="210">
        <f>SUMIFS([1]juni20!$D$7:$D$362,[1]juni20!$B$7:$B$362,B220)</f>
        <v>553602</v>
      </c>
      <c r="E220" s="37">
        <f t="shared" si="54"/>
        <v>12302.540056445698</v>
      </c>
      <c r="F220" s="180">
        <f t="shared" si="55"/>
        <v>0.81770134530345318</v>
      </c>
      <c r="G220" s="38">
        <f t="shared" si="45"/>
        <v>1645.6398276865777</v>
      </c>
      <c r="H220" s="38">
        <f t="shared" si="46"/>
        <v>74052.146606068316</v>
      </c>
      <c r="I220" s="38">
        <f t="shared" si="47"/>
        <v>433.37200755985367</v>
      </c>
      <c r="J220" s="39">
        <f t="shared" si="48"/>
        <v>19501.306968185858</v>
      </c>
      <c r="K220" s="38">
        <f t="shared" si="49"/>
        <v>250.62361447957252</v>
      </c>
      <c r="L220" s="39">
        <f t="shared" si="50"/>
        <v>11277.812027966283</v>
      </c>
      <c r="M220" s="35">
        <f t="shared" si="51"/>
        <v>85329.9586340346</v>
      </c>
      <c r="N220" s="35">
        <f t="shared" si="52"/>
        <v>638931.95863403461</v>
      </c>
      <c r="O220" s="35">
        <f t="shared" si="53"/>
        <v>14198.803498611851</v>
      </c>
      <c r="P220" s="36">
        <f t="shared" si="56"/>
        <v>0.94373850190646025</v>
      </c>
      <c r="Q220" s="206">
        <v>2876.4777770836808</v>
      </c>
      <c r="R220" s="36">
        <f t="shared" si="57"/>
        <v>-1.4165970685077384E-2</v>
      </c>
      <c r="S220" s="36">
        <f t="shared" si="58"/>
        <v>-1.8854263364323477E-2</v>
      </c>
      <c r="T220" s="204">
        <v>44999</v>
      </c>
      <c r="U220" s="221">
        <v>561557</v>
      </c>
      <c r="V220" s="4">
        <v>12538.952774366417</v>
      </c>
      <c r="Y220" s="44"/>
      <c r="Z220" s="44"/>
      <c r="AA220" s="44"/>
      <c r="AB220" s="44"/>
    </row>
    <row r="221" spans="2:28">
      <c r="B221" s="3">
        <v>4204</v>
      </c>
      <c r="C221" t="s">
        <v>241</v>
      </c>
      <c r="D221" s="210">
        <f>SUMIFS([1]juni20!$D$7:$D$362,[1]juni20!$B$7:$B$362,B221)</f>
        <v>1436015</v>
      </c>
      <c r="E221" s="37">
        <f t="shared" si="54"/>
        <v>12863.714134709271</v>
      </c>
      <c r="F221" s="180">
        <f t="shared" si="55"/>
        <v>0.85500037433649678</v>
      </c>
      <c r="G221" s="38">
        <f t="shared" si="45"/>
        <v>1308.9353807284335</v>
      </c>
      <c r="H221" s="38">
        <f t="shared" si="46"/>
        <v>146120.3833568572</v>
      </c>
      <c r="I221" s="38">
        <f t="shared" si="47"/>
        <v>236.96108016760297</v>
      </c>
      <c r="J221" s="39">
        <f t="shared" si="48"/>
        <v>26452.676262350022</v>
      </c>
      <c r="K221" s="38">
        <f t="shared" si="49"/>
        <v>54.212687087321825</v>
      </c>
      <c r="L221" s="39">
        <f t="shared" si="50"/>
        <v>6051.9248976189965</v>
      </c>
      <c r="M221" s="35">
        <f t="shared" si="51"/>
        <v>152172.3082544762</v>
      </c>
      <c r="N221" s="35">
        <f t="shared" si="52"/>
        <v>1588187.3082544762</v>
      </c>
      <c r="O221" s="35">
        <f t="shared" si="53"/>
        <v>14226.862202525024</v>
      </c>
      <c r="P221" s="36">
        <f t="shared" si="56"/>
        <v>0.94560345335811213</v>
      </c>
      <c r="Q221" s="206">
        <v>6936.5006275510532</v>
      </c>
      <c r="R221" s="36">
        <f t="shared" si="57"/>
        <v>-2.1890089111965851E-2</v>
      </c>
      <c r="S221" s="36">
        <f t="shared" si="58"/>
        <v>-3.2772288007659196E-2</v>
      </c>
      <c r="T221" s="204">
        <v>111633</v>
      </c>
      <c r="U221" s="221">
        <v>1468153</v>
      </c>
      <c r="V221" s="4">
        <v>13299.571523040828</v>
      </c>
      <c r="Y221" s="44"/>
      <c r="Z221" s="45"/>
      <c r="AA221" s="45"/>
      <c r="AB221" s="44"/>
    </row>
    <row r="222" spans="2:28">
      <c r="B222" s="3">
        <v>4205</v>
      </c>
      <c r="C222" t="s">
        <v>242</v>
      </c>
      <c r="D222" s="210">
        <f>SUMIFS([1]juni20!$D$7:$D$362,[1]juni20!$B$7:$B$362,B222)</f>
        <v>277430</v>
      </c>
      <c r="E222" s="37">
        <f t="shared" si="54"/>
        <v>12038.097717608262</v>
      </c>
      <c r="F222" s="180">
        <f t="shared" si="55"/>
        <v>0.80012490537881586</v>
      </c>
      <c r="G222" s="38">
        <f t="shared" si="45"/>
        <v>1804.3052309890393</v>
      </c>
      <c r="H222" s="38">
        <f t="shared" si="46"/>
        <v>41582.018353373402</v>
      </c>
      <c r="I222" s="38">
        <f t="shared" si="47"/>
        <v>525.92682615295632</v>
      </c>
      <c r="J222" s="39">
        <f t="shared" si="48"/>
        <v>12120.509635521032</v>
      </c>
      <c r="K222" s="38">
        <f t="shared" si="49"/>
        <v>343.17843307267515</v>
      </c>
      <c r="L222" s="39">
        <f t="shared" si="50"/>
        <v>7908.8901685928713</v>
      </c>
      <c r="M222" s="35">
        <f t="shared" si="51"/>
        <v>49490.908521966274</v>
      </c>
      <c r="N222" s="35">
        <f t="shared" si="52"/>
        <v>326920.90852196625</v>
      </c>
      <c r="O222" s="35">
        <f t="shared" si="53"/>
        <v>14185.581381669976</v>
      </c>
      <c r="P222" s="36">
        <f t="shared" si="56"/>
        <v>0.94285967991022812</v>
      </c>
      <c r="Q222" s="206">
        <v>674.40368898574525</v>
      </c>
      <c r="R222" s="36">
        <f t="shared" si="57"/>
        <v>-1.4685774155168434E-2</v>
      </c>
      <c r="S222" s="36">
        <f t="shared" si="58"/>
        <v>-2.0543105099399165E-2</v>
      </c>
      <c r="T222" s="204">
        <v>23046</v>
      </c>
      <c r="U222" s="221">
        <v>281565</v>
      </c>
      <c r="V222" s="4">
        <v>12290.584486446374</v>
      </c>
      <c r="Y222" s="44"/>
      <c r="Z222" s="45"/>
      <c r="AA222" s="45"/>
      <c r="AB222" s="44"/>
    </row>
    <row r="223" spans="2:28">
      <c r="B223" s="3">
        <v>4206</v>
      </c>
      <c r="C223" t="s">
        <v>243</v>
      </c>
      <c r="D223" s="210">
        <f>SUMIFS([1]juni20!$D$7:$D$362,[1]juni20!$B$7:$B$362,B223)</f>
        <v>116559</v>
      </c>
      <c r="E223" s="37">
        <f t="shared" si="54"/>
        <v>12027.551336291404</v>
      </c>
      <c r="F223" s="180">
        <f t="shared" si="55"/>
        <v>0.79942392898277803</v>
      </c>
      <c r="G223" s="38">
        <f t="shared" ref="G223:G286" si="59">($E$363-E223)*0.6</f>
        <v>1810.6330597791537</v>
      </c>
      <c r="H223" s="38">
        <f t="shared" ref="H223:H286" si="60">G223*T223/1000</f>
        <v>17546.844982319781</v>
      </c>
      <c r="I223" s="38">
        <f t="shared" ref="I223:I286" si="61">IF(E223&lt;E$363*0.9,(E$363*0.9-E223)*0.35,0)</f>
        <v>529.6180596138563</v>
      </c>
      <c r="J223" s="39">
        <f t="shared" ref="J223:J286" si="62">I223*T223/1000</f>
        <v>5132.5286157178816</v>
      </c>
      <c r="K223" s="38">
        <f t="shared" ref="K223:K286" si="63">I223+J$365</f>
        <v>346.86966653357513</v>
      </c>
      <c r="L223" s="39">
        <f t="shared" ref="L223:L286" si="64">K223*T223/1000</f>
        <v>3361.5139383768765</v>
      </c>
      <c r="M223" s="35">
        <f t="shared" ref="M223:M286" si="65">H223+L223</f>
        <v>20908.358920696657</v>
      </c>
      <c r="N223" s="35">
        <f t="shared" ref="N223:N286" si="66">D223+M223</f>
        <v>137467.35892069666</v>
      </c>
      <c r="O223" s="35">
        <f t="shared" ref="O223:O286" si="67">N223/T223*1000</f>
        <v>14185.054062604133</v>
      </c>
      <c r="P223" s="36">
        <f t="shared" si="56"/>
        <v>0.94282463109042625</v>
      </c>
      <c r="Q223" s="206">
        <v>1105.3461685307921</v>
      </c>
      <c r="R223" s="36">
        <f t="shared" si="57"/>
        <v>-4.3618461538461537E-2</v>
      </c>
      <c r="S223" s="36">
        <f t="shared" si="58"/>
        <v>-4.3223711135629422E-2</v>
      </c>
      <c r="T223" s="204">
        <v>9691</v>
      </c>
      <c r="U223" s="221">
        <v>121875</v>
      </c>
      <c r="V223" s="4">
        <v>12570.912841670965</v>
      </c>
      <c r="Y223" s="44"/>
      <c r="Z223" s="44"/>
      <c r="AA223" s="44"/>
      <c r="AB223" s="44"/>
    </row>
    <row r="224" spans="2:28">
      <c r="B224" s="3">
        <v>4207</v>
      </c>
      <c r="C224" t="s">
        <v>244</v>
      </c>
      <c r="D224" s="210">
        <f>SUMIFS([1]juni20!$D$7:$D$362,[1]juni20!$B$7:$B$362,B224)</f>
        <v>117547</v>
      </c>
      <c r="E224" s="37">
        <f t="shared" si="54"/>
        <v>13020.27027027027</v>
      </c>
      <c r="F224" s="180">
        <f t="shared" si="55"/>
        <v>0.86540604357848938</v>
      </c>
      <c r="G224" s="38">
        <f t="shared" si="59"/>
        <v>1215.0016993918343</v>
      </c>
      <c r="H224" s="38">
        <f t="shared" si="60"/>
        <v>10969.035342109481</v>
      </c>
      <c r="I224" s="38">
        <f t="shared" si="61"/>
        <v>182.16643272125339</v>
      </c>
      <c r="J224" s="39">
        <f t="shared" si="62"/>
        <v>1644.5985546074755</v>
      </c>
      <c r="K224" s="38">
        <f t="shared" si="63"/>
        <v>-0.58196035902776089</v>
      </c>
      <c r="L224" s="39">
        <f t="shared" si="64"/>
        <v>-5.2539381213026255</v>
      </c>
      <c r="M224" s="35">
        <f t="shared" si="65"/>
        <v>10963.781403988178</v>
      </c>
      <c r="N224" s="35">
        <f t="shared" si="66"/>
        <v>128510.78140398818</v>
      </c>
      <c r="O224" s="35">
        <f t="shared" si="67"/>
        <v>14234.690009303076</v>
      </c>
      <c r="P224" s="36">
        <f t="shared" si="56"/>
        <v>0.94612373682021189</v>
      </c>
      <c r="Q224" s="206">
        <v>769.8885057781481</v>
      </c>
      <c r="R224" s="36">
        <f t="shared" si="57"/>
        <v>-1.6688695186628966E-2</v>
      </c>
      <c r="S224" s="36">
        <f t="shared" si="58"/>
        <v>-1.2549812866856308E-2</v>
      </c>
      <c r="T224" s="204">
        <v>9028</v>
      </c>
      <c r="U224" s="221">
        <v>119542</v>
      </c>
      <c r="V224" s="4">
        <v>13185.748952128833</v>
      </c>
      <c r="Y224" s="44"/>
      <c r="Z224" s="44"/>
      <c r="AA224" s="44"/>
      <c r="AB224" s="44"/>
    </row>
    <row r="225" spans="2:28">
      <c r="B225" s="3">
        <v>4211</v>
      </c>
      <c r="C225" t="s">
        <v>245</v>
      </c>
      <c r="D225" s="210">
        <f>SUMIFS([1]juni20!$D$7:$D$362,[1]juni20!$B$7:$B$362,B225)</f>
        <v>24695</v>
      </c>
      <c r="E225" s="37">
        <f t="shared" si="54"/>
        <v>10170.922570016473</v>
      </c>
      <c r="F225" s="180">
        <f t="shared" si="55"/>
        <v>0.67602113306042833</v>
      </c>
      <c r="G225" s="38">
        <f t="shared" si="59"/>
        <v>2924.6103195441124</v>
      </c>
      <c r="H225" s="38">
        <f t="shared" si="60"/>
        <v>7100.9538558531049</v>
      </c>
      <c r="I225" s="38">
        <f t="shared" si="61"/>
        <v>1179.4381278100821</v>
      </c>
      <c r="J225" s="39">
        <f t="shared" si="62"/>
        <v>2863.6757743228791</v>
      </c>
      <c r="K225" s="38">
        <f t="shared" si="63"/>
        <v>996.68973472980088</v>
      </c>
      <c r="L225" s="39">
        <f t="shared" si="64"/>
        <v>2419.9626759239563</v>
      </c>
      <c r="M225" s="35">
        <f t="shared" si="65"/>
        <v>9520.9165317770603</v>
      </c>
      <c r="N225" s="35">
        <f t="shared" si="66"/>
        <v>34215.91653177706</v>
      </c>
      <c r="O225" s="35">
        <f t="shared" si="67"/>
        <v>14092.222624290387</v>
      </c>
      <c r="P225" s="36">
        <f t="shared" si="56"/>
        <v>0.93665449129430889</v>
      </c>
      <c r="Q225" s="206">
        <v>391.49480416807091</v>
      </c>
      <c r="R225" s="36">
        <f t="shared" si="57"/>
        <v>-2.9970932516301358E-2</v>
      </c>
      <c r="S225" s="36">
        <f t="shared" si="58"/>
        <v>-1.9583471332373942E-2</v>
      </c>
      <c r="T225" s="204">
        <v>2428</v>
      </c>
      <c r="U225" s="221">
        <v>25458</v>
      </c>
      <c r="V225" s="4">
        <v>10374.083129584353</v>
      </c>
      <c r="Y225" s="44"/>
      <c r="Z225" s="44"/>
      <c r="AA225" s="44"/>
      <c r="AB225" s="44"/>
    </row>
    <row r="226" spans="2:28">
      <c r="B226" s="3">
        <v>4212</v>
      </c>
      <c r="C226" t="s">
        <v>246</v>
      </c>
      <c r="D226" s="210">
        <f>SUMIFS([1]juni20!$D$7:$D$362,[1]juni20!$B$7:$B$362,B226)</f>
        <v>23063</v>
      </c>
      <c r="E226" s="37">
        <f t="shared" si="54"/>
        <v>10998.092513113972</v>
      </c>
      <c r="F226" s="180">
        <f t="shared" si="55"/>
        <v>0.7309998587676475</v>
      </c>
      <c r="G226" s="38">
        <f t="shared" si="59"/>
        <v>2428.3083536856129</v>
      </c>
      <c r="H226" s="38">
        <f t="shared" si="60"/>
        <v>5092.1626176787304</v>
      </c>
      <c r="I226" s="38">
        <f t="shared" si="61"/>
        <v>889.9286477259576</v>
      </c>
      <c r="J226" s="39">
        <f t="shared" si="62"/>
        <v>1866.1803742813331</v>
      </c>
      <c r="K226" s="38">
        <f t="shared" si="63"/>
        <v>707.18025464567643</v>
      </c>
      <c r="L226" s="39">
        <f t="shared" si="64"/>
        <v>1482.9569939919834</v>
      </c>
      <c r="M226" s="35">
        <f t="shared" si="65"/>
        <v>6575.1196116707142</v>
      </c>
      <c r="N226" s="35">
        <f t="shared" si="66"/>
        <v>29638.119611670714</v>
      </c>
      <c r="O226" s="35">
        <f t="shared" si="67"/>
        <v>14133.581121445262</v>
      </c>
      <c r="P226" s="36">
        <f t="shared" si="56"/>
        <v>0.93940342757966988</v>
      </c>
      <c r="Q226" s="206">
        <v>382.57152155702079</v>
      </c>
      <c r="R226" s="36">
        <f t="shared" si="57"/>
        <v>4.7223357399082774E-2</v>
      </c>
      <c r="S226" s="36">
        <f t="shared" si="58"/>
        <v>4.5225792578102206E-2</v>
      </c>
      <c r="T226" s="204">
        <v>2097</v>
      </c>
      <c r="U226" s="221">
        <v>22023</v>
      </c>
      <c r="V226" s="4">
        <v>10522.216913521261</v>
      </c>
      <c r="Y226" s="44"/>
      <c r="Z226" s="44"/>
    </row>
    <row r="227" spans="2:28">
      <c r="B227" s="3">
        <v>4213</v>
      </c>
      <c r="C227" t="s">
        <v>247</v>
      </c>
      <c r="D227" s="210">
        <f>SUMIFS([1]juni20!$D$7:$D$362,[1]juni20!$B$7:$B$362,B227)</f>
        <v>70856</v>
      </c>
      <c r="E227" s="37">
        <f t="shared" si="54"/>
        <v>11705.930943333884</v>
      </c>
      <c r="F227" s="180">
        <f t="shared" si="55"/>
        <v>0.77804708917638365</v>
      </c>
      <c r="G227" s="38">
        <f t="shared" si="59"/>
        <v>2003.6052955536659</v>
      </c>
      <c r="H227" s="38">
        <f t="shared" si="60"/>
        <v>12127.822853986339</v>
      </c>
      <c r="I227" s="38">
        <f t="shared" si="61"/>
        <v>642.18519714898844</v>
      </c>
      <c r="J227" s="39">
        <f t="shared" si="62"/>
        <v>3887.1469983428269</v>
      </c>
      <c r="K227" s="38">
        <f t="shared" si="63"/>
        <v>459.43680406870726</v>
      </c>
      <c r="L227" s="39">
        <f t="shared" si="64"/>
        <v>2780.9709750278848</v>
      </c>
      <c r="M227" s="35">
        <f t="shared" si="65"/>
        <v>14908.793829014225</v>
      </c>
      <c r="N227" s="35">
        <f t="shared" si="66"/>
        <v>85764.793829014219</v>
      </c>
      <c r="O227" s="35">
        <f t="shared" si="67"/>
        <v>14168.973042956257</v>
      </c>
      <c r="P227" s="36">
        <f t="shared" si="56"/>
        <v>0.9417557891001066</v>
      </c>
      <c r="Q227" s="206">
        <v>652.82335240087741</v>
      </c>
      <c r="R227" s="36">
        <f t="shared" si="57"/>
        <v>-4.1644687901535131E-2</v>
      </c>
      <c r="S227" s="36">
        <f t="shared" si="58"/>
        <v>-3.9111450664863205E-2</v>
      </c>
      <c r="T227" s="204">
        <v>6053</v>
      </c>
      <c r="U227" s="221">
        <v>73935</v>
      </c>
      <c r="V227" s="4">
        <v>12182.402372713792</v>
      </c>
      <c r="Y227" s="44"/>
      <c r="Z227" s="44"/>
    </row>
    <row r="228" spans="2:28">
      <c r="B228" s="3">
        <v>4214</v>
      </c>
      <c r="C228" t="s">
        <v>248</v>
      </c>
      <c r="D228" s="210">
        <f>SUMIFS([1]juni20!$D$7:$D$362,[1]juni20!$B$7:$B$362,B228)</f>
        <v>67884</v>
      </c>
      <c r="E228" s="37">
        <f t="shared" si="54"/>
        <v>11407.158460762897</v>
      </c>
      <c r="F228" s="180">
        <f t="shared" si="55"/>
        <v>0.75818885991502494</v>
      </c>
      <c r="G228" s="38">
        <f t="shared" si="59"/>
        <v>2182.8687850962579</v>
      </c>
      <c r="H228" s="38">
        <f t="shared" si="60"/>
        <v>12990.25214010783</v>
      </c>
      <c r="I228" s="38">
        <f t="shared" si="61"/>
        <v>746.75556604883377</v>
      </c>
      <c r="J228" s="39">
        <f t="shared" si="62"/>
        <v>4443.9423735566106</v>
      </c>
      <c r="K228" s="38">
        <f t="shared" si="63"/>
        <v>564.0071729685526</v>
      </c>
      <c r="L228" s="39">
        <f t="shared" si="64"/>
        <v>3356.4066863358566</v>
      </c>
      <c r="M228" s="35">
        <f t="shared" si="65"/>
        <v>16346.658826443687</v>
      </c>
      <c r="N228" s="35">
        <f t="shared" si="66"/>
        <v>84230.658826443687</v>
      </c>
      <c r="O228" s="35">
        <f t="shared" si="67"/>
        <v>14154.034418827709</v>
      </c>
      <c r="P228" s="36">
        <f t="shared" si="56"/>
        <v>0.9407628776370387</v>
      </c>
      <c r="Q228" s="206">
        <v>1068.5414042850844</v>
      </c>
      <c r="R228" s="36">
        <f t="shared" si="57"/>
        <v>-7.9644595127796695E-3</v>
      </c>
      <c r="S228" s="36">
        <f t="shared" si="58"/>
        <v>-2.5634727920046584E-2</v>
      </c>
      <c r="T228" s="204">
        <v>5951</v>
      </c>
      <c r="U228" s="221">
        <v>68429</v>
      </c>
      <c r="V228" s="4">
        <v>11707.271171941831</v>
      </c>
      <c r="Y228" s="44"/>
      <c r="Z228" s="44"/>
    </row>
    <row r="229" spans="2:28">
      <c r="B229" s="3">
        <v>4215</v>
      </c>
      <c r="C229" t="s">
        <v>249</v>
      </c>
      <c r="D229" s="210">
        <f>SUMIFS([1]juni20!$D$7:$D$362,[1]juni20!$B$7:$B$362,B229)</f>
        <v>143504</v>
      </c>
      <c r="E229" s="37">
        <f t="shared" si="54"/>
        <v>12958.641863825176</v>
      </c>
      <c r="F229" s="180">
        <f t="shared" si="55"/>
        <v>0.86130984631939911</v>
      </c>
      <c r="G229" s="38">
        <f t="shared" si="59"/>
        <v>1251.9787432588905</v>
      </c>
      <c r="H229" s="38">
        <f t="shared" si="60"/>
        <v>13864.412602848954</v>
      </c>
      <c r="I229" s="38">
        <f t="shared" si="61"/>
        <v>203.73637497703621</v>
      </c>
      <c r="J229" s="39">
        <f t="shared" si="62"/>
        <v>2256.1766164956994</v>
      </c>
      <c r="K229" s="38">
        <f t="shared" si="63"/>
        <v>20.987981896755059</v>
      </c>
      <c r="L229" s="39">
        <f t="shared" si="64"/>
        <v>232.42091152466551</v>
      </c>
      <c r="M229" s="35">
        <f t="shared" si="65"/>
        <v>14096.833514373619</v>
      </c>
      <c r="N229" s="35">
        <f t="shared" si="66"/>
        <v>157600.83351437363</v>
      </c>
      <c r="O229" s="35">
        <f t="shared" si="67"/>
        <v>14231.608588980824</v>
      </c>
      <c r="P229" s="36">
        <f t="shared" si="56"/>
        <v>0.94591892695725743</v>
      </c>
      <c r="Q229" s="206">
        <v>1030.1940532772551</v>
      </c>
      <c r="R229" s="36">
        <f t="shared" si="57"/>
        <v>-2.1372359142923389E-2</v>
      </c>
      <c r="S229" s="36">
        <f t="shared" si="58"/>
        <v>-2.8795577657642062E-2</v>
      </c>
      <c r="T229" s="204">
        <v>11074</v>
      </c>
      <c r="U229" s="221">
        <v>146638</v>
      </c>
      <c r="V229" s="4">
        <v>13342.857142857143</v>
      </c>
      <c r="Y229" s="44"/>
      <c r="Z229" s="44"/>
    </row>
    <row r="230" spans="2:28">
      <c r="B230" s="3">
        <v>4216</v>
      </c>
      <c r="C230" t="s">
        <v>250</v>
      </c>
      <c r="D230" s="210">
        <f>SUMIFS([1]juni20!$D$7:$D$362,[1]juni20!$B$7:$B$362,B230)</f>
        <v>54805</v>
      </c>
      <c r="E230" s="37">
        <f t="shared" si="54"/>
        <v>10486.988136241867</v>
      </c>
      <c r="F230" s="180">
        <f t="shared" si="55"/>
        <v>0.69702876542909464</v>
      </c>
      <c r="G230" s="38">
        <f t="shared" si="59"/>
        <v>2734.9709798088757</v>
      </c>
      <c r="H230" s="38">
        <f t="shared" si="60"/>
        <v>14292.958340481184</v>
      </c>
      <c r="I230" s="38">
        <f t="shared" si="61"/>
        <v>1068.8151796311943</v>
      </c>
      <c r="J230" s="39">
        <f t="shared" si="62"/>
        <v>5585.6281287526208</v>
      </c>
      <c r="K230" s="38">
        <f t="shared" si="63"/>
        <v>886.06678655091309</v>
      </c>
      <c r="L230" s="39">
        <f t="shared" si="64"/>
        <v>4630.5850265150721</v>
      </c>
      <c r="M230" s="35">
        <f t="shared" si="65"/>
        <v>18923.543366996255</v>
      </c>
      <c r="N230" s="35">
        <f t="shared" si="66"/>
        <v>73728.543366996251</v>
      </c>
      <c r="O230" s="35">
        <f t="shared" si="67"/>
        <v>14108.025902601656</v>
      </c>
      <c r="P230" s="36">
        <f t="shared" si="56"/>
        <v>0.93770487291274207</v>
      </c>
      <c r="Q230" s="206">
        <v>1078.5956946385231</v>
      </c>
      <c r="R230" s="36">
        <f t="shared" si="57"/>
        <v>-3.4460280826623911E-2</v>
      </c>
      <c r="S230" s="36">
        <f t="shared" si="58"/>
        <v>-3.7046877854642904E-2</v>
      </c>
      <c r="T230" s="204">
        <v>5226</v>
      </c>
      <c r="U230" s="221">
        <v>56761</v>
      </c>
      <c r="V230" s="4">
        <v>10890.445126630852</v>
      </c>
      <c r="Y230" s="44"/>
      <c r="Z230" s="44"/>
    </row>
    <row r="231" spans="2:28">
      <c r="B231" s="3">
        <v>4217</v>
      </c>
      <c r="C231" t="s">
        <v>251</v>
      </c>
      <c r="D231" s="210">
        <f>SUMIFS([1]juni20!$D$7:$D$362,[1]juni20!$B$7:$B$362,B231)</f>
        <v>22909</v>
      </c>
      <c r="E231" s="37">
        <f t="shared" si="54"/>
        <v>12477.668845315904</v>
      </c>
      <c r="F231" s="180">
        <f t="shared" si="55"/>
        <v>0.82934146560409827</v>
      </c>
      <c r="G231" s="38">
        <f t="shared" si="59"/>
        <v>1540.5625543644539</v>
      </c>
      <c r="H231" s="38">
        <f t="shared" si="60"/>
        <v>2828.4728498131376</v>
      </c>
      <c r="I231" s="38">
        <f t="shared" si="61"/>
        <v>372.07693145528145</v>
      </c>
      <c r="J231" s="39">
        <f t="shared" si="62"/>
        <v>683.13324615189674</v>
      </c>
      <c r="K231" s="38">
        <f t="shared" si="63"/>
        <v>189.32853837500031</v>
      </c>
      <c r="L231" s="39">
        <f t="shared" si="64"/>
        <v>347.60719645650056</v>
      </c>
      <c r="M231" s="35">
        <f t="shared" si="65"/>
        <v>3176.0800462696379</v>
      </c>
      <c r="N231" s="35">
        <f t="shared" si="66"/>
        <v>26085.080046269639</v>
      </c>
      <c r="O231" s="35">
        <f t="shared" si="67"/>
        <v>14207.559938055359</v>
      </c>
      <c r="P231" s="36">
        <f t="shared" si="56"/>
        <v>0.94432050792149236</v>
      </c>
      <c r="Q231" s="206">
        <v>338.42506608425674</v>
      </c>
      <c r="R231" s="36">
        <f t="shared" si="57"/>
        <v>2.5470008952551478E-2</v>
      </c>
      <c r="S231" s="36">
        <f t="shared" si="58"/>
        <v>3.2172427311718509E-2</v>
      </c>
      <c r="T231" s="204">
        <v>1836</v>
      </c>
      <c r="U231" s="221">
        <v>22340</v>
      </c>
      <c r="V231" s="4">
        <v>12088.744588744588</v>
      </c>
      <c r="Y231" s="44"/>
      <c r="Z231" s="44"/>
    </row>
    <row r="232" spans="2:28">
      <c r="B232" s="3">
        <v>4218</v>
      </c>
      <c r="C232" t="s">
        <v>252</v>
      </c>
      <c r="D232" s="210">
        <f>SUMIFS([1]juni20!$D$7:$D$362,[1]juni20!$B$7:$B$362,B232)</f>
        <v>17556</v>
      </c>
      <c r="E232" s="37">
        <f t="shared" si="54"/>
        <v>13190.082644628099</v>
      </c>
      <c r="F232" s="180">
        <f t="shared" si="55"/>
        <v>0.87669280276191663</v>
      </c>
      <c r="G232" s="38">
        <f t="shared" si="59"/>
        <v>1113.1142747771369</v>
      </c>
      <c r="H232" s="38">
        <f t="shared" si="60"/>
        <v>1481.5550997283692</v>
      </c>
      <c r="I232" s="38">
        <f t="shared" si="61"/>
        <v>122.73210169601325</v>
      </c>
      <c r="J232" s="39">
        <f t="shared" si="62"/>
        <v>163.35642735739364</v>
      </c>
      <c r="K232" s="38">
        <f t="shared" si="63"/>
        <v>-60.016291384267902</v>
      </c>
      <c r="L232" s="39">
        <f t="shared" si="64"/>
        <v>-79.881683832460581</v>
      </c>
      <c r="M232" s="35">
        <f t="shared" si="65"/>
        <v>1401.6734158959086</v>
      </c>
      <c r="N232" s="35">
        <f t="shared" si="66"/>
        <v>18957.673415895908</v>
      </c>
      <c r="O232" s="35">
        <f t="shared" si="67"/>
        <v>14243.180628020968</v>
      </c>
      <c r="P232" s="36">
        <f t="shared" si="56"/>
        <v>0.94668807477938322</v>
      </c>
      <c r="Q232" s="206">
        <v>499.79354639069845</v>
      </c>
      <c r="R232" s="36">
        <f t="shared" si="57"/>
        <v>-2.5586945662429927E-2</v>
      </c>
      <c r="S232" s="36">
        <f t="shared" si="58"/>
        <v>-2.9247400412007567E-2</v>
      </c>
      <c r="T232" s="204">
        <v>1331</v>
      </c>
      <c r="U232" s="221">
        <v>18017</v>
      </c>
      <c r="V232" s="4">
        <v>13587.481146304675</v>
      </c>
      <c r="Y232" s="44"/>
      <c r="Z232" s="44"/>
    </row>
    <row r="233" spans="2:28">
      <c r="B233" s="3">
        <v>4219</v>
      </c>
      <c r="C233" t="s">
        <v>253</v>
      </c>
      <c r="D233" s="210">
        <f>SUMIFS([1]juni20!$D$7:$D$362,[1]juni20!$B$7:$B$362,B233)</f>
        <v>41396</v>
      </c>
      <c r="E233" s="37">
        <f t="shared" si="54"/>
        <v>11391.304347826088</v>
      </c>
      <c r="F233" s="180">
        <f t="shared" si="55"/>
        <v>0.75713509951940405</v>
      </c>
      <c r="G233" s="38">
        <f t="shared" si="59"/>
        <v>2192.3812528583435</v>
      </c>
      <c r="H233" s="38">
        <f t="shared" si="60"/>
        <v>7967.1134728872203</v>
      </c>
      <c r="I233" s="38">
        <f t="shared" si="61"/>
        <v>752.30450557671702</v>
      </c>
      <c r="J233" s="39">
        <f t="shared" si="62"/>
        <v>2733.8745732657894</v>
      </c>
      <c r="K233" s="38">
        <f t="shared" si="63"/>
        <v>569.55611249643584</v>
      </c>
      <c r="L233" s="39">
        <f t="shared" si="64"/>
        <v>2069.7669128120478</v>
      </c>
      <c r="M233" s="35">
        <f t="shared" si="65"/>
        <v>10036.880385699267</v>
      </c>
      <c r="N233" s="35">
        <f t="shared" si="66"/>
        <v>51432.880385699267</v>
      </c>
      <c r="O233" s="35">
        <f t="shared" si="67"/>
        <v>14153.241713180867</v>
      </c>
      <c r="P233" s="36">
        <f t="shared" si="56"/>
        <v>0.94071018961725761</v>
      </c>
      <c r="Q233" s="206">
        <v>149.1784260077311</v>
      </c>
      <c r="R233" s="36">
        <f t="shared" si="57"/>
        <v>3.1444660387701204E-2</v>
      </c>
      <c r="S233" s="36">
        <f t="shared" si="58"/>
        <v>3.2579987476735565E-2</v>
      </c>
      <c r="T233" s="204">
        <v>3634</v>
      </c>
      <c r="U233" s="221">
        <v>40134</v>
      </c>
      <c r="V233" s="4">
        <v>11031.885651456845</v>
      </c>
      <c r="Y233" s="44"/>
      <c r="Z233" s="44"/>
    </row>
    <row r="234" spans="2:28">
      <c r="B234" s="3">
        <v>4220</v>
      </c>
      <c r="C234" t="s">
        <v>254</v>
      </c>
      <c r="D234" s="210">
        <f>SUMIFS([1]juni20!$D$7:$D$362,[1]juni20!$B$7:$B$362,B234)</f>
        <v>16457</v>
      </c>
      <c r="E234" s="37">
        <f t="shared" si="54"/>
        <v>14162.650602409638</v>
      </c>
      <c r="F234" s="180">
        <f t="shared" si="55"/>
        <v>0.94133556139779107</v>
      </c>
      <c r="G234" s="38">
        <f t="shared" si="59"/>
        <v>529.57350010821358</v>
      </c>
      <c r="H234" s="38">
        <f t="shared" si="60"/>
        <v>615.36440712574415</v>
      </c>
      <c r="I234" s="38">
        <f t="shared" si="61"/>
        <v>0</v>
      </c>
      <c r="J234" s="39">
        <f t="shared" si="62"/>
        <v>0</v>
      </c>
      <c r="K234" s="38">
        <f t="shared" si="63"/>
        <v>-182.74839308028115</v>
      </c>
      <c r="L234" s="39">
        <f t="shared" si="64"/>
        <v>-212.35363275928671</v>
      </c>
      <c r="M234" s="35">
        <f t="shared" si="65"/>
        <v>403.01077436645744</v>
      </c>
      <c r="N234" s="35">
        <f t="shared" si="66"/>
        <v>16860.010774366456</v>
      </c>
      <c r="O234" s="35">
        <f t="shared" si="67"/>
        <v>14509.475709437571</v>
      </c>
      <c r="P234" s="36">
        <f t="shared" si="56"/>
        <v>0.96438765920040392</v>
      </c>
      <c r="Q234" s="206">
        <v>99.527672664689362</v>
      </c>
      <c r="R234" s="36">
        <f t="shared" si="57"/>
        <v>5.3760156393182238E-3</v>
      </c>
      <c r="S234" s="36">
        <f t="shared" si="58"/>
        <v>3.1332367161847861E-2</v>
      </c>
      <c r="T234" s="204">
        <v>1162</v>
      </c>
      <c r="U234" s="221">
        <v>16369</v>
      </c>
      <c r="V234" s="4">
        <v>13732.382550335571</v>
      </c>
      <c r="Y234" s="44"/>
      <c r="Z234" s="44"/>
    </row>
    <row r="235" spans="2:28">
      <c r="B235" s="3">
        <v>4221</v>
      </c>
      <c r="C235" t="s">
        <v>255</v>
      </c>
      <c r="D235" s="210">
        <f>SUMIFS([1]juni20!$D$7:$D$362,[1]juni20!$B$7:$B$362,B235)</f>
        <v>30218</v>
      </c>
      <c r="E235" s="37">
        <f t="shared" si="54"/>
        <v>25960.481099656357</v>
      </c>
      <c r="F235" s="180">
        <f t="shared" si="55"/>
        <v>1.7254908516873215</v>
      </c>
      <c r="G235" s="38">
        <f t="shared" si="59"/>
        <v>-6549.1247982398181</v>
      </c>
      <c r="H235" s="38">
        <f t="shared" si="60"/>
        <v>-7623.1812651511491</v>
      </c>
      <c r="I235" s="38">
        <f t="shared" si="61"/>
        <v>0</v>
      </c>
      <c r="J235" s="39">
        <f t="shared" si="62"/>
        <v>0</v>
      </c>
      <c r="K235" s="38">
        <f t="shared" si="63"/>
        <v>-182.74839308028115</v>
      </c>
      <c r="L235" s="39">
        <f t="shared" si="64"/>
        <v>-212.71912954544723</v>
      </c>
      <c r="M235" s="35">
        <f t="shared" si="65"/>
        <v>-7835.9003946965968</v>
      </c>
      <c r="N235" s="35">
        <f t="shared" si="66"/>
        <v>22382.099605303403</v>
      </c>
      <c r="O235" s="35">
        <f t="shared" si="67"/>
        <v>19228.607908336257</v>
      </c>
      <c r="P235" s="36">
        <f t="shared" si="56"/>
        <v>1.2780497753162157</v>
      </c>
      <c r="Q235" s="206">
        <v>81.331334751889699</v>
      </c>
      <c r="R235" s="36">
        <f t="shared" si="57"/>
        <v>2.7753214067070268E-2</v>
      </c>
      <c r="S235" s="36">
        <f t="shared" si="58"/>
        <v>2.0689618094100665E-2</v>
      </c>
      <c r="T235" s="204">
        <v>1164</v>
      </c>
      <c r="U235" s="221">
        <v>29402</v>
      </c>
      <c r="V235" s="4">
        <v>25434.256055363323</v>
      </c>
      <c r="Y235" s="44"/>
      <c r="Z235" s="44"/>
    </row>
    <row r="236" spans="2:28">
      <c r="B236" s="3">
        <v>4222</v>
      </c>
      <c r="C236" t="s">
        <v>256</v>
      </c>
      <c r="D236" s="210">
        <f>SUMIFS([1]juni20!$D$7:$D$362,[1]juni20!$B$7:$B$362,B236)</f>
        <v>57904</v>
      </c>
      <c r="E236" s="37">
        <f t="shared" si="54"/>
        <v>60004.145077720212</v>
      </c>
      <c r="F236" s="180">
        <f t="shared" si="55"/>
        <v>3.9882390082630468</v>
      </c>
      <c r="G236" s="38">
        <f t="shared" si="59"/>
        <v>-26975.32318507813</v>
      </c>
      <c r="H236" s="38">
        <f t="shared" si="60"/>
        <v>-26031.186873600396</v>
      </c>
      <c r="I236" s="38">
        <f t="shared" si="61"/>
        <v>0</v>
      </c>
      <c r="J236" s="39">
        <f t="shared" si="62"/>
        <v>0</v>
      </c>
      <c r="K236" s="38">
        <f t="shared" si="63"/>
        <v>-182.74839308028115</v>
      </c>
      <c r="L236" s="39">
        <f t="shared" si="64"/>
        <v>-176.35219932247131</v>
      </c>
      <c r="M236" s="35">
        <f t="shared" si="65"/>
        <v>-26207.539072922867</v>
      </c>
      <c r="N236" s="35">
        <f t="shared" si="66"/>
        <v>31696.460927077133</v>
      </c>
      <c r="O236" s="35">
        <f t="shared" si="67"/>
        <v>32846.073499561797</v>
      </c>
      <c r="P236" s="36">
        <f t="shared" si="56"/>
        <v>2.1831490379465053</v>
      </c>
      <c r="Q236" s="206">
        <v>-66.233042924766778</v>
      </c>
      <c r="R236" s="36">
        <f t="shared" si="57"/>
        <v>-1.2517480132337392E-2</v>
      </c>
      <c r="S236" s="36">
        <f t="shared" si="58"/>
        <v>-2.4797055508930042E-2</v>
      </c>
      <c r="T236" s="204">
        <v>965</v>
      </c>
      <c r="U236" s="221">
        <v>58638</v>
      </c>
      <c r="V236" s="4">
        <v>61529.905561385101</v>
      </c>
      <c r="Y236" s="44"/>
      <c r="Z236" s="44"/>
    </row>
    <row r="237" spans="2:28">
      <c r="B237" s="3">
        <v>4223</v>
      </c>
      <c r="C237" t="s">
        <v>257</v>
      </c>
      <c r="D237" s="210">
        <f>SUMIFS([1]juni20!$D$7:$D$362,[1]juni20!$B$7:$B$362,B237)</f>
        <v>164134</v>
      </c>
      <c r="E237" s="37">
        <f t="shared" si="54"/>
        <v>11109.652091512116</v>
      </c>
      <c r="F237" s="180">
        <f t="shared" si="55"/>
        <v>0.73841478421549067</v>
      </c>
      <c r="G237" s="38">
        <f t="shared" si="59"/>
        <v>2361.3726066467266</v>
      </c>
      <c r="H237" s="38">
        <f t="shared" si="60"/>
        <v>34886.918890598739</v>
      </c>
      <c r="I237" s="38">
        <f t="shared" si="61"/>
        <v>850.88279528660712</v>
      </c>
      <c r="J237" s="39">
        <f t="shared" si="62"/>
        <v>12570.942417564334</v>
      </c>
      <c r="K237" s="38">
        <f t="shared" si="63"/>
        <v>668.13440220632594</v>
      </c>
      <c r="L237" s="39">
        <f t="shared" si="64"/>
        <v>9871.0176581962587</v>
      </c>
      <c r="M237" s="35">
        <f t="shared" si="65"/>
        <v>44757.936548794998</v>
      </c>
      <c r="N237" s="35">
        <f t="shared" si="66"/>
        <v>208891.936548795</v>
      </c>
      <c r="O237" s="35">
        <f t="shared" si="67"/>
        <v>14139.159100365168</v>
      </c>
      <c r="P237" s="36">
        <f t="shared" si="56"/>
        <v>0.93977417385206186</v>
      </c>
      <c r="Q237" s="206">
        <v>2234.4549163011034</v>
      </c>
      <c r="R237" s="36">
        <f t="shared" si="57"/>
        <v>-2.0186543115294346E-3</v>
      </c>
      <c r="S237" s="36">
        <f t="shared" si="58"/>
        <v>-1.1745831364402043E-2</v>
      </c>
      <c r="T237" s="204">
        <v>14774</v>
      </c>
      <c r="U237" s="221">
        <v>164466</v>
      </c>
      <c r="V237" s="4">
        <v>11241.695146958305</v>
      </c>
      <c r="Y237" s="44"/>
      <c r="Z237" s="44"/>
    </row>
    <row r="238" spans="2:28">
      <c r="B238" s="3">
        <v>4224</v>
      </c>
      <c r="C238" t="s">
        <v>258</v>
      </c>
      <c r="D238" s="210">
        <f>SUMIFS([1]juni20!$D$7:$D$362,[1]juni20!$B$7:$B$362,B238)</f>
        <v>27260</v>
      </c>
      <c r="E238" s="37">
        <f t="shared" si="54"/>
        <v>29248.927038626607</v>
      </c>
      <c r="F238" s="180">
        <f t="shared" si="55"/>
        <v>1.9440608913633812</v>
      </c>
      <c r="G238" s="38">
        <f t="shared" si="59"/>
        <v>-8522.1923616219683</v>
      </c>
      <c r="H238" s="38">
        <f t="shared" si="60"/>
        <v>-7942.6832810316746</v>
      </c>
      <c r="I238" s="38">
        <f t="shared" si="61"/>
        <v>0</v>
      </c>
      <c r="J238" s="39">
        <f t="shared" si="62"/>
        <v>0</v>
      </c>
      <c r="K238" s="38">
        <f t="shared" si="63"/>
        <v>-182.74839308028115</v>
      </c>
      <c r="L238" s="39">
        <f t="shared" si="64"/>
        <v>-170.32150235082204</v>
      </c>
      <c r="M238" s="35">
        <f t="shared" si="65"/>
        <v>-8113.0047833824965</v>
      </c>
      <c r="N238" s="35">
        <f t="shared" si="66"/>
        <v>19146.995216617503</v>
      </c>
      <c r="O238" s="35">
        <f t="shared" si="67"/>
        <v>20543.986283924358</v>
      </c>
      <c r="P238" s="36">
        <f t="shared" si="56"/>
        <v>1.3654777911866396</v>
      </c>
      <c r="Q238" s="206">
        <v>-3.89346736360676</v>
      </c>
      <c r="R238" s="36">
        <f t="shared" si="57"/>
        <v>-2.1466006174169001E-2</v>
      </c>
      <c r="S238" s="36">
        <f t="shared" si="58"/>
        <v>-1.4116501928696143E-2</v>
      </c>
      <c r="T238" s="204">
        <v>932</v>
      </c>
      <c r="U238" s="221">
        <v>27858</v>
      </c>
      <c r="V238" s="4">
        <v>29667.731629392973</v>
      </c>
      <c r="Y238" s="44"/>
      <c r="Z238" s="44"/>
    </row>
    <row r="239" spans="2:28">
      <c r="B239" s="3">
        <v>4225</v>
      </c>
      <c r="C239" t="s">
        <v>259</v>
      </c>
      <c r="D239" s="210">
        <f>SUMIFS([1]juni20!$D$7:$D$362,[1]juni20!$B$7:$B$362,B239)</f>
        <v>113573</v>
      </c>
      <c r="E239" s="37">
        <f t="shared" si="54"/>
        <v>10957.35648818138</v>
      </c>
      <c r="F239" s="180">
        <f t="shared" si="55"/>
        <v>0.728292295757337</v>
      </c>
      <c r="G239" s="38">
        <f t="shared" si="59"/>
        <v>2452.7499686451683</v>
      </c>
      <c r="H239" s="38">
        <f t="shared" si="60"/>
        <v>25422.753425007169</v>
      </c>
      <c r="I239" s="38">
        <f t="shared" si="61"/>
        <v>904.18625645236477</v>
      </c>
      <c r="J239" s="39">
        <f t="shared" si="62"/>
        <v>9371.890548128762</v>
      </c>
      <c r="K239" s="38">
        <f t="shared" si="63"/>
        <v>721.4378633720836</v>
      </c>
      <c r="L239" s="39">
        <f t="shared" si="64"/>
        <v>7477.7034538516464</v>
      </c>
      <c r="M239" s="35">
        <f t="shared" si="65"/>
        <v>32900.456878858815</v>
      </c>
      <c r="N239" s="35">
        <f t="shared" si="66"/>
        <v>146473.45687885882</v>
      </c>
      <c r="O239" s="35">
        <f t="shared" si="67"/>
        <v>14131.544320198633</v>
      </c>
      <c r="P239" s="36">
        <f t="shared" si="56"/>
        <v>0.93926804942915432</v>
      </c>
      <c r="Q239" s="206">
        <v>321.32590411946512</v>
      </c>
      <c r="R239" s="36">
        <f t="shared" si="57"/>
        <v>-2.1521310232530091E-2</v>
      </c>
      <c r="S239" s="36">
        <f t="shared" si="58"/>
        <v>-1.9255657694718195E-2</v>
      </c>
      <c r="T239" s="204">
        <v>10365</v>
      </c>
      <c r="U239" s="221">
        <v>116071</v>
      </c>
      <c r="V239" s="4">
        <v>11172.49013379536</v>
      </c>
      <c r="Y239" s="44"/>
      <c r="Z239" s="45"/>
      <c r="AA239" s="45"/>
      <c r="AB239" s="44"/>
    </row>
    <row r="240" spans="2:28">
      <c r="B240" s="3">
        <v>4226</v>
      </c>
      <c r="C240" t="s">
        <v>260</v>
      </c>
      <c r="D240" s="210">
        <f>SUMIFS([1]juni20!$D$7:$D$362,[1]juni20!$B$7:$B$362,B240)</f>
        <v>19532</v>
      </c>
      <c r="E240" s="37">
        <f t="shared" si="54"/>
        <v>11626.190476190477</v>
      </c>
      <c r="F240" s="180">
        <f t="shared" si="55"/>
        <v>0.7727470546339944</v>
      </c>
      <c r="G240" s="38">
        <f t="shared" si="59"/>
        <v>2051.4495758397102</v>
      </c>
      <c r="H240" s="38">
        <f t="shared" si="60"/>
        <v>3446.435287410713</v>
      </c>
      <c r="I240" s="38">
        <f t="shared" si="61"/>
        <v>670.09436064918089</v>
      </c>
      <c r="J240" s="39">
        <f t="shared" si="62"/>
        <v>1125.758525890624</v>
      </c>
      <c r="K240" s="38">
        <f t="shared" si="63"/>
        <v>487.34596756889971</v>
      </c>
      <c r="L240" s="39">
        <f t="shared" si="64"/>
        <v>818.74122551575147</v>
      </c>
      <c r="M240" s="35">
        <f t="shared" si="65"/>
        <v>4265.1765129264641</v>
      </c>
      <c r="N240" s="35">
        <f t="shared" si="66"/>
        <v>23797.176512926464</v>
      </c>
      <c r="O240" s="35">
        <f t="shared" si="67"/>
        <v>14164.986019599086</v>
      </c>
      <c r="P240" s="36">
        <f t="shared" si="56"/>
        <v>0.94149078737298708</v>
      </c>
      <c r="Q240" s="206">
        <v>16.293851318928319</v>
      </c>
      <c r="R240" s="36">
        <f t="shared" si="57"/>
        <v>-1.7801468369707332E-2</v>
      </c>
      <c r="S240" s="36">
        <f t="shared" si="58"/>
        <v>-1.6047542420367517E-2</v>
      </c>
      <c r="T240" s="204">
        <v>1680</v>
      </c>
      <c r="U240" s="221">
        <v>19886</v>
      </c>
      <c r="V240" s="4">
        <v>11815.805109922758</v>
      </c>
      <c r="Y240" s="44"/>
      <c r="Z240" s="44"/>
      <c r="AA240" s="44"/>
      <c r="AB240" s="44"/>
    </row>
    <row r="241" spans="2:28">
      <c r="B241" s="3">
        <v>4227</v>
      </c>
      <c r="C241" t="s">
        <v>261</v>
      </c>
      <c r="D241" s="210">
        <f>SUMIFS([1]juni20!$D$7:$D$362,[1]juni20!$B$7:$B$362,B241)</f>
        <v>94627</v>
      </c>
      <c r="E241" s="37">
        <f t="shared" si="54"/>
        <v>15805.411725405043</v>
      </c>
      <c r="F241" s="180">
        <f t="shared" si="55"/>
        <v>1.0505234180617296</v>
      </c>
      <c r="G241" s="38">
        <f t="shared" si="59"/>
        <v>-456.08317368902971</v>
      </c>
      <c r="H241" s="38">
        <f t="shared" si="60"/>
        <v>-2730.5699608762206</v>
      </c>
      <c r="I241" s="38">
        <f t="shared" si="61"/>
        <v>0</v>
      </c>
      <c r="J241" s="39">
        <f t="shared" si="62"/>
        <v>0</v>
      </c>
      <c r="K241" s="38">
        <f t="shared" si="63"/>
        <v>-182.74839308028115</v>
      </c>
      <c r="L241" s="39">
        <f t="shared" si="64"/>
        <v>-1094.1146293716433</v>
      </c>
      <c r="M241" s="35">
        <f t="shared" si="65"/>
        <v>-3824.684590247864</v>
      </c>
      <c r="N241" s="35">
        <f t="shared" si="66"/>
        <v>90802.315409752133</v>
      </c>
      <c r="O241" s="35">
        <f t="shared" si="67"/>
        <v>15166.580158635734</v>
      </c>
      <c r="P241" s="36">
        <f t="shared" si="56"/>
        <v>1.0080628018659794</v>
      </c>
      <c r="Q241" s="206">
        <v>386.96245804087221</v>
      </c>
      <c r="R241" s="36">
        <f t="shared" si="57"/>
        <v>-1.185230049497713E-2</v>
      </c>
      <c r="S241" s="36">
        <f t="shared" si="58"/>
        <v>-1.7843182551564724E-3</v>
      </c>
      <c r="T241" s="204">
        <v>5987</v>
      </c>
      <c r="U241" s="221">
        <v>95762</v>
      </c>
      <c r="V241" s="4">
        <v>15833.664021164021</v>
      </c>
      <c r="Y241" s="44"/>
      <c r="Z241" s="44"/>
      <c r="AA241" s="44"/>
      <c r="AB241" s="44"/>
    </row>
    <row r="242" spans="2:28">
      <c r="B242" s="3">
        <v>4228</v>
      </c>
      <c r="C242" t="s">
        <v>262</v>
      </c>
      <c r="D242" s="210">
        <f>SUMIFS([1]juni20!$D$7:$D$362,[1]juni20!$B$7:$B$362,B242)</f>
        <v>71769</v>
      </c>
      <c r="E242" s="37">
        <f t="shared" si="54"/>
        <v>39390.230515916577</v>
      </c>
      <c r="F242" s="180">
        <f t="shared" si="55"/>
        <v>2.6181133600782349</v>
      </c>
      <c r="G242" s="38">
        <f t="shared" si="59"/>
        <v>-14606.97444799595</v>
      </c>
      <c r="H242" s="38">
        <f t="shared" si="60"/>
        <v>-26613.90744424862</v>
      </c>
      <c r="I242" s="38">
        <f t="shared" si="61"/>
        <v>0</v>
      </c>
      <c r="J242" s="39">
        <f t="shared" si="62"/>
        <v>0</v>
      </c>
      <c r="K242" s="38">
        <f t="shared" si="63"/>
        <v>-182.74839308028115</v>
      </c>
      <c r="L242" s="39">
        <f t="shared" si="64"/>
        <v>-332.96757219227226</v>
      </c>
      <c r="M242" s="35">
        <f t="shared" si="65"/>
        <v>-26946.875016440892</v>
      </c>
      <c r="N242" s="35">
        <f t="shared" si="66"/>
        <v>44822.124983559108</v>
      </c>
      <c r="O242" s="35">
        <f t="shared" si="67"/>
        <v>24600.507674840344</v>
      </c>
      <c r="P242" s="36">
        <f t="shared" si="56"/>
        <v>1.6350987786725808</v>
      </c>
      <c r="Q242" s="206">
        <v>-509.46383855846943</v>
      </c>
      <c r="R242" s="36">
        <f t="shared" si="57"/>
        <v>2.4612748947105433E-2</v>
      </c>
      <c r="S242" s="36">
        <f t="shared" si="58"/>
        <v>3.4172802038269549E-2</v>
      </c>
      <c r="T242" s="204">
        <v>1822</v>
      </c>
      <c r="U242" s="221">
        <v>70045</v>
      </c>
      <c r="V242" s="4">
        <v>38088.635127786838</v>
      </c>
      <c r="Y242" s="44"/>
      <c r="Z242" s="44"/>
      <c r="AA242" s="44"/>
      <c r="AB242" s="44"/>
    </row>
    <row r="243" spans="2:28" ht="30.6" customHeight="1">
      <c r="B243" s="3">
        <v>4601</v>
      </c>
      <c r="C243" t="s">
        <v>263</v>
      </c>
      <c r="D243" s="210">
        <f>SUMIFS([1]juni20!$D$7:$D$362,[1]juni20!$B$7:$B$362,B243)</f>
        <v>4479613</v>
      </c>
      <c r="E243" s="37">
        <f t="shared" si="54"/>
        <v>15777.229518647267</v>
      </c>
      <c r="F243" s="180">
        <f t="shared" si="55"/>
        <v>1.0486502578628014</v>
      </c>
      <c r="G243" s="38">
        <f t="shared" si="59"/>
        <v>-439.17384963436416</v>
      </c>
      <c r="H243" s="38">
        <f t="shared" si="60"/>
        <v>-124694.19195283538</v>
      </c>
      <c r="I243" s="38">
        <f t="shared" si="61"/>
        <v>0</v>
      </c>
      <c r="J243" s="39">
        <f t="shared" si="62"/>
        <v>0</v>
      </c>
      <c r="K243" s="38">
        <f t="shared" si="63"/>
        <v>-182.74839308028115</v>
      </c>
      <c r="L243" s="39">
        <f t="shared" si="64"/>
        <v>-51887.568498891145</v>
      </c>
      <c r="M243" s="35">
        <f t="shared" si="65"/>
        <v>-176581.76045172653</v>
      </c>
      <c r="N243" s="35">
        <f t="shared" si="66"/>
        <v>4303031.2395482734</v>
      </c>
      <c r="O243" s="35">
        <f t="shared" si="67"/>
        <v>15155.307275932621</v>
      </c>
      <c r="P243" s="36">
        <f t="shared" si="56"/>
        <v>1.0073135377864078</v>
      </c>
      <c r="Q243" s="206">
        <v>3792.2863786681264</v>
      </c>
      <c r="R243" s="36">
        <f t="shared" si="57"/>
        <v>-2.8224069238074866E-2</v>
      </c>
      <c r="S243" s="36">
        <f t="shared" si="58"/>
        <v>-3.7598575802592536E-2</v>
      </c>
      <c r="T243" s="204">
        <v>283929</v>
      </c>
      <c r="U243" s="221">
        <v>4609718</v>
      </c>
      <c r="V243" s="4">
        <v>16393.605747003807</v>
      </c>
      <c r="Y243" s="44"/>
      <c r="Z243" s="44"/>
      <c r="AA243" s="44"/>
      <c r="AB243" s="44"/>
    </row>
    <row r="244" spans="2:28">
      <c r="B244" s="144">
        <v>4602</v>
      </c>
      <c r="C244" s="34" t="s">
        <v>264</v>
      </c>
      <c r="D244" s="210">
        <f>SUMIFS([1]juni20!$D$7:$D$362,[1]juni20!$B$7:$B$362,B244)</f>
        <v>264814</v>
      </c>
      <c r="E244" s="37">
        <f t="shared" si="54"/>
        <v>15389.899459522287</v>
      </c>
      <c r="F244" s="180">
        <f t="shared" si="55"/>
        <v>1.0229059555504489</v>
      </c>
      <c r="G244" s="38">
        <f t="shared" si="59"/>
        <v>-206.77581415937564</v>
      </c>
      <c r="H244" s="38">
        <f t="shared" si="60"/>
        <v>-3557.9914342403767</v>
      </c>
      <c r="I244" s="38">
        <f t="shared" si="61"/>
        <v>0</v>
      </c>
      <c r="J244" s="39">
        <f t="shared" si="62"/>
        <v>0</v>
      </c>
      <c r="K244" s="38">
        <f t="shared" si="63"/>
        <v>-182.74839308028115</v>
      </c>
      <c r="L244" s="39">
        <f t="shared" si="64"/>
        <v>-3144.5515997323978</v>
      </c>
      <c r="M244" s="35">
        <f t="shared" si="65"/>
        <v>-6702.5430339727745</v>
      </c>
      <c r="N244" s="35">
        <f t="shared" si="66"/>
        <v>258111.45696602724</v>
      </c>
      <c r="O244" s="35">
        <f t="shared" si="67"/>
        <v>15000.375252282633</v>
      </c>
      <c r="P244" s="36">
        <f t="shared" si="56"/>
        <v>0.99701581686146723</v>
      </c>
      <c r="Q244" s="206">
        <v>-2087.89323275273</v>
      </c>
      <c r="R244" s="201">
        <f t="shared" si="57"/>
        <v>4.0999515462381911E-2</v>
      </c>
      <c r="S244" s="201">
        <f t="shared" si="58"/>
        <v>4.7049376074123427E-2</v>
      </c>
      <c r="T244" s="204">
        <v>17207</v>
      </c>
      <c r="U244" s="221">
        <v>254384.36432160804</v>
      </c>
      <c r="V244" s="147">
        <v>14698.35120596337</v>
      </c>
      <c r="W244" s="45"/>
      <c r="X244" s="147"/>
      <c r="Y244" s="45"/>
      <c r="Z244" s="45"/>
      <c r="AA244" s="45"/>
      <c r="AB244" s="44"/>
    </row>
    <row r="245" spans="2:28">
      <c r="B245" s="3">
        <v>4611</v>
      </c>
      <c r="C245" t="s">
        <v>265</v>
      </c>
      <c r="D245" s="210">
        <f>SUMIFS([1]juni20!$D$7:$D$362,[1]juni20!$B$7:$B$362,B245)</f>
        <v>53710</v>
      </c>
      <c r="E245" s="37">
        <f t="shared" si="54"/>
        <v>13222.550467749876</v>
      </c>
      <c r="F245" s="180">
        <f t="shared" si="55"/>
        <v>0.87885081098818052</v>
      </c>
      <c r="G245" s="38">
        <f t="shared" si="59"/>
        <v>1093.6335809040709</v>
      </c>
      <c r="H245" s="38">
        <f t="shared" si="60"/>
        <v>4442.3396056323363</v>
      </c>
      <c r="I245" s="38">
        <f t="shared" si="61"/>
        <v>111.36836360339139</v>
      </c>
      <c r="J245" s="39">
        <f t="shared" si="62"/>
        <v>452.37829295697583</v>
      </c>
      <c r="K245" s="38">
        <f t="shared" si="63"/>
        <v>-71.38002947688976</v>
      </c>
      <c r="L245" s="39">
        <f t="shared" si="64"/>
        <v>-289.94567973512619</v>
      </c>
      <c r="M245" s="35">
        <f t="shared" si="65"/>
        <v>4152.3939258972105</v>
      </c>
      <c r="N245" s="35">
        <f t="shared" si="66"/>
        <v>57862.39392589721</v>
      </c>
      <c r="O245" s="35">
        <f t="shared" si="67"/>
        <v>14244.804019177058</v>
      </c>
      <c r="P245" s="36">
        <f t="shared" si="56"/>
        <v>0.94679597519069647</v>
      </c>
      <c r="Q245" s="206">
        <v>-331.37183091815496</v>
      </c>
      <c r="R245" s="201">
        <f t="shared" si="57"/>
        <v>-4.7914487795366313E-2</v>
      </c>
      <c r="S245" s="201">
        <f t="shared" si="58"/>
        <v>-4.4398662417949007E-2</v>
      </c>
      <c r="T245" s="204">
        <v>4062</v>
      </c>
      <c r="U245" s="221">
        <v>56413</v>
      </c>
      <c r="V245" s="4">
        <v>13836.889870002453</v>
      </c>
      <c r="W245" s="45"/>
      <c r="X245" s="4"/>
      <c r="Y245" s="45"/>
      <c r="Z245" s="45"/>
      <c r="AA245" s="44"/>
      <c r="AB245" s="44"/>
    </row>
    <row r="246" spans="2:28">
      <c r="B246" s="3">
        <v>4612</v>
      </c>
      <c r="C246" t="s">
        <v>266</v>
      </c>
      <c r="D246" s="210">
        <f>SUMIFS([1]juni20!$D$7:$D$362,[1]juni20!$B$7:$B$362,B246)</f>
        <v>68509</v>
      </c>
      <c r="E246" s="37">
        <f t="shared" si="54"/>
        <v>11881.546999653139</v>
      </c>
      <c r="F246" s="180">
        <f t="shared" si="55"/>
        <v>0.78971959622373156</v>
      </c>
      <c r="G246" s="38">
        <f t="shared" si="59"/>
        <v>1898.2356617621126</v>
      </c>
      <c r="H246" s="38">
        <f t="shared" si="60"/>
        <v>10945.226825720341</v>
      </c>
      <c r="I246" s="38">
        <f t="shared" si="61"/>
        <v>580.71957743724909</v>
      </c>
      <c r="J246" s="39">
        <f t="shared" si="62"/>
        <v>3348.4290835031784</v>
      </c>
      <c r="K246" s="38">
        <f t="shared" si="63"/>
        <v>397.97118435696791</v>
      </c>
      <c r="L246" s="39">
        <f t="shared" si="64"/>
        <v>2294.701849002277</v>
      </c>
      <c r="M246" s="35">
        <f t="shared" si="65"/>
        <v>13239.928674722618</v>
      </c>
      <c r="N246" s="35">
        <f t="shared" si="66"/>
        <v>81748.928674722614</v>
      </c>
      <c r="O246" s="35">
        <f t="shared" si="67"/>
        <v>14177.75384577222</v>
      </c>
      <c r="P246" s="36">
        <f t="shared" si="56"/>
        <v>0.94233941445247404</v>
      </c>
      <c r="Q246" s="206">
        <v>223.43836113389989</v>
      </c>
      <c r="R246" s="201">
        <f t="shared" si="57"/>
        <v>-1.6155900853031566E-2</v>
      </c>
      <c r="S246" s="201">
        <f t="shared" si="58"/>
        <v>-2.383418466531273E-2</v>
      </c>
      <c r="T246" s="204">
        <v>5766</v>
      </c>
      <c r="U246" s="221">
        <v>69634</v>
      </c>
      <c r="V246" s="4">
        <v>12171.648313231952</v>
      </c>
      <c r="W246" s="45"/>
      <c r="X246" s="4"/>
      <c r="Y246" s="45"/>
      <c r="Z246" s="45"/>
      <c r="AA246" s="44"/>
      <c r="AB246" s="44"/>
    </row>
    <row r="247" spans="2:28">
      <c r="B247" s="3">
        <v>4613</v>
      </c>
      <c r="C247" t="s">
        <v>267</v>
      </c>
      <c r="D247" s="210">
        <f>SUMIFS([1]juni20!$D$7:$D$362,[1]juni20!$B$7:$B$362,B247)</f>
        <v>160095</v>
      </c>
      <c r="E247" s="37">
        <f t="shared" si="54"/>
        <v>13389.228067240947</v>
      </c>
      <c r="F247" s="180">
        <f t="shared" si="55"/>
        <v>0.8899292140423849</v>
      </c>
      <c r="G247" s="38">
        <f t="shared" si="59"/>
        <v>993.62702120942811</v>
      </c>
      <c r="H247" s="38">
        <f t="shared" si="60"/>
        <v>11880.798292601134</v>
      </c>
      <c r="I247" s="38">
        <f t="shared" si="61"/>
        <v>53.031203781516432</v>
      </c>
      <c r="J247" s="39">
        <f t="shared" si="62"/>
        <v>634.09410361559196</v>
      </c>
      <c r="K247" s="38">
        <f t="shared" si="63"/>
        <v>-129.71718929876471</v>
      </c>
      <c r="L247" s="39">
        <f t="shared" si="64"/>
        <v>-1551.0284324453296</v>
      </c>
      <c r="M247" s="35">
        <f t="shared" si="65"/>
        <v>10329.769860155804</v>
      </c>
      <c r="N247" s="35">
        <f t="shared" si="66"/>
        <v>170424.76986015579</v>
      </c>
      <c r="O247" s="35">
        <f t="shared" si="67"/>
        <v>14253.137899151609</v>
      </c>
      <c r="P247" s="36">
        <f t="shared" si="56"/>
        <v>0.94734989534340652</v>
      </c>
      <c r="Q247" s="206">
        <v>1081.6431727502531</v>
      </c>
      <c r="R247" s="201">
        <f t="shared" si="57"/>
        <v>5.6787129925686755E-3</v>
      </c>
      <c r="S247" s="201">
        <f t="shared" si="58"/>
        <v>5.9310368312386801E-3</v>
      </c>
      <c r="T247" s="204">
        <v>11957</v>
      </c>
      <c r="U247" s="221">
        <v>159191</v>
      </c>
      <c r="V247" s="4">
        <v>13310.284280936456</v>
      </c>
      <c r="W247" s="45"/>
      <c r="X247" s="4"/>
      <c r="Y247" s="45"/>
      <c r="Z247" s="45"/>
      <c r="AA247" s="44"/>
      <c r="AB247" s="44"/>
    </row>
    <row r="248" spans="2:28">
      <c r="B248" s="3">
        <v>4614</v>
      </c>
      <c r="C248" t="s">
        <v>268</v>
      </c>
      <c r="D248" s="210">
        <f>SUMIFS([1]juni20!$D$7:$D$362,[1]juni20!$B$7:$B$362,B248)</f>
        <v>267413</v>
      </c>
      <c r="E248" s="37">
        <f t="shared" si="54"/>
        <v>14255.184178261101</v>
      </c>
      <c r="F248" s="180">
        <f t="shared" si="55"/>
        <v>0.94748590345010875</v>
      </c>
      <c r="G248" s="38">
        <f t="shared" si="59"/>
        <v>474.05335459733578</v>
      </c>
      <c r="H248" s="38">
        <f t="shared" si="60"/>
        <v>8892.7668788914216</v>
      </c>
      <c r="I248" s="38">
        <f t="shared" si="61"/>
        <v>0</v>
      </c>
      <c r="J248" s="39">
        <f t="shared" si="62"/>
        <v>0</v>
      </c>
      <c r="K248" s="38">
        <f t="shared" si="63"/>
        <v>-182.74839308028115</v>
      </c>
      <c r="L248" s="39">
        <f t="shared" si="64"/>
        <v>-3428.1771057929941</v>
      </c>
      <c r="M248" s="35">
        <f t="shared" si="65"/>
        <v>5464.589773098427</v>
      </c>
      <c r="N248" s="35">
        <f t="shared" si="66"/>
        <v>272877.58977309841</v>
      </c>
      <c r="O248" s="35">
        <f t="shared" si="67"/>
        <v>14546.489139778154</v>
      </c>
      <c r="P248" s="36">
        <f t="shared" si="56"/>
        <v>0.96684779602133075</v>
      </c>
      <c r="Q248" s="206">
        <v>648.14854691643995</v>
      </c>
      <c r="R248" s="201">
        <f t="shared" si="57"/>
        <v>2.804891644913635E-2</v>
      </c>
      <c r="S248" s="201">
        <f t="shared" si="58"/>
        <v>2.4760738242038543E-2</v>
      </c>
      <c r="T248" s="204">
        <v>18759</v>
      </c>
      <c r="U248" s="221">
        <v>260117</v>
      </c>
      <c r="V248" s="4">
        <v>13910.743890047595</v>
      </c>
      <c r="W248" s="45"/>
      <c r="X248" s="4"/>
      <c r="Y248" s="45"/>
      <c r="Z248" s="45"/>
      <c r="AA248" s="44"/>
      <c r="AB248" s="44"/>
    </row>
    <row r="249" spans="2:28">
      <c r="B249" s="3">
        <v>4615</v>
      </c>
      <c r="C249" t="s">
        <v>269</v>
      </c>
      <c r="D249" s="210">
        <f>SUMIFS([1]juni20!$D$7:$D$362,[1]juni20!$B$7:$B$362,B249)</f>
        <v>42056</v>
      </c>
      <c r="E249" s="37">
        <f t="shared" si="54"/>
        <v>13187.833176544371</v>
      </c>
      <c r="F249" s="180">
        <f t="shared" si="55"/>
        <v>0.87654328948499638</v>
      </c>
      <c r="G249" s="38">
        <f t="shared" si="59"/>
        <v>1114.4639556273737</v>
      </c>
      <c r="H249" s="38">
        <f t="shared" si="60"/>
        <v>3554.0255544956945</v>
      </c>
      <c r="I249" s="38">
        <f t="shared" si="61"/>
        <v>123.51941552531807</v>
      </c>
      <c r="J249" s="39">
        <f t="shared" si="62"/>
        <v>393.90341611023933</v>
      </c>
      <c r="K249" s="38">
        <f t="shared" si="63"/>
        <v>-59.22897755496308</v>
      </c>
      <c r="L249" s="39">
        <f t="shared" si="64"/>
        <v>-188.88120942277726</v>
      </c>
      <c r="M249" s="35">
        <f t="shared" si="65"/>
        <v>3365.1443450729171</v>
      </c>
      <c r="N249" s="35">
        <f t="shared" si="66"/>
        <v>45421.14434507292</v>
      </c>
      <c r="O249" s="35">
        <f t="shared" si="67"/>
        <v>14243.068154616783</v>
      </c>
      <c r="P249" s="36">
        <f t="shared" si="56"/>
        <v>0.94668059911553737</v>
      </c>
      <c r="Q249" s="206">
        <v>900.89002491432393</v>
      </c>
      <c r="R249" s="201">
        <f t="shared" si="57"/>
        <v>-2.4630084883343385E-2</v>
      </c>
      <c r="S249" s="201">
        <f t="shared" si="58"/>
        <v>-2.095983120463539E-2</v>
      </c>
      <c r="T249" s="204">
        <v>3189</v>
      </c>
      <c r="U249" s="221">
        <v>43118</v>
      </c>
      <c r="V249" s="4">
        <v>13470.165573258357</v>
      </c>
      <c r="W249" s="45"/>
      <c r="X249" s="4"/>
      <c r="Y249" s="45"/>
      <c r="Z249" s="45"/>
      <c r="AA249" s="44"/>
      <c r="AB249" s="44"/>
    </row>
    <row r="250" spans="2:28">
      <c r="B250" s="3">
        <v>4616</v>
      </c>
      <c r="C250" t="s">
        <v>270</v>
      </c>
      <c r="D250" s="210">
        <f>SUMIFS([1]juni20!$D$7:$D$362,[1]juni20!$B$7:$B$362,B250)</f>
        <v>42661</v>
      </c>
      <c r="E250" s="37">
        <f t="shared" si="54"/>
        <v>14869.640989891948</v>
      </c>
      <c r="F250" s="180">
        <f t="shared" si="55"/>
        <v>0.98832642574844243</v>
      </c>
      <c r="G250" s="38">
        <f t="shared" si="59"/>
        <v>105.37926761882736</v>
      </c>
      <c r="H250" s="38">
        <f t="shared" si="60"/>
        <v>302.33311879841568</v>
      </c>
      <c r="I250" s="38">
        <f t="shared" si="61"/>
        <v>0</v>
      </c>
      <c r="J250" s="39">
        <f t="shared" si="62"/>
        <v>0</v>
      </c>
      <c r="K250" s="38">
        <f t="shared" si="63"/>
        <v>-182.74839308028115</v>
      </c>
      <c r="L250" s="39">
        <f t="shared" si="64"/>
        <v>-524.30513974732662</v>
      </c>
      <c r="M250" s="35">
        <f t="shared" si="65"/>
        <v>-221.97202094891094</v>
      </c>
      <c r="N250" s="35">
        <f t="shared" si="66"/>
        <v>42439.02797905109</v>
      </c>
      <c r="O250" s="35">
        <f t="shared" si="67"/>
        <v>14792.271864430495</v>
      </c>
      <c r="P250" s="36">
        <f t="shared" si="56"/>
        <v>0.98318400494066438</v>
      </c>
      <c r="Q250" s="206">
        <v>133.85326409207693</v>
      </c>
      <c r="R250" s="201">
        <f t="shared" si="57"/>
        <v>-0.13819643650761584</v>
      </c>
      <c r="S250" s="201">
        <f t="shared" si="58"/>
        <v>-0.1451052834787992</v>
      </c>
      <c r="T250" s="204">
        <v>2869</v>
      </c>
      <c r="U250" s="221">
        <v>49502</v>
      </c>
      <c r="V250" s="4">
        <v>17393.534785664091</v>
      </c>
      <c r="W250" s="45"/>
      <c r="X250" s="4"/>
      <c r="Y250" s="45"/>
      <c r="Z250" s="45"/>
      <c r="AA250" s="44"/>
      <c r="AB250" s="44"/>
    </row>
    <row r="251" spans="2:28">
      <c r="B251" s="3">
        <v>4617</v>
      </c>
      <c r="C251" t="s">
        <v>271</v>
      </c>
      <c r="D251" s="210">
        <f>SUMIFS([1]juni20!$D$7:$D$362,[1]juni20!$B$7:$B$362,B251)</f>
        <v>192690</v>
      </c>
      <c r="E251" s="37">
        <f t="shared" si="54"/>
        <v>14741.794812944687</v>
      </c>
      <c r="F251" s="180">
        <f t="shared" si="55"/>
        <v>0.97982899429103321</v>
      </c>
      <c r="G251" s="38">
        <f t="shared" si="59"/>
        <v>182.08697378718423</v>
      </c>
      <c r="H251" s="38">
        <f t="shared" si="60"/>
        <v>2380.0588343722852</v>
      </c>
      <c r="I251" s="38">
        <f t="shared" si="61"/>
        <v>0</v>
      </c>
      <c r="J251" s="39">
        <f t="shared" si="62"/>
        <v>0</v>
      </c>
      <c r="K251" s="38">
        <f t="shared" si="63"/>
        <v>-182.74839308028115</v>
      </c>
      <c r="L251" s="39">
        <f t="shared" si="64"/>
        <v>-2388.7042459523545</v>
      </c>
      <c r="M251" s="35">
        <f t="shared" si="65"/>
        <v>-8.6454115800693216</v>
      </c>
      <c r="N251" s="35">
        <f t="shared" si="66"/>
        <v>192681.35458841993</v>
      </c>
      <c r="O251" s="35">
        <f t="shared" si="67"/>
        <v>14741.133393651589</v>
      </c>
      <c r="P251" s="36">
        <f t="shared" si="56"/>
        <v>0.97978503235770065</v>
      </c>
      <c r="Q251" s="206">
        <v>836.33357091235121</v>
      </c>
      <c r="R251" s="201">
        <f t="shared" si="57"/>
        <v>2.4920530042505371E-3</v>
      </c>
      <c r="S251" s="201">
        <f t="shared" si="58"/>
        <v>7.5539821220135216E-3</v>
      </c>
      <c r="T251" s="204">
        <v>13071</v>
      </c>
      <c r="U251" s="221">
        <v>192211</v>
      </c>
      <c r="V251" s="4">
        <v>14631.270457486489</v>
      </c>
      <c r="W251" s="45"/>
      <c r="X251" s="4"/>
      <c r="Y251" s="45"/>
      <c r="Z251" s="45"/>
      <c r="AA251" s="44"/>
      <c r="AB251" s="44"/>
    </row>
    <row r="252" spans="2:28">
      <c r="B252" s="144">
        <v>4618</v>
      </c>
      <c r="C252" s="34" t="s">
        <v>272</v>
      </c>
      <c r="D252" s="210">
        <f>SUMIFS([1]juni20!$D$7:$D$362,[1]juni20!$B$7:$B$362,B252)</f>
        <v>183481</v>
      </c>
      <c r="E252" s="37">
        <f t="shared" si="54"/>
        <v>16607.621288921069</v>
      </c>
      <c r="F252" s="180">
        <f t="shared" si="55"/>
        <v>1.1038431257231298</v>
      </c>
      <c r="G252" s="38">
        <f t="shared" si="59"/>
        <v>-937.40891179864514</v>
      </c>
      <c r="H252" s="38">
        <f t="shared" si="60"/>
        <v>-10356.493657551431</v>
      </c>
      <c r="I252" s="38">
        <f t="shared" si="61"/>
        <v>0</v>
      </c>
      <c r="J252" s="39">
        <f t="shared" si="62"/>
        <v>0</v>
      </c>
      <c r="K252" s="38">
        <f t="shared" si="63"/>
        <v>-182.74839308028115</v>
      </c>
      <c r="L252" s="39">
        <f t="shared" si="64"/>
        <v>-2019.0042467509461</v>
      </c>
      <c r="M252" s="35">
        <f t="shared" si="65"/>
        <v>-12375.497904302378</v>
      </c>
      <c r="N252" s="35">
        <f t="shared" si="66"/>
        <v>171105.50209569762</v>
      </c>
      <c r="O252" s="35">
        <f t="shared" si="67"/>
        <v>15487.463984042146</v>
      </c>
      <c r="P252" s="36">
        <f t="shared" si="56"/>
        <v>1.0293906849305394</v>
      </c>
      <c r="Q252" s="206">
        <v>1271.0293697069701</v>
      </c>
      <c r="R252" s="201">
        <f t="shared" si="57"/>
        <v>-3.29531899605899E-2</v>
      </c>
      <c r="S252" s="201">
        <f t="shared" si="58"/>
        <v>-2.9802059877188581E-2</v>
      </c>
      <c r="T252" s="204">
        <v>11048</v>
      </c>
      <c r="U252" s="221">
        <v>189733.31807228917</v>
      </c>
      <c r="V252" s="147">
        <v>17117.765975486211</v>
      </c>
      <c r="W252" s="45"/>
      <c r="X252" s="147"/>
      <c r="Y252" s="45"/>
      <c r="Z252" s="45"/>
      <c r="AA252" s="45"/>
      <c r="AB252" s="44"/>
    </row>
    <row r="253" spans="2:28">
      <c r="B253" s="3">
        <v>4619</v>
      </c>
      <c r="C253" t="s">
        <v>273</v>
      </c>
      <c r="D253" s="210">
        <f>SUMIFS([1]juni20!$D$7:$D$362,[1]juni20!$B$7:$B$362,B253)</f>
        <v>39262</v>
      </c>
      <c r="E253" s="37">
        <f t="shared" si="54"/>
        <v>43335.540838852095</v>
      </c>
      <c r="F253" s="180">
        <f t="shared" si="55"/>
        <v>2.8803425862300913</v>
      </c>
      <c r="G253" s="38">
        <f t="shared" si="59"/>
        <v>-16974.160641757262</v>
      </c>
      <c r="H253" s="38">
        <f t="shared" si="60"/>
        <v>-15378.589541432078</v>
      </c>
      <c r="I253" s="38">
        <f t="shared" si="61"/>
        <v>0</v>
      </c>
      <c r="J253" s="39">
        <f t="shared" si="62"/>
        <v>0</v>
      </c>
      <c r="K253" s="38">
        <f t="shared" si="63"/>
        <v>-182.74839308028115</v>
      </c>
      <c r="L253" s="39">
        <f t="shared" si="64"/>
        <v>-165.57004413073471</v>
      </c>
      <c r="M253" s="35">
        <f t="shared" si="65"/>
        <v>-15544.159585562813</v>
      </c>
      <c r="N253" s="35">
        <f t="shared" si="66"/>
        <v>23717.840414437189</v>
      </c>
      <c r="O253" s="35">
        <f t="shared" si="67"/>
        <v>26178.631804014556</v>
      </c>
      <c r="P253" s="36">
        <f t="shared" si="56"/>
        <v>1.7399904691333237</v>
      </c>
      <c r="Q253" s="206">
        <v>-40.941074497239242</v>
      </c>
      <c r="R253" s="201">
        <f t="shared" si="57"/>
        <v>-5.5469719611965247E-3</v>
      </c>
      <c r="S253" s="201">
        <f t="shared" si="58"/>
        <v>-5.5469719611966253E-3</v>
      </c>
      <c r="T253" s="204">
        <v>906</v>
      </c>
      <c r="U253" s="221">
        <v>39481</v>
      </c>
      <c r="V253" s="4">
        <v>43577.262693156736</v>
      </c>
      <c r="W253" s="45"/>
      <c r="X253" s="4"/>
      <c r="Y253" s="45"/>
      <c r="Z253" s="45"/>
      <c r="AA253" s="44"/>
      <c r="AB253" s="44"/>
    </row>
    <row r="254" spans="2:28">
      <c r="B254" s="3">
        <v>4620</v>
      </c>
      <c r="C254" t="s">
        <v>274</v>
      </c>
      <c r="D254" s="210">
        <f>SUMIFS([1]juni20!$D$7:$D$362,[1]juni20!$B$7:$B$362,B254)</f>
        <v>22105</v>
      </c>
      <c r="E254" s="37">
        <f t="shared" si="54"/>
        <v>20467.592592592591</v>
      </c>
      <c r="F254" s="180">
        <f t="shared" si="55"/>
        <v>1.360400203640648</v>
      </c>
      <c r="G254" s="38">
        <f t="shared" si="59"/>
        <v>-3253.3916940015583</v>
      </c>
      <c r="H254" s="38">
        <f t="shared" si="60"/>
        <v>-3513.6630295216833</v>
      </c>
      <c r="I254" s="38">
        <f t="shared" si="61"/>
        <v>0</v>
      </c>
      <c r="J254" s="39">
        <f t="shared" si="62"/>
        <v>0</v>
      </c>
      <c r="K254" s="38">
        <f t="shared" si="63"/>
        <v>-182.74839308028115</v>
      </c>
      <c r="L254" s="39">
        <f t="shared" si="64"/>
        <v>-197.36826452670363</v>
      </c>
      <c r="M254" s="35">
        <f t="shared" si="65"/>
        <v>-3711.0312940483868</v>
      </c>
      <c r="N254" s="35">
        <f t="shared" si="66"/>
        <v>18393.968705951615</v>
      </c>
      <c r="O254" s="35">
        <f t="shared" si="67"/>
        <v>17031.452505510752</v>
      </c>
      <c r="P254" s="36">
        <f t="shared" si="56"/>
        <v>1.1320135160975464</v>
      </c>
      <c r="Q254" s="206">
        <v>-4.6224729106161249</v>
      </c>
      <c r="R254" s="201">
        <f t="shared" si="57"/>
        <v>-3.2466068449294315E-3</v>
      </c>
      <c r="S254" s="201">
        <f t="shared" si="58"/>
        <v>8.7513506652703976E-3</v>
      </c>
      <c r="T254" s="204">
        <v>1080</v>
      </c>
      <c r="U254" s="221">
        <v>22177</v>
      </c>
      <c r="V254" s="4">
        <v>20290.027447392498</v>
      </c>
      <c r="W254" s="45"/>
      <c r="X254" s="4"/>
      <c r="Y254" s="45"/>
      <c r="Z254" s="45"/>
      <c r="AA254" s="44"/>
      <c r="AB254" s="44"/>
    </row>
    <row r="255" spans="2:28">
      <c r="B255" s="144">
        <v>4621</v>
      </c>
      <c r="C255" s="34" t="s">
        <v>275</v>
      </c>
      <c r="D255" s="210">
        <f>SUMIFS([1]juni20!$D$7:$D$362,[1]juni20!$B$7:$B$362,B255)</f>
        <v>216194</v>
      </c>
      <c r="E255" s="37">
        <f t="shared" si="54"/>
        <v>13735.324015247777</v>
      </c>
      <c r="F255" s="180">
        <f t="shared" si="55"/>
        <v>0.91293284751895176</v>
      </c>
      <c r="G255" s="38">
        <f t="shared" si="59"/>
        <v>785.96945240532989</v>
      </c>
      <c r="H255" s="38">
        <f t="shared" si="60"/>
        <v>12371.159180859891</v>
      </c>
      <c r="I255" s="38">
        <f t="shared" si="61"/>
        <v>0</v>
      </c>
      <c r="J255" s="39">
        <f t="shared" si="62"/>
        <v>0</v>
      </c>
      <c r="K255" s="38">
        <f t="shared" si="63"/>
        <v>-182.74839308028115</v>
      </c>
      <c r="L255" s="39">
        <f t="shared" si="64"/>
        <v>-2876.4597070836253</v>
      </c>
      <c r="M255" s="35">
        <f t="shared" si="65"/>
        <v>9494.6994737762652</v>
      </c>
      <c r="N255" s="35">
        <f t="shared" si="66"/>
        <v>225688.69947377627</v>
      </c>
      <c r="O255" s="35">
        <f t="shared" si="67"/>
        <v>14338.545074572827</v>
      </c>
      <c r="P255" s="36">
        <f t="shared" si="56"/>
        <v>0.95302657364886811</v>
      </c>
      <c r="Q255" s="206">
        <v>-40.379373715839392</v>
      </c>
      <c r="R255" s="201">
        <f t="shared" si="57"/>
        <v>-2.2112459850244268E-2</v>
      </c>
      <c r="S255" s="201">
        <f t="shared" si="58"/>
        <v>-3.0126913006490664E-2</v>
      </c>
      <c r="T255" s="204">
        <v>15740</v>
      </c>
      <c r="U255" s="221">
        <v>221082.68192771083</v>
      </c>
      <c r="V255" s="147">
        <v>14161.980778150717</v>
      </c>
      <c r="W255" s="45"/>
      <c r="X255" s="147"/>
      <c r="Y255" s="45"/>
      <c r="Z255" s="45"/>
      <c r="AA255" s="45"/>
      <c r="AB255" s="44"/>
    </row>
    <row r="256" spans="2:28">
      <c r="B256" s="3">
        <v>4622</v>
      </c>
      <c r="C256" t="s">
        <v>276</v>
      </c>
      <c r="D256" s="210">
        <f>SUMIFS([1]juni20!$D$7:$D$362,[1]juni20!$B$7:$B$362,B256)</f>
        <v>114827</v>
      </c>
      <c r="E256" s="37">
        <f t="shared" si="54"/>
        <v>13577.74624571361</v>
      </c>
      <c r="F256" s="180">
        <f t="shared" si="55"/>
        <v>0.90245927429368133</v>
      </c>
      <c r="G256" s="38">
        <f t="shared" si="59"/>
        <v>880.51611412583043</v>
      </c>
      <c r="H256" s="38">
        <f t="shared" si="60"/>
        <v>7446.524777162148</v>
      </c>
      <c r="I256" s="38">
        <f t="shared" si="61"/>
        <v>0</v>
      </c>
      <c r="J256" s="39">
        <f t="shared" si="62"/>
        <v>0</v>
      </c>
      <c r="K256" s="38">
        <f t="shared" si="63"/>
        <v>-182.74839308028115</v>
      </c>
      <c r="L256" s="39">
        <f t="shared" si="64"/>
        <v>-1545.5031602799374</v>
      </c>
      <c r="M256" s="35">
        <f t="shared" si="65"/>
        <v>5901.0216168822108</v>
      </c>
      <c r="N256" s="35">
        <f t="shared" si="66"/>
        <v>120728.02161688221</v>
      </c>
      <c r="O256" s="35">
        <f t="shared" si="67"/>
        <v>14275.513966759157</v>
      </c>
      <c r="P256" s="36">
        <f t="shared" si="56"/>
        <v>0.94883714435875988</v>
      </c>
      <c r="Q256" s="206">
        <v>206.8851357360345</v>
      </c>
      <c r="R256" s="36">
        <f t="shared" si="57"/>
        <v>-1.4106636902206577E-2</v>
      </c>
      <c r="S256" s="36">
        <f t="shared" si="58"/>
        <v>-1.597187206947219E-2</v>
      </c>
      <c r="T256" s="204">
        <v>8457</v>
      </c>
      <c r="U256" s="221">
        <v>116470</v>
      </c>
      <c r="V256" s="4">
        <v>13798.128183864472</v>
      </c>
      <c r="Y256" s="44"/>
      <c r="Z256" s="44"/>
      <c r="AA256" s="44"/>
      <c r="AB256" s="44"/>
    </row>
    <row r="257" spans="2:28">
      <c r="B257" s="3">
        <v>4623</v>
      </c>
      <c r="C257" t="s">
        <v>277</v>
      </c>
      <c r="D257" s="210">
        <f>SUMIFS([1]juni20!$D$7:$D$362,[1]juni20!$B$7:$B$362,B257)</f>
        <v>35193</v>
      </c>
      <c r="E257" s="37">
        <f t="shared" si="54"/>
        <v>14162.173038229375</v>
      </c>
      <c r="F257" s="180">
        <f t="shared" si="55"/>
        <v>0.94130381958911757</v>
      </c>
      <c r="G257" s="38">
        <f t="shared" si="59"/>
        <v>529.86003861637107</v>
      </c>
      <c r="H257" s="38">
        <f t="shared" si="60"/>
        <v>1316.702195961682</v>
      </c>
      <c r="I257" s="38">
        <f t="shared" si="61"/>
        <v>0</v>
      </c>
      <c r="J257" s="39">
        <f t="shared" si="62"/>
        <v>0</v>
      </c>
      <c r="K257" s="38">
        <f t="shared" si="63"/>
        <v>-182.74839308028115</v>
      </c>
      <c r="L257" s="39">
        <f t="shared" si="64"/>
        <v>-454.1297568044987</v>
      </c>
      <c r="M257" s="35">
        <f t="shared" si="65"/>
        <v>862.57243915718334</v>
      </c>
      <c r="N257" s="35">
        <f t="shared" si="66"/>
        <v>36055.572439157186</v>
      </c>
      <c r="O257" s="35">
        <f t="shared" si="67"/>
        <v>14509.284683765467</v>
      </c>
      <c r="P257" s="36">
        <f t="shared" si="56"/>
        <v>0.96437496247693455</v>
      </c>
      <c r="Q257" s="206">
        <v>274.75014334918376</v>
      </c>
      <c r="R257" s="36">
        <f t="shared" si="57"/>
        <v>7.1545087714277537E-3</v>
      </c>
      <c r="S257" s="36">
        <f t="shared" si="58"/>
        <v>-9.5136252653144971E-4</v>
      </c>
      <c r="T257" s="204">
        <v>2485</v>
      </c>
      <c r="U257" s="221">
        <v>34943</v>
      </c>
      <c r="V257" s="4">
        <v>14175.659229208924</v>
      </c>
      <c r="Y257" s="44"/>
      <c r="Z257" s="44"/>
      <c r="AA257" s="44"/>
      <c r="AB257" s="44"/>
    </row>
    <row r="258" spans="2:28">
      <c r="B258" s="3">
        <v>4624</v>
      </c>
      <c r="C258" t="s">
        <v>278</v>
      </c>
      <c r="D258" s="210">
        <f>SUMIFS([1]juni20!$D$7:$D$362,[1]juni20!$B$7:$B$362,B258)</f>
        <v>338663</v>
      </c>
      <c r="E258" s="37">
        <f t="shared" si="54"/>
        <v>13596.555323590816</v>
      </c>
      <c r="F258" s="180">
        <f t="shared" si="55"/>
        <v>0.90370943956146688</v>
      </c>
      <c r="G258" s="38">
        <f t="shared" si="59"/>
        <v>869.23066739950696</v>
      </c>
      <c r="H258" s="38">
        <f t="shared" si="60"/>
        <v>21650.797463586918</v>
      </c>
      <c r="I258" s="38">
        <f t="shared" si="61"/>
        <v>0</v>
      </c>
      <c r="J258" s="39">
        <f t="shared" si="62"/>
        <v>0</v>
      </c>
      <c r="K258" s="38">
        <f t="shared" si="63"/>
        <v>-182.74839308028115</v>
      </c>
      <c r="L258" s="39">
        <f t="shared" si="64"/>
        <v>-4551.896974843643</v>
      </c>
      <c r="M258" s="35">
        <f t="shared" si="65"/>
        <v>17098.900488743275</v>
      </c>
      <c r="N258" s="35">
        <f t="shared" si="66"/>
        <v>355761.90048874327</v>
      </c>
      <c r="O258" s="35">
        <f t="shared" si="67"/>
        <v>14283.037597910039</v>
      </c>
      <c r="P258" s="36">
        <f t="shared" si="56"/>
        <v>0.94933721046587405</v>
      </c>
      <c r="Q258" s="206">
        <v>1125.4076340207066</v>
      </c>
      <c r="R258" s="36">
        <f t="shared" si="57"/>
        <v>-2.5710586881472958E-2</v>
      </c>
      <c r="S258" s="36">
        <f t="shared" si="58"/>
        <v>-3.5215658641060216E-2</v>
      </c>
      <c r="T258" s="204">
        <v>24908</v>
      </c>
      <c r="U258" s="221">
        <v>347600</v>
      </c>
      <c r="V258" s="4">
        <v>14092.844111088587</v>
      </c>
      <c r="Y258" s="44"/>
      <c r="Z258" s="45"/>
      <c r="AA258" s="45"/>
      <c r="AB258" s="44"/>
    </row>
    <row r="259" spans="2:28">
      <c r="B259" s="3">
        <v>4625</v>
      </c>
      <c r="C259" t="s">
        <v>279</v>
      </c>
      <c r="D259" s="210">
        <f>SUMIFS([1]juni20!$D$7:$D$362,[1]juni20!$B$7:$B$362,B259)</f>
        <v>122985</v>
      </c>
      <c r="E259" s="37">
        <f t="shared" si="54"/>
        <v>23488.349885408708</v>
      </c>
      <c r="F259" s="180">
        <f t="shared" si="55"/>
        <v>1.5611780341405213</v>
      </c>
      <c r="G259" s="38">
        <f t="shared" si="59"/>
        <v>-5065.8460696912289</v>
      </c>
      <c r="H259" s="38">
        <f t="shared" si="60"/>
        <v>-26524.770020903274</v>
      </c>
      <c r="I259" s="38">
        <f t="shared" si="61"/>
        <v>0</v>
      </c>
      <c r="J259" s="39">
        <f t="shared" si="62"/>
        <v>0</v>
      </c>
      <c r="K259" s="38">
        <f t="shared" si="63"/>
        <v>-182.74839308028115</v>
      </c>
      <c r="L259" s="39">
        <f t="shared" si="64"/>
        <v>-956.87058616835202</v>
      </c>
      <c r="M259" s="35">
        <f t="shared" si="65"/>
        <v>-27481.640607071626</v>
      </c>
      <c r="N259" s="35">
        <f t="shared" si="66"/>
        <v>95503.359392928367</v>
      </c>
      <c r="O259" s="35">
        <f t="shared" si="67"/>
        <v>18239.755422637198</v>
      </c>
      <c r="P259" s="36">
        <f t="shared" si="56"/>
        <v>1.2123246482974956</v>
      </c>
      <c r="Q259" s="206">
        <v>-2875.0126557036929</v>
      </c>
      <c r="R259" s="36">
        <f t="shared" si="57"/>
        <v>-4.8744266631602556E-2</v>
      </c>
      <c r="S259" s="36">
        <f t="shared" si="58"/>
        <v>-5.3104491536270573E-2</v>
      </c>
      <c r="T259" s="204">
        <v>5236</v>
      </c>
      <c r="U259" s="221">
        <v>129287</v>
      </c>
      <c r="V259" s="4">
        <v>24805.640828856485</v>
      </c>
      <c r="Y259" s="44"/>
      <c r="Z259" s="44"/>
      <c r="AA259" s="44"/>
      <c r="AB259" s="44"/>
    </row>
    <row r="260" spans="2:28">
      <c r="B260" s="3">
        <v>4626</v>
      </c>
      <c r="C260" t="s">
        <v>280</v>
      </c>
      <c r="D260" s="210">
        <f>SUMIFS([1]juni20!$D$7:$D$362,[1]juni20!$B$7:$B$362,B260)</f>
        <v>521103</v>
      </c>
      <c r="E260" s="37">
        <f t="shared" si="54"/>
        <v>13600.140933291575</v>
      </c>
      <c r="F260" s="180">
        <f t="shared" si="55"/>
        <v>0.903947760905075</v>
      </c>
      <c r="G260" s="38">
        <f t="shared" si="59"/>
        <v>867.07930157905105</v>
      </c>
      <c r="H260" s="38">
        <f t="shared" si="60"/>
        <v>33223.010519302923</v>
      </c>
      <c r="I260" s="38">
        <f t="shared" si="61"/>
        <v>0</v>
      </c>
      <c r="J260" s="39">
        <f t="shared" si="62"/>
        <v>0</v>
      </c>
      <c r="K260" s="38">
        <f t="shared" si="63"/>
        <v>-182.74839308028115</v>
      </c>
      <c r="L260" s="39">
        <f t="shared" si="64"/>
        <v>-7002.1874292640532</v>
      </c>
      <c r="M260" s="35">
        <f t="shared" si="65"/>
        <v>26220.82309003887</v>
      </c>
      <c r="N260" s="35">
        <f t="shared" si="66"/>
        <v>547323.82309003884</v>
      </c>
      <c r="O260" s="35">
        <f t="shared" si="67"/>
        <v>14284.471841790344</v>
      </c>
      <c r="P260" s="36">
        <f t="shared" si="56"/>
        <v>0.94943253900331737</v>
      </c>
      <c r="Q260" s="206">
        <v>589.15826662672043</v>
      </c>
      <c r="R260" s="36">
        <f t="shared" si="57"/>
        <v>-3.6595368792983786E-3</v>
      </c>
      <c r="S260" s="36">
        <f t="shared" si="58"/>
        <v>-8.8341832975315036E-3</v>
      </c>
      <c r="T260" s="204">
        <v>38316</v>
      </c>
      <c r="U260" s="221">
        <v>523017</v>
      </c>
      <c r="V260" s="4">
        <v>13721.357924285752</v>
      </c>
      <c r="Y260" s="44"/>
      <c r="Z260" s="45"/>
      <c r="AA260" s="45"/>
      <c r="AB260" s="44"/>
    </row>
    <row r="261" spans="2:28">
      <c r="B261" s="3">
        <v>4627</v>
      </c>
      <c r="C261" t="s">
        <v>281</v>
      </c>
      <c r="D261" s="210">
        <f>SUMIFS([1]juni20!$D$7:$D$362,[1]juni20!$B$7:$B$362,B261)</f>
        <v>370731</v>
      </c>
      <c r="E261" s="37">
        <f t="shared" si="54"/>
        <v>12544.614759922852</v>
      </c>
      <c r="F261" s="180">
        <f t="shared" si="55"/>
        <v>0.83379109667097617</v>
      </c>
      <c r="G261" s="38">
        <f t="shared" si="59"/>
        <v>1500.3950056002852</v>
      </c>
      <c r="H261" s="38">
        <f t="shared" si="60"/>
        <v>44341.17360050523</v>
      </c>
      <c r="I261" s="38">
        <f t="shared" si="61"/>
        <v>348.6458613428498</v>
      </c>
      <c r="J261" s="39">
        <f t="shared" si="62"/>
        <v>10303.531140265239</v>
      </c>
      <c r="K261" s="38">
        <f t="shared" si="63"/>
        <v>165.89746826256865</v>
      </c>
      <c r="L261" s="39">
        <f t="shared" si="64"/>
        <v>4902.7678795636912</v>
      </c>
      <c r="M261" s="35">
        <f t="shared" si="65"/>
        <v>49243.941480068919</v>
      </c>
      <c r="N261" s="35">
        <f t="shared" si="66"/>
        <v>419974.9414800689</v>
      </c>
      <c r="O261" s="35">
        <f t="shared" si="67"/>
        <v>14210.907233785705</v>
      </c>
      <c r="P261" s="36">
        <f t="shared" si="56"/>
        <v>0.94454298947483617</v>
      </c>
      <c r="Q261" s="206">
        <v>4069.565320254922</v>
      </c>
      <c r="R261" s="36">
        <f t="shared" si="57"/>
        <v>-1.9209401257169464E-2</v>
      </c>
      <c r="S261" s="36">
        <f t="shared" si="58"/>
        <v>-2.8435530125660115E-2</v>
      </c>
      <c r="T261" s="204">
        <v>29553</v>
      </c>
      <c r="U261" s="221">
        <v>377992</v>
      </c>
      <c r="V261" s="4">
        <v>12911.767719897523</v>
      </c>
      <c r="Y261" s="44"/>
      <c r="Z261" s="44"/>
      <c r="AA261" s="44"/>
      <c r="AB261" s="44"/>
    </row>
    <row r="262" spans="2:28">
      <c r="B262" s="3">
        <v>4628</v>
      </c>
      <c r="C262" t="s">
        <v>282</v>
      </c>
      <c r="D262" s="210">
        <f>SUMIFS([1]juni20!$D$7:$D$362,[1]juni20!$B$7:$B$362,B262)</f>
        <v>61183</v>
      </c>
      <c r="E262" s="37">
        <f t="shared" si="54"/>
        <v>15384.209202916772</v>
      </c>
      <c r="F262" s="180">
        <f t="shared" si="55"/>
        <v>1.0225277466228533</v>
      </c>
      <c r="G262" s="38">
        <f t="shared" si="59"/>
        <v>-203.36166019606716</v>
      </c>
      <c r="H262" s="38">
        <f t="shared" si="60"/>
        <v>-808.76932259975911</v>
      </c>
      <c r="I262" s="38">
        <f t="shared" si="61"/>
        <v>0</v>
      </c>
      <c r="J262" s="39">
        <f t="shared" si="62"/>
        <v>0</v>
      </c>
      <c r="K262" s="38">
        <f t="shared" si="63"/>
        <v>-182.74839308028115</v>
      </c>
      <c r="L262" s="39">
        <f t="shared" si="64"/>
        <v>-726.79035928027804</v>
      </c>
      <c r="M262" s="35">
        <f t="shared" si="65"/>
        <v>-1535.5596818800373</v>
      </c>
      <c r="N262" s="35">
        <f t="shared" si="66"/>
        <v>59647.44031811996</v>
      </c>
      <c r="O262" s="35">
        <f t="shared" si="67"/>
        <v>14998.099149640422</v>
      </c>
      <c r="P262" s="36">
        <f t="shared" si="56"/>
        <v>0.99686453329042857</v>
      </c>
      <c r="Q262" s="206">
        <v>176.28206040229543</v>
      </c>
      <c r="R262" s="36">
        <f t="shared" si="57"/>
        <v>-5.3647196527563277E-3</v>
      </c>
      <c r="S262" s="36">
        <f t="shared" si="58"/>
        <v>1.164186799210485E-2</v>
      </c>
      <c r="T262" s="204">
        <v>3977</v>
      </c>
      <c r="U262" s="221">
        <v>61513</v>
      </c>
      <c r="V262" s="4">
        <v>15207.16934487021</v>
      </c>
      <c r="Y262" s="44"/>
      <c r="Z262" s="44"/>
      <c r="AA262" s="44"/>
      <c r="AB262" s="44"/>
    </row>
    <row r="263" spans="2:28">
      <c r="B263" s="3">
        <v>4629</v>
      </c>
      <c r="C263" t="s">
        <v>283</v>
      </c>
      <c r="D263" s="210">
        <f>SUMIFS([1]juni20!$D$7:$D$362,[1]juni20!$B$7:$B$362,B263)</f>
        <v>21010</v>
      </c>
      <c r="E263" s="37">
        <f t="shared" si="54"/>
        <v>54149.484536082477</v>
      </c>
      <c r="F263" s="180">
        <f t="shared" si="55"/>
        <v>3.5991027990552609</v>
      </c>
      <c r="G263" s="38">
        <f t="shared" si="59"/>
        <v>-23462.526860095491</v>
      </c>
      <c r="H263" s="38">
        <f t="shared" si="60"/>
        <v>-9103.4604217170508</v>
      </c>
      <c r="I263" s="38">
        <f t="shared" si="61"/>
        <v>0</v>
      </c>
      <c r="J263" s="39">
        <f t="shared" si="62"/>
        <v>0</v>
      </c>
      <c r="K263" s="38">
        <f t="shared" si="63"/>
        <v>-182.74839308028115</v>
      </c>
      <c r="L263" s="39">
        <f t="shared" si="64"/>
        <v>-70.906376515149077</v>
      </c>
      <c r="M263" s="35">
        <f t="shared" si="65"/>
        <v>-9174.3667982322004</v>
      </c>
      <c r="N263" s="35">
        <f t="shared" si="66"/>
        <v>11835.6332017678</v>
      </c>
      <c r="O263" s="35">
        <f t="shared" si="67"/>
        <v>30504.209282906701</v>
      </c>
      <c r="P263" s="36">
        <f t="shared" si="56"/>
        <v>2.0274945542633906</v>
      </c>
      <c r="Q263" s="206">
        <v>50.710444917296627</v>
      </c>
      <c r="R263" s="36">
        <f t="shared" si="57"/>
        <v>1.7187121762285162E-2</v>
      </c>
      <c r="S263" s="36">
        <f t="shared" si="58"/>
        <v>-3.7858085833289866E-3</v>
      </c>
      <c r="T263" s="204">
        <v>388</v>
      </c>
      <c r="U263" s="221">
        <v>20655</v>
      </c>
      <c r="V263" s="4">
        <v>54355.26315789474</v>
      </c>
      <c r="Y263" s="44"/>
      <c r="Z263" s="44"/>
      <c r="AA263" s="44"/>
      <c r="AB263" s="44"/>
    </row>
    <row r="264" spans="2:28">
      <c r="B264" s="3">
        <v>4630</v>
      </c>
      <c r="C264" t="s">
        <v>284</v>
      </c>
      <c r="D264" s="210">
        <f>SUMIFS([1]juni20!$D$7:$D$362,[1]juni20!$B$7:$B$362,B264)</f>
        <v>97463</v>
      </c>
      <c r="E264" s="37">
        <f t="shared" ref="E264:E327" si="68">D264/T264*1000</f>
        <v>12035.440849592493</v>
      </c>
      <c r="F264" s="180">
        <f t="shared" ref="F264:F327" si="69">E264/E$363</f>
        <v>0.79994831383423881</v>
      </c>
      <c r="G264" s="38">
        <f t="shared" si="59"/>
        <v>1805.8993517985007</v>
      </c>
      <c r="H264" s="38">
        <f t="shared" si="60"/>
        <v>14624.172950864258</v>
      </c>
      <c r="I264" s="38">
        <f t="shared" si="61"/>
        <v>526.8567299584754</v>
      </c>
      <c r="J264" s="39">
        <f t="shared" si="62"/>
        <v>4266.4857992037341</v>
      </c>
      <c r="K264" s="38">
        <f t="shared" si="63"/>
        <v>344.10833687819422</v>
      </c>
      <c r="L264" s="39">
        <f t="shared" si="64"/>
        <v>2786.5893120396172</v>
      </c>
      <c r="M264" s="35">
        <f t="shared" si="65"/>
        <v>17410.762262903874</v>
      </c>
      <c r="N264" s="35">
        <f t="shared" si="66"/>
        <v>114873.76226290388</v>
      </c>
      <c r="O264" s="35">
        <f t="shared" si="67"/>
        <v>14185.448538269189</v>
      </c>
      <c r="P264" s="36">
        <f t="shared" ref="P264:P327" si="70">O264/O$363</f>
        <v>0.94285085033299942</v>
      </c>
      <c r="Q264" s="206">
        <v>-1173.3821976305444</v>
      </c>
      <c r="R264" s="36">
        <f t="shared" ref="R264:R327" si="71">(D264-U264)/U264</f>
        <v>-7.5859400456174649E-3</v>
      </c>
      <c r="S264" s="36">
        <f t="shared" ref="S264:S327" si="72">(E264-V264)/V264</f>
        <v>-4.8898287441854135E-3</v>
      </c>
      <c r="T264" s="204">
        <v>8098</v>
      </c>
      <c r="U264" s="221">
        <v>98208</v>
      </c>
      <c r="V264" s="4">
        <v>12094.581280788178</v>
      </c>
      <c r="Y264" s="44"/>
      <c r="Z264" s="44"/>
      <c r="AA264" s="44"/>
      <c r="AB264" s="44"/>
    </row>
    <row r="265" spans="2:28">
      <c r="B265" s="3">
        <v>4631</v>
      </c>
      <c r="C265" t="s">
        <v>285</v>
      </c>
      <c r="D265" s="210">
        <f>SUMIFS([1]juni20!$D$7:$D$362,[1]juni20!$B$7:$B$362,B265)</f>
        <v>380554</v>
      </c>
      <c r="E265" s="37">
        <f t="shared" si="68"/>
        <v>13021.968245277854</v>
      </c>
      <c r="F265" s="180">
        <f t="shared" si="69"/>
        <v>0.86551890128442832</v>
      </c>
      <c r="G265" s="38">
        <f t="shared" si="59"/>
        <v>1213.9829143872837</v>
      </c>
      <c r="H265" s="38">
        <f t="shared" si="60"/>
        <v>35477.436690053975</v>
      </c>
      <c r="I265" s="38">
        <f t="shared" si="61"/>
        <v>181.57214146859886</v>
      </c>
      <c r="J265" s="39">
        <f t="shared" si="62"/>
        <v>5306.2642622783333</v>
      </c>
      <c r="K265" s="38">
        <f t="shared" si="63"/>
        <v>-1.1762516116822894</v>
      </c>
      <c r="L265" s="39">
        <f t="shared" si="64"/>
        <v>-34.374777099803225</v>
      </c>
      <c r="M265" s="35">
        <f t="shared" si="65"/>
        <v>35443.061912954174</v>
      </c>
      <c r="N265" s="35">
        <f t="shared" si="66"/>
        <v>415997.0619129542</v>
      </c>
      <c r="O265" s="35">
        <f t="shared" si="67"/>
        <v>14234.774908053456</v>
      </c>
      <c r="P265" s="36">
        <f t="shared" si="70"/>
        <v>0.94612937970550881</v>
      </c>
      <c r="Q265" s="206">
        <v>2646.7142327049369</v>
      </c>
      <c r="R265" s="36">
        <f t="shared" si="71"/>
        <v>-1.0316731725965552E-2</v>
      </c>
      <c r="S265" s="36">
        <f t="shared" si="72"/>
        <v>-1.4854699079808995E-2</v>
      </c>
      <c r="T265" s="204">
        <v>29224</v>
      </c>
      <c r="U265" s="221">
        <v>384521</v>
      </c>
      <c r="V265" s="4">
        <v>13218.322447576487</v>
      </c>
      <c r="Y265" s="44"/>
      <c r="Z265" s="45"/>
      <c r="AA265" s="45"/>
      <c r="AB265" s="44"/>
    </row>
    <row r="266" spans="2:28">
      <c r="B266" s="3">
        <v>4632</v>
      </c>
      <c r="C266" t="s">
        <v>286</v>
      </c>
      <c r="D266" s="210">
        <f>SUMIFS([1]juni20!$D$7:$D$362,[1]juni20!$B$7:$B$362,B266)</f>
        <v>45465</v>
      </c>
      <c r="E266" s="37">
        <f t="shared" si="68"/>
        <v>15841.463414634147</v>
      </c>
      <c r="F266" s="180">
        <f t="shared" si="69"/>
        <v>1.0529196317418188</v>
      </c>
      <c r="G266" s="38">
        <f t="shared" si="59"/>
        <v>-477.71418722649173</v>
      </c>
      <c r="H266" s="38">
        <f t="shared" si="60"/>
        <v>-1371.0397173400311</v>
      </c>
      <c r="I266" s="38">
        <f t="shared" si="61"/>
        <v>0</v>
      </c>
      <c r="J266" s="39">
        <f t="shared" si="62"/>
        <v>0</v>
      </c>
      <c r="K266" s="38">
        <f t="shared" si="63"/>
        <v>-182.74839308028115</v>
      </c>
      <c r="L266" s="39">
        <f t="shared" si="64"/>
        <v>-524.48788814040688</v>
      </c>
      <c r="M266" s="35">
        <f t="shared" si="65"/>
        <v>-1895.5276054804381</v>
      </c>
      <c r="N266" s="35">
        <f t="shared" si="66"/>
        <v>43569.472394519558</v>
      </c>
      <c r="O266" s="35">
        <f t="shared" si="67"/>
        <v>15181.000834327373</v>
      </c>
      <c r="P266" s="36">
        <f t="shared" si="70"/>
        <v>1.0090212873380149</v>
      </c>
      <c r="Q266" s="206">
        <v>417.25509513567931</v>
      </c>
      <c r="R266" s="36">
        <f t="shared" si="71"/>
        <v>1.6272883742763262E-2</v>
      </c>
      <c r="S266" s="36">
        <f t="shared" si="72"/>
        <v>2.2292618594201268E-2</v>
      </c>
      <c r="T266" s="204">
        <v>2870</v>
      </c>
      <c r="U266" s="221">
        <v>44737</v>
      </c>
      <c r="V266" s="4">
        <v>15496.016626255629</v>
      </c>
      <c r="Y266" s="44"/>
      <c r="Z266" s="44"/>
      <c r="AA266" s="44"/>
      <c r="AB266" s="44"/>
    </row>
    <row r="267" spans="2:28">
      <c r="B267" s="3">
        <v>4633</v>
      </c>
      <c r="C267" t="s">
        <v>287</v>
      </c>
      <c r="D267" s="210">
        <f>SUMIFS([1]juni20!$D$7:$D$362,[1]juni20!$B$7:$B$362,B267)</f>
        <v>7504</v>
      </c>
      <c r="E267" s="37">
        <f t="shared" si="68"/>
        <v>13693.430656934308</v>
      </c>
      <c r="F267" s="180">
        <f t="shared" si="69"/>
        <v>0.91014836112061204</v>
      </c>
      <c r="G267" s="38">
        <f t="shared" si="59"/>
        <v>811.10546739341146</v>
      </c>
      <c r="H267" s="38">
        <f t="shared" si="60"/>
        <v>444.4857961315895</v>
      </c>
      <c r="I267" s="38">
        <f t="shared" si="61"/>
        <v>0</v>
      </c>
      <c r="J267" s="39">
        <f t="shared" si="62"/>
        <v>0</v>
      </c>
      <c r="K267" s="38">
        <f t="shared" si="63"/>
        <v>-182.74839308028115</v>
      </c>
      <c r="L267" s="39">
        <f t="shared" si="64"/>
        <v>-100.14611940799406</v>
      </c>
      <c r="M267" s="35">
        <f t="shared" si="65"/>
        <v>344.3396767235954</v>
      </c>
      <c r="N267" s="35">
        <f t="shared" si="66"/>
        <v>7848.3396767235954</v>
      </c>
      <c r="O267" s="35">
        <f t="shared" si="67"/>
        <v>14321.787731247436</v>
      </c>
      <c r="P267" s="36">
        <f t="shared" si="70"/>
        <v>0.95191277908953198</v>
      </c>
      <c r="Q267" s="206">
        <v>-229.63359622933979</v>
      </c>
      <c r="R267" s="36">
        <f t="shared" si="71"/>
        <v>7.8936017253774263E-2</v>
      </c>
      <c r="S267" s="36">
        <f t="shared" si="72"/>
        <v>0.10650007608872479</v>
      </c>
      <c r="T267" s="204">
        <v>548</v>
      </c>
      <c r="U267" s="221">
        <v>6955</v>
      </c>
      <c r="V267" s="4">
        <v>12375.444839857651</v>
      </c>
      <c r="Y267" s="44"/>
      <c r="Z267" s="44"/>
    </row>
    <row r="268" spans="2:28">
      <c r="B268" s="3">
        <v>4634</v>
      </c>
      <c r="C268" t="s">
        <v>288</v>
      </c>
      <c r="D268" s="210">
        <f>SUMIFS([1]juni20!$D$7:$D$362,[1]juni20!$B$7:$B$362,B268)</f>
        <v>33727</v>
      </c>
      <c r="E268" s="37">
        <f t="shared" si="68"/>
        <v>19945.002956830278</v>
      </c>
      <c r="F268" s="180">
        <f t="shared" si="69"/>
        <v>1.325665730414479</v>
      </c>
      <c r="G268" s="38">
        <f t="shared" si="59"/>
        <v>-2939.8379125441702</v>
      </c>
      <c r="H268" s="38">
        <f t="shared" si="60"/>
        <v>-4971.2659101121917</v>
      </c>
      <c r="I268" s="38">
        <f t="shared" si="61"/>
        <v>0</v>
      </c>
      <c r="J268" s="39">
        <f t="shared" si="62"/>
        <v>0</v>
      </c>
      <c r="K268" s="38">
        <f t="shared" si="63"/>
        <v>-182.74839308028115</v>
      </c>
      <c r="L268" s="39">
        <f t="shared" si="64"/>
        <v>-309.02753269875546</v>
      </c>
      <c r="M268" s="35">
        <f t="shared" si="65"/>
        <v>-5280.2934428109475</v>
      </c>
      <c r="N268" s="35">
        <f t="shared" si="66"/>
        <v>28446.706557189053</v>
      </c>
      <c r="O268" s="35">
        <f t="shared" si="67"/>
        <v>16822.416651205829</v>
      </c>
      <c r="P268" s="36">
        <f t="shared" si="70"/>
        <v>1.1181197268070791</v>
      </c>
      <c r="Q268" s="206">
        <v>238.09629472976667</v>
      </c>
      <c r="R268" s="36">
        <f t="shared" si="71"/>
        <v>1.2792408636377286E-2</v>
      </c>
      <c r="S268" s="36">
        <f t="shared" si="72"/>
        <v>2.4771029672880942E-2</v>
      </c>
      <c r="T268" s="204">
        <v>1691</v>
      </c>
      <c r="U268" s="221">
        <v>33301</v>
      </c>
      <c r="V268" s="4">
        <v>19462.887200467561</v>
      </c>
      <c r="Y268" s="44"/>
      <c r="Z268" s="44"/>
    </row>
    <row r="269" spans="2:28">
      <c r="B269" s="3">
        <v>4635</v>
      </c>
      <c r="C269" t="s">
        <v>289</v>
      </c>
      <c r="D269" s="210">
        <f>SUMIFS([1]juni20!$D$7:$D$362,[1]juni20!$B$7:$B$362,B269)</f>
        <v>34757</v>
      </c>
      <c r="E269" s="37">
        <f t="shared" si="68"/>
        <v>15131.47583804963</v>
      </c>
      <c r="F269" s="180">
        <f t="shared" si="69"/>
        <v>1.0057295560453998</v>
      </c>
      <c r="G269" s="38">
        <f t="shared" si="59"/>
        <v>-51.721641275781437</v>
      </c>
      <c r="H269" s="38">
        <f t="shared" si="60"/>
        <v>-118.80461001046996</v>
      </c>
      <c r="I269" s="38">
        <f t="shared" si="61"/>
        <v>0</v>
      </c>
      <c r="J269" s="39">
        <f t="shared" si="62"/>
        <v>0</v>
      </c>
      <c r="K269" s="38">
        <f t="shared" si="63"/>
        <v>-182.74839308028115</v>
      </c>
      <c r="L269" s="39">
        <f t="shared" si="64"/>
        <v>-419.77305890540583</v>
      </c>
      <c r="M269" s="35">
        <f t="shared" si="65"/>
        <v>-538.57766891587585</v>
      </c>
      <c r="N269" s="35">
        <f t="shared" si="66"/>
        <v>34218.422331084126</v>
      </c>
      <c r="O269" s="35">
        <f t="shared" si="67"/>
        <v>14897.005803693568</v>
      </c>
      <c r="P269" s="36">
        <f t="shared" si="70"/>
        <v>0.99014525705944734</v>
      </c>
      <c r="Q269" s="206">
        <v>-75.794092847857314</v>
      </c>
      <c r="R269" s="36">
        <f t="shared" si="71"/>
        <v>-2.8374147377837416E-2</v>
      </c>
      <c r="S269" s="36">
        <f t="shared" si="72"/>
        <v>-1.7799203400669834E-2</v>
      </c>
      <c r="T269" s="204">
        <v>2297</v>
      </c>
      <c r="U269" s="221">
        <v>35772</v>
      </c>
      <c r="V269" s="4">
        <v>15405.684754521964</v>
      </c>
      <c r="Y269" s="44"/>
      <c r="Z269" s="44"/>
    </row>
    <row r="270" spans="2:28">
      <c r="B270" s="3">
        <v>4636</v>
      </c>
      <c r="C270" t="s">
        <v>290</v>
      </c>
      <c r="D270" s="210">
        <f>SUMIFS([1]juni20!$D$7:$D$362,[1]juni20!$B$7:$B$362,B270)</f>
        <v>11977</v>
      </c>
      <c r="E270" s="37">
        <f t="shared" si="68"/>
        <v>14933.915211970074</v>
      </c>
      <c r="F270" s="180">
        <f t="shared" si="69"/>
        <v>0.9925984799437938</v>
      </c>
      <c r="G270" s="38">
        <f t="shared" si="59"/>
        <v>66.814734371951999</v>
      </c>
      <c r="H270" s="38">
        <f t="shared" si="60"/>
        <v>53.585416966305509</v>
      </c>
      <c r="I270" s="38">
        <f t="shared" si="61"/>
        <v>0</v>
      </c>
      <c r="J270" s="39">
        <f t="shared" si="62"/>
        <v>0</v>
      </c>
      <c r="K270" s="38">
        <f t="shared" si="63"/>
        <v>-182.74839308028115</v>
      </c>
      <c r="L270" s="39">
        <f t="shared" si="64"/>
        <v>-146.56421125038548</v>
      </c>
      <c r="M270" s="35">
        <f t="shared" si="65"/>
        <v>-92.978794284079981</v>
      </c>
      <c r="N270" s="35">
        <f t="shared" si="66"/>
        <v>11884.021205715921</v>
      </c>
      <c r="O270" s="35">
        <f t="shared" si="67"/>
        <v>14817.981553261747</v>
      </c>
      <c r="P270" s="36">
        <f t="shared" si="70"/>
        <v>0.98489282661880506</v>
      </c>
      <c r="Q270" s="206">
        <v>-33.131503031771729</v>
      </c>
      <c r="R270" s="36">
        <f t="shared" si="71"/>
        <v>3.2322013445957594E-2</v>
      </c>
      <c r="S270" s="36">
        <f t="shared" si="72"/>
        <v>5.5491335443497776E-2</v>
      </c>
      <c r="T270" s="204">
        <v>802</v>
      </c>
      <c r="U270" s="221">
        <v>11602</v>
      </c>
      <c r="V270" s="4">
        <v>14148.780487804877</v>
      </c>
      <c r="Y270" s="44"/>
      <c r="Z270" s="44"/>
      <c r="AA270" s="44"/>
      <c r="AB270" s="44"/>
    </row>
    <row r="271" spans="2:28">
      <c r="B271" s="3">
        <v>4637</v>
      </c>
      <c r="C271" t="s">
        <v>291</v>
      </c>
      <c r="D271" s="210">
        <f>SUMIFS([1]juni20!$D$7:$D$362,[1]juni20!$B$7:$B$362,B271)</f>
        <v>19157</v>
      </c>
      <c r="E271" s="37">
        <f t="shared" si="68"/>
        <v>14425.451807228916</v>
      </c>
      <c r="F271" s="180">
        <f t="shared" si="69"/>
        <v>0.95880292161300962</v>
      </c>
      <c r="G271" s="38">
        <f t="shared" si="59"/>
        <v>371.89277721664695</v>
      </c>
      <c r="H271" s="38">
        <f t="shared" si="60"/>
        <v>493.87360814370714</v>
      </c>
      <c r="I271" s="38">
        <f t="shared" si="61"/>
        <v>0</v>
      </c>
      <c r="J271" s="39">
        <f t="shared" si="62"/>
        <v>0</v>
      </c>
      <c r="K271" s="38">
        <f t="shared" si="63"/>
        <v>-182.74839308028115</v>
      </c>
      <c r="L271" s="39">
        <f t="shared" si="64"/>
        <v>-242.68986601061337</v>
      </c>
      <c r="M271" s="35">
        <f t="shared" si="65"/>
        <v>251.18374213309377</v>
      </c>
      <c r="N271" s="35">
        <f t="shared" si="66"/>
        <v>19408.183742133093</v>
      </c>
      <c r="O271" s="35">
        <f t="shared" si="67"/>
        <v>14614.596191365281</v>
      </c>
      <c r="P271" s="36">
        <f t="shared" si="70"/>
        <v>0.97137460328649117</v>
      </c>
      <c r="Q271" s="206">
        <v>127.03162590250082</v>
      </c>
      <c r="R271" s="36">
        <f t="shared" si="71"/>
        <v>2.5041468243351704E-2</v>
      </c>
      <c r="S271" s="36">
        <f t="shared" si="72"/>
        <v>5.437247411176082E-2</v>
      </c>
      <c r="T271" s="204">
        <v>1328</v>
      </c>
      <c r="U271" s="221">
        <v>18689</v>
      </c>
      <c r="V271" s="4">
        <v>13681.551976573939</v>
      </c>
      <c r="Y271" s="44"/>
      <c r="Z271" s="44"/>
      <c r="AA271" s="44"/>
      <c r="AB271" s="44"/>
    </row>
    <row r="272" spans="2:28">
      <c r="B272" s="144">
        <v>4638</v>
      </c>
      <c r="C272" s="34" t="s">
        <v>292</v>
      </c>
      <c r="D272" s="210">
        <f>SUMIFS([1]juni20!$D$7:$D$362,[1]juni20!$B$7:$B$362,B272)</f>
        <v>66699</v>
      </c>
      <c r="E272" s="37">
        <f t="shared" si="68"/>
        <v>16264.081931236284</v>
      </c>
      <c r="F272" s="180">
        <f t="shared" si="69"/>
        <v>1.0810094187280972</v>
      </c>
      <c r="G272" s="38">
        <f t="shared" si="59"/>
        <v>-731.28529718777384</v>
      </c>
      <c r="H272" s="38">
        <f t="shared" si="60"/>
        <v>-2999.0010037670604</v>
      </c>
      <c r="I272" s="38">
        <f t="shared" si="61"/>
        <v>0</v>
      </c>
      <c r="J272" s="39">
        <f t="shared" si="62"/>
        <v>0</v>
      </c>
      <c r="K272" s="38">
        <f t="shared" si="63"/>
        <v>-182.74839308028115</v>
      </c>
      <c r="L272" s="39">
        <f t="shared" si="64"/>
        <v>-749.45116002223301</v>
      </c>
      <c r="M272" s="35">
        <f t="shared" si="65"/>
        <v>-3748.4521637892935</v>
      </c>
      <c r="N272" s="35">
        <f t="shared" si="66"/>
        <v>62950.54783621071</v>
      </c>
      <c r="O272" s="35">
        <f t="shared" si="67"/>
        <v>15350.04824096823</v>
      </c>
      <c r="P272" s="36">
        <f t="shared" si="70"/>
        <v>1.0202572021325262</v>
      </c>
      <c r="Q272" s="206">
        <v>377.10910980885865</v>
      </c>
      <c r="R272" s="201">
        <f t="shared" si="71"/>
        <v>-4.5411834117486102E-2</v>
      </c>
      <c r="S272" s="201">
        <f t="shared" si="72"/>
        <v>-2.5393647756623776E-2</v>
      </c>
      <c r="T272" s="204">
        <v>4101</v>
      </c>
      <c r="U272" s="221">
        <v>69872.016419077409</v>
      </c>
      <c r="V272" s="147">
        <v>16687.847246018009</v>
      </c>
      <c r="W272" s="4"/>
      <c r="X272" s="147"/>
      <c r="Y272" s="45"/>
      <c r="Z272" s="45"/>
      <c r="AA272" s="44"/>
      <c r="AB272" s="44"/>
    </row>
    <row r="273" spans="2:28">
      <c r="B273" s="3">
        <v>4639</v>
      </c>
      <c r="C273" t="s">
        <v>293</v>
      </c>
      <c r="D273" s="210">
        <f>SUMIFS([1]juni20!$D$7:$D$362,[1]juni20!$B$7:$B$362,B273)</f>
        <v>44931</v>
      </c>
      <c r="E273" s="37">
        <f t="shared" si="68"/>
        <v>17051.612903225807</v>
      </c>
      <c r="F273" s="180">
        <f t="shared" si="69"/>
        <v>1.1333534982685312</v>
      </c>
      <c r="G273" s="38">
        <f t="shared" si="59"/>
        <v>-1203.8038803814877</v>
      </c>
      <c r="H273" s="38">
        <f t="shared" si="60"/>
        <v>-3172.0232248052203</v>
      </c>
      <c r="I273" s="38">
        <f t="shared" si="61"/>
        <v>0</v>
      </c>
      <c r="J273" s="39">
        <f t="shared" si="62"/>
        <v>0</v>
      </c>
      <c r="K273" s="38">
        <f t="shared" si="63"/>
        <v>-182.74839308028115</v>
      </c>
      <c r="L273" s="39">
        <f t="shared" si="64"/>
        <v>-481.54201576654083</v>
      </c>
      <c r="M273" s="35">
        <f t="shared" si="65"/>
        <v>-3653.565240571761</v>
      </c>
      <c r="N273" s="35">
        <f t="shared" si="66"/>
        <v>41277.434759428237</v>
      </c>
      <c r="O273" s="35">
        <f t="shared" si="67"/>
        <v>15665.060629764037</v>
      </c>
      <c r="P273" s="36">
        <f t="shared" si="70"/>
        <v>1.0411948339486998</v>
      </c>
      <c r="Q273" s="206">
        <v>92.624799889373662</v>
      </c>
      <c r="R273" s="201">
        <f t="shared" si="71"/>
        <v>-8.3208263441334855E-3</v>
      </c>
      <c r="S273" s="201">
        <f t="shared" si="72"/>
        <v>5.6040804586244101E-3</v>
      </c>
      <c r="T273" s="204">
        <v>2635</v>
      </c>
      <c r="U273" s="221">
        <v>45308</v>
      </c>
      <c r="V273" s="4">
        <v>16956.586826347306</v>
      </c>
      <c r="W273" s="4"/>
      <c r="X273" s="4"/>
      <c r="Y273" s="45"/>
      <c r="Z273" s="45"/>
      <c r="AA273" s="44"/>
      <c r="AB273" s="44"/>
    </row>
    <row r="274" spans="2:28">
      <c r="B274" s="144">
        <v>4640</v>
      </c>
      <c r="C274" s="34" t="s">
        <v>294</v>
      </c>
      <c r="D274" s="210">
        <f>SUMIFS([1]juni20!$D$7:$D$362,[1]juni20!$B$7:$B$362,B274)</f>
        <v>158848</v>
      </c>
      <c r="E274" s="37">
        <f t="shared" si="68"/>
        <v>13408.289018316873</v>
      </c>
      <c r="F274" s="180">
        <f t="shared" si="69"/>
        <v>0.8911961203288945</v>
      </c>
      <c r="G274" s="38">
        <f t="shared" si="59"/>
        <v>982.19045056387256</v>
      </c>
      <c r="H274" s="38">
        <f t="shared" si="60"/>
        <v>11636.010267830199</v>
      </c>
      <c r="I274" s="38">
        <f t="shared" si="61"/>
        <v>46.359870904942362</v>
      </c>
      <c r="J274" s="39">
        <f t="shared" si="62"/>
        <v>549.22539061085217</v>
      </c>
      <c r="K274" s="38">
        <f t="shared" si="63"/>
        <v>-136.38852217533878</v>
      </c>
      <c r="L274" s="39">
        <f t="shared" si="64"/>
        <v>-1615.7948222112386</v>
      </c>
      <c r="M274" s="35">
        <f t="shared" si="65"/>
        <v>10020.21544561896</v>
      </c>
      <c r="N274" s="35">
        <f t="shared" si="66"/>
        <v>168868.21544561896</v>
      </c>
      <c r="O274" s="35">
        <f t="shared" si="67"/>
        <v>14254.090946705408</v>
      </c>
      <c r="P274" s="36">
        <f t="shared" si="70"/>
        <v>0.94741324065773225</v>
      </c>
      <c r="Q274" s="206">
        <v>-299.67755560991645</v>
      </c>
      <c r="R274" s="201">
        <f t="shared" si="71"/>
        <v>-1.0563943142049323E-3</v>
      </c>
      <c r="S274" s="201">
        <f t="shared" si="72"/>
        <v>-1.3029889039231083E-2</v>
      </c>
      <c r="T274" s="204">
        <v>11847</v>
      </c>
      <c r="U274" s="221">
        <v>159015.98358092259</v>
      </c>
      <c r="V274" s="147">
        <v>13585.304022291552</v>
      </c>
      <c r="W274" s="4"/>
      <c r="X274" s="147"/>
      <c r="Y274" s="45"/>
      <c r="Z274" s="45"/>
      <c r="AA274" s="45"/>
      <c r="AB274" s="44"/>
    </row>
    <row r="275" spans="2:28">
      <c r="B275" s="3">
        <v>4641</v>
      </c>
      <c r="C275" t="s">
        <v>295</v>
      </c>
      <c r="D275" s="210">
        <f>SUMIFS([1]juni20!$D$7:$D$362,[1]juni20!$B$7:$B$362,B275)</f>
        <v>55674</v>
      </c>
      <c r="E275" s="37">
        <f t="shared" si="68"/>
        <v>31259.966311061202</v>
      </c>
      <c r="F275" s="180">
        <f t="shared" si="69"/>
        <v>2.0777267449987269</v>
      </c>
      <c r="G275" s="38">
        <f t="shared" si="59"/>
        <v>-9728.8159250827248</v>
      </c>
      <c r="H275" s="38">
        <f t="shared" si="60"/>
        <v>-17327.021162572331</v>
      </c>
      <c r="I275" s="38">
        <f t="shared" si="61"/>
        <v>0</v>
      </c>
      <c r="J275" s="39">
        <f t="shared" si="62"/>
        <v>0</v>
      </c>
      <c r="K275" s="38">
        <f t="shared" si="63"/>
        <v>-182.74839308028115</v>
      </c>
      <c r="L275" s="39">
        <f t="shared" si="64"/>
        <v>-325.47488807598069</v>
      </c>
      <c r="M275" s="35">
        <f t="shared" si="65"/>
        <v>-17652.496050648311</v>
      </c>
      <c r="N275" s="35">
        <f t="shared" si="66"/>
        <v>38021.503949351689</v>
      </c>
      <c r="O275" s="35">
        <f t="shared" si="67"/>
        <v>21348.401992898198</v>
      </c>
      <c r="P275" s="36">
        <f t="shared" si="70"/>
        <v>1.4189441326407779</v>
      </c>
      <c r="Q275" s="206">
        <v>192.66108865388014</v>
      </c>
      <c r="R275" s="201">
        <f t="shared" si="71"/>
        <v>-4.8262548262548262E-3</v>
      </c>
      <c r="S275" s="201">
        <f t="shared" si="72"/>
        <v>-1.4325386588160285E-2</v>
      </c>
      <c r="T275" s="204">
        <v>1781</v>
      </c>
      <c r="U275" s="221">
        <v>55944</v>
      </c>
      <c r="V275" s="4">
        <v>31714.285714285714</v>
      </c>
      <c r="Y275" s="44"/>
      <c r="Z275" s="44"/>
      <c r="AA275" s="44"/>
      <c r="AB275" s="44"/>
    </row>
    <row r="276" spans="2:28">
      <c r="B276" s="3">
        <v>4642</v>
      </c>
      <c r="C276" t="s">
        <v>296</v>
      </c>
      <c r="D276" s="210">
        <f>SUMIFS([1]juni20!$D$7:$D$362,[1]juni20!$B$7:$B$362,B276)</f>
        <v>41564</v>
      </c>
      <c r="E276" s="37">
        <f t="shared" si="68"/>
        <v>19550.329256820318</v>
      </c>
      <c r="F276" s="180">
        <f t="shared" si="69"/>
        <v>1.2994333252385291</v>
      </c>
      <c r="G276" s="38">
        <f t="shared" si="59"/>
        <v>-2703.0336925381944</v>
      </c>
      <c r="H276" s="38">
        <f t="shared" si="60"/>
        <v>-5746.649630336201</v>
      </c>
      <c r="I276" s="38">
        <f t="shared" si="61"/>
        <v>0</v>
      </c>
      <c r="J276" s="39">
        <f t="shared" si="62"/>
        <v>0</v>
      </c>
      <c r="K276" s="38">
        <f t="shared" si="63"/>
        <v>-182.74839308028115</v>
      </c>
      <c r="L276" s="39">
        <f t="shared" si="64"/>
        <v>-388.52308368867767</v>
      </c>
      <c r="M276" s="35">
        <f t="shared" si="65"/>
        <v>-6135.1727140248786</v>
      </c>
      <c r="N276" s="35">
        <f t="shared" si="66"/>
        <v>35428.827285975123</v>
      </c>
      <c r="O276" s="35">
        <f t="shared" si="67"/>
        <v>16664.547171201848</v>
      </c>
      <c r="P276" s="36">
        <f t="shared" si="70"/>
        <v>1.1076267647366993</v>
      </c>
      <c r="Q276" s="206">
        <v>91.292798696325008</v>
      </c>
      <c r="R276" s="201">
        <f t="shared" si="71"/>
        <v>-3.6219449983768491E-2</v>
      </c>
      <c r="S276" s="201">
        <f t="shared" si="72"/>
        <v>-2.4886188577180713E-2</v>
      </c>
      <c r="T276" s="204">
        <v>2126</v>
      </c>
      <c r="U276" s="221">
        <v>43126</v>
      </c>
      <c r="V276" s="4">
        <v>20049.27940492794</v>
      </c>
      <c r="Y276" s="44"/>
      <c r="Z276" s="44"/>
      <c r="AA276" s="44"/>
      <c r="AB276" s="44"/>
    </row>
    <row r="277" spans="2:28">
      <c r="B277" s="3">
        <v>4643</v>
      </c>
      <c r="C277" t="s">
        <v>297</v>
      </c>
      <c r="D277" s="210">
        <f>SUMIFS([1]juni20!$D$7:$D$362,[1]juni20!$B$7:$B$362,B277)</f>
        <v>96783</v>
      </c>
      <c r="E277" s="37">
        <f t="shared" si="68"/>
        <v>18637.203928365107</v>
      </c>
      <c r="F277" s="180">
        <f t="shared" si="69"/>
        <v>1.2387414838722186</v>
      </c>
      <c r="G277" s="38">
        <f t="shared" si="59"/>
        <v>-2155.1584954650675</v>
      </c>
      <c r="H277" s="38">
        <f t="shared" si="60"/>
        <v>-11191.738066950096</v>
      </c>
      <c r="I277" s="38">
        <f t="shared" si="61"/>
        <v>0</v>
      </c>
      <c r="J277" s="39">
        <f t="shared" si="62"/>
        <v>0</v>
      </c>
      <c r="K277" s="38">
        <f t="shared" si="63"/>
        <v>-182.74839308028115</v>
      </c>
      <c r="L277" s="39">
        <f t="shared" si="64"/>
        <v>-949.01240526589993</v>
      </c>
      <c r="M277" s="35">
        <f t="shared" si="65"/>
        <v>-12140.750472215996</v>
      </c>
      <c r="N277" s="35">
        <f t="shared" si="66"/>
        <v>84642.249527784006</v>
      </c>
      <c r="O277" s="35">
        <f t="shared" si="67"/>
        <v>16299.297039819759</v>
      </c>
      <c r="P277" s="36">
        <f t="shared" si="70"/>
        <v>1.0833500281901749</v>
      </c>
      <c r="Q277" s="206">
        <v>665.30860942144682</v>
      </c>
      <c r="R277" s="201">
        <f t="shared" si="71"/>
        <v>-2.168243571081999E-2</v>
      </c>
      <c r="S277" s="201">
        <f t="shared" si="72"/>
        <v>-1.1886072656123783E-2</v>
      </c>
      <c r="T277" s="204">
        <v>5193</v>
      </c>
      <c r="U277" s="221">
        <v>98928</v>
      </c>
      <c r="V277" s="4">
        <v>18861.391801715919</v>
      </c>
      <c r="Y277" s="44"/>
      <c r="Z277" s="44"/>
      <c r="AA277" s="44"/>
      <c r="AB277" s="44"/>
    </row>
    <row r="278" spans="2:28">
      <c r="B278" s="3">
        <v>4644</v>
      </c>
      <c r="C278" t="s">
        <v>298</v>
      </c>
      <c r="D278" s="210">
        <f>SUMIFS([1]juni20!$D$7:$D$362,[1]juni20!$B$7:$B$362,B278)</f>
        <v>95168</v>
      </c>
      <c r="E278" s="37">
        <f t="shared" si="68"/>
        <v>18393.505991495942</v>
      </c>
      <c r="F278" s="180">
        <f t="shared" si="69"/>
        <v>1.2225438425793389</v>
      </c>
      <c r="G278" s="38">
        <f t="shared" si="59"/>
        <v>-2008.9397333435688</v>
      </c>
      <c r="H278" s="38">
        <f t="shared" si="60"/>
        <v>-10394.254180319625</v>
      </c>
      <c r="I278" s="38">
        <f t="shared" si="61"/>
        <v>0</v>
      </c>
      <c r="J278" s="39">
        <f t="shared" si="62"/>
        <v>0</v>
      </c>
      <c r="K278" s="38">
        <f t="shared" si="63"/>
        <v>-182.74839308028115</v>
      </c>
      <c r="L278" s="39">
        <f t="shared" si="64"/>
        <v>-945.54018579737465</v>
      </c>
      <c r="M278" s="35">
        <f t="shared" si="65"/>
        <v>-11339.794366116999</v>
      </c>
      <c r="N278" s="35">
        <f t="shared" si="66"/>
        <v>83828.205633883001</v>
      </c>
      <c r="O278" s="35">
        <f t="shared" si="67"/>
        <v>16201.817865072091</v>
      </c>
      <c r="P278" s="36">
        <f t="shared" si="70"/>
        <v>1.0768709716730227</v>
      </c>
      <c r="Q278" s="206">
        <v>512.67381959302475</v>
      </c>
      <c r="R278" s="201">
        <f t="shared" si="71"/>
        <v>-1.1375087001236196E-2</v>
      </c>
      <c r="S278" s="201">
        <f t="shared" si="72"/>
        <v>-7.3625003810247423E-3</v>
      </c>
      <c r="T278" s="204">
        <v>5174</v>
      </c>
      <c r="U278" s="221">
        <v>96263</v>
      </c>
      <c r="V278" s="4">
        <v>18529.932627526468</v>
      </c>
      <c r="Y278" s="44"/>
      <c r="Z278" s="44"/>
      <c r="AA278" s="44"/>
      <c r="AB278" s="44"/>
    </row>
    <row r="279" spans="2:28">
      <c r="B279" s="3">
        <v>4645</v>
      </c>
      <c r="C279" t="s">
        <v>299</v>
      </c>
      <c r="D279" s="210">
        <f>SUMIFS([1]juni20!$D$7:$D$362,[1]juni20!$B$7:$B$362,B279)</f>
        <v>39351</v>
      </c>
      <c r="E279" s="37">
        <f t="shared" si="68"/>
        <v>13069.080039853869</v>
      </c>
      <c r="F279" s="180">
        <f t="shared" si="69"/>
        <v>0.86865023657191509</v>
      </c>
      <c r="G279" s="38">
        <f t="shared" si="59"/>
        <v>1185.7158376416751</v>
      </c>
      <c r="H279" s="38">
        <f t="shared" si="60"/>
        <v>3570.1903871390837</v>
      </c>
      <c r="I279" s="38">
        <f t="shared" si="61"/>
        <v>165.08301336699387</v>
      </c>
      <c r="J279" s="39">
        <f t="shared" si="62"/>
        <v>497.06495324801853</v>
      </c>
      <c r="K279" s="38">
        <f t="shared" si="63"/>
        <v>-17.66537971328728</v>
      </c>
      <c r="L279" s="39">
        <f t="shared" si="64"/>
        <v>-53.190458316707996</v>
      </c>
      <c r="M279" s="35">
        <f t="shared" si="65"/>
        <v>3516.9999288223758</v>
      </c>
      <c r="N279" s="35">
        <f t="shared" si="66"/>
        <v>42867.999928822377</v>
      </c>
      <c r="O279" s="35">
        <f t="shared" si="67"/>
        <v>14237.130497782256</v>
      </c>
      <c r="P279" s="36">
        <f t="shared" si="70"/>
        <v>0.94628594646988318</v>
      </c>
      <c r="Q279" s="206">
        <v>64.614664476959661</v>
      </c>
      <c r="R279" s="201">
        <f t="shared" si="71"/>
        <v>-1.8531451089938644E-2</v>
      </c>
      <c r="S279" s="201">
        <f t="shared" si="72"/>
        <v>-9.7305042880217879E-3</v>
      </c>
      <c r="T279" s="204">
        <v>3011</v>
      </c>
      <c r="U279" s="221">
        <v>40094</v>
      </c>
      <c r="V279" s="4">
        <v>13197.498354180381</v>
      </c>
      <c r="Y279" s="44"/>
      <c r="Z279" s="44"/>
      <c r="AA279" s="44"/>
      <c r="AB279" s="44"/>
    </row>
    <row r="280" spans="2:28">
      <c r="B280" s="3">
        <v>4646</v>
      </c>
      <c r="C280" t="s">
        <v>300</v>
      </c>
      <c r="D280" s="210">
        <f>SUMIFS([1]juni20!$D$7:$D$362,[1]juni20!$B$7:$B$362,B280)</f>
        <v>31747</v>
      </c>
      <c r="E280" s="37">
        <f t="shared" si="68"/>
        <v>11330.121341898644</v>
      </c>
      <c r="F280" s="180">
        <f t="shared" si="69"/>
        <v>0.75306850627711119</v>
      </c>
      <c r="G280" s="38">
        <f t="shared" si="59"/>
        <v>2229.0910564148094</v>
      </c>
      <c r="H280" s="38">
        <f t="shared" si="60"/>
        <v>6245.9131400742963</v>
      </c>
      <c r="I280" s="38">
        <f t="shared" si="61"/>
        <v>773.71855765132227</v>
      </c>
      <c r="J280" s="39">
        <f t="shared" si="62"/>
        <v>2167.9593985390047</v>
      </c>
      <c r="K280" s="38">
        <f t="shared" si="63"/>
        <v>590.9701645710411</v>
      </c>
      <c r="L280" s="39">
        <f t="shared" si="64"/>
        <v>1655.8984011280572</v>
      </c>
      <c r="M280" s="35">
        <f t="shared" si="65"/>
        <v>7901.8115412023535</v>
      </c>
      <c r="N280" s="35">
        <f t="shared" si="66"/>
        <v>39648.811541202354</v>
      </c>
      <c r="O280" s="35">
        <f t="shared" si="67"/>
        <v>14150.182562884496</v>
      </c>
      <c r="P280" s="36">
        <f t="shared" si="70"/>
        <v>0.94050685995514305</v>
      </c>
      <c r="Q280" s="206">
        <v>341.59528059263994</v>
      </c>
      <c r="R280" s="201">
        <f t="shared" si="71"/>
        <v>-3.4898920808633528E-2</v>
      </c>
      <c r="S280" s="201">
        <f t="shared" si="72"/>
        <v>-4.5920774675201607E-2</v>
      </c>
      <c r="T280" s="204">
        <v>2802</v>
      </c>
      <c r="U280" s="221">
        <v>32895</v>
      </c>
      <c r="V280" s="4">
        <v>11875.451263537907</v>
      </c>
      <c r="Y280" s="44"/>
      <c r="Z280" s="44"/>
      <c r="AA280" s="44"/>
      <c r="AB280" s="44"/>
    </row>
    <row r="281" spans="2:28">
      <c r="B281" s="3">
        <v>4647</v>
      </c>
      <c r="C281" t="s">
        <v>301</v>
      </c>
      <c r="D281" s="210">
        <f>SUMIFS([1]juni20!$D$7:$D$362,[1]juni20!$B$7:$B$362,B281)</f>
        <v>300957</v>
      </c>
      <c r="E281" s="37">
        <f t="shared" si="68"/>
        <v>13661.234679981844</v>
      </c>
      <c r="F281" s="180">
        <f t="shared" si="69"/>
        <v>0.90800842143770111</v>
      </c>
      <c r="G281" s="38">
        <f t="shared" si="59"/>
        <v>830.42305356488976</v>
      </c>
      <c r="H281" s="38">
        <f t="shared" si="60"/>
        <v>18294.219870034518</v>
      </c>
      <c r="I281" s="38">
        <f t="shared" si="61"/>
        <v>0</v>
      </c>
      <c r="J281" s="39">
        <f t="shared" si="62"/>
        <v>0</v>
      </c>
      <c r="K281" s="38">
        <f t="shared" si="63"/>
        <v>-182.74839308028115</v>
      </c>
      <c r="L281" s="39">
        <f t="shared" si="64"/>
        <v>-4025.9470995585939</v>
      </c>
      <c r="M281" s="35">
        <f t="shared" si="65"/>
        <v>14268.272770475924</v>
      </c>
      <c r="N281" s="35">
        <f t="shared" si="66"/>
        <v>315225.27277047595</v>
      </c>
      <c r="O281" s="35">
        <f t="shared" si="67"/>
        <v>14308.909340466453</v>
      </c>
      <c r="P281" s="36">
        <f t="shared" si="70"/>
        <v>0.95105680321636787</v>
      </c>
      <c r="Q281" s="206">
        <v>928.53789053621222</v>
      </c>
      <c r="R281" s="201">
        <f t="shared" si="71"/>
        <v>-1.294505811665311E-2</v>
      </c>
      <c r="S281" s="201">
        <f t="shared" si="72"/>
        <v>-1.61262156687964E-2</v>
      </c>
      <c r="T281" s="204">
        <v>22030</v>
      </c>
      <c r="U281" s="221">
        <v>304904</v>
      </c>
      <c r="V281" s="4">
        <v>13885.149596976184</v>
      </c>
      <c r="Y281" s="44"/>
      <c r="Z281" s="45"/>
      <c r="AA281" s="45"/>
      <c r="AB281" s="44"/>
    </row>
    <row r="282" spans="2:28">
      <c r="B282" s="3">
        <v>4648</v>
      </c>
      <c r="C282" t="s">
        <v>302</v>
      </c>
      <c r="D282" s="210">
        <f>SUMIFS([1]juni20!$D$7:$D$362,[1]juni20!$B$7:$B$362,B282)</f>
        <v>60385</v>
      </c>
      <c r="E282" s="37">
        <f t="shared" si="68"/>
        <v>16639.57012951226</v>
      </c>
      <c r="F282" s="180">
        <f t="shared" si="69"/>
        <v>1.1059666392262306</v>
      </c>
      <c r="G282" s="38">
        <f t="shared" si="59"/>
        <v>-956.57821615335956</v>
      </c>
      <c r="H282" s="38">
        <f t="shared" si="60"/>
        <v>-3471.422346420542</v>
      </c>
      <c r="I282" s="38">
        <f t="shared" si="61"/>
        <v>0</v>
      </c>
      <c r="J282" s="39">
        <f t="shared" si="62"/>
        <v>0</v>
      </c>
      <c r="K282" s="38">
        <f t="shared" si="63"/>
        <v>-182.74839308028115</v>
      </c>
      <c r="L282" s="39">
        <f t="shared" si="64"/>
        <v>-663.19391848834039</v>
      </c>
      <c r="M282" s="35">
        <f t="shared" si="65"/>
        <v>-4134.6162649088819</v>
      </c>
      <c r="N282" s="35">
        <f t="shared" si="66"/>
        <v>56250.38373509112</v>
      </c>
      <c r="O282" s="35">
        <f t="shared" si="67"/>
        <v>15500.243520278624</v>
      </c>
      <c r="P282" s="36">
        <f t="shared" si="70"/>
        <v>1.0302400903317799</v>
      </c>
      <c r="Q282" s="206">
        <v>-439.95514277094253</v>
      </c>
      <c r="R282" s="201">
        <f t="shared" si="71"/>
        <v>-2.5273382007994978E-3</v>
      </c>
      <c r="S282" s="201">
        <f t="shared" si="72"/>
        <v>1.8362141627455898E-2</v>
      </c>
      <c r="T282" s="204">
        <v>3629</v>
      </c>
      <c r="U282" s="221">
        <v>60538</v>
      </c>
      <c r="V282" s="4">
        <v>16339.541160593792</v>
      </c>
      <c r="Y282" s="44"/>
      <c r="Z282" s="44"/>
      <c r="AA282" s="44"/>
      <c r="AB282" s="44"/>
    </row>
    <row r="283" spans="2:28">
      <c r="B283" s="144">
        <v>4649</v>
      </c>
      <c r="C283" s="34" t="s">
        <v>303</v>
      </c>
      <c r="D283" s="210">
        <f>SUMIFS([1]juni20!$D$7:$D$362,[1]juni20!$B$7:$B$362,B283)</f>
        <v>113777</v>
      </c>
      <c r="E283" s="37">
        <f t="shared" si="68"/>
        <v>12030.982341122977</v>
      </c>
      <c r="F283" s="180">
        <f t="shared" si="69"/>
        <v>0.7996519743501288</v>
      </c>
      <c r="G283" s="38">
        <f t="shared" si="59"/>
        <v>1808.5744568802099</v>
      </c>
      <c r="H283" s="38">
        <f t="shared" si="60"/>
        <v>17103.688638716147</v>
      </c>
      <c r="I283" s="38">
        <f t="shared" si="61"/>
        <v>528.4172079228058</v>
      </c>
      <c r="J283" s="39">
        <f t="shared" si="62"/>
        <v>4997.2415353259739</v>
      </c>
      <c r="K283" s="38">
        <f t="shared" si="63"/>
        <v>345.66881484252463</v>
      </c>
      <c r="L283" s="39">
        <f t="shared" si="64"/>
        <v>3268.9899819657558</v>
      </c>
      <c r="M283" s="35">
        <f t="shared" si="65"/>
        <v>20372.678620681902</v>
      </c>
      <c r="N283" s="35">
        <f t="shared" si="66"/>
        <v>134149.67862068189</v>
      </c>
      <c r="O283" s="35">
        <f t="shared" si="67"/>
        <v>14185.22561284571</v>
      </c>
      <c r="P283" s="36">
        <f t="shared" si="70"/>
        <v>0.94283603335879373</v>
      </c>
      <c r="Q283" s="206">
        <v>1850.4993463828105</v>
      </c>
      <c r="R283" s="201">
        <f t="shared" si="71"/>
        <v>-2.9973200432050859E-2</v>
      </c>
      <c r="S283" s="201">
        <f t="shared" si="72"/>
        <v>-3.4486384230400222E-2</v>
      </c>
      <c r="T283" s="204">
        <v>9457</v>
      </c>
      <c r="U283" s="221">
        <v>117292.63567839196</v>
      </c>
      <c r="V283" s="147">
        <v>12460.707073025811</v>
      </c>
      <c r="W283" s="4"/>
      <c r="X283" s="147"/>
      <c r="Y283" s="45"/>
      <c r="Z283" s="45"/>
      <c r="AA283" s="45"/>
      <c r="AB283" s="44"/>
    </row>
    <row r="284" spans="2:28">
      <c r="B284" s="3">
        <v>4650</v>
      </c>
      <c r="C284" t="s">
        <v>304</v>
      </c>
      <c r="D284" s="210">
        <f>SUMIFS([1]juni20!$D$7:$D$362,[1]juni20!$B$7:$B$362,B284)</f>
        <v>72543</v>
      </c>
      <c r="E284" s="37">
        <f t="shared" si="68"/>
        <v>12392.039631021524</v>
      </c>
      <c r="F284" s="180">
        <f t="shared" si="69"/>
        <v>0.82365002924993602</v>
      </c>
      <c r="G284" s="38">
        <f t="shared" si="59"/>
        <v>1591.940082941082</v>
      </c>
      <c r="H284" s="38">
        <f t="shared" si="60"/>
        <v>9319.2172455370946</v>
      </c>
      <c r="I284" s="38">
        <f t="shared" si="61"/>
        <v>402.04715645831453</v>
      </c>
      <c r="J284" s="39">
        <f t="shared" si="62"/>
        <v>2353.5840539069736</v>
      </c>
      <c r="K284" s="38">
        <f t="shared" si="63"/>
        <v>219.29876337803339</v>
      </c>
      <c r="L284" s="39">
        <f t="shared" si="64"/>
        <v>1283.7749608150073</v>
      </c>
      <c r="M284" s="35">
        <f t="shared" si="65"/>
        <v>10602.992206352103</v>
      </c>
      <c r="N284" s="35">
        <f t="shared" si="66"/>
        <v>83145.992206352108</v>
      </c>
      <c r="O284" s="35">
        <f t="shared" si="67"/>
        <v>14203.27847734064</v>
      </c>
      <c r="P284" s="36">
        <f t="shared" si="70"/>
        <v>0.94403593610378422</v>
      </c>
      <c r="Q284" s="206">
        <v>529.16494382202836</v>
      </c>
      <c r="R284" s="201">
        <f t="shared" si="71"/>
        <v>-5.7038125073117465E-2</v>
      </c>
      <c r="S284" s="201">
        <f t="shared" si="72"/>
        <v>-5.9937563704597463E-2</v>
      </c>
      <c r="T284" s="204">
        <v>5854</v>
      </c>
      <c r="U284" s="221">
        <v>76931</v>
      </c>
      <c r="V284" s="4">
        <v>13182.145305003427</v>
      </c>
      <c r="W284" s="4"/>
      <c r="X284" s="4"/>
      <c r="Y284" s="44"/>
      <c r="Z284" s="44"/>
      <c r="AA284" s="44"/>
      <c r="AB284" s="44"/>
    </row>
    <row r="285" spans="2:28">
      <c r="B285" s="3">
        <v>4651</v>
      </c>
      <c r="C285" t="s">
        <v>305</v>
      </c>
      <c r="D285" s="210">
        <f>SUMIFS([1]juni20!$D$7:$D$362,[1]juni20!$B$7:$B$362,B285)</f>
        <v>85274</v>
      </c>
      <c r="E285" s="37">
        <f t="shared" si="68"/>
        <v>11959.887798036465</v>
      </c>
      <c r="F285" s="180">
        <f t="shared" si="69"/>
        <v>0.794926600300636</v>
      </c>
      <c r="G285" s="38">
        <f t="shared" si="59"/>
        <v>1851.2311827321173</v>
      </c>
      <c r="H285" s="38">
        <f t="shared" si="60"/>
        <v>13199.278332879996</v>
      </c>
      <c r="I285" s="38">
        <f t="shared" si="61"/>
        <v>553.30029800308512</v>
      </c>
      <c r="J285" s="39">
        <f t="shared" si="62"/>
        <v>3945.0311247619966</v>
      </c>
      <c r="K285" s="38">
        <f t="shared" si="63"/>
        <v>370.55190492280394</v>
      </c>
      <c r="L285" s="39">
        <f t="shared" si="64"/>
        <v>2642.0350820995923</v>
      </c>
      <c r="M285" s="35">
        <f t="shared" si="65"/>
        <v>15841.313414979588</v>
      </c>
      <c r="N285" s="35">
        <f t="shared" si="66"/>
        <v>101115.31341497958</v>
      </c>
      <c r="O285" s="35">
        <f t="shared" si="67"/>
        <v>14181.670885691385</v>
      </c>
      <c r="P285" s="36">
        <f t="shared" si="70"/>
        <v>0.94259976465631912</v>
      </c>
      <c r="Q285" s="206">
        <v>-210.07460720002382</v>
      </c>
      <c r="R285" s="201">
        <f t="shared" si="71"/>
        <v>-2.9201152107833649E-2</v>
      </c>
      <c r="S285" s="201">
        <f t="shared" si="72"/>
        <v>-2.4163346024802791E-2</v>
      </c>
      <c r="T285" s="204">
        <v>7130</v>
      </c>
      <c r="U285" s="221">
        <v>87839</v>
      </c>
      <c r="V285" s="4">
        <v>12256.034603041719</v>
      </c>
      <c r="W285" s="4"/>
      <c r="X285" s="4"/>
      <c r="Y285" s="44"/>
      <c r="Z285" s="44"/>
      <c r="AA285" s="44"/>
      <c r="AB285" s="44"/>
    </row>
    <row r="286" spans="2:28" ht="27.9" customHeight="1">
      <c r="B286" s="3">
        <v>5001</v>
      </c>
      <c r="C286" t="s">
        <v>306</v>
      </c>
      <c r="D286" s="210">
        <f>SUMIFS([1]juni20!$D$7:$D$362,[1]juni20!$B$7:$B$362,B286)</f>
        <v>3088994</v>
      </c>
      <c r="E286" s="37">
        <f t="shared" si="68"/>
        <v>15056.291826498929</v>
      </c>
      <c r="F286" s="180">
        <f t="shared" si="69"/>
        <v>1.0007323711463263</v>
      </c>
      <c r="G286" s="38">
        <f t="shared" si="59"/>
        <v>-6.6112343453612992</v>
      </c>
      <c r="H286" s="38">
        <f t="shared" si="60"/>
        <v>-1356.3806719973602</v>
      </c>
      <c r="I286" s="38">
        <f t="shared" si="61"/>
        <v>0</v>
      </c>
      <c r="J286" s="39">
        <f t="shared" si="62"/>
        <v>0</v>
      </c>
      <c r="K286" s="38">
        <f t="shared" si="63"/>
        <v>-182.74839308028115</v>
      </c>
      <c r="L286" s="39">
        <f t="shared" si="64"/>
        <v>-37493.208569529721</v>
      </c>
      <c r="M286" s="35">
        <f t="shared" si="65"/>
        <v>-38849.589241527079</v>
      </c>
      <c r="N286" s="35">
        <f t="shared" si="66"/>
        <v>3050144.410758473</v>
      </c>
      <c r="O286" s="35">
        <f t="shared" si="67"/>
        <v>14866.932199073288</v>
      </c>
      <c r="P286" s="36">
        <f t="shared" si="70"/>
        <v>0.98814638309981795</v>
      </c>
      <c r="Q286" s="206">
        <v>12693.462398369833</v>
      </c>
      <c r="R286" s="201">
        <f t="shared" si="71"/>
        <v>-2.4690933144312237E-2</v>
      </c>
      <c r="S286" s="201">
        <f t="shared" si="72"/>
        <v>-3.8610133720212707E-2</v>
      </c>
      <c r="T286" s="204">
        <v>205163</v>
      </c>
      <c r="U286" s="221">
        <v>3167195</v>
      </c>
      <c r="V286" s="4">
        <v>15660.963730313744</v>
      </c>
      <c r="W286" s="4"/>
      <c r="X286" s="4"/>
      <c r="Y286" s="44"/>
      <c r="Z286" s="45"/>
      <c r="AA286" s="45"/>
      <c r="AB286" s="44"/>
    </row>
    <row r="287" spans="2:28">
      <c r="B287" s="144">
        <v>5006</v>
      </c>
      <c r="C287" s="34" t="s">
        <v>307</v>
      </c>
      <c r="D287" s="210">
        <f>SUMIFS([1]juni20!$D$7:$D$362,[1]juni20!$B$7:$B$362,B287)</f>
        <v>270344</v>
      </c>
      <c r="E287" s="37">
        <f t="shared" si="68"/>
        <v>11099.232253561604</v>
      </c>
      <c r="F287" s="180">
        <f t="shared" si="69"/>
        <v>0.73772221865822485</v>
      </c>
      <c r="G287" s="38">
        <f t="shared" ref="G287:G350" si="73">($E$363-E287)*0.6</f>
        <v>2367.624509417034</v>
      </c>
      <c r="H287" s="38">
        <f t="shared" ref="H287:H350" si="74">G287*T287/1000</f>
        <v>57668.230175870696</v>
      </c>
      <c r="I287" s="38">
        <f t="shared" ref="I287:I350" si="75">IF(E287&lt;E$363*0.9,(E$363*0.9-E287)*0.35,0)</f>
        <v>854.52973856928645</v>
      </c>
      <c r="J287" s="39">
        <f t="shared" ref="J287:J350" si="76">I287*T287/1000</f>
        <v>20813.780842332111</v>
      </c>
      <c r="K287" s="38">
        <f t="shared" ref="K287:K350" si="77">I287+J$365</f>
        <v>671.78134548900528</v>
      </c>
      <c r="L287" s="39">
        <f t="shared" ref="L287:L350" si="78">K287*T287/1000</f>
        <v>16362.578232075703</v>
      </c>
      <c r="M287" s="35">
        <f t="shared" ref="M287:M350" si="79">H287+L287</f>
        <v>74030.808407946402</v>
      </c>
      <c r="N287" s="35">
        <f t="shared" ref="N287:N350" si="80">D287+M287</f>
        <v>344374.80840794637</v>
      </c>
      <c r="O287" s="35">
        <f t="shared" ref="O287:O350" si="81">N287/T287*1000</f>
        <v>14138.638108467641</v>
      </c>
      <c r="P287" s="36">
        <f t="shared" si="70"/>
        <v>0.93973954557419848</v>
      </c>
      <c r="Q287" s="206">
        <v>2828.3525515328365</v>
      </c>
      <c r="R287" s="201">
        <f t="shared" si="71"/>
        <v>-2.4343966738226603E-2</v>
      </c>
      <c r="S287" s="201">
        <f t="shared" si="72"/>
        <v>-1.9737469886188026E-2</v>
      </c>
      <c r="T287" s="204">
        <v>24357</v>
      </c>
      <c r="U287" s="221">
        <v>277089.45651286241</v>
      </c>
      <c r="V287" s="147">
        <v>11322.713979767179</v>
      </c>
      <c r="W287" s="4"/>
      <c r="X287" s="147"/>
      <c r="Y287" s="45"/>
      <c r="Z287" s="45"/>
      <c r="AA287" s="45"/>
      <c r="AB287" s="148"/>
    </row>
    <row r="288" spans="2:28">
      <c r="B288" s="144">
        <v>5007</v>
      </c>
      <c r="C288" s="34" t="s">
        <v>308</v>
      </c>
      <c r="D288" s="210">
        <f>SUMIFS([1]juni20!$D$7:$D$362,[1]juni20!$B$7:$B$362,B288)</f>
        <v>178563</v>
      </c>
      <c r="E288" s="37">
        <f t="shared" si="68"/>
        <v>11724.425476034145</v>
      </c>
      <c r="F288" s="180">
        <f t="shared" si="69"/>
        <v>0.77927634786608313</v>
      </c>
      <c r="G288" s="38">
        <f t="shared" si="73"/>
        <v>1992.5085759335095</v>
      </c>
      <c r="H288" s="38">
        <f t="shared" si="74"/>
        <v>30345.905611467351</v>
      </c>
      <c r="I288" s="38">
        <f t="shared" si="75"/>
        <v>635.71211070389722</v>
      </c>
      <c r="J288" s="39">
        <f t="shared" si="76"/>
        <v>9681.8954460203549</v>
      </c>
      <c r="K288" s="38">
        <f t="shared" si="77"/>
        <v>452.96371762361605</v>
      </c>
      <c r="L288" s="39">
        <f t="shared" si="78"/>
        <v>6898.6374194076725</v>
      </c>
      <c r="M288" s="35">
        <f t="shared" si="79"/>
        <v>37244.543030875022</v>
      </c>
      <c r="N288" s="35">
        <f t="shared" si="80"/>
        <v>215807.54303087504</v>
      </c>
      <c r="O288" s="35">
        <f t="shared" si="81"/>
        <v>14169.897769591269</v>
      </c>
      <c r="P288" s="36">
        <f t="shared" si="70"/>
        <v>0.94181725203459143</v>
      </c>
      <c r="Q288" s="206">
        <v>2773.4153902305043</v>
      </c>
      <c r="R288" s="201">
        <f t="shared" si="71"/>
        <v>-1.6620226815611119E-2</v>
      </c>
      <c r="S288" s="201">
        <f t="shared" si="72"/>
        <v>-9.1948378519732168E-3</v>
      </c>
      <c r="T288" s="204">
        <v>15230</v>
      </c>
      <c r="U288" s="221">
        <v>181580.91600946372</v>
      </c>
      <c r="V288" s="147">
        <v>11833.230108143613</v>
      </c>
      <c r="W288" s="4"/>
      <c r="X288" s="147"/>
      <c r="Y288" s="45"/>
      <c r="Z288" s="45"/>
      <c r="AA288" s="45"/>
      <c r="AB288" s="44"/>
    </row>
    <row r="289" spans="2:28">
      <c r="B289" s="3">
        <v>5014</v>
      </c>
      <c r="C289" t="s">
        <v>309</v>
      </c>
      <c r="D289" s="210">
        <f>SUMIFS([1]juni20!$D$7:$D$362,[1]juni20!$B$7:$B$362,B289)</f>
        <v>86504</v>
      </c>
      <c r="E289" s="37">
        <f t="shared" si="68"/>
        <v>16793.632304406914</v>
      </c>
      <c r="F289" s="180">
        <f t="shared" si="69"/>
        <v>1.1162065447330396</v>
      </c>
      <c r="G289" s="38">
        <f t="shared" si="73"/>
        <v>-1049.0155210901521</v>
      </c>
      <c r="H289" s="38">
        <f t="shared" si="74"/>
        <v>-5403.4789491353731</v>
      </c>
      <c r="I289" s="38">
        <f t="shared" si="75"/>
        <v>0</v>
      </c>
      <c r="J289" s="39">
        <f t="shared" si="76"/>
        <v>0</v>
      </c>
      <c r="K289" s="38">
        <f t="shared" si="77"/>
        <v>-182.74839308028115</v>
      </c>
      <c r="L289" s="39">
        <f t="shared" si="78"/>
        <v>-941.33697275652821</v>
      </c>
      <c r="M289" s="35">
        <f t="shared" si="79"/>
        <v>-6344.8159218919009</v>
      </c>
      <c r="N289" s="35">
        <f t="shared" si="80"/>
        <v>80159.184078108097</v>
      </c>
      <c r="O289" s="35">
        <f t="shared" si="81"/>
        <v>15561.868390236479</v>
      </c>
      <c r="P289" s="36">
        <f t="shared" si="70"/>
        <v>1.0343360525345031</v>
      </c>
      <c r="Q289" s="206">
        <v>110.23170559019218</v>
      </c>
      <c r="R289" s="36">
        <f t="shared" si="71"/>
        <v>-8.6141689027868742E-2</v>
      </c>
      <c r="S289" s="36">
        <f t="shared" si="72"/>
        <v>-0.10086703164302818</v>
      </c>
      <c r="T289" s="204">
        <v>5151</v>
      </c>
      <c r="U289" s="221">
        <v>94658</v>
      </c>
      <c r="V289" s="4">
        <v>18677.584846093134</v>
      </c>
      <c r="Y289" s="44"/>
      <c r="Z289" s="44"/>
      <c r="AA289" s="44"/>
      <c r="AB289" s="44"/>
    </row>
    <row r="290" spans="2:28">
      <c r="B290" s="3">
        <v>5020</v>
      </c>
      <c r="C290" t="s">
        <v>310</v>
      </c>
      <c r="D290" s="210">
        <f>SUMIFS([1]juni20!$D$7:$D$362,[1]juni20!$B$7:$B$362,B290)</f>
        <v>10518</v>
      </c>
      <c r="E290" s="37">
        <f t="shared" si="68"/>
        <v>11094.93670886076</v>
      </c>
      <c r="F290" s="180">
        <f t="shared" si="69"/>
        <v>0.73743671073347306</v>
      </c>
      <c r="G290" s="38">
        <f t="shared" si="73"/>
        <v>2370.2018362375406</v>
      </c>
      <c r="H290" s="38">
        <f t="shared" si="74"/>
        <v>2246.9513407531886</v>
      </c>
      <c r="I290" s="38">
        <f t="shared" si="75"/>
        <v>856.03317921458199</v>
      </c>
      <c r="J290" s="39">
        <f t="shared" si="76"/>
        <v>811.51945389542368</v>
      </c>
      <c r="K290" s="38">
        <f t="shared" si="77"/>
        <v>673.28478613430082</v>
      </c>
      <c r="L290" s="39">
        <f t="shared" si="78"/>
        <v>638.27397725531716</v>
      </c>
      <c r="M290" s="35">
        <f t="shared" si="79"/>
        <v>2885.2253180085058</v>
      </c>
      <c r="N290" s="35">
        <f t="shared" si="80"/>
        <v>13403.225318008506</v>
      </c>
      <c r="O290" s="35">
        <f t="shared" si="81"/>
        <v>14138.423331232601</v>
      </c>
      <c r="P290" s="36">
        <f t="shared" si="70"/>
        <v>0.93972527017796104</v>
      </c>
      <c r="Q290" s="206">
        <v>13.720458958538529</v>
      </c>
      <c r="R290" s="36">
        <f t="shared" si="71"/>
        <v>-3.7165873306481141E-2</v>
      </c>
      <c r="S290" s="36">
        <f t="shared" si="72"/>
        <v>-3.818152111944903E-2</v>
      </c>
      <c r="T290" s="204">
        <v>948</v>
      </c>
      <c r="U290" s="221">
        <v>10924</v>
      </c>
      <c r="V290" s="4">
        <v>11535.374868004224</v>
      </c>
      <c r="Y290" s="44"/>
      <c r="Z290" s="44"/>
      <c r="AA290" s="44"/>
      <c r="AB290" s="44"/>
    </row>
    <row r="291" spans="2:28">
      <c r="B291" s="3">
        <v>5021</v>
      </c>
      <c r="C291" t="s">
        <v>311</v>
      </c>
      <c r="D291" s="210">
        <f>SUMIFS([1]juni20!$D$7:$D$362,[1]juni20!$B$7:$B$362,B291)</f>
        <v>84399</v>
      </c>
      <c r="E291" s="37">
        <f t="shared" si="68"/>
        <v>12055.277817454649</v>
      </c>
      <c r="F291" s="180">
        <f t="shared" si="69"/>
        <v>0.80126679889774632</v>
      </c>
      <c r="G291" s="38">
        <f t="shared" si="73"/>
        <v>1793.9971710812067</v>
      </c>
      <c r="H291" s="38">
        <f t="shared" si="74"/>
        <v>12559.774194739528</v>
      </c>
      <c r="I291" s="38">
        <f t="shared" si="75"/>
        <v>519.91379120672059</v>
      </c>
      <c r="J291" s="39">
        <f t="shared" si="76"/>
        <v>3639.9164522382512</v>
      </c>
      <c r="K291" s="38">
        <f t="shared" si="77"/>
        <v>337.16539812643941</v>
      </c>
      <c r="L291" s="39">
        <f t="shared" si="78"/>
        <v>2360.4949522832021</v>
      </c>
      <c r="M291" s="35">
        <f t="shared" si="79"/>
        <v>14920.269147022729</v>
      </c>
      <c r="N291" s="35">
        <f t="shared" si="80"/>
        <v>99319.269147022729</v>
      </c>
      <c r="O291" s="35">
        <f t="shared" si="81"/>
        <v>14186.440386662296</v>
      </c>
      <c r="P291" s="36">
        <f t="shared" si="70"/>
        <v>0.94291677458617473</v>
      </c>
      <c r="Q291" s="206">
        <v>996.19381135940785</v>
      </c>
      <c r="R291" s="36">
        <f t="shared" si="71"/>
        <v>-4.4449476365694879E-2</v>
      </c>
      <c r="S291" s="36">
        <f t="shared" si="72"/>
        <v>-4.7998157070521581E-2</v>
      </c>
      <c r="T291" s="204">
        <v>7001</v>
      </c>
      <c r="U291" s="221">
        <v>88325</v>
      </c>
      <c r="V291" s="4">
        <v>12663.082437275985</v>
      </c>
      <c r="Y291" s="44"/>
      <c r="Z291" s="44"/>
    </row>
    <row r="292" spans="2:28">
      <c r="B292" s="3">
        <v>5022</v>
      </c>
      <c r="C292" t="s">
        <v>312</v>
      </c>
      <c r="D292" s="210">
        <f>SUMIFS([1]juni20!$D$7:$D$362,[1]juni20!$B$7:$B$362,B292)</f>
        <v>30835</v>
      </c>
      <c r="E292" s="37">
        <f t="shared" si="68"/>
        <v>12403.459372485921</v>
      </c>
      <c r="F292" s="180">
        <f t="shared" si="69"/>
        <v>0.82440905445250479</v>
      </c>
      <c r="G292" s="38">
        <f t="shared" si="73"/>
        <v>1585.0882380624439</v>
      </c>
      <c r="H292" s="38">
        <f t="shared" si="74"/>
        <v>3940.5293598232356</v>
      </c>
      <c r="I292" s="38">
        <f t="shared" si="75"/>
        <v>398.05024694577565</v>
      </c>
      <c r="J292" s="39">
        <f t="shared" si="76"/>
        <v>989.55291390719822</v>
      </c>
      <c r="K292" s="38">
        <f t="shared" si="77"/>
        <v>215.30185386549451</v>
      </c>
      <c r="L292" s="39">
        <f t="shared" si="78"/>
        <v>535.24040870961926</v>
      </c>
      <c r="M292" s="35">
        <f t="shared" si="79"/>
        <v>4475.7697685328549</v>
      </c>
      <c r="N292" s="35">
        <f t="shared" si="80"/>
        <v>35310.769768532853</v>
      </c>
      <c r="O292" s="35">
        <f t="shared" si="81"/>
        <v>14203.849464413859</v>
      </c>
      <c r="P292" s="36">
        <f t="shared" si="70"/>
        <v>0.94407388736391262</v>
      </c>
      <c r="Q292" s="206">
        <v>-383.71153906020118</v>
      </c>
      <c r="R292" s="36">
        <f t="shared" si="71"/>
        <v>-5.8387027819342227E-2</v>
      </c>
      <c r="S292" s="36">
        <f t="shared" si="72"/>
        <v>-5.2705533618734937E-2</v>
      </c>
      <c r="T292" s="204">
        <v>2486</v>
      </c>
      <c r="U292" s="221">
        <v>32747</v>
      </c>
      <c r="V292" s="4">
        <v>13093.562574970012</v>
      </c>
      <c r="Y292" s="44"/>
      <c r="Z292" s="44"/>
    </row>
    <row r="293" spans="2:28">
      <c r="B293" s="3">
        <v>5025</v>
      </c>
      <c r="C293" t="s">
        <v>313</v>
      </c>
      <c r="D293" s="210">
        <f>SUMIFS([1]juni20!$D$7:$D$362,[1]juni20!$B$7:$B$362,B293)</f>
        <v>69701</v>
      </c>
      <c r="E293" s="37">
        <f t="shared" si="68"/>
        <v>12488.980469449918</v>
      </c>
      <c r="F293" s="180">
        <f t="shared" si="69"/>
        <v>0.83009330467387665</v>
      </c>
      <c r="G293" s="38">
        <f t="shared" si="73"/>
        <v>1533.7755798840456</v>
      </c>
      <c r="H293" s="38">
        <f t="shared" si="74"/>
        <v>8560.0015113328591</v>
      </c>
      <c r="I293" s="38">
        <f t="shared" si="75"/>
        <v>368.11786300837656</v>
      </c>
      <c r="J293" s="39">
        <f t="shared" si="76"/>
        <v>2054.4657934497495</v>
      </c>
      <c r="K293" s="38">
        <f t="shared" si="77"/>
        <v>185.36946992809541</v>
      </c>
      <c r="L293" s="39">
        <f t="shared" si="78"/>
        <v>1034.5470116687004</v>
      </c>
      <c r="M293" s="35">
        <f t="shared" si="79"/>
        <v>9594.5485230015602</v>
      </c>
      <c r="N293" s="35">
        <f t="shared" si="80"/>
        <v>79295.548523001562</v>
      </c>
      <c r="O293" s="35">
        <f t="shared" si="81"/>
        <v>14208.125519262061</v>
      </c>
      <c r="P293" s="36">
        <f t="shared" si="70"/>
        <v>0.94435809987498143</v>
      </c>
      <c r="Q293" s="206">
        <v>461.33531798271724</v>
      </c>
      <c r="R293" s="36">
        <f t="shared" si="71"/>
        <v>-5.3875390253834671E-2</v>
      </c>
      <c r="S293" s="36">
        <f t="shared" si="72"/>
        <v>-4.8959136234368948E-2</v>
      </c>
      <c r="T293" s="204">
        <v>5581</v>
      </c>
      <c r="U293" s="221">
        <v>73670</v>
      </c>
      <c r="V293" s="4">
        <v>13131.907308377897</v>
      </c>
      <c r="Y293" s="44"/>
      <c r="Z293" s="44"/>
    </row>
    <row r="294" spans="2:28">
      <c r="B294" s="3">
        <v>5026</v>
      </c>
      <c r="C294" t="s">
        <v>314</v>
      </c>
      <c r="D294" s="210">
        <f>SUMIFS([1]juni20!$D$7:$D$362,[1]juni20!$B$7:$B$362,B294)</f>
        <v>21611</v>
      </c>
      <c r="E294" s="37">
        <f t="shared" si="68"/>
        <v>10909.136799596165</v>
      </c>
      <c r="F294" s="180">
        <f t="shared" si="69"/>
        <v>0.72508732312198398</v>
      </c>
      <c r="G294" s="38">
        <f t="shared" si="73"/>
        <v>2481.6817817962974</v>
      </c>
      <c r="H294" s="38">
        <f t="shared" si="74"/>
        <v>4916.2116097384651</v>
      </c>
      <c r="I294" s="38">
        <f t="shared" si="75"/>
        <v>921.06314745719021</v>
      </c>
      <c r="J294" s="39">
        <f t="shared" si="76"/>
        <v>1824.6260951126937</v>
      </c>
      <c r="K294" s="38">
        <f t="shared" si="77"/>
        <v>738.31475437690904</v>
      </c>
      <c r="L294" s="39">
        <f t="shared" si="78"/>
        <v>1462.6015284206567</v>
      </c>
      <c r="M294" s="35">
        <f t="shared" si="79"/>
        <v>6378.813138159122</v>
      </c>
      <c r="N294" s="35">
        <f t="shared" si="80"/>
        <v>27989.813138159123</v>
      </c>
      <c r="O294" s="35">
        <f t="shared" si="81"/>
        <v>14129.133335769371</v>
      </c>
      <c r="P294" s="36">
        <f t="shared" si="70"/>
        <v>0.93910780079738665</v>
      </c>
      <c r="Q294" s="206">
        <v>187.83420801356897</v>
      </c>
      <c r="R294" s="36">
        <f t="shared" si="71"/>
        <v>-7.8960657393380151E-3</v>
      </c>
      <c r="S294" s="36">
        <f t="shared" si="72"/>
        <v>1.4139559251812622E-2</v>
      </c>
      <c r="T294" s="204">
        <v>1981</v>
      </c>
      <c r="U294" s="221">
        <v>21783</v>
      </c>
      <c r="V294" s="4">
        <v>10757.037037037036</v>
      </c>
      <c r="Y294" s="44"/>
      <c r="Z294" s="44"/>
    </row>
    <row r="295" spans="2:28">
      <c r="B295" s="3">
        <v>5027</v>
      </c>
      <c r="C295" t="s">
        <v>315</v>
      </c>
      <c r="D295" s="210">
        <f>SUMIFS([1]juni20!$D$7:$D$362,[1]juni20!$B$7:$B$362,B295)</f>
        <v>66080</v>
      </c>
      <c r="E295" s="37">
        <f t="shared" si="68"/>
        <v>10593.13882654697</v>
      </c>
      <c r="F295" s="180">
        <f t="shared" si="69"/>
        <v>0.70408418340531131</v>
      </c>
      <c r="G295" s="38">
        <f t="shared" si="73"/>
        <v>2671.2805656258138</v>
      </c>
      <c r="H295" s="38">
        <f t="shared" si="74"/>
        <v>16663.448168373827</v>
      </c>
      <c r="I295" s="38">
        <f t="shared" si="75"/>
        <v>1031.6624380244082</v>
      </c>
      <c r="J295" s="39">
        <f t="shared" si="76"/>
        <v>6435.5102883962581</v>
      </c>
      <c r="K295" s="38">
        <f t="shared" si="77"/>
        <v>848.914044944127</v>
      </c>
      <c r="L295" s="39">
        <f t="shared" si="78"/>
        <v>5295.525812361464</v>
      </c>
      <c r="M295" s="35">
        <f t="shared" si="79"/>
        <v>21958.973980735289</v>
      </c>
      <c r="N295" s="35">
        <f t="shared" si="80"/>
        <v>88038.973980735289</v>
      </c>
      <c r="O295" s="35">
        <f t="shared" si="81"/>
        <v>14113.333437116911</v>
      </c>
      <c r="P295" s="36">
        <f t="shared" si="70"/>
        <v>0.93805764381155299</v>
      </c>
      <c r="Q295" s="206">
        <v>1148.3263955520633</v>
      </c>
      <c r="R295" s="36">
        <f t="shared" si="71"/>
        <v>-2.8606709199423749E-2</v>
      </c>
      <c r="S295" s="36">
        <f t="shared" si="72"/>
        <v>-2.7360933898621414E-2</v>
      </c>
      <c r="T295" s="204">
        <v>6238</v>
      </c>
      <c r="U295" s="221">
        <v>68026</v>
      </c>
      <c r="V295" s="4">
        <v>10891.13032340698</v>
      </c>
      <c r="Y295" s="44"/>
      <c r="Z295" s="44"/>
    </row>
    <row r="296" spans="2:28">
      <c r="B296" s="3">
        <v>5028</v>
      </c>
      <c r="C296" t="s">
        <v>316</v>
      </c>
      <c r="D296" s="210">
        <f>SUMIFS([1]juni20!$D$7:$D$362,[1]juni20!$B$7:$B$362,B296)</f>
        <v>198371</v>
      </c>
      <c r="E296" s="37">
        <f t="shared" si="68"/>
        <v>11855.076794358452</v>
      </c>
      <c r="F296" s="180">
        <f t="shared" si="69"/>
        <v>0.78796022601395255</v>
      </c>
      <c r="G296" s="38">
        <f t="shared" si="73"/>
        <v>1914.1177849389248</v>
      </c>
      <c r="H296" s="38">
        <f t="shared" si="74"/>
        <v>32028.93289538303</v>
      </c>
      <c r="I296" s="38">
        <f t="shared" si="75"/>
        <v>589.9841492903895</v>
      </c>
      <c r="J296" s="39">
        <f t="shared" si="76"/>
        <v>9872.2047700760868</v>
      </c>
      <c r="K296" s="38">
        <f t="shared" si="77"/>
        <v>407.23575621010832</v>
      </c>
      <c r="L296" s="39">
        <f t="shared" si="78"/>
        <v>6814.2759086637425</v>
      </c>
      <c r="M296" s="35">
        <f t="shared" si="79"/>
        <v>38843.208804046772</v>
      </c>
      <c r="N296" s="35">
        <f t="shared" si="80"/>
        <v>237214.20880404676</v>
      </c>
      <c r="O296" s="35">
        <f t="shared" si="81"/>
        <v>14176.430335507486</v>
      </c>
      <c r="P296" s="36">
        <f t="shared" si="70"/>
        <v>0.94225144594198507</v>
      </c>
      <c r="Q296" s="206">
        <v>1529.0949786426645</v>
      </c>
      <c r="R296" s="36">
        <f t="shared" si="71"/>
        <v>-3.2270496521713675E-2</v>
      </c>
      <c r="S296" s="36">
        <f t="shared" si="72"/>
        <v>-4.2160040841010223E-2</v>
      </c>
      <c r="T296" s="204">
        <v>16733</v>
      </c>
      <c r="U296" s="221">
        <v>204986</v>
      </c>
      <c r="V296" s="4">
        <v>12376.886849414323</v>
      </c>
      <c r="Y296" s="44"/>
      <c r="Z296" s="44"/>
    </row>
    <row r="297" spans="2:28">
      <c r="B297" s="3">
        <v>5029</v>
      </c>
      <c r="C297" t="s">
        <v>317</v>
      </c>
      <c r="D297" s="210">
        <f>SUMIFS([1]juni20!$D$7:$D$362,[1]juni20!$B$7:$B$362,B297)</f>
        <v>97845</v>
      </c>
      <c r="E297" s="37">
        <f t="shared" si="68"/>
        <v>11753.153153153153</v>
      </c>
      <c r="F297" s="180">
        <f t="shared" si="69"/>
        <v>0.78118576332987177</v>
      </c>
      <c r="G297" s="38">
        <f t="shared" si="73"/>
        <v>1975.2719696621045</v>
      </c>
      <c r="H297" s="38">
        <f t="shared" si="74"/>
        <v>16444.139147437021</v>
      </c>
      <c r="I297" s="38">
        <f t="shared" si="75"/>
        <v>625.65742371224439</v>
      </c>
      <c r="J297" s="39">
        <f t="shared" si="76"/>
        <v>5208.5980524044344</v>
      </c>
      <c r="K297" s="38">
        <f t="shared" si="77"/>
        <v>442.90903063196322</v>
      </c>
      <c r="L297" s="39">
        <f t="shared" si="78"/>
        <v>3687.2176800110938</v>
      </c>
      <c r="M297" s="35">
        <f t="shared" si="79"/>
        <v>20131.356827448115</v>
      </c>
      <c r="N297" s="35">
        <f t="shared" si="80"/>
        <v>117976.35682744812</v>
      </c>
      <c r="O297" s="35">
        <f t="shared" si="81"/>
        <v>14171.33415344722</v>
      </c>
      <c r="P297" s="36">
        <f t="shared" si="70"/>
        <v>0.94191272280778093</v>
      </c>
      <c r="Q297" s="206">
        <v>896.03694180362072</v>
      </c>
      <c r="R297" s="36">
        <f t="shared" si="71"/>
        <v>-6.8312389614080676E-3</v>
      </c>
      <c r="S297" s="36">
        <f t="shared" si="72"/>
        <v>-1.8045396743705727E-2</v>
      </c>
      <c r="T297" s="204">
        <v>8325</v>
      </c>
      <c r="U297" s="221">
        <v>98518</v>
      </c>
      <c r="V297" s="4">
        <v>11969.141052120034</v>
      </c>
      <c r="Y297" s="44"/>
      <c r="Z297" s="44"/>
    </row>
    <row r="298" spans="2:28">
      <c r="B298" s="3">
        <v>5031</v>
      </c>
      <c r="C298" t="s">
        <v>318</v>
      </c>
      <c r="D298" s="210">
        <f>SUMIFS([1]juni20!$D$7:$D$362,[1]juni20!$B$7:$B$362,B298)</f>
        <v>196301</v>
      </c>
      <c r="E298" s="37">
        <f t="shared" si="68"/>
        <v>13874.823296579021</v>
      </c>
      <c r="F298" s="180">
        <f t="shared" si="69"/>
        <v>0.92220481489236084</v>
      </c>
      <c r="G298" s="38">
        <f t="shared" si="73"/>
        <v>702.26988360658356</v>
      </c>
      <c r="H298" s="38">
        <f t="shared" si="74"/>
        <v>9935.7143132659439</v>
      </c>
      <c r="I298" s="38">
        <f t="shared" si="75"/>
        <v>0</v>
      </c>
      <c r="J298" s="39">
        <f t="shared" si="76"/>
        <v>0</v>
      </c>
      <c r="K298" s="38">
        <f t="shared" si="77"/>
        <v>-182.74839308028115</v>
      </c>
      <c r="L298" s="39">
        <f t="shared" si="78"/>
        <v>-2585.5242652998177</v>
      </c>
      <c r="M298" s="35">
        <f t="shared" si="79"/>
        <v>7350.1900479661263</v>
      </c>
      <c r="N298" s="35">
        <f t="shared" si="80"/>
        <v>203651.19004796611</v>
      </c>
      <c r="O298" s="35">
        <f t="shared" si="81"/>
        <v>14394.344787105323</v>
      </c>
      <c r="P298" s="36">
        <f t="shared" si="70"/>
        <v>0.95673536059823172</v>
      </c>
      <c r="Q298" s="206">
        <v>507.70560487092644</v>
      </c>
      <c r="R298" s="36">
        <f t="shared" si="71"/>
        <v>9.1091816644304959E-3</v>
      </c>
      <c r="S298" s="36">
        <f t="shared" si="72"/>
        <v>1.4060581402744615E-3</v>
      </c>
      <c r="T298" s="204">
        <v>14148</v>
      </c>
      <c r="U298" s="221">
        <v>194529</v>
      </c>
      <c r="V298" s="4">
        <v>13855.341880341881</v>
      </c>
      <c r="Y298" s="44"/>
      <c r="Z298" s="44"/>
    </row>
    <row r="299" spans="2:28">
      <c r="B299" s="3">
        <v>5032</v>
      </c>
      <c r="C299" t="s">
        <v>319</v>
      </c>
      <c r="D299" s="210">
        <f>SUMIFS([1]juni20!$D$7:$D$362,[1]juni20!$B$7:$B$362,B299)</f>
        <v>50233</v>
      </c>
      <c r="E299" s="37">
        <f t="shared" si="68"/>
        <v>12366.568193008372</v>
      </c>
      <c r="F299" s="180">
        <f t="shared" si="69"/>
        <v>0.8219570431645743</v>
      </c>
      <c r="G299" s="38">
        <f t="shared" si="73"/>
        <v>1607.2229457489732</v>
      </c>
      <c r="H299" s="38">
        <f t="shared" si="74"/>
        <v>6528.5396056323298</v>
      </c>
      <c r="I299" s="38">
        <f t="shared" si="75"/>
        <v>410.96215976291768</v>
      </c>
      <c r="J299" s="39">
        <f t="shared" si="76"/>
        <v>1669.3282929569716</v>
      </c>
      <c r="K299" s="38">
        <f t="shared" si="77"/>
        <v>228.21376668263653</v>
      </c>
      <c r="L299" s="39">
        <f t="shared" si="78"/>
        <v>927.00432026486965</v>
      </c>
      <c r="M299" s="35">
        <f t="shared" si="79"/>
        <v>7455.5439258971992</v>
      </c>
      <c r="N299" s="35">
        <f t="shared" si="80"/>
        <v>57688.543925897196</v>
      </c>
      <c r="O299" s="35">
        <f t="shared" si="81"/>
        <v>14202.004905439979</v>
      </c>
      <c r="P299" s="36">
        <f t="shared" si="70"/>
        <v>0.9439512867995159</v>
      </c>
      <c r="Q299" s="206">
        <v>-32.121830918172236</v>
      </c>
      <c r="R299" s="36">
        <f t="shared" si="71"/>
        <v>1.4418707970677921E-2</v>
      </c>
      <c r="S299" s="36">
        <f t="shared" si="72"/>
        <v>2.0911786849860156E-2</v>
      </c>
      <c r="T299" s="204">
        <v>4062</v>
      </c>
      <c r="U299" s="221">
        <v>49519</v>
      </c>
      <c r="V299" s="4">
        <v>12113.25831702544</v>
      </c>
      <c r="Y299" s="44"/>
      <c r="Z299" s="44"/>
    </row>
    <row r="300" spans="2:28">
      <c r="B300" s="3">
        <v>5033</v>
      </c>
      <c r="C300" t="s">
        <v>320</v>
      </c>
      <c r="D300" s="210">
        <f>SUMIFS([1]juni20!$D$7:$D$362,[1]juni20!$B$7:$B$362,B300)</f>
        <v>23029</v>
      </c>
      <c r="E300" s="37">
        <f t="shared" si="68"/>
        <v>29946.684005201561</v>
      </c>
      <c r="F300" s="180">
        <f t="shared" si="69"/>
        <v>1.9904380466211902</v>
      </c>
      <c r="G300" s="38">
        <f t="shared" si="73"/>
        <v>-8940.8465415669398</v>
      </c>
      <c r="H300" s="38">
        <f t="shared" si="74"/>
        <v>-6875.5109904649771</v>
      </c>
      <c r="I300" s="38">
        <f t="shared" si="75"/>
        <v>0</v>
      </c>
      <c r="J300" s="39">
        <f t="shared" si="76"/>
        <v>0</v>
      </c>
      <c r="K300" s="38">
        <f t="shared" si="77"/>
        <v>-182.74839308028115</v>
      </c>
      <c r="L300" s="39">
        <f t="shared" si="78"/>
        <v>-140.53351427873619</v>
      </c>
      <c r="M300" s="35">
        <f t="shared" si="79"/>
        <v>-7016.0445047437133</v>
      </c>
      <c r="N300" s="35">
        <f t="shared" si="80"/>
        <v>16012.955495256287</v>
      </c>
      <c r="O300" s="35">
        <f t="shared" si="81"/>
        <v>20823.089070554339</v>
      </c>
      <c r="P300" s="36">
        <f t="shared" si="70"/>
        <v>1.3840286532897632</v>
      </c>
      <c r="Q300" s="206">
        <v>72.408072529386118</v>
      </c>
      <c r="R300" s="36">
        <f t="shared" si="71"/>
        <v>-4.4994608940864225E-2</v>
      </c>
      <c r="S300" s="36">
        <f t="shared" si="72"/>
        <v>-1.3947619634650374E-2</v>
      </c>
      <c r="T300" s="204">
        <v>769</v>
      </c>
      <c r="U300" s="221">
        <v>24114</v>
      </c>
      <c r="V300" s="4">
        <v>30370.277078085641</v>
      </c>
      <c r="Y300" s="44"/>
      <c r="Z300" s="44"/>
    </row>
    <row r="301" spans="2:28">
      <c r="B301" s="3">
        <v>5034</v>
      </c>
      <c r="C301" t="s">
        <v>321</v>
      </c>
      <c r="D301" s="210">
        <f>SUMIFS([1]juni20!$D$7:$D$362,[1]juni20!$B$7:$B$362,B301)</f>
        <v>29761</v>
      </c>
      <c r="E301" s="37">
        <f t="shared" si="68"/>
        <v>12287.778695293147</v>
      </c>
      <c r="F301" s="180">
        <f t="shared" si="69"/>
        <v>0.81672021581169219</v>
      </c>
      <c r="G301" s="38">
        <f t="shared" si="73"/>
        <v>1654.4966443781079</v>
      </c>
      <c r="H301" s="38">
        <f t="shared" si="74"/>
        <v>4007.1908726837773</v>
      </c>
      <c r="I301" s="38">
        <f t="shared" si="75"/>
        <v>438.53848396324628</v>
      </c>
      <c r="J301" s="39">
        <f t="shared" si="76"/>
        <v>1062.1402081589824</v>
      </c>
      <c r="K301" s="38">
        <f t="shared" si="77"/>
        <v>255.79009088296513</v>
      </c>
      <c r="L301" s="39">
        <f t="shared" si="78"/>
        <v>619.52360011854148</v>
      </c>
      <c r="M301" s="35">
        <f t="shared" si="79"/>
        <v>4626.7144728023186</v>
      </c>
      <c r="N301" s="35">
        <f t="shared" si="80"/>
        <v>34387.71447280232</v>
      </c>
      <c r="O301" s="35">
        <f t="shared" si="81"/>
        <v>14198.065430554219</v>
      </c>
      <c r="P301" s="36">
        <f t="shared" si="70"/>
        <v>0.94368944543187194</v>
      </c>
      <c r="Q301" s="206">
        <v>452.32821898478414</v>
      </c>
      <c r="R301" s="36">
        <f t="shared" si="71"/>
        <v>-3.2036687699212904E-2</v>
      </c>
      <c r="S301" s="36">
        <f t="shared" si="72"/>
        <v>-2.8040142231414326E-2</v>
      </c>
      <c r="T301" s="204">
        <v>2422</v>
      </c>
      <c r="U301" s="221">
        <v>30746</v>
      </c>
      <c r="V301" s="4">
        <v>12642.269736842105</v>
      </c>
      <c r="Y301" s="44"/>
      <c r="Z301" s="44"/>
    </row>
    <row r="302" spans="2:28">
      <c r="B302" s="3">
        <v>5035</v>
      </c>
      <c r="C302" t="s">
        <v>322</v>
      </c>
      <c r="D302" s="210">
        <f>SUMIFS([1]juni20!$D$7:$D$362,[1]juni20!$B$7:$B$362,B302)</f>
        <v>283891</v>
      </c>
      <c r="E302" s="37">
        <f t="shared" si="68"/>
        <v>11757.755228825843</v>
      </c>
      <c r="F302" s="180">
        <f t="shared" si="69"/>
        <v>0.78149164516008585</v>
      </c>
      <c r="G302" s="38">
        <f t="shared" si="73"/>
        <v>1972.5107242584904</v>
      </c>
      <c r="H302" s="38">
        <f t="shared" si="74"/>
        <v>47626.27143722125</v>
      </c>
      <c r="I302" s="38">
        <f t="shared" si="75"/>
        <v>624.04669722680273</v>
      </c>
      <c r="J302" s="39">
        <f t="shared" si="76"/>
        <v>15067.607504541151</v>
      </c>
      <c r="K302" s="38">
        <f t="shared" si="77"/>
        <v>441.29830414652156</v>
      </c>
      <c r="L302" s="39">
        <f t="shared" si="78"/>
        <v>10655.147553617762</v>
      </c>
      <c r="M302" s="35">
        <f t="shared" si="79"/>
        <v>58281.418990839011</v>
      </c>
      <c r="N302" s="35">
        <f t="shared" si="80"/>
        <v>342172.41899083904</v>
      </c>
      <c r="O302" s="35">
        <f t="shared" si="81"/>
        <v>14171.564257230857</v>
      </c>
      <c r="P302" s="36">
        <f t="shared" si="70"/>
        <v>0.94192801689929184</v>
      </c>
      <c r="Q302" s="206">
        <v>2693.0498750568586</v>
      </c>
      <c r="R302" s="36">
        <f t="shared" si="71"/>
        <v>-3.1842116032575335E-2</v>
      </c>
      <c r="S302" s="36">
        <f t="shared" si="72"/>
        <v>-3.6533541686921613E-2</v>
      </c>
      <c r="T302" s="204">
        <v>24145</v>
      </c>
      <c r="U302" s="221">
        <v>293228</v>
      </c>
      <c r="V302" s="4">
        <v>12203.59580489429</v>
      </c>
      <c r="Y302" s="44"/>
      <c r="Z302" s="44"/>
    </row>
    <row r="303" spans="2:28">
      <c r="B303" s="3">
        <v>5036</v>
      </c>
      <c r="C303" t="s">
        <v>323</v>
      </c>
      <c r="D303" s="210">
        <f>SUMIFS([1]juni20!$D$7:$D$362,[1]juni20!$B$7:$B$362,B303)</f>
        <v>26095</v>
      </c>
      <c r="E303" s="37">
        <f t="shared" si="68"/>
        <v>9933.3840883136654</v>
      </c>
      <c r="F303" s="180">
        <f t="shared" si="69"/>
        <v>0.66023288647406919</v>
      </c>
      <c r="G303" s="38">
        <f t="shared" si="73"/>
        <v>3067.1334085657968</v>
      </c>
      <c r="H303" s="38">
        <f t="shared" si="74"/>
        <v>8057.359464302348</v>
      </c>
      <c r="I303" s="38">
        <f t="shared" si="75"/>
        <v>1262.5765964060649</v>
      </c>
      <c r="J303" s="39">
        <f t="shared" si="76"/>
        <v>3316.7887187587326</v>
      </c>
      <c r="K303" s="38">
        <f t="shared" si="77"/>
        <v>1079.8282033257838</v>
      </c>
      <c r="L303" s="39">
        <f t="shared" si="78"/>
        <v>2836.7086901368339</v>
      </c>
      <c r="M303" s="35">
        <f t="shared" si="79"/>
        <v>10894.068154439181</v>
      </c>
      <c r="N303" s="35">
        <f t="shared" si="80"/>
        <v>36989.068154439185</v>
      </c>
      <c r="O303" s="35">
        <f t="shared" si="81"/>
        <v>14080.345700205247</v>
      </c>
      <c r="P303" s="36">
        <f t="shared" si="70"/>
        <v>0.93586507896499094</v>
      </c>
      <c r="Q303" s="206">
        <v>245.35321274692069</v>
      </c>
      <c r="R303" s="36">
        <f t="shared" si="71"/>
        <v>-6.8884152839092704E-3</v>
      </c>
      <c r="S303" s="36">
        <f t="shared" si="72"/>
        <v>-4.9982143232773224E-3</v>
      </c>
      <c r="T303" s="204">
        <v>2627</v>
      </c>
      <c r="U303" s="221">
        <v>26276</v>
      </c>
      <c r="V303" s="4">
        <v>9983.2826747720374</v>
      </c>
      <c r="Y303" s="44"/>
      <c r="Z303" s="44"/>
    </row>
    <row r="304" spans="2:28">
      <c r="B304" s="3">
        <v>5037</v>
      </c>
      <c r="C304" t="s">
        <v>324</v>
      </c>
      <c r="D304" s="210">
        <f>SUMIFS([1]juni20!$D$7:$D$362,[1]juni20!$B$7:$B$362,B304)</f>
        <v>235104</v>
      </c>
      <c r="E304" s="37">
        <f t="shared" si="68"/>
        <v>11659.591350922437</v>
      </c>
      <c r="F304" s="180">
        <f t="shared" si="69"/>
        <v>0.77496707912302887</v>
      </c>
      <c r="G304" s="38">
        <f t="shared" si="73"/>
        <v>2031.4090510005337</v>
      </c>
      <c r="H304" s="38">
        <f t="shared" si="74"/>
        <v>40961.332104374756</v>
      </c>
      <c r="I304" s="38">
        <f t="shared" si="75"/>
        <v>658.40405449299476</v>
      </c>
      <c r="J304" s="39">
        <f t="shared" si="76"/>
        <v>13276.059354796747</v>
      </c>
      <c r="K304" s="38">
        <f t="shared" si="77"/>
        <v>475.65566141271358</v>
      </c>
      <c r="L304" s="39">
        <f t="shared" si="78"/>
        <v>9591.1207567259571</v>
      </c>
      <c r="M304" s="35">
        <f t="shared" si="79"/>
        <v>50552.452861100712</v>
      </c>
      <c r="N304" s="35">
        <f t="shared" si="80"/>
        <v>285656.45286110073</v>
      </c>
      <c r="O304" s="35">
        <f t="shared" si="81"/>
        <v>14166.656063335684</v>
      </c>
      <c r="P304" s="36">
        <f t="shared" si="70"/>
        <v>0.94160178859743882</v>
      </c>
      <c r="Q304" s="206">
        <v>3029.6706059492863</v>
      </c>
      <c r="R304" s="36">
        <f t="shared" si="71"/>
        <v>-3.1812510037927927E-2</v>
      </c>
      <c r="S304" s="36">
        <f t="shared" si="72"/>
        <v>-2.7491101879993547E-2</v>
      </c>
      <c r="T304" s="204">
        <v>20164</v>
      </c>
      <c r="U304" s="221">
        <v>242829</v>
      </c>
      <c r="V304" s="4">
        <v>11989.187321023008</v>
      </c>
      <c r="Y304" s="44"/>
      <c r="Z304" s="44"/>
    </row>
    <row r="305" spans="2:27">
      <c r="B305" s="3">
        <v>5038</v>
      </c>
      <c r="C305" t="s">
        <v>325</v>
      </c>
      <c r="D305" s="210">
        <f>SUMIFS([1]juni20!$D$7:$D$362,[1]juni20!$B$7:$B$362,B305)</f>
        <v>161884</v>
      </c>
      <c r="E305" s="37">
        <f t="shared" si="68"/>
        <v>10829.810008027829</v>
      </c>
      <c r="F305" s="180">
        <f t="shared" si="69"/>
        <v>0.71981478396450727</v>
      </c>
      <c r="G305" s="38">
        <f t="shared" si="73"/>
        <v>2529.2778567372989</v>
      </c>
      <c r="H305" s="38">
        <f t="shared" si="74"/>
        <v>37807.645402509144</v>
      </c>
      <c r="I305" s="38">
        <f t="shared" si="75"/>
        <v>948.82752450610758</v>
      </c>
      <c r="J305" s="39">
        <f t="shared" si="76"/>
        <v>14183.073836317295</v>
      </c>
      <c r="K305" s="38">
        <f t="shared" si="77"/>
        <v>766.0791314258264</v>
      </c>
      <c r="L305" s="39">
        <f t="shared" si="78"/>
        <v>11451.350856553252</v>
      </c>
      <c r="M305" s="35">
        <f t="shared" si="79"/>
        <v>49258.996259062398</v>
      </c>
      <c r="N305" s="35">
        <f t="shared" si="80"/>
        <v>211142.99625906241</v>
      </c>
      <c r="O305" s="35">
        <f t="shared" si="81"/>
        <v>14125.166996190956</v>
      </c>
      <c r="P305" s="36">
        <f t="shared" si="70"/>
        <v>0.9388441738395128</v>
      </c>
      <c r="Q305" s="206">
        <v>2926.0358866162787</v>
      </c>
      <c r="R305" s="36">
        <f t="shared" si="71"/>
        <v>-1.4254833307961639E-2</v>
      </c>
      <c r="S305" s="36">
        <f t="shared" si="72"/>
        <v>-1.5244007612241942E-2</v>
      </c>
      <c r="T305" s="204">
        <v>14948</v>
      </c>
      <c r="U305" s="221">
        <v>164225</v>
      </c>
      <c r="V305" s="4">
        <v>10997.455300341526</v>
      </c>
      <c r="Y305" s="44"/>
      <c r="Z305" s="44"/>
    </row>
    <row r="306" spans="2:27">
      <c r="B306" s="3">
        <v>5041</v>
      </c>
      <c r="C306" t="s">
        <v>326</v>
      </c>
      <c r="D306" s="210">
        <f>SUMIFS([1]juni20!$D$7:$D$362,[1]juni20!$B$7:$B$362,B306)</f>
        <v>21508</v>
      </c>
      <c r="E306" s="37">
        <f t="shared" si="68"/>
        <v>10425.593795443529</v>
      </c>
      <c r="F306" s="180">
        <f t="shared" si="69"/>
        <v>0.69294812559094043</v>
      </c>
      <c r="G306" s="38">
        <f t="shared" si="73"/>
        <v>2771.8075842878793</v>
      </c>
      <c r="H306" s="38">
        <f t="shared" si="74"/>
        <v>5718.2390463858956</v>
      </c>
      <c r="I306" s="38">
        <f t="shared" si="75"/>
        <v>1090.3031989106128</v>
      </c>
      <c r="J306" s="39">
        <f t="shared" si="76"/>
        <v>2249.2954993525941</v>
      </c>
      <c r="K306" s="38">
        <f t="shared" si="77"/>
        <v>907.55480583033159</v>
      </c>
      <c r="L306" s="39">
        <f t="shared" si="78"/>
        <v>1872.2855644279741</v>
      </c>
      <c r="M306" s="35">
        <f t="shared" si="79"/>
        <v>7590.5246108138699</v>
      </c>
      <c r="N306" s="35">
        <f t="shared" si="80"/>
        <v>29098.524610813871</v>
      </c>
      <c r="O306" s="35">
        <f t="shared" si="81"/>
        <v>14104.956185561739</v>
      </c>
      <c r="P306" s="36">
        <f t="shared" si="70"/>
        <v>0.93750084092083441</v>
      </c>
      <c r="Q306" s="206">
        <v>533.49420551842468</v>
      </c>
      <c r="R306" s="36">
        <f t="shared" si="71"/>
        <v>-1.1535456592674296E-2</v>
      </c>
      <c r="S306" s="36">
        <f t="shared" si="72"/>
        <v>6.192700511577348E-3</v>
      </c>
      <c r="T306" s="204">
        <v>2063</v>
      </c>
      <c r="U306" s="221">
        <v>21759</v>
      </c>
      <c r="V306" s="4">
        <v>10361.428571428571</v>
      </c>
      <c r="Y306" s="44"/>
      <c r="Z306" s="44"/>
    </row>
    <row r="307" spans="2:27">
      <c r="B307" s="3">
        <v>5042</v>
      </c>
      <c r="C307" t="s">
        <v>327</v>
      </c>
      <c r="D307" s="210">
        <f>SUMIFS([1]juni20!$D$7:$D$362,[1]juni20!$B$7:$B$362,B307)</f>
        <v>16522</v>
      </c>
      <c r="E307" s="37">
        <f t="shared" si="68"/>
        <v>12193.357933579335</v>
      </c>
      <c r="F307" s="180">
        <f t="shared" si="69"/>
        <v>0.81044443995372129</v>
      </c>
      <c r="G307" s="38">
        <f t="shared" si="73"/>
        <v>1711.1491014063954</v>
      </c>
      <c r="H307" s="38">
        <f t="shared" si="74"/>
        <v>2318.6070324056654</v>
      </c>
      <c r="I307" s="38">
        <f t="shared" si="75"/>
        <v>471.58575056308069</v>
      </c>
      <c r="J307" s="39">
        <f t="shared" si="76"/>
        <v>638.99869201297429</v>
      </c>
      <c r="K307" s="38">
        <f t="shared" si="77"/>
        <v>288.83735748279958</v>
      </c>
      <c r="L307" s="39">
        <f t="shared" si="78"/>
        <v>391.37461938919341</v>
      </c>
      <c r="M307" s="35">
        <f t="shared" si="79"/>
        <v>2709.9816517948589</v>
      </c>
      <c r="N307" s="35">
        <f t="shared" si="80"/>
        <v>19231.98165179486</v>
      </c>
      <c r="O307" s="35">
        <f t="shared" si="81"/>
        <v>14193.344392468533</v>
      </c>
      <c r="P307" s="36">
        <f t="shared" si="70"/>
        <v>0.9433756566389736</v>
      </c>
      <c r="Q307" s="206">
        <v>157.43715389116096</v>
      </c>
      <c r="R307" s="36">
        <f t="shared" si="71"/>
        <v>-2.7316613681855645E-2</v>
      </c>
      <c r="S307" s="36">
        <f t="shared" si="72"/>
        <v>-5.0633406369388432E-3</v>
      </c>
      <c r="T307" s="204">
        <v>1355</v>
      </c>
      <c r="U307" s="221">
        <v>16986</v>
      </c>
      <c r="V307" s="4">
        <v>12255.411255411256</v>
      </c>
      <c r="Y307" s="44"/>
      <c r="Z307" s="44"/>
    </row>
    <row r="308" spans="2:27">
      <c r="B308" s="3">
        <v>5043</v>
      </c>
      <c r="C308" t="s">
        <v>328</v>
      </c>
      <c r="D308" s="210">
        <f>SUMIFS([1]juni20!$D$7:$D$362,[1]juni20!$B$7:$B$362,B308)</f>
        <v>7322</v>
      </c>
      <c r="E308" s="37">
        <f t="shared" si="68"/>
        <v>15882.863340563992</v>
      </c>
      <c r="F308" s="180">
        <f t="shared" si="69"/>
        <v>1.0556713216345543</v>
      </c>
      <c r="G308" s="38">
        <f t="shared" si="73"/>
        <v>-502.55414278439889</v>
      </c>
      <c r="H308" s="38">
        <f t="shared" si="74"/>
        <v>-231.67745982360788</v>
      </c>
      <c r="I308" s="38">
        <f t="shared" si="75"/>
        <v>0</v>
      </c>
      <c r="J308" s="39">
        <f t="shared" si="76"/>
        <v>0</v>
      </c>
      <c r="K308" s="38">
        <f t="shared" si="77"/>
        <v>-182.74839308028115</v>
      </c>
      <c r="L308" s="39">
        <f t="shared" si="78"/>
        <v>-84.247009210009608</v>
      </c>
      <c r="M308" s="35">
        <f t="shared" si="79"/>
        <v>-315.92446903361747</v>
      </c>
      <c r="N308" s="35">
        <f t="shared" si="80"/>
        <v>7006.0755309663828</v>
      </c>
      <c r="O308" s="35">
        <f t="shared" si="81"/>
        <v>15197.560804699313</v>
      </c>
      <c r="P308" s="36">
        <f t="shared" si="70"/>
        <v>1.0101219632951093</v>
      </c>
      <c r="Q308" s="206">
        <v>48.644111100190401</v>
      </c>
      <c r="R308" s="36">
        <f t="shared" si="71"/>
        <v>0.14549436795994994</v>
      </c>
      <c r="S308" s="36">
        <f t="shared" si="72"/>
        <v>0.19767523938545742</v>
      </c>
      <c r="T308" s="204">
        <v>461</v>
      </c>
      <c r="U308" s="221">
        <v>6392</v>
      </c>
      <c r="V308" s="4">
        <v>13261.410788381743</v>
      </c>
      <c r="Y308" s="44"/>
      <c r="Z308" s="44"/>
    </row>
    <row r="309" spans="2:27">
      <c r="B309" s="3">
        <v>5044</v>
      </c>
      <c r="C309" t="s">
        <v>329</v>
      </c>
      <c r="D309" s="210">
        <f>SUMIFS([1]juni20!$D$7:$D$362,[1]juni20!$B$7:$B$362,B309)</f>
        <v>17473</v>
      </c>
      <c r="E309" s="37">
        <f t="shared" si="68"/>
        <v>20727.164887307237</v>
      </c>
      <c r="F309" s="180">
        <f t="shared" si="69"/>
        <v>1.3776529509284299</v>
      </c>
      <c r="G309" s="38">
        <f t="shared" si="73"/>
        <v>-3409.1350708303457</v>
      </c>
      <c r="H309" s="38">
        <f t="shared" si="74"/>
        <v>-2873.9008647099813</v>
      </c>
      <c r="I309" s="38">
        <f t="shared" si="75"/>
        <v>0</v>
      </c>
      <c r="J309" s="39">
        <f t="shared" si="76"/>
        <v>0</v>
      </c>
      <c r="K309" s="38">
        <f t="shared" si="77"/>
        <v>-182.74839308028115</v>
      </c>
      <c r="L309" s="39">
        <f t="shared" si="78"/>
        <v>-154.056895366677</v>
      </c>
      <c r="M309" s="35">
        <f t="shared" si="79"/>
        <v>-3027.9577600766584</v>
      </c>
      <c r="N309" s="35">
        <f t="shared" si="80"/>
        <v>14445.042239923341</v>
      </c>
      <c r="O309" s="35">
        <f t="shared" si="81"/>
        <v>17135.281423396609</v>
      </c>
      <c r="P309" s="36">
        <f t="shared" si="70"/>
        <v>1.1389146150126592</v>
      </c>
      <c r="Q309" s="206">
        <v>210.34356975588025</v>
      </c>
      <c r="R309" s="36">
        <f t="shared" si="71"/>
        <v>-6.0439855890735063E-2</v>
      </c>
      <c r="S309" s="36">
        <f t="shared" si="72"/>
        <v>-2.9232638767295597E-2</v>
      </c>
      <c r="T309" s="204">
        <v>843</v>
      </c>
      <c r="U309" s="221">
        <v>18597</v>
      </c>
      <c r="V309" s="4">
        <v>21351.320321469575</v>
      </c>
      <c r="Y309" s="44"/>
      <c r="Z309" s="44"/>
    </row>
    <row r="310" spans="2:27">
      <c r="B310" s="3">
        <v>5045</v>
      </c>
      <c r="C310" t="s">
        <v>330</v>
      </c>
      <c r="D310" s="210">
        <f>SUMIFS([1]juni20!$D$7:$D$362,[1]juni20!$B$7:$B$362,B310)</f>
        <v>31041</v>
      </c>
      <c r="E310" s="37">
        <f t="shared" si="68"/>
        <v>13158.541754980924</v>
      </c>
      <c r="F310" s="180">
        <f t="shared" si="69"/>
        <v>0.87459640415006656</v>
      </c>
      <c r="G310" s="38">
        <f t="shared" si="73"/>
        <v>1132.0388085654415</v>
      </c>
      <c r="H310" s="38">
        <f t="shared" si="74"/>
        <v>2670.4795494058767</v>
      </c>
      <c r="I310" s="38">
        <f t="shared" si="75"/>
        <v>133.77141307252433</v>
      </c>
      <c r="J310" s="39">
        <f t="shared" si="76"/>
        <v>315.56676343808488</v>
      </c>
      <c r="K310" s="38">
        <f t="shared" si="77"/>
        <v>-48.976980007756822</v>
      </c>
      <c r="L310" s="39">
        <f t="shared" si="78"/>
        <v>-115.53669583829834</v>
      </c>
      <c r="M310" s="35">
        <f t="shared" si="79"/>
        <v>2554.9428535675784</v>
      </c>
      <c r="N310" s="35">
        <f t="shared" si="80"/>
        <v>33595.942853567576</v>
      </c>
      <c r="O310" s="35">
        <f t="shared" si="81"/>
        <v>14241.603583538606</v>
      </c>
      <c r="P310" s="36">
        <f t="shared" si="70"/>
        <v>0.94658325484879058</v>
      </c>
      <c r="Q310" s="206">
        <v>153.42907456032617</v>
      </c>
      <c r="R310" s="36">
        <f t="shared" si="71"/>
        <v>-7.1434981602799957E-2</v>
      </c>
      <c r="S310" s="36">
        <f t="shared" si="72"/>
        <v>-6.5530583435797832E-2</v>
      </c>
      <c r="T310" s="204">
        <v>2359</v>
      </c>
      <c r="U310" s="221">
        <v>33429</v>
      </c>
      <c r="V310" s="4">
        <v>14081.297388374052</v>
      </c>
      <c r="Y310" s="44"/>
      <c r="Z310" s="44"/>
    </row>
    <row r="311" spans="2:27">
      <c r="B311" s="3">
        <v>5046</v>
      </c>
      <c r="C311" t="s">
        <v>331</v>
      </c>
      <c r="D311" s="210">
        <f>SUMIFS([1]juni20!$D$7:$D$362,[1]juni20!$B$7:$B$362,B311)</f>
        <v>12520</v>
      </c>
      <c r="E311" s="37">
        <f t="shared" si="68"/>
        <v>10170.59301380991</v>
      </c>
      <c r="F311" s="180">
        <f t="shared" si="69"/>
        <v>0.67599922875837171</v>
      </c>
      <c r="G311" s="38">
        <f t="shared" si="73"/>
        <v>2924.8080532680501</v>
      </c>
      <c r="H311" s="38">
        <f t="shared" si="74"/>
        <v>3600.4387135729698</v>
      </c>
      <c r="I311" s="38">
        <f t="shared" si="75"/>
        <v>1179.5534724823792</v>
      </c>
      <c r="J311" s="39">
        <f t="shared" si="76"/>
        <v>1452.0303246258088</v>
      </c>
      <c r="K311" s="38">
        <f t="shared" si="77"/>
        <v>996.80507940209804</v>
      </c>
      <c r="L311" s="39">
        <f t="shared" si="78"/>
        <v>1227.0670527439827</v>
      </c>
      <c r="M311" s="35">
        <f t="shared" si="79"/>
        <v>4827.5057663169528</v>
      </c>
      <c r="N311" s="35">
        <f t="shared" si="80"/>
        <v>17347.505766316954</v>
      </c>
      <c r="O311" s="35">
        <f t="shared" si="81"/>
        <v>14092.206146480059</v>
      </c>
      <c r="P311" s="36">
        <f t="shared" si="70"/>
        <v>0.93665339607920606</v>
      </c>
      <c r="Q311" s="206">
        <v>275.61106010333515</v>
      </c>
      <c r="R311" s="36">
        <f t="shared" si="71"/>
        <v>-3.8180840439425365E-2</v>
      </c>
      <c r="S311" s="36">
        <f t="shared" si="72"/>
        <v>-2.0210214387521862E-2</v>
      </c>
      <c r="T311" s="204">
        <v>1231</v>
      </c>
      <c r="U311" s="221">
        <v>13017</v>
      </c>
      <c r="V311" s="4">
        <v>10380.382775119617</v>
      </c>
      <c r="Y311" s="44"/>
      <c r="Z311" s="44"/>
    </row>
    <row r="312" spans="2:27">
      <c r="B312" s="3">
        <v>5047</v>
      </c>
      <c r="C312" t="s">
        <v>332</v>
      </c>
      <c r="D312" s="210">
        <f>SUMIFS([1]juni20!$D$7:$D$362,[1]juni20!$B$7:$B$362,B312)</f>
        <v>44233</v>
      </c>
      <c r="E312" s="37">
        <f t="shared" si="68"/>
        <v>11388.516992790937</v>
      </c>
      <c r="F312" s="180">
        <f t="shared" si="69"/>
        <v>0.75694983501698232</v>
      </c>
      <c r="G312" s="38">
        <f t="shared" si="73"/>
        <v>2194.053665879434</v>
      </c>
      <c r="H312" s="38">
        <f t="shared" si="74"/>
        <v>8521.7044382757213</v>
      </c>
      <c r="I312" s="38">
        <f t="shared" si="75"/>
        <v>753.28007983901978</v>
      </c>
      <c r="J312" s="39">
        <f t="shared" si="76"/>
        <v>2925.739830094753</v>
      </c>
      <c r="K312" s="38">
        <f t="shared" si="77"/>
        <v>570.5316867587386</v>
      </c>
      <c r="L312" s="39">
        <f t="shared" si="78"/>
        <v>2215.9450713709407</v>
      </c>
      <c r="M312" s="35">
        <f t="shared" si="79"/>
        <v>10737.649509646662</v>
      </c>
      <c r="N312" s="35">
        <f t="shared" si="80"/>
        <v>54970.649509646661</v>
      </c>
      <c r="O312" s="35">
        <f t="shared" si="81"/>
        <v>14153.10234542911</v>
      </c>
      <c r="P312" s="36">
        <f t="shared" si="70"/>
        <v>0.94070092639213654</v>
      </c>
      <c r="Q312" s="206">
        <v>-88.447191355520772</v>
      </c>
      <c r="R312" s="36">
        <f t="shared" si="71"/>
        <v>-1.970214086255042E-2</v>
      </c>
      <c r="S312" s="36">
        <f t="shared" si="72"/>
        <v>-2.096411030016301E-2</v>
      </c>
      <c r="T312" s="204">
        <v>3884</v>
      </c>
      <c r="U312" s="221">
        <v>45122</v>
      </c>
      <c r="V312" s="4">
        <v>11632.379479247229</v>
      </c>
      <c r="Y312" s="44"/>
      <c r="Z312" s="44"/>
    </row>
    <row r="313" spans="2:27">
      <c r="B313" s="3">
        <v>5049</v>
      </c>
      <c r="C313" t="s">
        <v>333</v>
      </c>
      <c r="D313" s="210">
        <f>SUMIFS([1]juni20!$D$7:$D$362,[1]juni20!$B$7:$B$362,B313)</f>
        <v>15354</v>
      </c>
      <c r="E313" s="37">
        <f t="shared" si="68"/>
        <v>13920.217588395286</v>
      </c>
      <c r="F313" s="180">
        <f t="shared" si="69"/>
        <v>0.92522199454119358</v>
      </c>
      <c r="G313" s="38">
        <f t="shared" si="73"/>
        <v>675.03330851682472</v>
      </c>
      <c r="H313" s="38">
        <f t="shared" si="74"/>
        <v>744.5617392940577</v>
      </c>
      <c r="I313" s="38">
        <f t="shared" si="75"/>
        <v>0</v>
      </c>
      <c r="J313" s="39">
        <f t="shared" si="76"/>
        <v>0</v>
      </c>
      <c r="K313" s="38">
        <f t="shared" si="77"/>
        <v>-182.74839308028115</v>
      </c>
      <c r="L313" s="39">
        <f t="shared" si="78"/>
        <v>-201.57147756755012</v>
      </c>
      <c r="M313" s="35">
        <f t="shared" si="79"/>
        <v>542.99026172650758</v>
      </c>
      <c r="N313" s="35">
        <f t="shared" si="80"/>
        <v>15896.990261726507</v>
      </c>
      <c r="O313" s="35">
        <f t="shared" si="81"/>
        <v>14412.502503831829</v>
      </c>
      <c r="P313" s="36">
        <f t="shared" si="70"/>
        <v>0.95794223245776478</v>
      </c>
      <c r="Q313" s="206">
        <v>156.61964109221401</v>
      </c>
      <c r="R313" s="36">
        <f t="shared" si="71"/>
        <v>0.10715315835015864</v>
      </c>
      <c r="S313" s="36">
        <f t="shared" si="72"/>
        <v>0.10715315835015872</v>
      </c>
      <c r="T313" s="204">
        <v>1103</v>
      </c>
      <c r="U313" s="221">
        <v>13868</v>
      </c>
      <c r="V313" s="4">
        <v>12572.982774252039</v>
      </c>
      <c r="Y313" s="44"/>
      <c r="Z313" s="44"/>
    </row>
    <row r="314" spans="2:27">
      <c r="B314" s="3">
        <v>5052</v>
      </c>
      <c r="C314" t="s">
        <v>334</v>
      </c>
      <c r="D314" s="210">
        <f>SUMIFS([1]juni20!$D$7:$D$362,[1]juni20!$B$7:$B$362,B314)</f>
        <v>6146</v>
      </c>
      <c r="E314" s="37">
        <f t="shared" si="68"/>
        <v>11034.11131059246</v>
      </c>
      <c r="F314" s="180">
        <f t="shared" si="69"/>
        <v>0.73339388626272084</v>
      </c>
      <c r="G314" s="38">
        <f t="shared" si="73"/>
        <v>2406.6970751985205</v>
      </c>
      <c r="H314" s="38">
        <f t="shared" si="74"/>
        <v>1340.5302708855759</v>
      </c>
      <c r="I314" s="38">
        <f t="shared" si="75"/>
        <v>877.32206860848692</v>
      </c>
      <c r="J314" s="39">
        <f t="shared" si="76"/>
        <v>488.66839221492722</v>
      </c>
      <c r="K314" s="38">
        <f t="shared" si="77"/>
        <v>694.57367552820574</v>
      </c>
      <c r="L314" s="39">
        <f t="shared" si="78"/>
        <v>386.87753726921062</v>
      </c>
      <c r="M314" s="35">
        <f t="shared" si="79"/>
        <v>1727.4078081547864</v>
      </c>
      <c r="N314" s="35">
        <f t="shared" si="80"/>
        <v>7873.4078081547868</v>
      </c>
      <c r="O314" s="35">
        <f t="shared" si="81"/>
        <v>14135.382061319186</v>
      </c>
      <c r="P314" s="36">
        <f t="shared" si="70"/>
        <v>0.93952312895442347</v>
      </c>
      <c r="Q314" s="206">
        <v>-75.618675485332005</v>
      </c>
      <c r="R314" s="36">
        <f t="shared" si="71"/>
        <v>-3.151591553734636E-2</v>
      </c>
      <c r="S314" s="36">
        <f t="shared" si="72"/>
        <v>-1.4128409532630812E-2</v>
      </c>
      <c r="T314" s="204">
        <v>557</v>
      </c>
      <c r="U314" s="221">
        <v>6346</v>
      </c>
      <c r="V314" s="4">
        <v>11192.239858906525</v>
      </c>
      <c r="Y314" s="44"/>
      <c r="Z314" s="44"/>
    </row>
    <row r="315" spans="2:27">
      <c r="B315" s="3">
        <v>5053</v>
      </c>
      <c r="C315" t="s">
        <v>335</v>
      </c>
      <c r="D315" s="210">
        <f>SUMIFS([1]juni20!$D$7:$D$362,[1]juni20!$B$7:$B$362,B315)</f>
        <v>79954</v>
      </c>
      <c r="E315" s="37">
        <f t="shared" si="68"/>
        <v>11730.340375586855</v>
      </c>
      <c r="F315" s="180">
        <f t="shared" si="69"/>
        <v>0.77966948792491619</v>
      </c>
      <c r="G315" s="38">
        <f t="shared" si="73"/>
        <v>1988.9596362018833</v>
      </c>
      <c r="H315" s="38">
        <f t="shared" si="74"/>
        <v>13556.748880352037</v>
      </c>
      <c r="I315" s="38">
        <f t="shared" si="75"/>
        <v>633.64189586044859</v>
      </c>
      <c r="J315" s="39">
        <f t="shared" si="76"/>
        <v>4318.903162184818</v>
      </c>
      <c r="K315" s="38">
        <f t="shared" si="77"/>
        <v>450.89350278016741</v>
      </c>
      <c r="L315" s="39">
        <f t="shared" si="78"/>
        <v>3073.2901149496211</v>
      </c>
      <c r="M315" s="35">
        <f t="shared" si="79"/>
        <v>16630.038995301657</v>
      </c>
      <c r="N315" s="35">
        <f t="shared" si="80"/>
        <v>96584.038995301657</v>
      </c>
      <c r="O315" s="35">
        <f t="shared" si="81"/>
        <v>14170.193514568904</v>
      </c>
      <c r="P315" s="36">
        <f t="shared" si="70"/>
        <v>0.94183690903753314</v>
      </c>
      <c r="Q315" s="206">
        <v>384.79076820821865</v>
      </c>
      <c r="R315" s="36">
        <f t="shared" si="71"/>
        <v>2.9154706586518041E-2</v>
      </c>
      <c r="S315" s="36">
        <f t="shared" si="72"/>
        <v>2.7342814497457228E-2</v>
      </c>
      <c r="T315" s="204">
        <v>6816</v>
      </c>
      <c r="U315" s="221">
        <v>77689</v>
      </c>
      <c r="V315" s="4">
        <v>11418.136390358613</v>
      </c>
      <c r="Y315" s="44"/>
      <c r="Z315" s="44"/>
    </row>
    <row r="316" spans="2:27">
      <c r="B316" s="144">
        <v>5054</v>
      </c>
      <c r="C316" s="34" t="s">
        <v>336</v>
      </c>
      <c r="D316" s="210">
        <f>SUMIFS([1]juni20!$D$7:$D$362,[1]juni20!$B$7:$B$362,B316)</f>
        <v>108516</v>
      </c>
      <c r="E316" s="37">
        <f t="shared" si="68"/>
        <v>10761.205870686237</v>
      </c>
      <c r="F316" s="180">
        <f t="shared" si="69"/>
        <v>0.71525493736858337</v>
      </c>
      <c r="G316" s="38">
        <f t="shared" si="73"/>
        <v>2570.4403391422538</v>
      </c>
      <c r="H316" s="38">
        <f t="shared" si="74"/>
        <v>25920.320379910489</v>
      </c>
      <c r="I316" s="38">
        <f t="shared" si="75"/>
        <v>972.8389725756648</v>
      </c>
      <c r="J316" s="39">
        <f t="shared" si="76"/>
        <v>9810.1081994530032</v>
      </c>
      <c r="K316" s="38">
        <f t="shared" si="77"/>
        <v>790.09057949538362</v>
      </c>
      <c r="L316" s="39">
        <f t="shared" si="78"/>
        <v>7967.2734036314487</v>
      </c>
      <c r="M316" s="35">
        <f t="shared" si="79"/>
        <v>33887.593783541939</v>
      </c>
      <c r="N316" s="35">
        <f t="shared" si="80"/>
        <v>142403.59378354193</v>
      </c>
      <c r="O316" s="35">
        <f t="shared" si="81"/>
        <v>14121.736789323872</v>
      </c>
      <c r="P316" s="36">
        <f t="shared" si="70"/>
        <v>0.93861618150971637</v>
      </c>
      <c r="Q316" s="206">
        <v>1188.6574980357327</v>
      </c>
      <c r="R316" s="201">
        <f t="shared" si="71"/>
        <v>-2.933518980132626E-2</v>
      </c>
      <c r="S316" s="201">
        <f t="shared" si="72"/>
        <v>-3.2126669322920874E-2</v>
      </c>
      <c r="T316" s="204">
        <v>10084</v>
      </c>
      <c r="U316" s="221">
        <v>111795.54348713761</v>
      </c>
      <c r="V316" s="147">
        <v>11118.403131490562</v>
      </c>
      <c r="W316" s="4"/>
      <c r="X316" s="147"/>
      <c r="Y316" s="45"/>
      <c r="Z316" s="45"/>
    </row>
    <row r="317" spans="2:27">
      <c r="B317" s="208">
        <v>5055</v>
      </c>
      <c r="C317" s="209" t="s">
        <v>337</v>
      </c>
      <c r="D317" s="210">
        <f>SUMIFS([1]juni20!$D$7:$D$362,[1]juni20!$B$7:$B$362,B317)</f>
        <v>76303</v>
      </c>
      <c r="E317" s="37">
        <f t="shared" si="68"/>
        <v>12796.075800771425</v>
      </c>
      <c r="F317" s="180">
        <f t="shared" si="69"/>
        <v>0.8505047208859654</v>
      </c>
      <c r="G317" s="38">
        <f t="shared" si="73"/>
        <v>1349.5183810911415</v>
      </c>
      <c r="H317" s="38">
        <f t="shared" si="74"/>
        <v>8047.1781064464767</v>
      </c>
      <c r="I317" s="38">
        <f t="shared" si="75"/>
        <v>260.63449704584917</v>
      </c>
      <c r="J317" s="39">
        <f t="shared" si="76"/>
        <v>1554.1635058843988</v>
      </c>
      <c r="K317" s="38">
        <f t="shared" si="77"/>
        <v>77.886103965568026</v>
      </c>
      <c r="L317" s="39">
        <f t="shared" si="78"/>
        <v>464.43483794668214</v>
      </c>
      <c r="M317" s="35">
        <f t="shared" si="79"/>
        <v>8511.6129443931586</v>
      </c>
      <c r="N317" s="35">
        <f t="shared" si="80"/>
        <v>84814.612944393157</v>
      </c>
      <c r="O317" s="35">
        <f t="shared" si="81"/>
        <v>14223.480285828133</v>
      </c>
      <c r="P317" s="36">
        <f t="shared" si="70"/>
        <v>0.94537867068558556</v>
      </c>
      <c r="Q317" s="206">
        <v>1046.6245746516479</v>
      </c>
      <c r="R317" s="201">
        <f t="shared" si="71"/>
        <v>-3.4260019126721927E-2</v>
      </c>
      <c r="S317" s="201">
        <f t="shared" si="72"/>
        <v>-2.6648115873150729E-2</v>
      </c>
      <c r="T317" s="204">
        <v>5963</v>
      </c>
      <c r="U317" s="221">
        <v>79009.88</v>
      </c>
      <c r="V317" s="4">
        <v>13146.402662229617</v>
      </c>
      <c r="W317" s="45"/>
      <c r="X317" s="4"/>
      <c r="Y317" s="207"/>
      <c r="Z317" s="45"/>
      <c r="AA317" s="45"/>
    </row>
    <row r="318" spans="2:27">
      <c r="B318" s="208">
        <v>5056</v>
      </c>
      <c r="C318" s="209" t="s">
        <v>338</v>
      </c>
      <c r="D318" s="210">
        <f>SUMIFS([1]juni20!$D$7:$D$362,[1]juni20!$B$7:$B$362,B318)</f>
        <v>66517</v>
      </c>
      <c r="E318" s="37">
        <f t="shared" si="68"/>
        <v>13171.683168316833</v>
      </c>
      <c r="F318" s="180">
        <f t="shared" si="69"/>
        <v>0.87546986209571509</v>
      </c>
      <c r="G318" s="38">
        <f t="shared" si="73"/>
        <v>1124.1539605638966</v>
      </c>
      <c r="H318" s="38">
        <f t="shared" si="74"/>
        <v>5676.9775008476781</v>
      </c>
      <c r="I318" s="38">
        <f t="shared" si="75"/>
        <v>129.17191840495633</v>
      </c>
      <c r="J318" s="39">
        <f t="shared" si="76"/>
        <v>652.31818794502942</v>
      </c>
      <c r="K318" s="38">
        <f t="shared" si="77"/>
        <v>-53.576474675324818</v>
      </c>
      <c r="L318" s="39">
        <f t="shared" si="78"/>
        <v>-270.56119711039037</v>
      </c>
      <c r="M318" s="35">
        <f t="shared" si="79"/>
        <v>5406.4163037372873</v>
      </c>
      <c r="N318" s="35">
        <f t="shared" si="80"/>
        <v>71923.416303737293</v>
      </c>
      <c r="O318" s="35">
        <f t="shared" si="81"/>
        <v>14242.260654205404</v>
      </c>
      <c r="P318" s="36">
        <f t="shared" si="70"/>
        <v>0.94662692774607304</v>
      </c>
      <c r="Q318" s="206">
        <v>9.2425292622538109</v>
      </c>
      <c r="R318" s="201">
        <f t="shared" si="71"/>
        <v>8.8854680125508775E-2</v>
      </c>
      <c r="S318" s="201">
        <f t="shared" si="72"/>
        <v>8.1955006904911601E-2</v>
      </c>
      <c r="T318" s="204">
        <v>5050</v>
      </c>
      <c r="U318" s="221">
        <v>61088.959999999999</v>
      </c>
      <c r="V318" s="4">
        <v>12173.965723395775</v>
      </c>
      <c r="W318" s="45"/>
      <c r="X318" s="4"/>
      <c r="Y318" s="207"/>
      <c r="Z318" s="45"/>
      <c r="AA318" s="45"/>
    </row>
    <row r="319" spans="2:27">
      <c r="B319" s="3">
        <v>5057</v>
      </c>
      <c r="C319" t="s">
        <v>339</v>
      </c>
      <c r="D319" s="210">
        <f>SUMIFS([1]juni20!$D$7:$D$362,[1]juni20!$B$7:$B$362,B319)</f>
        <v>119759</v>
      </c>
      <c r="E319" s="37">
        <f t="shared" si="68"/>
        <v>11601.181826988279</v>
      </c>
      <c r="F319" s="180">
        <f t="shared" si="69"/>
        <v>0.77108482829674752</v>
      </c>
      <c r="G319" s="38">
        <f t="shared" si="73"/>
        <v>2066.4547653610289</v>
      </c>
      <c r="H319" s="38">
        <f t="shared" si="74"/>
        <v>21332.012542821903</v>
      </c>
      <c r="I319" s="38">
        <f t="shared" si="75"/>
        <v>678.84738786995024</v>
      </c>
      <c r="J319" s="39">
        <f t="shared" si="76"/>
        <v>7007.7415849814961</v>
      </c>
      <c r="K319" s="38">
        <f t="shared" si="77"/>
        <v>496.09899478966906</v>
      </c>
      <c r="L319" s="39">
        <f t="shared" si="78"/>
        <v>5121.2299232137539</v>
      </c>
      <c r="M319" s="35">
        <f t="shared" si="79"/>
        <v>26453.242466035656</v>
      </c>
      <c r="N319" s="35">
        <f t="shared" si="80"/>
        <v>146212.24246603565</v>
      </c>
      <c r="O319" s="35">
        <f t="shared" si="81"/>
        <v>14163.735587138977</v>
      </c>
      <c r="P319" s="36">
        <f t="shared" si="70"/>
        <v>0.94140767605612485</v>
      </c>
      <c r="Q319" s="206">
        <v>376.65980783649502</v>
      </c>
      <c r="R319" s="201">
        <f t="shared" si="71"/>
        <v>-4.4511640524023038E-2</v>
      </c>
      <c r="S319" s="201">
        <f t="shared" si="72"/>
        <v>-5.2379170365683209E-2</v>
      </c>
      <c r="T319" s="204">
        <v>10323</v>
      </c>
      <c r="U319" s="221">
        <v>125338</v>
      </c>
      <c r="V319" s="4">
        <v>12242.430162141043</v>
      </c>
      <c r="W319" s="44"/>
      <c r="Z319" s="45"/>
      <c r="AA319" s="45"/>
    </row>
    <row r="320" spans="2:27">
      <c r="B320" s="3">
        <v>5058</v>
      </c>
      <c r="C320" t="s">
        <v>340</v>
      </c>
      <c r="D320" s="210">
        <f>SUMIFS([1]juni20!$D$7:$D$362,[1]juni20!$B$7:$B$362,B320)</f>
        <v>51331</v>
      </c>
      <c r="E320" s="37">
        <f t="shared" si="68"/>
        <v>11970.848880597014</v>
      </c>
      <c r="F320" s="180">
        <f t="shared" si="69"/>
        <v>0.79565514025373674</v>
      </c>
      <c r="G320" s="38">
        <f t="shared" si="73"/>
        <v>1844.654533195788</v>
      </c>
      <c r="H320" s="38">
        <f t="shared" si="74"/>
        <v>7909.878638343539</v>
      </c>
      <c r="I320" s="38">
        <f t="shared" si="75"/>
        <v>549.46391910689306</v>
      </c>
      <c r="J320" s="39">
        <f t="shared" si="76"/>
        <v>2356.1012851303572</v>
      </c>
      <c r="K320" s="38">
        <f t="shared" si="77"/>
        <v>366.71552602661188</v>
      </c>
      <c r="L320" s="39">
        <f t="shared" si="78"/>
        <v>1572.4761756021117</v>
      </c>
      <c r="M320" s="35">
        <f t="shared" si="79"/>
        <v>9482.3548139456507</v>
      </c>
      <c r="N320" s="35">
        <f t="shared" si="80"/>
        <v>60813.354813945654</v>
      </c>
      <c r="O320" s="35">
        <f t="shared" si="81"/>
        <v>14182.218939819415</v>
      </c>
      <c r="P320" s="36">
        <f t="shared" si="70"/>
        <v>0.94263619165397428</v>
      </c>
      <c r="Q320" s="206">
        <v>463.78621098545773</v>
      </c>
      <c r="R320" s="201">
        <f t="shared" si="71"/>
        <v>-2.9237664769181309E-2</v>
      </c>
      <c r="S320" s="201">
        <f t="shared" si="72"/>
        <v>-2.7200150539452586E-2</v>
      </c>
      <c r="T320" s="204">
        <v>4288</v>
      </c>
      <c r="U320" s="221">
        <v>52877</v>
      </c>
      <c r="V320" s="4">
        <v>12305.562020013964</v>
      </c>
      <c r="W320" s="45"/>
      <c r="X320" s="4"/>
      <c r="Y320" s="44"/>
      <c r="Z320" s="45"/>
      <c r="AA320" s="45"/>
    </row>
    <row r="321" spans="2:27">
      <c r="B321" s="208">
        <v>5059</v>
      </c>
      <c r="C321" s="209" t="s">
        <v>341</v>
      </c>
      <c r="D321" s="210">
        <f>SUMIFS([1]juni20!$D$7:$D$362,[1]juni20!$B$7:$B$362,B321)</f>
        <v>209475</v>
      </c>
      <c r="E321" s="37">
        <f t="shared" si="68"/>
        <v>11498.87467749904</v>
      </c>
      <c r="F321" s="180">
        <f t="shared" si="69"/>
        <v>0.76428487532868683</v>
      </c>
      <c r="G321" s="38">
        <f t="shared" si="73"/>
        <v>2127.8390550545723</v>
      </c>
      <c r="H321" s="38">
        <f t="shared" si="74"/>
        <v>38762.844065929145</v>
      </c>
      <c r="I321" s="38">
        <f t="shared" si="75"/>
        <v>714.65489019118399</v>
      </c>
      <c r="J321" s="39">
        <f t="shared" si="76"/>
        <v>13018.868134612798</v>
      </c>
      <c r="K321" s="38">
        <f t="shared" si="77"/>
        <v>531.90649711090282</v>
      </c>
      <c r="L321" s="39">
        <f t="shared" si="78"/>
        <v>9689.7406578693171</v>
      </c>
      <c r="M321" s="35">
        <f t="shared" si="79"/>
        <v>48452.584723798464</v>
      </c>
      <c r="N321" s="35">
        <f t="shared" si="80"/>
        <v>257927.58472379847</v>
      </c>
      <c r="O321" s="35">
        <f t="shared" si="81"/>
        <v>14158.620229664515</v>
      </c>
      <c r="P321" s="36">
        <f t="shared" si="70"/>
        <v>0.94106767840772176</v>
      </c>
      <c r="Q321" s="206">
        <v>2177.9137139743762</v>
      </c>
      <c r="R321" s="201">
        <f t="shared" si="71"/>
        <v>-4.9293588487699901E-2</v>
      </c>
      <c r="S321" s="201">
        <f t="shared" si="72"/>
        <v>-5.2737987848725972E-2</v>
      </c>
      <c r="T321" s="204">
        <v>18217</v>
      </c>
      <c r="U321" s="221">
        <v>220336.16</v>
      </c>
      <c r="V321" s="4">
        <v>12139.064514351827</v>
      </c>
      <c r="W321" s="45"/>
      <c r="X321" s="4"/>
      <c r="Y321" s="207"/>
      <c r="Z321" s="45"/>
      <c r="AA321" s="45"/>
    </row>
    <row r="322" spans="2:27">
      <c r="B322" s="144">
        <v>5060</v>
      </c>
      <c r="C322" s="34" t="s">
        <v>342</v>
      </c>
      <c r="D322" s="210">
        <f>SUMIFS([1]juni20!$D$7:$D$362,[1]juni20!$B$7:$B$362,B322)</f>
        <v>126130</v>
      </c>
      <c r="E322" s="37">
        <f t="shared" si="68"/>
        <v>13107.139145796529</v>
      </c>
      <c r="F322" s="180">
        <f t="shared" si="69"/>
        <v>0.87117987532842978</v>
      </c>
      <c r="G322" s="38">
        <f t="shared" si="73"/>
        <v>1162.8803740760789</v>
      </c>
      <c r="H322" s="38">
        <f t="shared" si="74"/>
        <v>11190.397839734107</v>
      </c>
      <c r="I322" s="38">
        <f t="shared" si="75"/>
        <v>151.76232628706265</v>
      </c>
      <c r="J322" s="39">
        <f t="shared" si="76"/>
        <v>1460.4088658604039</v>
      </c>
      <c r="K322" s="38">
        <f t="shared" si="77"/>
        <v>-30.986066793218498</v>
      </c>
      <c r="L322" s="39">
        <f t="shared" si="78"/>
        <v>-298.17892075114162</v>
      </c>
      <c r="M322" s="35">
        <f t="shared" si="79"/>
        <v>10892.218918982966</v>
      </c>
      <c r="N322" s="35">
        <f t="shared" si="80"/>
        <v>137022.21891898295</v>
      </c>
      <c r="O322" s="35">
        <f t="shared" si="81"/>
        <v>14239.033453079388</v>
      </c>
      <c r="P322" s="36">
        <f t="shared" si="70"/>
        <v>0.94641242840770878</v>
      </c>
      <c r="Q322" s="206">
        <v>-725.55846354640926</v>
      </c>
      <c r="R322" s="201">
        <f t="shared" si="71"/>
        <v>-1.5602109437416526E-2</v>
      </c>
      <c r="S322" s="201">
        <f t="shared" si="72"/>
        <v>-1.8057222123013687E-2</v>
      </c>
      <c r="T322" s="204">
        <v>9623</v>
      </c>
      <c r="U322" s="221">
        <v>128129.08399053628</v>
      </c>
      <c r="V322" s="147">
        <v>13348.170016724271</v>
      </c>
      <c r="W322" s="45"/>
      <c r="X322" s="147"/>
      <c r="Y322" s="45"/>
      <c r="Z322" s="45"/>
      <c r="AA322" s="45"/>
    </row>
    <row r="323" spans="2:27">
      <c r="B323" s="3">
        <v>5061</v>
      </c>
      <c r="C323" t="s">
        <v>343</v>
      </c>
      <c r="D323" s="210">
        <f>SUMIFS([1]juni20!$D$7:$D$362,[1]juni20!$B$7:$B$362,B323)</f>
        <v>24479</v>
      </c>
      <c r="E323" s="37">
        <f t="shared" si="68"/>
        <v>12221.168247628557</v>
      </c>
      <c r="F323" s="180">
        <f t="shared" si="69"/>
        <v>0.81229288191018101</v>
      </c>
      <c r="G323" s="38">
        <f t="shared" si="73"/>
        <v>1694.4629129768621</v>
      </c>
      <c r="H323" s="38">
        <f t="shared" si="74"/>
        <v>3394.0092146926545</v>
      </c>
      <c r="I323" s="38">
        <f t="shared" si="75"/>
        <v>461.85214064585296</v>
      </c>
      <c r="J323" s="39">
        <f t="shared" si="76"/>
        <v>925.08983771364342</v>
      </c>
      <c r="K323" s="38">
        <f t="shared" si="77"/>
        <v>279.10374756557178</v>
      </c>
      <c r="L323" s="39">
        <f t="shared" si="78"/>
        <v>559.04480637384029</v>
      </c>
      <c r="M323" s="35">
        <f t="shared" si="79"/>
        <v>3953.0540210664949</v>
      </c>
      <c r="N323" s="35">
        <f t="shared" si="80"/>
        <v>28432.054021066495</v>
      </c>
      <c r="O323" s="35">
        <f t="shared" si="81"/>
        <v>14194.734908170991</v>
      </c>
      <c r="P323" s="36">
        <f t="shared" si="70"/>
        <v>0.9434680787367965</v>
      </c>
      <c r="Q323" s="206">
        <v>381.82835368560336</v>
      </c>
      <c r="R323" s="36">
        <f t="shared" si="71"/>
        <v>-5.6322282189668463E-2</v>
      </c>
      <c r="S323" s="36">
        <f t="shared" si="72"/>
        <v>-4.4543978173064235E-2</v>
      </c>
      <c r="T323" s="204">
        <v>2003</v>
      </c>
      <c r="U323" s="221">
        <v>25940</v>
      </c>
      <c r="V323" s="4">
        <v>12790.927021696252</v>
      </c>
      <c r="W323" s="44"/>
      <c r="Y323" s="44"/>
      <c r="Z323" s="44"/>
      <c r="AA323" s="44"/>
    </row>
    <row r="324" spans="2:27" ht="28.5" customHeight="1">
      <c r="B324" s="3">
        <v>5401</v>
      </c>
      <c r="C324" t="s">
        <v>344</v>
      </c>
      <c r="D324" s="210">
        <f>SUMIFS([1]juni20!$D$7:$D$362,[1]juni20!$B$7:$B$362,B324)</f>
        <v>1136630</v>
      </c>
      <c r="E324" s="37">
        <f t="shared" si="68"/>
        <v>14766.414633512613</v>
      </c>
      <c r="F324" s="180">
        <f t="shared" si="69"/>
        <v>0.98146537672158463</v>
      </c>
      <c r="G324" s="38">
        <f t="shared" si="73"/>
        <v>167.31508144642831</v>
      </c>
      <c r="H324" s="38">
        <f t="shared" si="74"/>
        <v>12878.911079257372</v>
      </c>
      <c r="I324" s="38">
        <f t="shared" si="75"/>
        <v>0</v>
      </c>
      <c r="J324" s="39">
        <f t="shared" si="76"/>
        <v>0</v>
      </c>
      <c r="K324" s="38">
        <f t="shared" si="77"/>
        <v>-182.74839308028115</v>
      </c>
      <c r="L324" s="39">
        <f t="shared" si="78"/>
        <v>-14066.87480896156</v>
      </c>
      <c r="M324" s="35">
        <f t="shared" si="79"/>
        <v>-1187.9637297041882</v>
      </c>
      <c r="N324" s="35">
        <f t="shared" si="80"/>
        <v>1135442.0362702957</v>
      </c>
      <c r="O324" s="35">
        <f t="shared" si="81"/>
        <v>14750.981321878762</v>
      </c>
      <c r="P324" s="36">
        <f t="shared" si="70"/>
        <v>0.98043958532992137</v>
      </c>
      <c r="Q324" s="206">
        <v>2257.7427501650545</v>
      </c>
      <c r="R324" s="36">
        <f t="shared" si="71"/>
        <v>-2.5265587963899931E-2</v>
      </c>
      <c r="S324" s="36">
        <f t="shared" si="72"/>
        <v>-2.9381116374944411E-2</v>
      </c>
      <c r="T324" s="204">
        <v>76974</v>
      </c>
      <c r="U324" s="221">
        <v>1166092</v>
      </c>
      <c r="V324" s="4">
        <v>15213.40134900651</v>
      </c>
      <c r="Y324" s="44"/>
      <c r="Z324" s="44"/>
    </row>
    <row r="325" spans="2:27">
      <c r="B325" s="3">
        <v>5402</v>
      </c>
      <c r="C325" t="s">
        <v>345</v>
      </c>
      <c r="D325" s="210">
        <f>SUMIFS([1]juni20!$D$7:$D$362,[1]juni20!$B$7:$B$362,B325)</f>
        <v>318621</v>
      </c>
      <c r="E325" s="37">
        <f t="shared" si="68"/>
        <v>12898.069060438003</v>
      </c>
      <c r="F325" s="180">
        <f t="shared" si="69"/>
        <v>0.85728381083475602</v>
      </c>
      <c r="G325" s="38">
        <f t="shared" si="73"/>
        <v>1288.3224252911943</v>
      </c>
      <c r="H325" s="38">
        <f t="shared" si="74"/>
        <v>31825.428871968375</v>
      </c>
      <c r="I325" s="38">
        <f t="shared" si="75"/>
        <v>224.93685616254669</v>
      </c>
      <c r="J325" s="39">
        <f t="shared" si="76"/>
        <v>5556.6151577833907</v>
      </c>
      <c r="K325" s="38">
        <f t="shared" si="77"/>
        <v>42.188463082265542</v>
      </c>
      <c r="L325" s="39">
        <f t="shared" si="78"/>
        <v>1042.1816035212057</v>
      </c>
      <c r="M325" s="35">
        <f t="shared" si="79"/>
        <v>32867.610475489579</v>
      </c>
      <c r="N325" s="35">
        <f t="shared" si="80"/>
        <v>351488.61047548958</v>
      </c>
      <c r="O325" s="35">
        <f t="shared" si="81"/>
        <v>14228.579948811463</v>
      </c>
      <c r="P325" s="36">
        <f t="shared" si="70"/>
        <v>0.94571762518302516</v>
      </c>
      <c r="Q325" s="206">
        <v>3584.8422971020882</v>
      </c>
      <c r="R325" s="36">
        <f t="shared" si="71"/>
        <v>-3.2866999140989957E-2</v>
      </c>
      <c r="S325" s="36">
        <f t="shared" si="72"/>
        <v>-2.8012346179547277E-2</v>
      </c>
      <c r="T325" s="204">
        <v>24703</v>
      </c>
      <c r="U325" s="221">
        <v>329449</v>
      </c>
      <c r="V325" s="4">
        <v>13269.78692552463</v>
      </c>
      <c r="Y325" s="44"/>
      <c r="Z325" s="44"/>
    </row>
    <row r="326" spans="2:27">
      <c r="B326" s="3">
        <v>5403</v>
      </c>
      <c r="C326" t="s">
        <v>346</v>
      </c>
      <c r="D326" s="210">
        <f>SUMIFS([1]juni20!$D$7:$D$362,[1]juni20!$B$7:$B$362,B326)</f>
        <v>269454</v>
      </c>
      <c r="E326" s="37">
        <f t="shared" si="68"/>
        <v>12961.373803453749</v>
      </c>
      <c r="F326" s="180">
        <f t="shared" si="69"/>
        <v>0.86149142757817343</v>
      </c>
      <c r="G326" s="38">
        <f t="shared" si="73"/>
        <v>1250.3395794817468</v>
      </c>
      <c r="H326" s="38">
        <f t="shared" si="74"/>
        <v>25993.309517846032</v>
      </c>
      <c r="I326" s="38">
        <f t="shared" si="75"/>
        <v>202.78019610703566</v>
      </c>
      <c r="J326" s="39">
        <f t="shared" si="76"/>
        <v>4215.5974968691644</v>
      </c>
      <c r="K326" s="38">
        <f t="shared" si="77"/>
        <v>20.031803026754517</v>
      </c>
      <c r="L326" s="39">
        <f t="shared" si="78"/>
        <v>416.44115312319963</v>
      </c>
      <c r="M326" s="35">
        <f t="shared" si="79"/>
        <v>26409.750670969232</v>
      </c>
      <c r="N326" s="35">
        <f t="shared" si="80"/>
        <v>295863.75067096925</v>
      </c>
      <c r="O326" s="35">
        <f t="shared" si="81"/>
        <v>14231.745185962252</v>
      </c>
      <c r="P326" s="36">
        <f t="shared" si="70"/>
        <v>0.94592800602019622</v>
      </c>
      <c r="Q326" s="206">
        <v>3862.5065625411771</v>
      </c>
      <c r="R326" s="36">
        <f t="shared" si="71"/>
        <v>-1.9928491668879326E-2</v>
      </c>
      <c r="S326" s="36">
        <f t="shared" si="72"/>
        <v>-2.5774317203203192E-2</v>
      </c>
      <c r="T326" s="204">
        <v>20789</v>
      </c>
      <c r="U326" s="221">
        <v>274933</v>
      </c>
      <c r="V326" s="4">
        <v>13304.28260343576</v>
      </c>
      <c r="Y326" s="44"/>
      <c r="Z326" s="44"/>
    </row>
    <row r="327" spans="2:27">
      <c r="B327" s="3">
        <v>5404</v>
      </c>
      <c r="C327" t="s">
        <v>347</v>
      </c>
      <c r="D327" s="210">
        <f>SUMIFS([1]juni20!$D$7:$D$362,[1]juni20!$B$7:$B$362,B327)</f>
        <v>22033</v>
      </c>
      <c r="E327" s="37">
        <f t="shared" si="68"/>
        <v>10859.043863972402</v>
      </c>
      <c r="F327" s="180">
        <f t="shared" si="69"/>
        <v>0.72175784313965385</v>
      </c>
      <c r="G327" s="38">
        <f t="shared" si="73"/>
        <v>2511.7375431705555</v>
      </c>
      <c r="H327" s="38">
        <f t="shared" si="74"/>
        <v>5096.3154750930571</v>
      </c>
      <c r="I327" s="38">
        <f t="shared" si="75"/>
        <v>938.5956749255073</v>
      </c>
      <c r="J327" s="39">
        <f t="shared" si="76"/>
        <v>1904.4106244238542</v>
      </c>
      <c r="K327" s="38">
        <f t="shared" si="77"/>
        <v>755.84728184522612</v>
      </c>
      <c r="L327" s="39">
        <f t="shared" si="78"/>
        <v>1533.6141348639637</v>
      </c>
      <c r="M327" s="35">
        <f t="shared" si="79"/>
        <v>6629.9296099570211</v>
      </c>
      <c r="N327" s="35">
        <f t="shared" si="80"/>
        <v>28662.92960995702</v>
      </c>
      <c r="O327" s="35">
        <f t="shared" si="81"/>
        <v>14126.628688988183</v>
      </c>
      <c r="P327" s="36">
        <f t="shared" si="70"/>
        <v>0.93894132679827014</v>
      </c>
      <c r="Q327" s="206">
        <v>74.516889479823476</v>
      </c>
      <c r="R327" s="36">
        <f t="shared" si="71"/>
        <v>-3.5037007839530503E-2</v>
      </c>
      <c r="S327" s="36">
        <f t="shared" si="72"/>
        <v>-1.0306561515062887E-2</v>
      </c>
      <c r="T327" s="204">
        <v>2029</v>
      </c>
      <c r="U327" s="221">
        <v>22833</v>
      </c>
      <c r="V327" s="4">
        <v>10972.128784238346</v>
      </c>
      <c r="Y327" s="44"/>
      <c r="Z327" s="44"/>
    </row>
    <row r="328" spans="2:27">
      <c r="B328" s="3">
        <v>5405</v>
      </c>
      <c r="C328" t="s">
        <v>348</v>
      </c>
      <c r="D328" s="210">
        <f>SUMIFS([1]juni20!$D$7:$D$362,[1]juni20!$B$7:$B$362,B328)</f>
        <v>72931</v>
      </c>
      <c r="E328" s="37">
        <f t="shared" ref="E328:E331" si="82">D328/T328*1000</f>
        <v>12600.3800967519</v>
      </c>
      <c r="F328" s="180">
        <f t="shared" ref="F328:F362" si="83">E328/E$363</f>
        <v>0.83749759880282837</v>
      </c>
      <c r="G328" s="38">
        <f t="shared" si="73"/>
        <v>1466.9358035028563</v>
      </c>
      <c r="H328" s="38">
        <f t="shared" si="74"/>
        <v>8490.6244306745321</v>
      </c>
      <c r="I328" s="38">
        <f t="shared" si="75"/>
        <v>329.12799345268286</v>
      </c>
      <c r="J328" s="39">
        <f t="shared" si="76"/>
        <v>1904.9928261041282</v>
      </c>
      <c r="K328" s="38">
        <f t="shared" si="77"/>
        <v>146.37960037240171</v>
      </c>
      <c r="L328" s="39">
        <f t="shared" si="78"/>
        <v>847.24512695546116</v>
      </c>
      <c r="M328" s="35">
        <f t="shared" si="79"/>
        <v>9337.8695576299924</v>
      </c>
      <c r="N328" s="35">
        <f t="shared" si="80"/>
        <v>82268.869557629994</v>
      </c>
      <c r="O328" s="35">
        <f t="shared" si="81"/>
        <v>14213.695500627158</v>
      </c>
      <c r="P328" s="36">
        <f t="shared" ref="P328:P363" si="84">O328/O$363</f>
        <v>0.94472831458142881</v>
      </c>
      <c r="Q328" s="206">
        <v>1103.3325068059221</v>
      </c>
      <c r="R328" s="36">
        <f t="shared" ref="R328:R363" si="85">(D328-U328)/U328</f>
        <v>-1.1975885660096186E-2</v>
      </c>
      <c r="S328" s="36">
        <f t="shared" ref="S328:S363" si="86">(E328-V328)/V328</f>
        <v>6.1185435244286148E-3</v>
      </c>
      <c r="T328" s="204">
        <v>5788</v>
      </c>
      <c r="U328" s="221">
        <v>73815</v>
      </c>
      <c r="V328" s="4">
        <v>12523.75296912114</v>
      </c>
      <c r="Y328" s="44"/>
      <c r="Z328" s="44"/>
    </row>
    <row r="329" spans="2:27">
      <c r="B329" s="3">
        <v>5406</v>
      </c>
      <c r="C329" t="s">
        <v>349</v>
      </c>
      <c r="D329" s="210">
        <f>SUMIFS([1]juni20!$D$7:$D$362,[1]juni20!$B$7:$B$362,B329)</f>
        <v>159599</v>
      </c>
      <c r="E329" s="37">
        <f t="shared" si="82"/>
        <v>13941.212438853949</v>
      </c>
      <c r="F329" s="180">
        <f t="shared" si="83"/>
        <v>0.92661743949692843</v>
      </c>
      <c r="G329" s="38">
        <f t="shared" si="73"/>
        <v>662.4363982416271</v>
      </c>
      <c r="H329" s="38">
        <f t="shared" si="74"/>
        <v>7583.5718870701476</v>
      </c>
      <c r="I329" s="38">
        <f t="shared" si="75"/>
        <v>0</v>
      </c>
      <c r="J329" s="39">
        <f t="shared" si="76"/>
        <v>0</v>
      </c>
      <c r="K329" s="38">
        <f t="shared" si="77"/>
        <v>-182.74839308028115</v>
      </c>
      <c r="L329" s="39">
        <f t="shared" si="78"/>
        <v>-2092.1036039830587</v>
      </c>
      <c r="M329" s="35">
        <f t="shared" si="79"/>
        <v>5491.4682830870888</v>
      </c>
      <c r="N329" s="35">
        <f t="shared" si="80"/>
        <v>165090.4682830871</v>
      </c>
      <c r="O329" s="35">
        <f t="shared" si="81"/>
        <v>14420.900444015295</v>
      </c>
      <c r="P329" s="36">
        <f t="shared" si="84"/>
        <v>0.95850041044005885</v>
      </c>
      <c r="Q329" s="206">
        <v>1106.9617871474675</v>
      </c>
      <c r="R329" s="36">
        <f t="shared" si="85"/>
        <v>-1.6769241194916247E-2</v>
      </c>
      <c r="S329" s="36">
        <f t="shared" si="86"/>
        <v>-1.02418532084394E-2</v>
      </c>
      <c r="T329" s="204">
        <v>11448</v>
      </c>
      <c r="U329" s="221">
        <v>162321</v>
      </c>
      <c r="V329" s="4">
        <v>14085.473793821589</v>
      </c>
      <c r="Y329" s="44"/>
      <c r="Z329" s="44"/>
    </row>
    <row r="330" spans="2:27">
      <c r="B330" s="3">
        <v>5411</v>
      </c>
      <c r="C330" t="s">
        <v>350</v>
      </c>
      <c r="D330" s="210">
        <f>SUMIFS([1]juni20!$D$7:$D$362,[1]juni20!$B$7:$B$362,B330)</f>
        <v>30493</v>
      </c>
      <c r="E330" s="37">
        <f t="shared" si="82"/>
        <v>10740.753786544557</v>
      </c>
      <c r="F330" s="180">
        <f t="shared" si="83"/>
        <v>0.71389556795054598</v>
      </c>
      <c r="G330" s="38">
        <f t="shared" si="73"/>
        <v>2582.7115896272617</v>
      </c>
      <c r="H330" s="38">
        <f t="shared" si="74"/>
        <v>7332.3182029517966</v>
      </c>
      <c r="I330" s="38">
        <f t="shared" si="75"/>
        <v>979.9972020252527</v>
      </c>
      <c r="J330" s="39">
        <f t="shared" si="76"/>
        <v>2782.2120565496925</v>
      </c>
      <c r="K330" s="38">
        <f t="shared" si="77"/>
        <v>797.24880894497153</v>
      </c>
      <c r="L330" s="39">
        <f t="shared" si="78"/>
        <v>2263.3893685947742</v>
      </c>
      <c r="M330" s="35">
        <f t="shared" si="79"/>
        <v>9595.7075715465708</v>
      </c>
      <c r="N330" s="35">
        <f t="shared" si="80"/>
        <v>40088.707571546569</v>
      </c>
      <c r="O330" s="35">
        <f t="shared" si="81"/>
        <v>14120.714185116791</v>
      </c>
      <c r="P330" s="36">
        <f t="shared" si="84"/>
        <v>0.93854821303881475</v>
      </c>
      <c r="Q330" s="206">
        <v>610.55588922288189</v>
      </c>
      <c r="R330" s="36">
        <f t="shared" si="85"/>
        <v>-2.6000574951288848E-2</v>
      </c>
      <c r="S330" s="36">
        <f t="shared" si="86"/>
        <v>-1.9482086372237955E-2</v>
      </c>
      <c r="T330" s="204">
        <v>2839</v>
      </c>
      <c r="U330" s="221">
        <v>31307</v>
      </c>
      <c r="V330" s="4">
        <v>10954.163750874737</v>
      </c>
      <c r="Y330" s="44"/>
      <c r="Z330" s="44"/>
    </row>
    <row r="331" spans="2:27">
      <c r="B331" s="3">
        <v>5412</v>
      </c>
      <c r="C331" t="s">
        <v>351</v>
      </c>
      <c r="D331" s="210">
        <f>SUMIFS([1]juni20!$D$7:$D$362,[1]juni20!$B$7:$B$362,B331)</f>
        <v>47228</v>
      </c>
      <c r="E331" s="37">
        <f t="shared" si="82"/>
        <v>11202.087286527514</v>
      </c>
      <c r="F331" s="180">
        <f t="shared" si="83"/>
        <v>0.74455858728141744</v>
      </c>
      <c r="G331" s="38">
        <f t="shared" si="73"/>
        <v>2305.9114896374876</v>
      </c>
      <c r="H331" s="38">
        <f t="shared" si="74"/>
        <v>9721.7228403116478</v>
      </c>
      <c r="I331" s="38">
        <f t="shared" si="75"/>
        <v>818.53047703121786</v>
      </c>
      <c r="J331" s="39">
        <f t="shared" si="76"/>
        <v>3450.9244911636147</v>
      </c>
      <c r="K331" s="38">
        <f t="shared" si="77"/>
        <v>635.78208395093668</v>
      </c>
      <c r="L331" s="39">
        <f t="shared" si="78"/>
        <v>2680.4572659371493</v>
      </c>
      <c r="M331" s="35">
        <f t="shared" si="79"/>
        <v>12402.180106248798</v>
      </c>
      <c r="N331" s="35">
        <f t="shared" si="80"/>
        <v>59630.180106248794</v>
      </c>
      <c r="O331" s="35">
        <f t="shared" si="81"/>
        <v>14143.780860115938</v>
      </c>
      <c r="P331" s="36">
        <f t="shared" si="84"/>
        <v>0.94008136400535824</v>
      </c>
      <c r="Q331" s="206">
        <v>350.18718878607251</v>
      </c>
      <c r="R331" s="36">
        <f t="shared" si="85"/>
        <v>3.4419750987974332E-3</v>
      </c>
      <c r="S331" s="36">
        <f t="shared" si="86"/>
        <v>1.5818394146505481E-2</v>
      </c>
      <c r="T331" s="204">
        <v>4216</v>
      </c>
      <c r="U331" s="221">
        <v>47066</v>
      </c>
      <c r="V331" s="4">
        <v>11027.647610121838</v>
      </c>
      <c r="Y331" s="44"/>
      <c r="Z331" s="44"/>
    </row>
    <row r="332" spans="2:27">
      <c r="B332" s="3">
        <v>5413</v>
      </c>
      <c r="C332" t="s">
        <v>352</v>
      </c>
      <c r="D332" s="210">
        <f>SUMIFS([1]juni20!$D$7:$D$362,[1]juni20!$B$7:$B$362,B332)</f>
        <v>16669</v>
      </c>
      <c r="E332" s="37">
        <f t="shared" ref="E332:E354" si="87">D332/T332*1000</f>
        <v>12247.612049963262</v>
      </c>
      <c r="F332" s="180">
        <f t="shared" si="83"/>
        <v>0.81405049721928113</v>
      </c>
      <c r="G332" s="38">
        <f t="shared" si="73"/>
        <v>1678.5966315760393</v>
      </c>
      <c r="H332" s="38">
        <f t="shared" si="74"/>
        <v>2284.5700155749892</v>
      </c>
      <c r="I332" s="38">
        <f t="shared" si="75"/>
        <v>452.59680982870628</v>
      </c>
      <c r="J332" s="39">
        <f t="shared" si="76"/>
        <v>615.98425817686928</v>
      </c>
      <c r="K332" s="38">
        <f t="shared" si="77"/>
        <v>269.84841674842517</v>
      </c>
      <c r="L332" s="39">
        <f t="shared" si="78"/>
        <v>367.26369519460667</v>
      </c>
      <c r="M332" s="35">
        <f t="shared" si="79"/>
        <v>2651.8337107695957</v>
      </c>
      <c r="N332" s="35">
        <f t="shared" si="80"/>
        <v>19320.833710769595</v>
      </c>
      <c r="O332" s="35">
        <f t="shared" si="81"/>
        <v>14196.057098287725</v>
      </c>
      <c r="P332" s="36">
        <f t="shared" si="84"/>
        <v>0.94355595950225146</v>
      </c>
      <c r="Q332" s="206">
        <v>215.35373907444182</v>
      </c>
      <c r="R332" s="36">
        <f t="shared" si="85"/>
        <v>-2.2518032017826775E-2</v>
      </c>
      <c r="S332" s="36">
        <f t="shared" si="86"/>
        <v>-1.2463110965842671E-2</v>
      </c>
      <c r="T332" s="204">
        <v>1361</v>
      </c>
      <c r="U332" s="221">
        <v>17053</v>
      </c>
      <c r="V332" s="4">
        <v>12402.181818181818</v>
      </c>
      <c r="Y332" s="44"/>
      <c r="Z332" s="44"/>
    </row>
    <row r="333" spans="2:27">
      <c r="B333" s="3">
        <v>5414</v>
      </c>
      <c r="C333" t="s">
        <v>353</v>
      </c>
      <c r="D333" s="210">
        <f>SUMIFS([1]juni20!$D$7:$D$362,[1]juni20!$B$7:$B$362,B333)</f>
        <v>12519</v>
      </c>
      <c r="E333" s="37">
        <f t="shared" si="87"/>
        <v>11474.793767186067</v>
      </c>
      <c r="F333" s="180">
        <f t="shared" si="83"/>
        <v>0.76268431213858923</v>
      </c>
      <c r="G333" s="38">
        <f t="shared" si="73"/>
        <v>2142.2876012423558</v>
      </c>
      <c r="H333" s="38">
        <f t="shared" si="74"/>
        <v>2337.2357729554101</v>
      </c>
      <c r="I333" s="38">
        <f t="shared" si="75"/>
        <v>723.08320880072426</v>
      </c>
      <c r="J333" s="39">
        <f t="shared" si="76"/>
        <v>788.88378080159021</v>
      </c>
      <c r="K333" s="38">
        <f t="shared" si="77"/>
        <v>540.33481572044309</v>
      </c>
      <c r="L333" s="39">
        <f t="shared" si="78"/>
        <v>589.50528395100343</v>
      </c>
      <c r="M333" s="35">
        <f t="shared" si="79"/>
        <v>2926.7410569064136</v>
      </c>
      <c r="N333" s="35">
        <f t="shared" si="80"/>
        <v>15445.741056906414</v>
      </c>
      <c r="O333" s="35">
        <f t="shared" si="81"/>
        <v>14157.416184148866</v>
      </c>
      <c r="P333" s="36">
        <f t="shared" si="84"/>
        <v>0.94098765024821684</v>
      </c>
      <c r="Q333" s="206">
        <v>142.75740582675689</v>
      </c>
      <c r="R333" s="36">
        <f t="shared" si="85"/>
        <v>4.7264513970219177E-2</v>
      </c>
      <c r="S333" s="36">
        <f t="shared" si="86"/>
        <v>6.070328866827876E-2</v>
      </c>
      <c r="T333" s="204">
        <v>1091</v>
      </c>
      <c r="U333" s="221">
        <v>11954</v>
      </c>
      <c r="V333" s="4">
        <v>10818.099547511312</v>
      </c>
      <c r="Y333" s="44"/>
      <c r="Z333" s="44"/>
    </row>
    <row r="334" spans="2:27">
      <c r="B334" s="3">
        <v>5415</v>
      </c>
      <c r="C334" t="s">
        <v>354</v>
      </c>
      <c r="D334" s="210">
        <f>SUMIFS([1]juni20!$D$7:$D$362,[1]juni20!$B$7:$B$362,B334)</f>
        <v>10166</v>
      </c>
      <c r="E334" s="37">
        <f t="shared" si="87"/>
        <v>9831.7214700193417</v>
      </c>
      <c r="F334" s="180">
        <f t="shared" si="83"/>
        <v>0.65347577295402126</v>
      </c>
      <c r="G334" s="38">
        <f t="shared" si="73"/>
        <v>3128.1309795423913</v>
      </c>
      <c r="H334" s="38">
        <f t="shared" si="74"/>
        <v>3234.4874328468327</v>
      </c>
      <c r="I334" s="38">
        <f t="shared" si="75"/>
        <v>1298.1585128090783</v>
      </c>
      <c r="J334" s="39">
        <f t="shared" si="76"/>
        <v>1342.2959022445871</v>
      </c>
      <c r="K334" s="38">
        <f t="shared" si="77"/>
        <v>1115.4101197287971</v>
      </c>
      <c r="L334" s="39">
        <f t="shared" si="78"/>
        <v>1153.3340637995761</v>
      </c>
      <c r="M334" s="35">
        <f t="shared" si="79"/>
        <v>4387.8214966464093</v>
      </c>
      <c r="N334" s="35">
        <f t="shared" si="80"/>
        <v>14553.821496646409</v>
      </c>
      <c r="O334" s="35">
        <f t="shared" si="81"/>
        <v>14075.262569290531</v>
      </c>
      <c r="P334" s="36">
        <f t="shared" si="84"/>
        <v>0.93552722328898852</v>
      </c>
      <c r="Q334" s="206">
        <v>351.12484658558014</v>
      </c>
      <c r="R334" s="36">
        <f t="shared" si="85"/>
        <v>4.1278295605858856E-2</v>
      </c>
      <c r="S334" s="36">
        <f t="shared" si="86"/>
        <v>4.9334607370701007E-2</v>
      </c>
      <c r="T334" s="204">
        <v>1034</v>
      </c>
      <c r="U334" s="221">
        <v>9763</v>
      </c>
      <c r="V334" s="4">
        <v>9369.481765834933</v>
      </c>
      <c r="Y334" s="44"/>
      <c r="Z334" s="44"/>
    </row>
    <row r="335" spans="2:27">
      <c r="B335" s="3">
        <v>5416</v>
      </c>
      <c r="C335" t="s">
        <v>355</v>
      </c>
      <c r="D335" s="210">
        <f>SUMIFS([1]juni20!$D$7:$D$362,[1]juni20!$B$7:$B$362,B335)</f>
        <v>65764</v>
      </c>
      <c r="E335" s="37">
        <f t="shared" si="87"/>
        <v>16420.474406991259</v>
      </c>
      <c r="F335" s="180">
        <f t="shared" si="83"/>
        <v>1.0914042101478723</v>
      </c>
      <c r="G335" s="38">
        <f t="shared" si="73"/>
        <v>-825.12078264075933</v>
      </c>
      <c r="H335" s="38">
        <f t="shared" si="74"/>
        <v>-3304.6087344762414</v>
      </c>
      <c r="I335" s="38">
        <f t="shared" si="75"/>
        <v>0</v>
      </c>
      <c r="J335" s="39">
        <f t="shared" si="76"/>
        <v>0</v>
      </c>
      <c r="K335" s="38">
        <f t="shared" si="77"/>
        <v>-182.74839308028115</v>
      </c>
      <c r="L335" s="39">
        <f t="shared" si="78"/>
        <v>-731.90731428652589</v>
      </c>
      <c r="M335" s="35">
        <f t="shared" si="79"/>
        <v>-4036.5160487627672</v>
      </c>
      <c r="N335" s="35">
        <f t="shared" si="80"/>
        <v>61727.483951237235</v>
      </c>
      <c r="O335" s="35">
        <f t="shared" si="81"/>
        <v>15412.605231270221</v>
      </c>
      <c r="P335" s="36">
        <f t="shared" si="84"/>
        <v>1.0244151187004364</v>
      </c>
      <c r="Q335" s="206">
        <v>531.73332962313907</v>
      </c>
      <c r="R335" s="36">
        <f t="shared" si="85"/>
        <v>-3.4387572313746222E-2</v>
      </c>
      <c r="S335" s="36">
        <f t="shared" si="86"/>
        <v>-2.8360029069762163E-2</v>
      </c>
      <c r="T335" s="204">
        <v>4005</v>
      </c>
      <c r="U335" s="221">
        <v>68106</v>
      </c>
      <c r="V335" s="4">
        <v>16899.751861042183</v>
      </c>
      <c r="Y335" s="44"/>
      <c r="Z335" s="44"/>
    </row>
    <row r="336" spans="2:27">
      <c r="B336" s="3">
        <v>5417</v>
      </c>
      <c r="C336" t="s">
        <v>356</v>
      </c>
      <c r="D336" s="210">
        <f>SUMIFS([1]juni20!$D$7:$D$362,[1]juni20!$B$7:$B$362,B336)</f>
        <v>26056</v>
      </c>
      <c r="E336" s="37">
        <f t="shared" si="87"/>
        <v>12141.65890027959</v>
      </c>
      <c r="F336" s="180">
        <f t="shared" si="83"/>
        <v>0.80700820898953596</v>
      </c>
      <c r="G336" s="38">
        <f t="shared" si="73"/>
        <v>1742.1685213862422</v>
      </c>
      <c r="H336" s="38">
        <f t="shared" si="74"/>
        <v>3738.6936468948761</v>
      </c>
      <c r="I336" s="38">
        <f t="shared" si="75"/>
        <v>489.68041221799137</v>
      </c>
      <c r="J336" s="39">
        <f t="shared" si="76"/>
        <v>1050.8541646198096</v>
      </c>
      <c r="K336" s="38">
        <f t="shared" si="77"/>
        <v>306.9320191377102</v>
      </c>
      <c r="L336" s="39">
        <f t="shared" si="78"/>
        <v>658.67611306952608</v>
      </c>
      <c r="M336" s="35">
        <f t="shared" si="79"/>
        <v>4397.369759964402</v>
      </c>
      <c r="N336" s="35">
        <f t="shared" si="80"/>
        <v>30453.3697599644</v>
      </c>
      <c r="O336" s="35">
        <f t="shared" si="81"/>
        <v>14190.759440803542</v>
      </c>
      <c r="P336" s="36">
        <f t="shared" si="84"/>
        <v>0.94320384509076416</v>
      </c>
      <c r="Q336" s="206">
        <v>-876.134699446181</v>
      </c>
      <c r="R336" s="36">
        <f t="shared" si="85"/>
        <v>-1.5528771677938565E-2</v>
      </c>
      <c r="S336" s="36">
        <f t="shared" si="86"/>
        <v>1.4448701896831861E-3</v>
      </c>
      <c r="T336" s="204">
        <v>2146</v>
      </c>
      <c r="U336" s="221">
        <v>26467</v>
      </c>
      <c r="V336" s="4">
        <v>12124.141090242785</v>
      </c>
      <c r="Y336" s="44"/>
      <c r="Z336" s="44"/>
    </row>
    <row r="337" spans="2:26">
      <c r="B337" s="3">
        <v>5418</v>
      </c>
      <c r="C337" t="s">
        <v>357</v>
      </c>
      <c r="D337" s="210">
        <f>SUMIFS([1]juni20!$D$7:$D$362,[1]juni20!$B$7:$B$362,B337)</f>
        <v>95943</v>
      </c>
      <c r="E337" s="37">
        <f t="shared" si="87"/>
        <v>14449.246987951808</v>
      </c>
      <c r="F337" s="180">
        <f t="shared" si="83"/>
        <v>0.96038449348349941</v>
      </c>
      <c r="G337" s="38">
        <f t="shared" si="73"/>
        <v>357.6156687829112</v>
      </c>
      <c r="H337" s="38">
        <f t="shared" si="74"/>
        <v>2374.5680407185305</v>
      </c>
      <c r="I337" s="38">
        <f t="shared" si="75"/>
        <v>0</v>
      </c>
      <c r="J337" s="39">
        <f t="shared" si="76"/>
        <v>0</v>
      </c>
      <c r="K337" s="38">
        <f t="shared" si="77"/>
        <v>-182.74839308028115</v>
      </c>
      <c r="L337" s="39">
        <f t="shared" si="78"/>
        <v>-1213.4493300530669</v>
      </c>
      <c r="M337" s="35">
        <f t="shared" si="79"/>
        <v>1161.1187106654636</v>
      </c>
      <c r="N337" s="35">
        <f t="shared" si="80"/>
        <v>97104.118710665469</v>
      </c>
      <c r="O337" s="35">
        <f t="shared" si="81"/>
        <v>14624.114263654437</v>
      </c>
      <c r="P337" s="36">
        <f t="shared" si="84"/>
        <v>0.97200723203468709</v>
      </c>
      <c r="Q337" s="206">
        <v>608.75812951250282</v>
      </c>
      <c r="R337" s="36">
        <f t="shared" si="85"/>
        <v>-5.7858300191486231E-2</v>
      </c>
      <c r="S337" s="36">
        <f t="shared" si="86"/>
        <v>-3.4446646506485379E-2</v>
      </c>
      <c r="T337" s="204">
        <v>6640</v>
      </c>
      <c r="U337" s="221">
        <v>101835</v>
      </c>
      <c r="V337" s="4">
        <v>14964.731814842027</v>
      </c>
      <c r="Y337" s="44"/>
      <c r="Z337" s="44"/>
    </row>
    <row r="338" spans="2:26">
      <c r="B338" s="3">
        <v>5419</v>
      </c>
      <c r="C338" t="s">
        <v>358</v>
      </c>
      <c r="D338" s="210">
        <f>SUMIFS([1]juni20!$D$7:$D$362,[1]juni20!$B$7:$B$362,B338)</f>
        <v>41842</v>
      </c>
      <c r="E338" s="37">
        <f t="shared" si="87"/>
        <v>12079.099307159353</v>
      </c>
      <c r="F338" s="180">
        <f t="shared" si="83"/>
        <v>0.80285011942255646</v>
      </c>
      <c r="G338" s="38">
        <f t="shared" si="73"/>
        <v>1779.7042772583845</v>
      </c>
      <c r="H338" s="38">
        <f t="shared" si="74"/>
        <v>6164.895616423044</v>
      </c>
      <c r="I338" s="38">
        <f t="shared" si="75"/>
        <v>511.57626981007428</v>
      </c>
      <c r="J338" s="39">
        <f t="shared" si="76"/>
        <v>1772.1001986220972</v>
      </c>
      <c r="K338" s="38">
        <f t="shared" si="77"/>
        <v>328.82787672979316</v>
      </c>
      <c r="L338" s="39">
        <f t="shared" si="78"/>
        <v>1139.0597649920035</v>
      </c>
      <c r="M338" s="35">
        <f t="shared" si="79"/>
        <v>7303.9553814150477</v>
      </c>
      <c r="N338" s="35">
        <f t="shared" si="80"/>
        <v>49145.955381415049</v>
      </c>
      <c r="O338" s="35">
        <f t="shared" si="81"/>
        <v>14187.631461147532</v>
      </c>
      <c r="P338" s="36">
        <f t="shared" si="84"/>
        <v>0.94299594061241532</v>
      </c>
      <c r="Q338" s="206">
        <v>215.04184581474419</v>
      </c>
      <c r="R338" s="36">
        <f t="shared" si="85"/>
        <v>-2.5593255862695327E-2</v>
      </c>
      <c r="S338" s="36">
        <f t="shared" si="86"/>
        <v>-1.8560874626138629E-2</v>
      </c>
      <c r="T338" s="204">
        <v>3464</v>
      </c>
      <c r="U338" s="221">
        <v>42941</v>
      </c>
      <c r="V338" s="4">
        <v>12307.537976497564</v>
      </c>
      <c r="Y338" s="44"/>
      <c r="Z338" s="44"/>
    </row>
    <row r="339" spans="2:26">
      <c r="B339" s="3">
        <v>5420</v>
      </c>
      <c r="C339" t="s">
        <v>359</v>
      </c>
      <c r="D339" s="210">
        <f>SUMIFS([1]juni20!$D$7:$D$362,[1]juni20!$B$7:$B$362,B339)</f>
        <v>11783</v>
      </c>
      <c r="E339" s="37">
        <f t="shared" si="87"/>
        <v>10879.963065558633</v>
      </c>
      <c r="F339" s="180">
        <f t="shared" si="83"/>
        <v>0.72314826001301924</v>
      </c>
      <c r="G339" s="38">
        <f t="shared" si="73"/>
        <v>2499.1860222188161</v>
      </c>
      <c r="H339" s="38">
        <f t="shared" si="74"/>
        <v>2706.6184620629779</v>
      </c>
      <c r="I339" s="38">
        <f t="shared" si="75"/>
        <v>931.27395437032612</v>
      </c>
      <c r="J339" s="39">
        <f t="shared" si="76"/>
        <v>1008.5696925830631</v>
      </c>
      <c r="K339" s="38">
        <f t="shared" si="77"/>
        <v>748.52556129004495</v>
      </c>
      <c r="L339" s="39">
        <f t="shared" si="78"/>
        <v>810.65318287711875</v>
      </c>
      <c r="M339" s="35">
        <f t="shared" si="79"/>
        <v>3517.2716449400968</v>
      </c>
      <c r="N339" s="35">
        <f t="shared" si="80"/>
        <v>15300.271644940098</v>
      </c>
      <c r="O339" s="35">
        <f t="shared" si="81"/>
        <v>14127.674649067496</v>
      </c>
      <c r="P339" s="36">
        <f t="shared" si="84"/>
        <v>0.93901084764193843</v>
      </c>
      <c r="Q339" s="206">
        <v>223.86862558238181</v>
      </c>
      <c r="R339" s="36">
        <f t="shared" si="85"/>
        <v>-2.7885487996039932E-2</v>
      </c>
      <c r="S339" s="36">
        <f t="shared" si="86"/>
        <v>1.3404694415947226E-2</v>
      </c>
      <c r="T339" s="204">
        <v>1083</v>
      </c>
      <c r="U339" s="221">
        <v>12121</v>
      </c>
      <c r="V339" s="4">
        <v>10736.049601417184</v>
      </c>
      <c r="Y339" s="44"/>
      <c r="Z339" s="44"/>
    </row>
    <row r="340" spans="2:26">
      <c r="B340" s="3">
        <v>5421</v>
      </c>
      <c r="C340" t="s">
        <v>360</v>
      </c>
      <c r="D340" s="210">
        <f>SUMIFS([1]juni20!$D$7:$D$362,[1]juni20!$B$7:$B$362,B340)</f>
        <v>179842</v>
      </c>
      <c r="E340" s="37">
        <f t="shared" si="87"/>
        <v>12109.756918726012</v>
      </c>
      <c r="F340" s="180">
        <f t="shared" si="83"/>
        <v>0.80488781002196352</v>
      </c>
      <c r="G340" s="38">
        <f t="shared" si="73"/>
        <v>1761.3097103183889</v>
      </c>
      <c r="H340" s="38">
        <f t="shared" si="74"/>
        <v>26157.210507938391</v>
      </c>
      <c r="I340" s="38">
        <f t="shared" si="75"/>
        <v>500.8461057617435</v>
      </c>
      <c r="J340" s="39">
        <f t="shared" si="76"/>
        <v>7438.0655166676524</v>
      </c>
      <c r="K340" s="38">
        <f t="shared" si="77"/>
        <v>318.09771268146233</v>
      </c>
      <c r="L340" s="39">
        <f t="shared" si="78"/>
        <v>4724.0691310323973</v>
      </c>
      <c r="M340" s="35">
        <f t="shared" si="79"/>
        <v>30881.279638970787</v>
      </c>
      <c r="N340" s="35">
        <f t="shared" si="80"/>
        <v>210723.27963897079</v>
      </c>
      <c r="O340" s="35">
        <f t="shared" si="81"/>
        <v>14189.164341725864</v>
      </c>
      <c r="P340" s="36">
        <f t="shared" si="84"/>
        <v>0.9430978251423856</v>
      </c>
      <c r="Q340" s="206">
        <v>1611.4594261532038</v>
      </c>
      <c r="R340" s="36">
        <f t="shared" si="85"/>
        <v>-6.1088110763640541E-2</v>
      </c>
      <c r="S340" s="36">
        <f t="shared" si="86"/>
        <v>-5.0972569569255152E-2</v>
      </c>
      <c r="T340" s="204">
        <v>14851</v>
      </c>
      <c r="U340" s="221">
        <v>191543</v>
      </c>
      <c r="V340" s="4">
        <v>12760.175871027914</v>
      </c>
      <c r="Y340" s="44"/>
      <c r="Z340" s="44"/>
    </row>
    <row r="341" spans="2:26">
      <c r="B341" s="3">
        <v>5422</v>
      </c>
      <c r="C341" t="s">
        <v>361</v>
      </c>
      <c r="D341" s="210">
        <f>SUMIFS([1]juni20!$D$7:$D$362,[1]juni20!$B$7:$B$362,B341)</f>
        <v>59896</v>
      </c>
      <c r="E341" s="37">
        <f t="shared" si="87"/>
        <v>10774.599748156144</v>
      </c>
      <c r="F341" s="180">
        <f t="shared" si="83"/>
        <v>0.71614517561009461</v>
      </c>
      <c r="G341" s="38">
        <f t="shared" si="73"/>
        <v>2562.4040126603095</v>
      </c>
      <c r="H341" s="38">
        <f t="shared" si="74"/>
        <v>14244.40390637866</v>
      </c>
      <c r="I341" s="38">
        <f t="shared" si="75"/>
        <v>968.15111546119726</v>
      </c>
      <c r="J341" s="39">
        <f t="shared" si="76"/>
        <v>5381.9520508487958</v>
      </c>
      <c r="K341" s="38">
        <f t="shared" si="77"/>
        <v>785.40272238091609</v>
      </c>
      <c r="L341" s="39">
        <f t="shared" si="78"/>
        <v>4366.0537337155129</v>
      </c>
      <c r="M341" s="35">
        <f t="shared" si="79"/>
        <v>18610.457640094173</v>
      </c>
      <c r="N341" s="35">
        <f t="shared" si="80"/>
        <v>78506.457640094173</v>
      </c>
      <c r="O341" s="35">
        <f t="shared" si="81"/>
        <v>14122.406483197368</v>
      </c>
      <c r="P341" s="36">
        <f t="shared" si="84"/>
        <v>0.93866069342179204</v>
      </c>
      <c r="Q341" s="206">
        <v>528.59117231066193</v>
      </c>
      <c r="R341" s="36">
        <f t="shared" si="85"/>
        <v>-8.4921121025012831E-3</v>
      </c>
      <c r="S341" s="36">
        <f t="shared" si="86"/>
        <v>3.2797030803077779E-3</v>
      </c>
      <c r="T341" s="204">
        <v>5559</v>
      </c>
      <c r="U341" s="221">
        <v>60409</v>
      </c>
      <c r="V341" s="4">
        <v>10739.377777777778</v>
      </c>
      <c r="Y341" s="44"/>
      <c r="Z341" s="44"/>
    </row>
    <row r="342" spans="2:26">
      <c r="B342" s="3">
        <v>5423</v>
      </c>
      <c r="C342" t="s">
        <v>362</v>
      </c>
      <c r="D342" s="210">
        <f>SUMIFS([1]juni20!$D$7:$D$362,[1]juni20!$B$7:$B$362,B342)</f>
        <v>26055</v>
      </c>
      <c r="E342" s="37">
        <f t="shared" si="87"/>
        <v>11843.181818181818</v>
      </c>
      <c r="F342" s="180">
        <f t="shared" si="83"/>
        <v>0.78716961383326789</v>
      </c>
      <c r="G342" s="38">
        <f t="shared" si="73"/>
        <v>1921.2547706449054</v>
      </c>
      <c r="H342" s="38">
        <f t="shared" si="74"/>
        <v>4226.7604954187918</v>
      </c>
      <c r="I342" s="38">
        <f t="shared" si="75"/>
        <v>594.14739095221148</v>
      </c>
      <c r="J342" s="39">
        <f t="shared" si="76"/>
        <v>1307.1242600948651</v>
      </c>
      <c r="K342" s="38">
        <f t="shared" si="77"/>
        <v>411.39899787193031</v>
      </c>
      <c r="L342" s="39">
        <f t="shared" si="78"/>
        <v>905.07779531824667</v>
      </c>
      <c r="M342" s="35">
        <f t="shared" si="79"/>
        <v>5131.8382907370387</v>
      </c>
      <c r="N342" s="35">
        <f t="shared" si="80"/>
        <v>31186.83829073704</v>
      </c>
      <c r="O342" s="35">
        <f t="shared" si="81"/>
        <v>14175.835586698655</v>
      </c>
      <c r="P342" s="36">
        <f t="shared" si="84"/>
        <v>0.9422119153329509</v>
      </c>
      <c r="Q342" s="206">
        <v>271.16456720335555</v>
      </c>
      <c r="R342" s="36">
        <f t="shared" si="85"/>
        <v>-5.3234011627906974E-2</v>
      </c>
      <c r="S342" s="36">
        <f t="shared" si="86"/>
        <v>-3.0855906448202981E-2</v>
      </c>
      <c r="T342" s="204">
        <v>2200</v>
      </c>
      <c r="U342" s="221">
        <v>27520</v>
      </c>
      <c r="V342" s="4">
        <v>12220.248667850799</v>
      </c>
      <c r="Y342" s="44"/>
      <c r="Z342" s="44"/>
    </row>
    <row r="343" spans="2:26">
      <c r="B343" s="3">
        <v>5424</v>
      </c>
      <c r="C343" t="s">
        <v>363</v>
      </c>
      <c r="D343" s="210">
        <f>SUMIFS([1]juni20!$D$7:$D$362,[1]juni20!$B$7:$B$362,B343)</f>
        <v>29471</v>
      </c>
      <c r="E343" s="37">
        <f t="shared" si="87"/>
        <v>10547.959914101646</v>
      </c>
      <c r="F343" s="180">
        <f t="shared" si="83"/>
        <v>0.70108131917431593</v>
      </c>
      <c r="G343" s="38">
        <f t="shared" si="73"/>
        <v>2698.3879130930086</v>
      </c>
      <c r="H343" s="38">
        <f t="shared" si="74"/>
        <v>7539.2958291818659</v>
      </c>
      <c r="I343" s="38">
        <f t="shared" si="75"/>
        <v>1047.4750573802717</v>
      </c>
      <c r="J343" s="39">
        <f t="shared" si="76"/>
        <v>2926.645310320479</v>
      </c>
      <c r="K343" s="38">
        <f t="shared" si="77"/>
        <v>864.72666429999049</v>
      </c>
      <c r="L343" s="39">
        <f t="shared" si="78"/>
        <v>2416.0463000541736</v>
      </c>
      <c r="M343" s="35">
        <f t="shared" si="79"/>
        <v>9955.3421292360399</v>
      </c>
      <c r="N343" s="35">
        <f t="shared" si="80"/>
        <v>39426.342129236044</v>
      </c>
      <c r="O343" s="35">
        <f t="shared" si="81"/>
        <v>14111.074491494646</v>
      </c>
      <c r="P343" s="36">
        <f t="shared" si="84"/>
        <v>0.93790750060000327</v>
      </c>
      <c r="Q343" s="206">
        <v>370.45650034826758</v>
      </c>
      <c r="R343" s="36">
        <f t="shared" si="85"/>
        <v>-4.2931835157340954E-2</v>
      </c>
      <c r="S343" s="36">
        <f t="shared" si="86"/>
        <v>-2.4776998816374365E-2</v>
      </c>
      <c r="T343" s="204">
        <v>2794</v>
      </c>
      <c r="U343" s="221">
        <v>30793</v>
      </c>
      <c r="V343" s="4">
        <v>10815.946610467159</v>
      </c>
      <c r="Y343" s="44"/>
      <c r="Z343" s="44"/>
    </row>
    <row r="344" spans="2:26">
      <c r="B344" s="3">
        <v>5425</v>
      </c>
      <c r="C344" t="s">
        <v>364</v>
      </c>
      <c r="D344" s="210">
        <f>SUMIFS([1]juni20!$D$7:$D$362,[1]juni20!$B$7:$B$362,B344)</f>
        <v>26857</v>
      </c>
      <c r="E344" s="37">
        <f t="shared" si="87"/>
        <v>14683.980317113177</v>
      </c>
      <c r="F344" s="180">
        <f t="shared" si="83"/>
        <v>0.97598629263734527</v>
      </c>
      <c r="G344" s="38">
        <f t="shared" si="73"/>
        <v>216.77567128609007</v>
      </c>
      <c r="H344" s="38">
        <f t="shared" si="74"/>
        <v>396.48270278225874</v>
      </c>
      <c r="I344" s="38">
        <f t="shared" si="75"/>
        <v>0</v>
      </c>
      <c r="J344" s="39">
        <f t="shared" si="76"/>
        <v>0</v>
      </c>
      <c r="K344" s="38">
        <f t="shared" si="77"/>
        <v>-182.74839308028115</v>
      </c>
      <c r="L344" s="39">
        <f t="shared" si="78"/>
        <v>-334.24681094383419</v>
      </c>
      <c r="M344" s="35">
        <f t="shared" si="79"/>
        <v>62.23589183842455</v>
      </c>
      <c r="N344" s="35">
        <f t="shared" si="80"/>
        <v>26919.235891838423</v>
      </c>
      <c r="O344" s="35">
        <f t="shared" si="81"/>
        <v>14718.007595318984</v>
      </c>
      <c r="P344" s="36">
        <f t="shared" si="84"/>
        <v>0.97824795169622536</v>
      </c>
      <c r="Q344" s="206">
        <v>-383.25102125325668</v>
      </c>
      <c r="R344" s="36">
        <f t="shared" si="85"/>
        <v>4.6077744021188749E-2</v>
      </c>
      <c r="S344" s="36">
        <f t="shared" si="86"/>
        <v>5.2941020635871333E-2</v>
      </c>
      <c r="T344" s="204">
        <v>1829</v>
      </c>
      <c r="U344" s="221">
        <v>25674</v>
      </c>
      <c r="V344" s="4">
        <v>13945.681694731124</v>
      </c>
      <c r="Y344" s="44"/>
      <c r="Z344" s="44"/>
    </row>
    <row r="345" spans="2:26">
      <c r="B345" s="3">
        <v>5426</v>
      </c>
      <c r="C345" t="s">
        <v>365</v>
      </c>
      <c r="D345" s="210">
        <f>SUMIFS([1]juni20!$D$7:$D$362,[1]juni20!$B$7:$B$362,B345)</f>
        <v>25109</v>
      </c>
      <c r="E345" s="37">
        <f t="shared" si="87"/>
        <v>12124.094640270401</v>
      </c>
      <c r="F345" s="180">
        <f t="shared" si="83"/>
        <v>0.80584078185880714</v>
      </c>
      <c r="G345" s="38">
        <f t="shared" si="73"/>
        <v>1752.7070773917555</v>
      </c>
      <c r="H345" s="38">
        <f t="shared" si="74"/>
        <v>3629.8563572783255</v>
      </c>
      <c r="I345" s="38">
        <f t="shared" si="75"/>
        <v>495.82790322120741</v>
      </c>
      <c r="J345" s="39">
        <f t="shared" si="76"/>
        <v>1026.8595875711205</v>
      </c>
      <c r="K345" s="38">
        <f t="shared" si="77"/>
        <v>313.07951014092623</v>
      </c>
      <c r="L345" s="39">
        <f t="shared" si="78"/>
        <v>648.38766550185824</v>
      </c>
      <c r="M345" s="35">
        <f t="shared" si="79"/>
        <v>4278.2440227801835</v>
      </c>
      <c r="N345" s="35">
        <f t="shared" si="80"/>
        <v>29387.244022780185</v>
      </c>
      <c r="O345" s="35">
        <f t="shared" si="81"/>
        <v>14189.881227803084</v>
      </c>
      <c r="P345" s="36">
        <f t="shared" si="84"/>
        <v>0.94314547373422786</v>
      </c>
      <c r="Q345" s="206">
        <v>341.23298576279785</v>
      </c>
      <c r="R345" s="36">
        <f t="shared" si="85"/>
        <v>-3.8374631381410132E-2</v>
      </c>
      <c r="S345" s="36">
        <f t="shared" si="86"/>
        <v>-2.6302077260655279E-2</v>
      </c>
      <c r="T345" s="204">
        <v>2071</v>
      </c>
      <c r="U345" s="221">
        <v>26111</v>
      </c>
      <c r="V345" s="4">
        <v>12451.597520267049</v>
      </c>
      <c r="Y345" s="44"/>
      <c r="Z345" s="44"/>
    </row>
    <row r="346" spans="2:26">
      <c r="B346" s="3">
        <v>5427</v>
      </c>
      <c r="C346" t="s">
        <v>366</v>
      </c>
      <c r="D346" s="210">
        <f>SUMIFS([1]juni20!$D$7:$D$362,[1]juni20!$B$7:$B$362,B346)</f>
        <v>35564</v>
      </c>
      <c r="E346" s="37">
        <f t="shared" si="87"/>
        <v>12150.324564400411</v>
      </c>
      <c r="F346" s="180">
        <f t="shared" si="83"/>
        <v>0.80758418152667322</v>
      </c>
      <c r="G346" s="38">
        <f t="shared" si="73"/>
        <v>1736.9691229137497</v>
      </c>
      <c r="H346" s="38">
        <f t="shared" si="74"/>
        <v>5084.1086227685455</v>
      </c>
      <c r="I346" s="38">
        <f t="shared" si="75"/>
        <v>486.64742977570398</v>
      </c>
      <c r="J346" s="39">
        <f t="shared" si="76"/>
        <v>1424.4170269534857</v>
      </c>
      <c r="K346" s="38">
        <f t="shared" si="77"/>
        <v>303.89903669542286</v>
      </c>
      <c r="L346" s="39">
        <f t="shared" si="78"/>
        <v>889.51248040750272</v>
      </c>
      <c r="M346" s="35">
        <f t="shared" si="79"/>
        <v>5973.6211031760486</v>
      </c>
      <c r="N346" s="35">
        <f t="shared" si="80"/>
        <v>41537.621103176047</v>
      </c>
      <c r="O346" s="35">
        <f t="shared" si="81"/>
        <v>14191.192724009583</v>
      </c>
      <c r="P346" s="36">
        <f t="shared" si="84"/>
        <v>0.94323264371762106</v>
      </c>
      <c r="Q346" s="206">
        <v>80.282471911011271</v>
      </c>
      <c r="R346" s="36">
        <f t="shared" si="85"/>
        <v>5.9461391801715918E-2</v>
      </c>
      <c r="S346" s="36">
        <f t="shared" si="86"/>
        <v>5.5841776523951336E-2</v>
      </c>
      <c r="T346" s="204">
        <v>2927</v>
      </c>
      <c r="U346" s="221">
        <v>33568</v>
      </c>
      <c r="V346" s="4">
        <v>11507.713404182379</v>
      </c>
      <c r="Y346" s="44"/>
      <c r="Z346" s="44"/>
    </row>
    <row r="347" spans="2:26">
      <c r="B347" s="3">
        <v>5428</v>
      </c>
      <c r="C347" t="s">
        <v>367</v>
      </c>
      <c r="D347" s="210">
        <f>SUMIFS([1]juni20!$D$7:$D$362,[1]juni20!$B$7:$B$362,B347)</f>
        <v>59568</v>
      </c>
      <c r="E347" s="37">
        <f t="shared" si="87"/>
        <v>12254.268668998149</v>
      </c>
      <c r="F347" s="180">
        <f t="shared" si="83"/>
        <v>0.8144929364484994</v>
      </c>
      <c r="G347" s="38">
        <f t="shared" si="73"/>
        <v>1674.6026601551068</v>
      </c>
      <c r="H347" s="38">
        <f t="shared" si="74"/>
        <v>8140.2435310139736</v>
      </c>
      <c r="I347" s="38">
        <f t="shared" si="75"/>
        <v>450.26699316649564</v>
      </c>
      <c r="J347" s="39">
        <f t="shared" si="76"/>
        <v>2188.7478537823354</v>
      </c>
      <c r="K347" s="38">
        <f t="shared" si="77"/>
        <v>267.51860008621452</v>
      </c>
      <c r="L347" s="39">
        <f t="shared" si="78"/>
        <v>1300.4079150190889</v>
      </c>
      <c r="M347" s="35">
        <f t="shared" si="79"/>
        <v>9440.6514460330618</v>
      </c>
      <c r="N347" s="35">
        <f t="shared" si="80"/>
        <v>69008.651446033065</v>
      </c>
      <c r="O347" s="35">
        <f t="shared" si="81"/>
        <v>14196.389929239471</v>
      </c>
      <c r="P347" s="36">
        <f t="shared" si="84"/>
        <v>0.94357808146371236</v>
      </c>
      <c r="Q347" s="206">
        <v>-3723.2049040111233</v>
      </c>
      <c r="R347" s="36">
        <f t="shared" si="85"/>
        <v>9.9527466036621381E-2</v>
      </c>
      <c r="S347" s="36">
        <f t="shared" si="86"/>
        <v>0.11038476255374925</v>
      </c>
      <c r="T347" s="204">
        <v>4861</v>
      </c>
      <c r="U347" s="221">
        <v>54176</v>
      </c>
      <c r="V347" s="4">
        <v>11036.056223263393</v>
      </c>
      <c r="Y347" s="44"/>
      <c r="Z347" s="44"/>
    </row>
    <row r="348" spans="2:26">
      <c r="B348" s="3">
        <v>5429</v>
      </c>
      <c r="C348" t="s">
        <v>368</v>
      </c>
      <c r="D348" s="210">
        <f>SUMIFS([1]juni20!$D$7:$D$362,[1]juni20!$B$7:$B$362,B348)</f>
        <v>16262</v>
      </c>
      <c r="E348" s="37">
        <f t="shared" si="87"/>
        <v>13654.072208228379</v>
      </c>
      <c r="F348" s="180">
        <f t="shared" si="83"/>
        <v>0.90753236017217098</v>
      </c>
      <c r="G348" s="38">
        <f t="shared" si="73"/>
        <v>834.72053661696884</v>
      </c>
      <c r="H348" s="38">
        <f t="shared" si="74"/>
        <v>994.15215911080986</v>
      </c>
      <c r="I348" s="38">
        <f t="shared" si="75"/>
        <v>0</v>
      </c>
      <c r="J348" s="39">
        <f t="shared" si="76"/>
        <v>0</v>
      </c>
      <c r="K348" s="38">
        <f t="shared" si="77"/>
        <v>-182.74839308028115</v>
      </c>
      <c r="L348" s="39">
        <f t="shared" si="78"/>
        <v>-217.65333615861485</v>
      </c>
      <c r="M348" s="35">
        <f t="shared" si="79"/>
        <v>776.49882295219504</v>
      </c>
      <c r="N348" s="35">
        <f t="shared" si="80"/>
        <v>17038.498822952195</v>
      </c>
      <c r="O348" s="35">
        <f t="shared" si="81"/>
        <v>14306.044351765067</v>
      </c>
      <c r="P348" s="36">
        <f t="shared" si="84"/>
        <v>0.95086637871015589</v>
      </c>
      <c r="Q348" s="206">
        <v>-113.29272465171948</v>
      </c>
      <c r="R348" s="36">
        <f t="shared" si="85"/>
        <v>-4.9005847953216372E-2</v>
      </c>
      <c r="S348" s="36">
        <f t="shared" si="86"/>
        <v>-4.0222526649677619E-2</v>
      </c>
      <c r="T348" s="204">
        <v>1191</v>
      </c>
      <c r="U348" s="221">
        <v>17100</v>
      </c>
      <c r="V348" s="4">
        <v>14226.289517470881</v>
      </c>
      <c r="Y348" s="44"/>
      <c r="Z348" s="44"/>
    </row>
    <row r="349" spans="2:26">
      <c r="B349" s="3">
        <v>5430</v>
      </c>
      <c r="C349" t="s">
        <v>369</v>
      </c>
      <c r="D349" s="210">
        <f>SUMIFS([1]juni20!$D$7:$D$362,[1]juni20!$B$7:$B$362,B349)</f>
        <v>26666</v>
      </c>
      <c r="E349" s="37">
        <f t="shared" si="87"/>
        <v>9163.5738831615108</v>
      </c>
      <c r="F349" s="180">
        <f t="shared" si="83"/>
        <v>0.60906663645633874</v>
      </c>
      <c r="G349" s="38">
        <f t="shared" si="73"/>
        <v>3529.0195316570898</v>
      </c>
      <c r="H349" s="38">
        <f t="shared" si="74"/>
        <v>10269.446837122132</v>
      </c>
      <c r="I349" s="38">
        <f t="shared" si="75"/>
        <v>1532.0101682093191</v>
      </c>
      <c r="J349" s="39">
        <f t="shared" si="76"/>
        <v>4458.1495894891186</v>
      </c>
      <c r="K349" s="38">
        <f t="shared" si="77"/>
        <v>1349.2617751290379</v>
      </c>
      <c r="L349" s="39">
        <f t="shared" si="78"/>
        <v>3926.3517656255003</v>
      </c>
      <c r="M349" s="35">
        <f t="shared" si="79"/>
        <v>14195.798602747633</v>
      </c>
      <c r="N349" s="35">
        <f t="shared" si="80"/>
        <v>40861.798602747629</v>
      </c>
      <c r="O349" s="35">
        <f t="shared" si="81"/>
        <v>14041.855189947639</v>
      </c>
      <c r="P349" s="36">
        <f t="shared" si="84"/>
        <v>0.93330676646410438</v>
      </c>
      <c r="Q349" s="206">
        <v>642.14381389171831</v>
      </c>
      <c r="R349" s="36">
        <f t="shared" si="85"/>
        <v>-3.4015576888244886E-2</v>
      </c>
      <c r="S349" s="36">
        <f t="shared" si="86"/>
        <v>-2.9368229148188502E-2</v>
      </c>
      <c r="T349" s="204">
        <v>2910</v>
      </c>
      <c r="U349" s="221">
        <v>27605</v>
      </c>
      <c r="V349" s="4">
        <v>9440.8344733242138</v>
      </c>
      <c r="Y349" s="44"/>
      <c r="Z349" s="44"/>
    </row>
    <row r="350" spans="2:26">
      <c r="B350" s="3">
        <v>5432</v>
      </c>
      <c r="C350" t="s">
        <v>370</v>
      </c>
      <c r="D350" s="210">
        <f>SUMIFS([1]juni20!$D$7:$D$362,[1]juni20!$B$7:$B$362,B350)</f>
        <v>9371</v>
      </c>
      <c r="E350" s="37">
        <f t="shared" si="87"/>
        <v>10552.927927927929</v>
      </c>
      <c r="F350" s="180">
        <f t="shared" si="83"/>
        <v>0.70141152347120095</v>
      </c>
      <c r="G350" s="38">
        <f t="shared" si="73"/>
        <v>2695.4071047972388</v>
      </c>
      <c r="H350" s="38">
        <f t="shared" si="74"/>
        <v>2393.5215090599481</v>
      </c>
      <c r="I350" s="38">
        <f t="shared" si="75"/>
        <v>1045.7362525410726</v>
      </c>
      <c r="J350" s="39">
        <f t="shared" si="76"/>
        <v>928.61379225647249</v>
      </c>
      <c r="K350" s="38">
        <f t="shared" si="77"/>
        <v>862.98785946079147</v>
      </c>
      <c r="L350" s="39">
        <f t="shared" si="78"/>
        <v>766.33321920118283</v>
      </c>
      <c r="M350" s="35">
        <f t="shared" si="79"/>
        <v>3159.8547282611307</v>
      </c>
      <c r="N350" s="35">
        <f t="shared" si="80"/>
        <v>12530.854728261131</v>
      </c>
      <c r="O350" s="35">
        <f t="shared" si="81"/>
        <v>14111.322892185959</v>
      </c>
      <c r="P350" s="36">
        <f t="shared" si="84"/>
        <v>0.93792401081484744</v>
      </c>
      <c r="Q350" s="206">
        <v>167.0046071257193</v>
      </c>
      <c r="R350" s="36">
        <f t="shared" si="85"/>
        <v>-1.6684155299055613E-2</v>
      </c>
      <c r="S350" s="36">
        <f t="shared" si="86"/>
        <v>1.5428636926538439E-2</v>
      </c>
      <c r="T350" s="204">
        <v>888</v>
      </c>
      <c r="U350" s="221">
        <v>9530</v>
      </c>
      <c r="V350" s="4">
        <v>10392.584514721919</v>
      </c>
      <c r="Y350" s="44"/>
      <c r="Z350" s="44"/>
    </row>
    <row r="351" spans="2:26">
      <c r="B351" s="3">
        <v>5433</v>
      </c>
      <c r="C351" t="s">
        <v>371</v>
      </c>
      <c r="D351" s="210">
        <f>SUMIFS([1]juni20!$D$7:$D$362,[1]juni20!$B$7:$B$362,B351)</f>
        <v>11104</v>
      </c>
      <c r="E351" s="37">
        <f t="shared" si="87"/>
        <v>11048.756218905472</v>
      </c>
      <c r="F351" s="180">
        <f t="shared" si="83"/>
        <v>0.73436727559325354</v>
      </c>
      <c r="G351" s="38">
        <f t="shared" ref="G351:G363" si="88">($E$363-E351)*0.6</f>
        <v>2397.9101302107133</v>
      </c>
      <c r="H351" s="38">
        <f t="shared" ref="H351:H362" si="89">G351*T351/1000</f>
        <v>2409.8996808617671</v>
      </c>
      <c r="I351" s="38">
        <f t="shared" ref="I351:I363" si="90">IF(E351&lt;E$363*0.9,(E$363*0.9-E351)*0.35,0)</f>
        <v>872.19635069893275</v>
      </c>
      <c r="J351" s="39">
        <f t="shared" ref="J351:J362" si="91">I351*T351/1000</f>
        <v>876.55733245242732</v>
      </c>
      <c r="K351" s="38">
        <f t="shared" ref="K351:K362" si="92">I351+J$365</f>
        <v>689.44795761865157</v>
      </c>
      <c r="L351" s="39">
        <f t="shared" ref="L351:L362" si="93">K351*T351/1000</f>
        <v>692.89519740674484</v>
      </c>
      <c r="M351" s="35">
        <f t="shared" ref="M351:M362" si="94">H351+L351</f>
        <v>3102.7948782685121</v>
      </c>
      <c r="N351" s="35">
        <f t="shared" ref="N351:N362" si="95">D351+M351</f>
        <v>14206.794878268513</v>
      </c>
      <c r="O351" s="35">
        <f t="shared" ref="O351:O363" si="96">N351/T351*1000</f>
        <v>14136.114306734838</v>
      </c>
      <c r="P351" s="36">
        <f t="shared" si="84"/>
        <v>0.93957179842095018</v>
      </c>
      <c r="Q351" s="206">
        <v>86.553018199717371</v>
      </c>
      <c r="R351" s="36">
        <f t="shared" si="85"/>
        <v>2.350447045810674E-2</v>
      </c>
      <c r="S351" s="36">
        <f t="shared" si="86"/>
        <v>6.4240966794747681E-2</v>
      </c>
      <c r="T351" s="204">
        <v>1005</v>
      </c>
      <c r="U351" s="221">
        <v>10849</v>
      </c>
      <c r="V351" s="4">
        <v>10381.818181818182</v>
      </c>
      <c r="Y351" s="44"/>
      <c r="Z351" s="44"/>
    </row>
    <row r="352" spans="2:26">
      <c r="B352" s="3">
        <v>5434</v>
      </c>
      <c r="C352" t="s">
        <v>372</v>
      </c>
      <c r="D352" s="210">
        <f>SUMIFS([1]juni20!$D$7:$D$362,[1]juni20!$B$7:$B$362,B352)</f>
        <v>15828</v>
      </c>
      <c r="E352" s="37">
        <f t="shared" si="87"/>
        <v>12920.816326530612</v>
      </c>
      <c r="F352" s="180">
        <f t="shared" si="83"/>
        <v>0.85879573195027858</v>
      </c>
      <c r="G352" s="38">
        <f t="shared" si="88"/>
        <v>1274.6740656356289</v>
      </c>
      <c r="H352" s="38">
        <f t="shared" si="89"/>
        <v>1561.4757304036455</v>
      </c>
      <c r="I352" s="38">
        <f t="shared" si="90"/>
        <v>216.97531303013363</v>
      </c>
      <c r="J352" s="39">
        <f t="shared" si="91"/>
        <v>265.79475846191366</v>
      </c>
      <c r="K352" s="38">
        <f t="shared" si="92"/>
        <v>34.226919949852487</v>
      </c>
      <c r="L352" s="39">
        <f t="shared" si="93"/>
        <v>41.927976938569302</v>
      </c>
      <c r="M352" s="35">
        <f t="shared" si="94"/>
        <v>1603.4037073422148</v>
      </c>
      <c r="N352" s="35">
        <f t="shared" si="95"/>
        <v>17431.403707342215</v>
      </c>
      <c r="O352" s="35">
        <f t="shared" si="96"/>
        <v>14229.717312116094</v>
      </c>
      <c r="P352" s="36">
        <f t="shared" si="84"/>
        <v>0.94579322123880138</v>
      </c>
      <c r="Q352" s="206">
        <v>275.64447492005274</v>
      </c>
      <c r="R352" s="36">
        <f t="shared" si="85"/>
        <v>1.1050782497604598E-2</v>
      </c>
      <c r="S352" s="36">
        <f t="shared" si="86"/>
        <v>1.9304258273095221E-2</v>
      </c>
      <c r="T352" s="204">
        <v>1225</v>
      </c>
      <c r="U352" s="221">
        <v>15655</v>
      </c>
      <c r="V352" s="4">
        <v>12676.113360323887</v>
      </c>
      <c r="Y352" s="44"/>
      <c r="Z352" s="44"/>
    </row>
    <row r="353" spans="2:28">
      <c r="B353" s="3">
        <v>5435</v>
      </c>
      <c r="C353" t="s">
        <v>373</v>
      </c>
      <c r="D353" s="210">
        <f>SUMIFS([1]juni20!$D$7:$D$362,[1]juni20!$B$7:$B$362,B353)</f>
        <v>40281</v>
      </c>
      <c r="E353" s="37">
        <f t="shared" si="87"/>
        <v>12739.08918406072</v>
      </c>
      <c r="F353" s="180">
        <f t="shared" si="83"/>
        <v>0.84671704509423151</v>
      </c>
      <c r="G353" s="38">
        <f t="shared" si="88"/>
        <v>1383.7103511175642</v>
      </c>
      <c r="H353" s="38">
        <f t="shared" si="89"/>
        <v>4375.2921302337372</v>
      </c>
      <c r="I353" s="38">
        <f t="shared" si="90"/>
        <v>280.57981289459582</v>
      </c>
      <c r="J353" s="39">
        <f t="shared" si="91"/>
        <v>887.19336837271192</v>
      </c>
      <c r="K353" s="38">
        <f t="shared" si="92"/>
        <v>97.831419814314671</v>
      </c>
      <c r="L353" s="39">
        <f t="shared" si="93"/>
        <v>309.34294945286302</v>
      </c>
      <c r="M353" s="35">
        <f t="shared" si="94"/>
        <v>4684.6350796866</v>
      </c>
      <c r="N353" s="35">
        <f t="shared" si="95"/>
        <v>44965.635079686603</v>
      </c>
      <c r="O353" s="35">
        <f t="shared" si="96"/>
        <v>14220.630954992601</v>
      </c>
      <c r="P353" s="36">
        <f t="shared" si="84"/>
        <v>0.94518928689599913</v>
      </c>
      <c r="Q353" s="206">
        <v>644.54039158955584</v>
      </c>
      <c r="R353" s="36">
        <f t="shared" si="85"/>
        <v>-4.615202462704239E-2</v>
      </c>
      <c r="S353" s="36">
        <f t="shared" si="86"/>
        <v>-2.9259081356680202E-2</v>
      </c>
      <c r="T353" s="204">
        <v>3162</v>
      </c>
      <c r="U353" s="221">
        <v>42230</v>
      </c>
      <c r="V353" s="4">
        <v>13123.0577998757</v>
      </c>
      <c r="Y353" s="44"/>
      <c r="Z353" s="44"/>
    </row>
    <row r="354" spans="2:28">
      <c r="B354" s="3">
        <v>5436</v>
      </c>
      <c r="C354" t="s">
        <v>374</v>
      </c>
      <c r="D354" s="210">
        <f>SUMIFS([1]juni20!$D$7:$D$362,[1]juni20!$B$7:$B$362,B354)</f>
        <v>47789</v>
      </c>
      <c r="E354" s="37">
        <f t="shared" si="87"/>
        <v>11953.226613306653</v>
      </c>
      <c r="F354" s="180">
        <f t="shared" si="83"/>
        <v>0.79448385760767248</v>
      </c>
      <c r="G354" s="38">
        <f t="shared" si="88"/>
        <v>1855.2278935700042</v>
      </c>
      <c r="H354" s="38">
        <f t="shared" si="89"/>
        <v>7417.201118492877</v>
      </c>
      <c r="I354" s="38">
        <f t="shared" si="90"/>
        <v>555.63171265851918</v>
      </c>
      <c r="J354" s="39">
        <f t="shared" si="91"/>
        <v>2221.4155872087595</v>
      </c>
      <c r="K354" s="38">
        <f t="shared" si="92"/>
        <v>372.883319578238</v>
      </c>
      <c r="L354" s="39">
        <f t="shared" si="93"/>
        <v>1490.7875116737955</v>
      </c>
      <c r="M354" s="35">
        <f t="shared" si="94"/>
        <v>8907.988630166672</v>
      </c>
      <c r="N354" s="35">
        <f t="shared" si="95"/>
        <v>56696.98863016667</v>
      </c>
      <c r="O354" s="35">
        <f t="shared" si="96"/>
        <v>14181.337826454896</v>
      </c>
      <c r="P354" s="36">
        <f t="shared" si="84"/>
        <v>0.94257762752167107</v>
      </c>
      <c r="Q354" s="206">
        <v>942.61792712683109</v>
      </c>
      <c r="R354" s="36">
        <f t="shared" si="85"/>
        <v>4.8149705634987381E-3</v>
      </c>
      <c r="S354" s="36">
        <f t="shared" si="86"/>
        <v>-8.7568174331067433E-3</v>
      </c>
      <c r="T354" s="204">
        <v>3998</v>
      </c>
      <c r="U354" s="221">
        <v>47560</v>
      </c>
      <c r="V354" s="4">
        <v>12058.823529411764</v>
      </c>
      <c r="Y354" s="44"/>
      <c r="Z354" s="44"/>
    </row>
    <row r="355" spans="2:28">
      <c r="B355" s="3">
        <v>5437</v>
      </c>
      <c r="C355" t="s">
        <v>375</v>
      </c>
      <c r="D355" s="210">
        <f>SUMIFS([1]juni20!$D$7:$D$362,[1]juni20!$B$7:$B$362,B355)</f>
        <v>27746</v>
      </c>
      <c r="E355" s="37">
        <f t="shared" ref="E355:E363" si="97">D355/T355*1000</f>
        <v>10557.838660578387</v>
      </c>
      <c r="F355" s="180">
        <f t="shared" si="83"/>
        <v>0.70173792051411088</v>
      </c>
      <c r="G355" s="38">
        <f t="shared" si="88"/>
        <v>2692.4606652069638</v>
      </c>
      <c r="H355" s="38">
        <f t="shared" si="89"/>
        <v>7075.7866281639008</v>
      </c>
      <c r="I355" s="38">
        <f t="shared" si="90"/>
        <v>1044.0174961134123</v>
      </c>
      <c r="J355" s="39">
        <f t="shared" si="91"/>
        <v>2743.6779797860477</v>
      </c>
      <c r="K355" s="38">
        <f t="shared" si="92"/>
        <v>861.26910303313116</v>
      </c>
      <c r="L355" s="39">
        <f t="shared" si="93"/>
        <v>2263.4152027710684</v>
      </c>
      <c r="M355" s="35">
        <f t="shared" si="94"/>
        <v>9339.2018309349696</v>
      </c>
      <c r="N355" s="35">
        <f t="shared" si="95"/>
        <v>37085.201830934966</v>
      </c>
      <c r="O355" s="35">
        <f t="shared" si="96"/>
        <v>14111.56842881848</v>
      </c>
      <c r="P355" s="36">
        <f t="shared" si="84"/>
        <v>0.93794033066699278</v>
      </c>
      <c r="Q355" s="206">
        <v>595.26431027746366</v>
      </c>
      <c r="R355" s="36">
        <f t="shared" si="85"/>
        <v>-1.7179696078778648E-2</v>
      </c>
      <c r="S355" s="36">
        <f t="shared" si="86"/>
        <v>-3.5058128560703426E-4</v>
      </c>
      <c r="T355" s="204">
        <v>2628</v>
      </c>
      <c r="U355" s="221">
        <v>28231</v>
      </c>
      <c r="V355" s="4">
        <v>10561.541339319117</v>
      </c>
      <c r="Y355" s="44"/>
      <c r="Z355" s="44"/>
    </row>
    <row r="356" spans="2:28">
      <c r="B356" s="3">
        <v>5438</v>
      </c>
      <c r="C356" t="s">
        <v>376</v>
      </c>
      <c r="D356" s="210">
        <f>SUMIFS([1]juni20!$D$7:$D$362,[1]juni20!$B$7:$B$362,B356)</f>
        <v>18786</v>
      </c>
      <c r="E356" s="37">
        <f t="shared" si="97"/>
        <v>14562.79069767442</v>
      </c>
      <c r="F356" s="180">
        <f t="shared" si="83"/>
        <v>0.96793129631973807</v>
      </c>
      <c r="G356" s="38">
        <f t="shared" si="88"/>
        <v>289.48944294934444</v>
      </c>
      <c r="H356" s="38">
        <f t="shared" si="89"/>
        <v>373.44138140465429</v>
      </c>
      <c r="I356" s="38">
        <f t="shared" si="90"/>
        <v>0</v>
      </c>
      <c r="J356" s="39">
        <f t="shared" si="91"/>
        <v>0</v>
      </c>
      <c r="K356" s="38">
        <f t="shared" si="92"/>
        <v>-182.74839308028115</v>
      </c>
      <c r="L356" s="39">
        <f t="shared" si="93"/>
        <v>-235.74542707356269</v>
      </c>
      <c r="M356" s="35">
        <f t="shared" si="94"/>
        <v>137.6959543310916</v>
      </c>
      <c r="N356" s="35">
        <f t="shared" si="95"/>
        <v>18923.695954331091</v>
      </c>
      <c r="O356" s="35">
        <f t="shared" si="96"/>
        <v>14669.531747543482</v>
      </c>
      <c r="P356" s="36">
        <f t="shared" si="84"/>
        <v>0.97502595316918261</v>
      </c>
      <c r="Q356" s="206">
        <v>-43.237953754348439</v>
      </c>
      <c r="R356" s="36">
        <f t="shared" si="85"/>
        <v>8.9675174013921111E-2</v>
      </c>
      <c r="S356" s="36">
        <f t="shared" si="86"/>
        <v>0.1217741326282847</v>
      </c>
      <c r="T356" s="204">
        <v>1290</v>
      </c>
      <c r="U356" s="221">
        <v>17240</v>
      </c>
      <c r="V356" s="4">
        <v>12981.927710843374</v>
      </c>
      <c r="Y356" s="44"/>
      <c r="Z356" s="44"/>
    </row>
    <row r="357" spans="2:28">
      <c r="B357" s="3">
        <v>5439</v>
      </c>
      <c r="C357" t="s">
        <v>377</v>
      </c>
      <c r="D357" s="210">
        <f>SUMIFS([1]juni20!$D$7:$D$362,[1]juni20!$B$7:$B$362,B357)</f>
        <v>12655</v>
      </c>
      <c r="E357" s="37">
        <f t="shared" si="97"/>
        <v>11179.328621908127</v>
      </c>
      <c r="F357" s="180">
        <f t="shared" si="83"/>
        <v>0.74304590855074892</v>
      </c>
      <c r="G357" s="38">
        <f t="shared" si="88"/>
        <v>2319.5666884091197</v>
      </c>
      <c r="H357" s="38">
        <f t="shared" si="89"/>
        <v>2625.7494912791235</v>
      </c>
      <c r="I357" s="38">
        <f t="shared" si="90"/>
        <v>826.49600964800322</v>
      </c>
      <c r="J357" s="39">
        <f t="shared" si="91"/>
        <v>935.5934829215397</v>
      </c>
      <c r="K357" s="38">
        <f t="shared" si="92"/>
        <v>643.74761656772205</v>
      </c>
      <c r="L357" s="39">
        <f t="shared" si="93"/>
        <v>728.72230195466136</v>
      </c>
      <c r="M357" s="35">
        <f t="shared" si="94"/>
        <v>3354.4717932337849</v>
      </c>
      <c r="N357" s="35">
        <f t="shared" si="95"/>
        <v>16009.471793233784</v>
      </c>
      <c r="O357" s="35">
        <f t="shared" si="96"/>
        <v>14142.64292688497</v>
      </c>
      <c r="P357" s="36">
        <f t="shared" si="84"/>
        <v>0.94000573006882493</v>
      </c>
      <c r="Q357" s="206">
        <v>-574.0875954208168</v>
      </c>
      <c r="R357" s="36">
        <f t="shared" si="85"/>
        <v>-6.632728345875756E-2</v>
      </c>
      <c r="S357" s="36">
        <f t="shared" si="86"/>
        <v>-3.580971233505971E-2</v>
      </c>
      <c r="T357" s="204">
        <v>1132</v>
      </c>
      <c r="U357" s="221">
        <v>13554</v>
      </c>
      <c r="V357" s="4">
        <v>11594.525235243798</v>
      </c>
      <c r="Y357" s="44"/>
      <c r="Z357" s="44"/>
    </row>
    <row r="358" spans="2:28">
      <c r="B358" s="3">
        <v>5440</v>
      </c>
      <c r="C358" t="s">
        <v>378</v>
      </c>
      <c r="D358" s="210">
        <f>SUMIFS([1]juni20!$D$7:$D$362,[1]juni20!$B$7:$B$362,B358)</f>
        <v>11443</v>
      </c>
      <c r="E358" s="37">
        <f t="shared" si="97"/>
        <v>11957.157784743991</v>
      </c>
      <c r="F358" s="180">
        <f t="shared" si="83"/>
        <v>0.79474514707782917</v>
      </c>
      <c r="G358" s="38">
        <f t="shared" si="88"/>
        <v>1852.8691907076015</v>
      </c>
      <c r="H358" s="38">
        <f t="shared" si="89"/>
        <v>1773.1958155071748</v>
      </c>
      <c r="I358" s="38">
        <f t="shared" si="90"/>
        <v>554.25580265545091</v>
      </c>
      <c r="J358" s="39">
        <f t="shared" si="91"/>
        <v>530.42280314126663</v>
      </c>
      <c r="K358" s="38">
        <f t="shared" si="92"/>
        <v>371.50740957516973</v>
      </c>
      <c r="L358" s="39">
        <f t="shared" si="93"/>
        <v>355.53259096343743</v>
      </c>
      <c r="M358" s="35">
        <f t="shared" si="94"/>
        <v>2128.7284064706123</v>
      </c>
      <c r="N358" s="35">
        <f t="shared" si="95"/>
        <v>13571.728406470613</v>
      </c>
      <c r="O358" s="35">
        <f t="shared" si="96"/>
        <v>14181.534385026764</v>
      </c>
      <c r="P358" s="36">
        <f t="shared" si="84"/>
        <v>0.94259069199517898</v>
      </c>
      <c r="Q358" s="206">
        <v>-16.72966326653841</v>
      </c>
      <c r="R358" s="36">
        <f t="shared" si="85"/>
        <v>-4.4585455456291223E-2</v>
      </c>
      <c r="S358" s="36">
        <f t="shared" si="86"/>
        <v>-2.0625216094693581E-2</v>
      </c>
      <c r="T358" s="204">
        <v>957</v>
      </c>
      <c r="U358" s="221">
        <v>11977</v>
      </c>
      <c r="V358" s="4">
        <v>12208.970438328237</v>
      </c>
      <c r="Y358" s="44"/>
      <c r="Z358" s="44"/>
    </row>
    <row r="359" spans="2:28">
      <c r="B359" s="3">
        <v>5441</v>
      </c>
      <c r="C359" t="s">
        <v>379</v>
      </c>
      <c r="D359" s="210">
        <f>SUMIFS([1]juni20!$D$7:$D$362,[1]juni20!$B$7:$B$362,B359)</f>
        <v>33590</v>
      </c>
      <c r="E359" s="37">
        <f t="shared" si="97"/>
        <v>11511.309115832762</v>
      </c>
      <c r="F359" s="180">
        <f t="shared" si="83"/>
        <v>0.76511134343258469</v>
      </c>
      <c r="G359" s="38">
        <f t="shared" si="88"/>
        <v>2120.3783920543387</v>
      </c>
      <c r="H359" s="38">
        <f t="shared" si="89"/>
        <v>6187.2641480145603</v>
      </c>
      <c r="I359" s="38">
        <f t="shared" si="90"/>
        <v>710.30283677438092</v>
      </c>
      <c r="J359" s="39">
        <f t="shared" si="91"/>
        <v>2072.6636777076433</v>
      </c>
      <c r="K359" s="38">
        <f t="shared" si="92"/>
        <v>527.55444369409975</v>
      </c>
      <c r="L359" s="39">
        <f t="shared" si="93"/>
        <v>1539.4038666993831</v>
      </c>
      <c r="M359" s="35">
        <f t="shared" si="94"/>
        <v>7726.6680147139432</v>
      </c>
      <c r="N359" s="35">
        <f t="shared" si="95"/>
        <v>41316.668014713941</v>
      </c>
      <c r="O359" s="35">
        <f t="shared" si="96"/>
        <v>14159.2419515812</v>
      </c>
      <c r="P359" s="36">
        <f t="shared" si="84"/>
        <v>0.94110900181291657</v>
      </c>
      <c r="Q359" s="206">
        <v>799.48259413608957</v>
      </c>
      <c r="R359" s="36">
        <f t="shared" si="85"/>
        <v>-4.1928123217341698E-2</v>
      </c>
      <c r="S359" s="36">
        <f t="shared" si="86"/>
        <v>-4.7838093670421841E-2</v>
      </c>
      <c r="T359" s="204">
        <v>2918</v>
      </c>
      <c r="U359" s="221">
        <v>35060</v>
      </c>
      <c r="V359" s="4">
        <v>12089.655172413793</v>
      </c>
      <c r="Y359" s="44"/>
      <c r="Z359" s="44"/>
    </row>
    <row r="360" spans="2:28">
      <c r="B360" s="3">
        <v>5442</v>
      </c>
      <c r="C360" t="s">
        <v>380</v>
      </c>
      <c r="D360" s="210">
        <f>SUMIFS([1]juni20!$D$7:$D$362,[1]juni20!$B$7:$B$362,B360)</f>
        <v>8774</v>
      </c>
      <c r="E360" s="37">
        <f t="shared" si="97"/>
        <v>9475.1619870410377</v>
      </c>
      <c r="F360" s="180">
        <f t="shared" si="83"/>
        <v>0.6297766695514434</v>
      </c>
      <c r="G360" s="38">
        <f t="shared" si="88"/>
        <v>3342.0666693293738</v>
      </c>
      <c r="H360" s="38">
        <f t="shared" si="89"/>
        <v>3094.753735799</v>
      </c>
      <c r="I360" s="38">
        <f t="shared" si="90"/>
        <v>1422.9543318514845</v>
      </c>
      <c r="J360" s="39">
        <f t="shared" si="91"/>
        <v>1317.6557112944747</v>
      </c>
      <c r="K360" s="38">
        <f t="shared" si="92"/>
        <v>1240.2059387712034</v>
      </c>
      <c r="L360" s="39">
        <f t="shared" si="93"/>
        <v>1148.4306993021344</v>
      </c>
      <c r="M360" s="35">
        <f t="shared" si="94"/>
        <v>4243.1844351011341</v>
      </c>
      <c r="N360" s="35">
        <f t="shared" si="95"/>
        <v>13017.184435101135</v>
      </c>
      <c r="O360" s="35">
        <f t="shared" si="96"/>
        <v>14057.434595141614</v>
      </c>
      <c r="P360" s="36">
        <f t="shared" si="84"/>
        <v>0.93434226811885956</v>
      </c>
      <c r="Q360" s="206">
        <v>14.476313286503682</v>
      </c>
      <c r="R360" s="36">
        <f t="shared" si="85"/>
        <v>-4.2035156676493067E-2</v>
      </c>
      <c r="S360" s="36">
        <f t="shared" si="86"/>
        <v>-2.6517367637775263E-2</v>
      </c>
      <c r="T360" s="204">
        <v>926</v>
      </c>
      <c r="U360" s="221">
        <v>9159</v>
      </c>
      <c r="V360" s="4">
        <v>9733.2624867162594</v>
      </c>
      <c r="Y360" s="44"/>
      <c r="Z360" s="44"/>
    </row>
    <row r="361" spans="2:28">
      <c r="B361" s="3">
        <v>5443</v>
      </c>
      <c r="C361" t="s">
        <v>381</v>
      </c>
      <c r="D361" s="210">
        <f>SUMIFS([1]juni20!$D$7:$D$362,[1]juni20!$B$7:$B$362,B361)</f>
        <v>29128</v>
      </c>
      <c r="E361" s="37">
        <f t="shared" si="97"/>
        <v>13114.813147230978</v>
      </c>
      <c r="F361" s="180">
        <f t="shared" si="83"/>
        <v>0.87168993595558641</v>
      </c>
      <c r="G361" s="38">
        <f t="shared" si="88"/>
        <v>1158.2759732154095</v>
      </c>
      <c r="H361" s="38">
        <f t="shared" si="89"/>
        <v>2572.5309365114244</v>
      </c>
      <c r="I361" s="38">
        <f t="shared" si="90"/>
        <v>149.07642578500563</v>
      </c>
      <c r="J361" s="39">
        <f t="shared" si="91"/>
        <v>331.0987416684975</v>
      </c>
      <c r="K361" s="38">
        <f t="shared" si="92"/>
        <v>-33.671967295275522</v>
      </c>
      <c r="L361" s="39">
        <f t="shared" si="93"/>
        <v>-74.78543936280694</v>
      </c>
      <c r="M361" s="35">
        <f t="shared" si="94"/>
        <v>2497.7454971486177</v>
      </c>
      <c r="N361" s="35">
        <f t="shared" si="95"/>
        <v>31625.745497148619</v>
      </c>
      <c r="O361" s="35">
        <f t="shared" si="96"/>
        <v>14239.417153151111</v>
      </c>
      <c r="P361" s="36">
        <f t="shared" si="84"/>
        <v>0.94643793143906663</v>
      </c>
      <c r="Q361" s="206">
        <v>-314.1523846551554</v>
      </c>
      <c r="R361" s="36">
        <f t="shared" si="85"/>
        <v>-4.4772548617519397E-3</v>
      </c>
      <c r="S361" s="36">
        <f t="shared" si="86"/>
        <v>1.748610151455339E-2</v>
      </c>
      <c r="T361" s="204">
        <v>2221</v>
      </c>
      <c r="U361" s="221">
        <v>29259</v>
      </c>
      <c r="V361" s="4">
        <v>12889.427312775331</v>
      </c>
      <c r="Y361" s="44"/>
      <c r="Z361" s="44"/>
    </row>
    <row r="362" spans="2:28">
      <c r="B362" s="3">
        <v>5444</v>
      </c>
      <c r="C362" t="s">
        <v>382</v>
      </c>
      <c r="D362" s="210">
        <f>SUMIFS([1]juni20!$D$7:$D$362,[1]juni20!$B$7:$B$362,B362)</f>
        <v>130689</v>
      </c>
      <c r="E362" s="37">
        <f t="shared" si="97"/>
        <v>12865.623154164206</v>
      </c>
      <c r="F362" s="180">
        <f t="shared" si="83"/>
        <v>0.8551272593349889</v>
      </c>
      <c r="G362" s="38">
        <f t="shared" si="88"/>
        <v>1307.7899690554725</v>
      </c>
      <c r="H362" s="38">
        <f t="shared" si="89"/>
        <v>13284.530505665491</v>
      </c>
      <c r="I362" s="38">
        <f t="shared" si="90"/>
        <v>236.29292335837562</v>
      </c>
      <c r="J362" s="39">
        <f t="shared" si="91"/>
        <v>2400.2635154743793</v>
      </c>
      <c r="K362" s="38">
        <f t="shared" si="92"/>
        <v>53.54453027809447</v>
      </c>
      <c r="L362" s="39">
        <f t="shared" si="93"/>
        <v>543.90533856488366</v>
      </c>
      <c r="M362" s="35">
        <f t="shared" si="94"/>
        <v>13828.435844230375</v>
      </c>
      <c r="N362" s="35">
        <f t="shared" si="95"/>
        <v>144517.43584423038</v>
      </c>
      <c r="O362" s="35">
        <f t="shared" si="96"/>
        <v>14226.957653497773</v>
      </c>
      <c r="P362" s="36">
        <f t="shared" si="84"/>
        <v>0.94560979760803687</v>
      </c>
      <c r="Q362" s="206">
        <v>1515.6787152962243</v>
      </c>
      <c r="R362" s="36">
        <f t="shared" si="85"/>
        <v>-2.2622911587417922E-2</v>
      </c>
      <c r="S362" s="36">
        <f t="shared" si="86"/>
        <v>-2.2815346532960804E-2</v>
      </c>
      <c r="T362" s="204">
        <v>10158</v>
      </c>
      <c r="U362" s="221">
        <v>133714</v>
      </c>
      <c r="V362" s="4">
        <v>13166.010240252068</v>
      </c>
      <c r="Y362" s="44"/>
      <c r="Z362" s="44"/>
    </row>
    <row r="363" spans="2:28" ht="23.25" customHeight="1">
      <c r="C363" s="181" t="s">
        <v>385</v>
      </c>
      <c r="D363" s="187">
        <f>SUM(D7:D362)</f>
        <v>80756707</v>
      </c>
      <c r="E363" s="215">
        <f t="shared" si="97"/>
        <v>15045.273102589994</v>
      </c>
      <c r="F363" s="182">
        <f>E363/E$363</f>
        <v>1</v>
      </c>
      <c r="G363" s="183">
        <f t="shared" si="88"/>
        <v>0</v>
      </c>
      <c r="H363" s="184">
        <f>SUM(H7:H362)</f>
        <v>-4.9112713895738125E-11</v>
      </c>
      <c r="I363" s="185">
        <f t="shared" si="90"/>
        <v>0</v>
      </c>
      <c r="J363" s="184">
        <f>SUM(J7:J362)</f>
        <v>980916.61972985545</v>
      </c>
      <c r="K363" s="181"/>
      <c r="L363" s="184">
        <f>SUM(L7:L362)</f>
        <v>-3.7846348277525976E-10</v>
      </c>
      <c r="M363" s="184">
        <f>SUM(M7:M362)</f>
        <v>1.1896190699189901E-9</v>
      </c>
      <c r="N363" s="184">
        <f>SUM(N7:N362)</f>
        <v>80756707.000000045</v>
      </c>
      <c r="O363" s="186">
        <f t="shared" si="96"/>
        <v>15045.273102590003</v>
      </c>
      <c r="P363" s="182">
        <f t="shared" si="84"/>
        <v>1</v>
      </c>
      <c r="Q363" s="187">
        <f>SUM(Q7:Q362)</f>
        <v>3.2805473892949522E-9</v>
      </c>
      <c r="R363" s="182">
        <f t="shared" si="85"/>
        <v>-2.2990931084297877E-2</v>
      </c>
      <c r="S363" s="182">
        <f t="shared" si="86"/>
        <v>-3.0156710266922689E-2</v>
      </c>
      <c r="T363" s="205">
        <f>SUM(T7:T362)</f>
        <v>5367580</v>
      </c>
      <c r="U363" s="187">
        <f>SUM(U7:U362)</f>
        <v>82657069.999999985</v>
      </c>
      <c r="V363" s="187">
        <v>15513.097076467675</v>
      </c>
      <c r="W363" s="41"/>
      <c r="X363" s="214"/>
      <c r="Y363" s="42"/>
      <c r="Z363" s="41"/>
      <c r="AA363" s="43"/>
      <c r="AB363" s="41"/>
    </row>
    <row r="365" spans="2:28" ht="19.5" customHeight="1">
      <c r="B365" s="190" t="s">
        <v>438</v>
      </c>
      <c r="C365" s="191" t="s">
        <v>439</v>
      </c>
      <c r="D365" s="192"/>
      <c r="E365" s="192"/>
      <c r="F365" s="192"/>
      <c r="G365" s="192"/>
      <c r="H365" s="192"/>
      <c r="I365" s="192"/>
      <c r="J365" s="193">
        <f>-J363*1000/$T$363</f>
        <v>-182.74839308028115</v>
      </c>
      <c r="S365" s="216"/>
    </row>
    <row r="366" spans="2:28" ht="20.25" customHeight="1">
      <c r="B366" s="194"/>
      <c r="C366" s="195" t="s">
        <v>436</v>
      </c>
      <c r="D366" s="195"/>
      <c r="E366" s="195"/>
      <c r="F366" s="195"/>
      <c r="G366" s="195"/>
      <c r="H366" s="195"/>
      <c r="I366" s="195"/>
      <c r="J366" s="196">
        <f>J363/D363</f>
        <v>1.2146565358712008E-2</v>
      </c>
    </row>
    <row r="367" spans="2:28" ht="21.75" customHeight="1">
      <c r="B367" s="194" t="s">
        <v>437</v>
      </c>
      <c r="C367" s="195" t="s">
        <v>445</v>
      </c>
      <c r="D367" s="197"/>
      <c r="E367" s="197"/>
      <c r="F367" s="197"/>
      <c r="G367" s="197"/>
      <c r="H367" s="197"/>
      <c r="I367" s="197"/>
      <c r="J367" s="197"/>
    </row>
  </sheetData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verticalDpi="0" r:id="rId1"/>
  <ignoredErrors>
    <ignoredError sqref="P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4"/>
  <sheetViews>
    <sheetView workbookViewId="0">
      <selection activeCell="C10" sqref="C10"/>
    </sheetView>
  </sheetViews>
  <sheetFormatPr baseColWidth="10" defaultRowHeight="14.4"/>
  <cols>
    <col min="2" max="2" width="18.88671875" customWidth="1"/>
    <col min="11" max="11" width="12.5546875" customWidth="1"/>
  </cols>
  <sheetData>
    <row r="1" spans="1:20" ht="33" customHeight="1">
      <c r="A1" s="155" t="s">
        <v>387</v>
      </c>
      <c r="B1" s="5" t="s">
        <v>388</v>
      </c>
      <c r="C1" s="235" t="s">
        <v>398</v>
      </c>
      <c r="D1" s="235"/>
      <c r="E1" s="235"/>
      <c r="F1" s="238" t="s">
        <v>390</v>
      </c>
      <c r="G1" s="238"/>
      <c r="H1" s="238" t="s">
        <v>399</v>
      </c>
      <c r="I1" s="238"/>
      <c r="J1" s="238"/>
      <c r="K1" s="14" t="s">
        <v>391</v>
      </c>
      <c r="L1" s="156" t="s">
        <v>6</v>
      </c>
      <c r="M1" s="140"/>
      <c r="N1" s="239" t="s">
        <v>392</v>
      </c>
      <c r="O1" s="239"/>
    </row>
    <row r="2" spans="1:20">
      <c r="A2" s="157"/>
      <c r="B2" s="18"/>
      <c r="C2" s="240" t="s">
        <v>444</v>
      </c>
      <c r="D2" s="240"/>
      <c r="E2" s="240"/>
      <c r="F2" s="241" t="str">
        <f>C2</f>
        <v>Januar-juni</v>
      </c>
      <c r="G2" s="241"/>
      <c r="H2" s="241" t="str">
        <f>C2</f>
        <v>Januar-juni</v>
      </c>
      <c r="I2" s="242"/>
      <c r="J2" s="242"/>
      <c r="K2" s="14" t="s">
        <v>393</v>
      </c>
      <c r="L2" s="158" t="s">
        <v>12</v>
      </c>
      <c r="M2" s="140"/>
      <c r="N2" s="243" t="str">
        <f>C2</f>
        <v>Januar-juni</v>
      </c>
      <c r="O2" s="243"/>
      <c r="Q2" s="244" t="str">
        <f>C2</f>
        <v>Januar-juni</v>
      </c>
      <c r="R2" s="244"/>
      <c r="S2" s="245"/>
      <c r="T2" s="245"/>
    </row>
    <row r="3" spans="1:20">
      <c r="A3" s="11"/>
      <c r="B3" s="159"/>
      <c r="C3" s="231"/>
      <c r="D3" s="246"/>
      <c r="E3" s="152" t="s">
        <v>14</v>
      </c>
      <c r="F3" s="12"/>
      <c r="G3" s="12"/>
      <c r="H3" s="247"/>
      <c r="I3" s="247"/>
      <c r="J3" s="153" t="s">
        <v>20</v>
      </c>
      <c r="K3" s="160" t="s">
        <v>442</v>
      </c>
      <c r="L3" s="161" t="s">
        <v>27</v>
      </c>
      <c r="M3" s="140"/>
      <c r="N3" s="162" t="s">
        <v>394</v>
      </c>
      <c r="O3" s="162" t="s">
        <v>394</v>
      </c>
      <c r="Q3" s="248" t="s">
        <v>389</v>
      </c>
      <c r="R3" s="249"/>
      <c r="S3" s="250"/>
      <c r="T3" s="251"/>
    </row>
    <row r="4" spans="1:20">
      <c r="A4" s="157"/>
      <c r="B4" s="11"/>
      <c r="C4" s="153" t="s">
        <v>21</v>
      </c>
      <c r="D4" s="153" t="s">
        <v>22</v>
      </c>
      <c r="E4" s="153" t="s">
        <v>23</v>
      </c>
      <c r="F4" s="153" t="s">
        <v>22</v>
      </c>
      <c r="G4" s="153" t="s">
        <v>21</v>
      </c>
      <c r="H4" s="153" t="s">
        <v>21</v>
      </c>
      <c r="I4" s="153" t="s">
        <v>22</v>
      </c>
      <c r="J4" s="153" t="s">
        <v>25</v>
      </c>
      <c r="K4" s="14" t="s">
        <v>395</v>
      </c>
      <c r="L4" s="163"/>
      <c r="M4" s="140"/>
      <c r="N4" s="164" t="s">
        <v>28</v>
      </c>
      <c r="O4" s="164" t="s">
        <v>435</v>
      </c>
      <c r="Q4" s="46" t="s">
        <v>28</v>
      </c>
      <c r="R4" s="46" t="s">
        <v>396</v>
      </c>
      <c r="S4" s="65"/>
      <c r="T4" s="65"/>
    </row>
    <row r="5" spans="1:20">
      <c r="A5" s="28"/>
      <c r="B5" s="28"/>
      <c r="C5" s="29">
        <v>1</v>
      </c>
      <c r="D5" s="29">
        <v>2</v>
      </c>
      <c r="E5" s="29">
        <v>3</v>
      </c>
      <c r="F5" s="29"/>
      <c r="G5" s="29"/>
      <c r="H5" s="29"/>
      <c r="I5" s="29"/>
      <c r="J5" s="29"/>
      <c r="K5" s="29"/>
      <c r="L5" s="165"/>
      <c r="M5" s="103"/>
      <c r="N5" s="29"/>
      <c r="O5" s="29"/>
      <c r="Q5" s="47"/>
      <c r="R5" s="47"/>
      <c r="S5" s="66"/>
      <c r="T5" s="66"/>
    </row>
    <row r="6" spans="1:20">
      <c r="A6" s="48"/>
      <c r="B6" s="49"/>
      <c r="C6" s="50"/>
      <c r="D6" s="50"/>
      <c r="E6" s="50"/>
      <c r="F6" s="50"/>
      <c r="G6" s="50"/>
      <c r="H6" s="50"/>
      <c r="I6" s="50"/>
      <c r="J6" s="50"/>
      <c r="K6" s="51"/>
      <c r="L6" s="52"/>
      <c r="Q6" s="53"/>
      <c r="R6" s="53"/>
      <c r="S6" s="67"/>
      <c r="T6" s="67"/>
    </row>
    <row r="7" spans="1:20">
      <c r="A7" s="63">
        <v>3</v>
      </c>
      <c r="B7" t="s">
        <v>29</v>
      </c>
      <c r="C7" s="179">
        <v>2667285</v>
      </c>
      <c r="D7" s="166">
        <f t="shared" ref="D7:D17" si="0">C7*1000/L7</f>
        <v>3846.1544007590551</v>
      </c>
      <c r="E7" s="130">
        <f t="shared" ref="E7:E17" si="1">D7/D$19</f>
        <v>1.2570618173606187</v>
      </c>
      <c r="F7" s="167">
        <f t="shared" ref="F7:F17" si="2">($D$19-D7)*0.875</f>
        <v>-688.20164461880449</v>
      </c>
      <c r="G7" s="166">
        <f t="shared" ref="G7:G17" si="3">(F7*L7)/1000</f>
        <v>-477263.71133327321</v>
      </c>
      <c r="H7" s="166">
        <f t="shared" ref="H7:H17" si="4">G7+C7</f>
        <v>2190021.288666727</v>
      </c>
      <c r="I7" s="168">
        <f t="shared" ref="I7:I17" si="5">H7*1000/L7</f>
        <v>3157.9527561402506</v>
      </c>
      <c r="J7" s="130">
        <f t="shared" ref="J7:J17" si="6">I7/I$19</f>
        <v>1.0321327271700773</v>
      </c>
      <c r="K7" s="169">
        <v>-23094.557077071921</v>
      </c>
      <c r="L7" s="178">
        <v>693494</v>
      </c>
      <c r="N7" s="36">
        <f t="shared" ref="N7:N17" si="7">(C7-Q7)/Q7</f>
        <v>-3.9568640639729452E-2</v>
      </c>
      <c r="O7" s="36">
        <f t="shared" ref="O7:O17" si="8">(D7-R7)/R7</f>
        <v>-5.6773459682623297E-2</v>
      </c>
      <c r="Q7" s="4">
        <v>2777174</v>
      </c>
      <c r="R7" s="35">
        <v>4077.6571018293248</v>
      </c>
      <c r="S7" s="68"/>
      <c r="T7" s="41"/>
    </row>
    <row r="8" spans="1:20">
      <c r="A8" s="63">
        <v>11</v>
      </c>
      <c r="B8" t="s">
        <v>400</v>
      </c>
      <c r="C8" s="179">
        <v>1587423</v>
      </c>
      <c r="D8" s="166">
        <f t="shared" si="0"/>
        <v>3307.8755219924483</v>
      </c>
      <c r="E8" s="130">
        <f t="shared" si="1"/>
        <v>1.0811328880759163</v>
      </c>
      <c r="F8" s="167">
        <f t="shared" si="2"/>
        <v>-217.20762569802355</v>
      </c>
      <c r="G8" s="166">
        <f t="shared" si="3"/>
        <v>-104236.20191147592</v>
      </c>
      <c r="H8" s="166">
        <f t="shared" si="4"/>
        <v>1483186.798088524</v>
      </c>
      <c r="I8" s="168">
        <f t="shared" si="5"/>
        <v>3090.6678962944247</v>
      </c>
      <c r="J8" s="130">
        <f t="shared" si="6"/>
        <v>1.0101416110094896</v>
      </c>
      <c r="K8" s="169">
        <v>-1122.2943036712823</v>
      </c>
      <c r="L8" s="178">
        <v>479892</v>
      </c>
      <c r="N8" s="36">
        <f t="shared" si="7"/>
        <v>-3.1895040744711604E-2</v>
      </c>
      <c r="O8" s="36">
        <f t="shared" si="8"/>
        <v>-4.0444524414628771E-2</v>
      </c>
      <c r="Q8" s="4">
        <v>1639722</v>
      </c>
      <c r="R8" s="35">
        <v>3447.2999280989961</v>
      </c>
      <c r="S8" s="68"/>
      <c r="T8" s="41"/>
    </row>
    <row r="9" spans="1:20">
      <c r="A9" s="64">
        <v>15</v>
      </c>
      <c r="B9" t="s">
        <v>401</v>
      </c>
      <c r="C9" s="179">
        <v>753262</v>
      </c>
      <c r="D9" s="166">
        <f t="shared" si="0"/>
        <v>2839.947518832143</v>
      </c>
      <c r="E9" s="130">
        <f t="shared" si="1"/>
        <v>0.92819715935672287</v>
      </c>
      <c r="F9" s="167">
        <f t="shared" si="2"/>
        <v>192.22937706724355</v>
      </c>
      <c r="G9" s="166">
        <f t="shared" si="3"/>
        <v>50986.535514561539</v>
      </c>
      <c r="H9" s="166">
        <f t="shared" si="4"/>
        <v>804248.53551456158</v>
      </c>
      <c r="I9" s="168">
        <f t="shared" si="5"/>
        <v>3032.1768958993866</v>
      </c>
      <c r="J9" s="130">
        <f t="shared" si="6"/>
        <v>0.99102464491959041</v>
      </c>
      <c r="K9" s="169">
        <v>3790.4530341886348</v>
      </c>
      <c r="L9" s="178">
        <v>265238</v>
      </c>
      <c r="N9" s="36">
        <f t="shared" si="7"/>
        <v>-3.8458494491887818E-2</v>
      </c>
      <c r="O9" s="36">
        <f t="shared" si="8"/>
        <v>-3.9430048807167703E-2</v>
      </c>
      <c r="Q9" s="4">
        <v>783390</v>
      </c>
      <c r="R9" s="35">
        <v>2956.5233800052838</v>
      </c>
      <c r="S9" s="68"/>
      <c r="T9" s="41"/>
    </row>
    <row r="10" spans="1:20">
      <c r="A10" s="64">
        <v>18</v>
      </c>
      <c r="B10" t="s">
        <v>402</v>
      </c>
      <c r="C10" s="179">
        <v>680989</v>
      </c>
      <c r="D10" s="166">
        <f t="shared" si="0"/>
        <v>2822.9278504362965</v>
      </c>
      <c r="E10" s="130">
        <f t="shared" si="1"/>
        <v>0.9226345185848559</v>
      </c>
      <c r="F10" s="167">
        <f t="shared" si="2"/>
        <v>207.12158691360929</v>
      </c>
      <c r="G10" s="166">
        <f t="shared" si="3"/>
        <v>49964.976019104543</v>
      </c>
      <c r="H10" s="166">
        <f t="shared" si="4"/>
        <v>730953.97601910459</v>
      </c>
      <c r="I10" s="168">
        <f t="shared" si="5"/>
        <v>3030.0494373499059</v>
      </c>
      <c r="J10" s="130">
        <f t="shared" si="6"/>
        <v>0.99032931482310704</v>
      </c>
      <c r="K10" s="169">
        <v>5822.3216185181082</v>
      </c>
      <c r="L10" s="178">
        <v>241235</v>
      </c>
      <c r="N10" s="36">
        <f t="shared" si="7"/>
        <v>-2.5255033758783223E-2</v>
      </c>
      <c r="O10" s="36">
        <f t="shared" si="8"/>
        <v>-2.1654819175820891E-2</v>
      </c>
      <c r="Q10" s="4">
        <v>698633</v>
      </c>
      <c r="R10" s="35">
        <v>2885.4109017618925</v>
      </c>
      <c r="S10" s="68"/>
      <c r="T10" s="41"/>
    </row>
    <row r="11" spans="1:20">
      <c r="A11" s="64">
        <v>30</v>
      </c>
      <c r="B11" t="s">
        <v>403</v>
      </c>
      <c r="C11" s="179">
        <v>3922371</v>
      </c>
      <c r="D11" s="166">
        <f t="shared" si="0"/>
        <v>3160.2333291705777</v>
      </c>
      <c r="E11" s="130">
        <f t="shared" si="1"/>
        <v>1.0328781005949095</v>
      </c>
      <c r="F11" s="167">
        <f t="shared" si="2"/>
        <v>-88.020706978886778</v>
      </c>
      <c r="G11" s="166">
        <f t="shared" si="3"/>
        <v>-109248.22077745001</v>
      </c>
      <c r="H11" s="166">
        <f t="shared" si="4"/>
        <v>3813122.7792225499</v>
      </c>
      <c r="I11" s="168">
        <f t="shared" si="5"/>
        <v>3072.212622191691</v>
      </c>
      <c r="J11" s="130">
        <f t="shared" si="6"/>
        <v>1.0041097625743638</v>
      </c>
      <c r="K11" s="169">
        <v>-15276.383742417296</v>
      </c>
      <c r="L11" s="178">
        <v>1241165</v>
      </c>
      <c r="N11" s="36">
        <f t="shared" si="7"/>
        <v>-4.6663382236026445E-2</v>
      </c>
      <c r="O11" s="36">
        <f t="shared" si="8"/>
        <v>-5.7309223459561298E-2</v>
      </c>
      <c r="Q11" s="4">
        <v>4114361</v>
      </c>
      <c r="R11" s="35">
        <v>3352.3541417984934</v>
      </c>
      <c r="S11" s="68"/>
      <c r="T11" s="41"/>
    </row>
    <row r="12" spans="1:20">
      <c r="A12" s="64">
        <v>34</v>
      </c>
      <c r="B12" t="s">
        <v>404</v>
      </c>
      <c r="C12" s="179">
        <v>939186</v>
      </c>
      <c r="D12" s="166">
        <f t="shared" si="0"/>
        <v>2528.8743487216771</v>
      </c>
      <c r="E12" s="130">
        <f t="shared" si="1"/>
        <v>0.82652724083394635</v>
      </c>
      <c r="F12" s="167">
        <f t="shared" si="2"/>
        <v>464.41840091390128</v>
      </c>
      <c r="G12" s="166">
        <f t="shared" si="3"/>
        <v>172478.02782340924</v>
      </c>
      <c r="H12" s="166">
        <f t="shared" si="4"/>
        <v>1111664.0278234093</v>
      </c>
      <c r="I12" s="168">
        <f t="shared" si="5"/>
        <v>2993.2927496355783</v>
      </c>
      <c r="J12" s="130">
        <f t="shared" si="6"/>
        <v>0.97831590510424327</v>
      </c>
      <c r="K12" s="169">
        <v>5031.2478881311254</v>
      </c>
      <c r="L12" s="178">
        <v>371385</v>
      </c>
      <c r="N12" s="36">
        <f t="shared" si="7"/>
        <v>-4.8700147680564305E-2</v>
      </c>
      <c r="O12" s="36">
        <f t="shared" si="8"/>
        <v>-4.9548001662598408E-2</v>
      </c>
      <c r="Q12" s="4">
        <v>987266</v>
      </c>
      <c r="R12" s="35">
        <v>2660.7070668959236</v>
      </c>
      <c r="S12" s="68"/>
      <c r="T12" s="41"/>
    </row>
    <row r="13" spans="1:20">
      <c r="A13" s="64">
        <v>38</v>
      </c>
      <c r="B13" t="s">
        <v>405</v>
      </c>
      <c r="C13" s="179">
        <v>1154340</v>
      </c>
      <c r="D13" s="166">
        <f t="shared" si="0"/>
        <v>2752.3867657297637</v>
      </c>
      <c r="E13" s="130">
        <f t="shared" si="1"/>
        <v>0.89957915083303519</v>
      </c>
      <c r="F13" s="167">
        <f t="shared" si="2"/>
        <v>268.84503603182543</v>
      </c>
      <c r="G13" s="166">
        <f t="shared" si="3"/>
        <v>112752.53273160345</v>
      </c>
      <c r="H13" s="166">
        <f t="shared" si="4"/>
        <v>1267092.5327316034</v>
      </c>
      <c r="I13" s="168">
        <f t="shared" si="5"/>
        <v>3021.2318017615889</v>
      </c>
      <c r="J13" s="130">
        <f t="shared" si="6"/>
        <v>0.98744739385412927</v>
      </c>
      <c r="K13" s="169">
        <v>657.19591640935687</v>
      </c>
      <c r="L13" s="178">
        <v>419396</v>
      </c>
      <c r="N13" s="36">
        <f t="shared" si="7"/>
        <v>-3.8117331786774927E-2</v>
      </c>
      <c r="O13" s="36">
        <f t="shared" si="8"/>
        <v>-4.1981871019240932E-2</v>
      </c>
      <c r="Q13" s="4">
        <v>1200084</v>
      </c>
      <c r="R13" s="35">
        <v>2873.0007110179049</v>
      </c>
      <c r="S13" s="68"/>
      <c r="T13" s="41"/>
    </row>
    <row r="14" spans="1:20">
      <c r="A14" s="64">
        <v>42</v>
      </c>
      <c r="B14" t="s">
        <v>406</v>
      </c>
      <c r="C14" s="179">
        <v>808515</v>
      </c>
      <c r="D14" s="166">
        <f t="shared" si="0"/>
        <v>2631.6192050932359</v>
      </c>
      <c r="E14" s="130">
        <f t="shared" si="1"/>
        <v>0.86010796131916611</v>
      </c>
      <c r="F14" s="167">
        <f t="shared" si="2"/>
        <v>374.51665158878728</v>
      </c>
      <c r="G14" s="166">
        <f t="shared" si="3"/>
        <v>115063.12538427471</v>
      </c>
      <c r="H14" s="166">
        <f t="shared" si="4"/>
        <v>923578.12538427475</v>
      </c>
      <c r="I14" s="168">
        <f t="shared" si="5"/>
        <v>3006.1358566820236</v>
      </c>
      <c r="J14" s="130">
        <f t="shared" si="6"/>
        <v>0.98251349516489594</v>
      </c>
      <c r="K14" s="169">
        <v>5371.923029116515</v>
      </c>
      <c r="L14" s="178">
        <v>307231</v>
      </c>
      <c r="N14" s="36">
        <f t="shared" si="7"/>
        <v>-3.5886765003994708E-2</v>
      </c>
      <c r="O14" s="36">
        <f t="shared" si="8"/>
        <v>-4.2122115596666267E-2</v>
      </c>
      <c r="Q14" s="4">
        <v>838610</v>
      </c>
      <c r="R14" s="35">
        <v>2747.343109119262</v>
      </c>
      <c r="S14" s="68"/>
      <c r="T14" s="41"/>
    </row>
    <row r="15" spans="1:20">
      <c r="A15" s="64">
        <v>46</v>
      </c>
      <c r="B15" t="s">
        <v>407</v>
      </c>
      <c r="C15" s="179">
        <v>1936094</v>
      </c>
      <c r="D15" s="166">
        <f t="shared" si="0"/>
        <v>3041.6334789664602</v>
      </c>
      <c r="E15" s="130">
        <f t="shared" si="1"/>
        <v>0.99411539694295459</v>
      </c>
      <c r="F15" s="167">
        <f t="shared" si="2"/>
        <v>15.754161949716035</v>
      </c>
      <c r="G15" s="166">
        <f t="shared" si="3"/>
        <v>10028.012460014697</v>
      </c>
      <c r="H15" s="166">
        <f t="shared" si="4"/>
        <v>1946122.0124600148</v>
      </c>
      <c r="I15" s="168">
        <f t="shared" si="5"/>
        <v>3057.3876409161767</v>
      </c>
      <c r="J15" s="130">
        <f t="shared" si="6"/>
        <v>0.99926442461786946</v>
      </c>
      <c r="K15" s="169">
        <v>4937.1182986796121</v>
      </c>
      <c r="L15" s="178">
        <v>636531</v>
      </c>
      <c r="N15" s="36">
        <f t="shared" si="7"/>
        <v>-3.7517592041611425E-2</v>
      </c>
      <c r="O15" s="36">
        <f t="shared" si="8"/>
        <v>-4.2679814998183782E-2</v>
      </c>
      <c r="Q15" s="4">
        <v>2011563</v>
      </c>
      <c r="R15" s="35">
        <v>3177.2373826638677</v>
      </c>
      <c r="S15" s="68"/>
      <c r="T15" s="41"/>
    </row>
    <row r="16" spans="1:20">
      <c r="A16" s="64">
        <v>50</v>
      </c>
      <c r="B16" t="s">
        <v>408</v>
      </c>
      <c r="C16" s="179">
        <v>1295738</v>
      </c>
      <c r="D16" s="166">
        <f t="shared" si="0"/>
        <v>2764.5241539400299</v>
      </c>
      <c r="E16" s="130">
        <f t="shared" si="1"/>
        <v>0.90354608655423185</v>
      </c>
      <c r="F16" s="167">
        <f t="shared" si="2"/>
        <v>258.22482134784252</v>
      </c>
      <c r="G16" s="166">
        <f t="shared" si="3"/>
        <v>121030.49021537649</v>
      </c>
      <c r="H16" s="166">
        <f t="shared" si="4"/>
        <v>1416768.4902153765</v>
      </c>
      <c r="I16" s="168">
        <f t="shared" si="5"/>
        <v>3022.7489752878723</v>
      </c>
      <c r="J16" s="130">
        <f t="shared" si="6"/>
        <v>0.98794326081927897</v>
      </c>
      <c r="K16" s="169">
        <v>9767.6099513655499</v>
      </c>
      <c r="L16" s="178">
        <v>468702</v>
      </c>
      <c r="N16" s="36">
        <f t="shared" si="7"/>
        <v>-4.0969113109331642E-2</v>
      </c>
      <c r="O16" s="36">
        <f t="shared" si="8"/>
        <v>-4.7246677021968296E-2</v>
      </c>
      <c r="Q16" s="4">
        <v>1351091</v>
      </c>
      <c r="R16" s="35">
        <v>2901.6158613846928</v>
      </c>
      <c r="S16" s="68"/>
      <c r="T16" s="41"/>
    </row>
    <row r="17" spans="1:20">
      <c r="A17" s="64">
        <v>54</v>
      </c>
      <c r="B17" t="s">
        <v>409</v>
      </c>
      <c r="C17" s="179">
        <v>677650</v>
      </c>
      <c r="D17" s="166">
        <f t="shared" si="0"/>
        <v>2785.1186341760135</v>
      </c>
      <c r="E17" s="130">
        <f t="shared" si="1"/>
        <v>0.91027710461942801</v>
      </c>
      <c r="F17" s="167">
        <f t="shared" si="2"/>
        <v>240.20465114135686</v>
      </c>
      <c r="G17" s="166">
        <f t="shared" si="3"/>
        <v>58444.433873854679</v>
      </c>
      <c r="H17" s="166">
        <f t="shared" si="4"/>
        <v>736094.43387385469</v>
      </c>
      <c r="I17" s="168">
        <f t="shared" si="5"/>
        <v>3025.3232853173699</v>
      </c>
      <c r="J17" s="130">
        <f t="shared" si="6"/>
        <v>0.98878463807742834</v>
      </c>
      <c r="K17" s="169">
        <v>4115.3653867525281</v>
      </c>
      <c r="L17" s="178">
        <v>243311</v>
      </c>
      <c r="N17" s="36">
        <f t="shared" si="7"/>
        <v>-3.8240461883013478E-2</v>
      </c>
      <c r="O17" s="36">
        <f t="shared" si="8"/>
        <v>-3.4228370645096741E-2</v>
      </c>
      <c r="Q17" s="4">
        <v>704594</v>
      </c>
      <c r="R17" s="35">
        <v>2883.8273454319228</v>
      </c>
      <c r="S17" s="68"/>
      <c r="T17" s="41"/>
    </row>
    <row r="18" spans="1:20">
      <c r="A18" s="54"/>
      <c r="B18" s="55"/>
      <c r="C18" s="170"/>
      <c r="D18" s="166"/>
      <c r="E18" s="130"/>
      <c r="F18" s="171"/>
      <c r="G18" s="166"/>
      <c r="H18" s="166"/>
      <c r="I18" s="168"/>
      <c r="J18" s="130"/>
      <c r="K18" s="172"/>
      <c r="L18" s="56"/>
      <c r="N18" s="36"/>
      <c r="O18" s="36"/>
      <c r="Q18" s="57"/>
      <c r="R18" s="57"/>
      <c r="S18" s="69"/>
      <c r="T18" s="70"/>
    </row>
    <row r="19" spans="1:20">
      <c r="A19" s="58" t="s">
        <v>385</v>
      </c>
      <c r="B19" s="59"/>
      <c r="C19" s="173">
        <f>SUM(C7:C17)</f>
        <v>16422853</v>
      </c>
      <c r="D19" s="173">
        <f>C19*1000/L19</f>
        <v>3059.6382354804214</v>
      </c>
      <c r="E19" s="174">
        <f>D19/D$19</f>
        <v>1</v>
      </c>
      <c r="F19" s="175"/>
      <c r="G19" s="173">
        <f>SUM(G7:G17)</f>
        <v>7.2759576141834259E-11</v>
      </c>
      <c r="H19" s="173">
        <f>SUM(H7:H18)</f>
        <v>16422853</v>
      </c>
      <c r="I19" s="176">
        <f>H19*1000/L19</f>
        <v>3059.6382354804214</v>
      </c>
      <c r="J19" s="174">
        <f>I19/I$19</f>
        <v>1</v>
      </c>
      <c r="K19" s="177">
        <f>SUM(K7:K17)</f>
        <v>9.3132257461547852E-10</v>
      </c>
      <c r="L19" s="60">
        <f>SUM(L7:L17)</f>
        <v>5367580</v>
      </c>
      <c r="N19" s="220">
        <f>(C19-Q19)/Q19</f>
        <v>-3.9963492214182127E-2</v>
      </c>
      <c r="O19" s="220">
        <f>(D19-R19)/R19</f>
        <v>-4.7004787777268672E-2</v>
      </c>
      <c r="Q19" s="61">
        <f>SUM(Q7:Q17)</f>
        <v>17106488</v>
      </c>
      <c r="R19" s="62">
        <v>3210.5494300902442</v>
      </c>
      <c r="S19" s="226"/>
      <c r="T19" s="68"/>
    </row>
    <row r="20" spans="1:20">
      <c r="A20" s="44"/>
      <c r="B20" s="44"/>
      <c r="C20" s="44"/>
      <c r="D20" s="44"/>
      <c r="E20" s="44"/>
      <c r="S20" s="42"/>
      <c r="T20" s="42"/>
    </row>
    <row r="21" spans="1:20">
      <c r="A21" s="198" t="s">
        <v>438</v>
      </c>
      <c r="B21" s="199" t="s">
        <v>445</v>
      </c>
      <c r="C21" s="200"/>
      <c r="D21" s="200"/>
      <c r="E21" s="200"/>
      <c r="O21" s="216"/>
      <c r="Q21" s="147"/>
      <c r="S21" s="42"/>
      <c r="T21" s="42"/>
    </row>
    <row r="22" spans="1:20">
      <c r="S22" s="42"/>
      <c r="T22" s="42"/>
    </row>
    <row r="23" spans="1:20">
      <c r="S23" s="42"/>
      <c r="T23" s="42"/>
    </row>
    <row r="24" spans="1:20">
      <c r="S24" s="42"/>
      <c r="T24" s="42"/>
    </row>
  </sheetData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N61"/>
  <sheetViews>
    <sheetView topLeftCell="A19" workbookViewId="0">
      <selection activeCell="M48" sqref="M48"/>
    </sheetView>
  </sheetViews>
  <sheetFormatPr baseColWidth="10" defaultRowHeight="14.4"/>
  <cols>
    <col min="1" max="1" width="18.5546875" customWidth="1"/>
    <col min="2" max="3" width="11.5546875" bestFit="1" customWidth="1"/>
    <col min="4" max="4" width="11.6640625" bestFit="1" customWidth="1"/>
    <col min="5" max="9" width="11.5546875" bestFit="1" customWidth="1"/>
    <col min="10" max="10" width="12.6640625" customWidth="1"/>
    <col min="11" max="12" width="14.6640625" customWidth="1"/>
    <col min="13" max="13" width="11.5546875" bestFit="1" customWidth="1"/>
  </cols>
  <sheetData>
    <row r="1" spans="1:14">
      <c r="A1" s="71" t="s">
        <v>411</v>
      </c>
      <c r="B1" s="253" t="s">
        <v>412</v>
      </c>
      <c r="C1" s="253"/>
      <c r="D1" s="253"/>
      <c r="E1" s="72"/>
      <c r="F1" s="253" t="s">
        <v>413</v>
      </c>
      <c r="G1" s="253"/>
      <c r="H1" s="253"/>
      <c r="I1" s="72"/>
      <c r="J1" s="253" t="s">
        <v>414</v>
      </c>
      <c r="K1" s="253"/>
      <c r="L1" s="253"/>
    </row>
    <row r="2" spans="1:14">
      <c r="A2" s="73"/>
      <c r="B2" s="74">
        <v>2018</v>
      </c>
      <c r="C2" s="74">
        <v>2019</v>
      </c>
      <c r="D2" s="74">
        <v>2020</v>
      </c>
      <c r="E2" s="74"/>
      <c r="F2" s="74">
        <f>B2</f>
        <v>2018</v>
      </c>
      <c r="G2" s="74">
        <f>C2</f>
        <v>2019</v>
      </c>
      <c r="H2" s="74">
        <f>D2</f>
        <v>2020</v>
      </c>
      <c r="I2" s="74"/>
      <c r="J2" s="74">
        <f>F2</f>
        <v>2018</v>
      </c>
      <c r="K2" s="74">
        <f>G2</f>
        <v>2019</v>
      </c>
      <c r="L2" s="74">
        <f>H2</f>
        <v>2020</v>
      </c>
    </row>
    <row r="3" spans="1:14">
      <c r="A3" s="39" t="s">
        <v>397</v>
      </c>
      <c r="B3" s="100">
        <v>19313287</v>
      </c>
      <c r="C3" s="101">
        <v>20271993</v>
      </c>
      <c r="D3" s="101">
        <v>20895278</v>
      </c>
      <c r="E3" s="39"/>
      <c r="F3" s="102">
        <v>4040375</v>
      </c>
      <c r="G3" s="101">
        <v>4221785</v>
      </c>
      <c r="H3" s="188">
        <v>4333234</v>
      </c>
      <c r="I3" s="39"/>
      <c r="J3" s="39">
        <f t="shared" ref="J3:L15" si="0">B3+F3</f>
        <v>23353662</v>
      </c>
      <c r="K3" s="39">
        <f t="shared" si="0"/>
        <v>24493778</v>
      </c>
      <c r="L3" s="39">
        <f t="shared" si="0"/>
        <v>25228512</v>
      </c>
      <c r="M3" s="103"/>
    </row>
    <row r="4" spans="1:14">
      <c r="A4" s="39" t="s">
        <v>415</v>
      </c>
      <c r="B4" s="100">
        <v>20364201</v>
      </c>
      <c r="C4" s="100">
        <v>21402754</v>
      </c>
      <c r="D4" s="211">
        <v>21969380</v>
      </c>
      <c r="E4" s="39"/>
      <c r="F4" s="105">
        <v>4242229</v>
      </c>
      <c r="G4" s="105">
        <v>4438156</v>
      </c>
      <c r="H4" s="105">
        <v>4538293</v>
      </c>
      <c r="I4" s="39"/>
      <c r="J4" s="39">
        <f t="shared" si="0"/>
        <v>24606430</v>
      </c>
      <c r="K4" s="39">
        <f t="shared" si="0"/>
        <v>25840910</v>
      </c>
      <c r="L4" s="39">
        <f t="shared" si="0"/>
        <v>26507673</v>
      </c>
      <c r="M4" s="103"/>
    </row>
    <row r="5" spans="1:14">
      <c r="A5" s="39" t="s">
        <v>416</v>
      </c>
      <c r="B5" s="100">
        <v>46625258</v>
      </c>
      <c r="C5" s="107">
        <v>48737223</v>
      </c>
      <c r="D5" s="213">
        <v>49516015</v>
      </c>
      <c r="E5" s="39"/>
      <c r="F5" s="105">
        <v>9704024</v>
      </c>
      <c r="G5" s="108">
        <v>10100968</v>
      </c>
      <c r="H5" s="212">
        <v>10251816</v>
      </c>
      <c r="I5" s="39"/>
      <c r="J5" s="39">
        <f t="shared" si="0"/>
        <v>56329282</v>
      </c>
      <c r="K5" s="39">
        <f t="shared" si="0"/>
        <v>58838191</v>
      </c>
      <c r="L5" s="109">
        <f t="shared" si="0"/>
        <v>59767831</v>
      </c>
      <c r="M5" s="103"/>
    </row>
    <row r="6" spans="1:14">
      <c r="A6" s="39" t="s">
        <v>417</v>
      </c>
      <c r="B6" s="110">
        <v>48227379</v>
      </c>
      <c r="C6" s="111">
        <v>50342453</v>
      </c>
      <c r="D6" s="218">
        <v>50925564</v>
      </c>
      <c r="E6" s="39"/>
      <c r="F6" s="105">
        <v>10019862</v>
      </c>
      <c r="G6" s="111">
        <v>10420229</v>
      </c>
      <c r="H6" s="217">
        <v>10525519</v>
      </c>
      <c r="I6" s="39"/>
      <c r="J6" s="39">
        <f t="shared" si="0"/>
        <v>58247241</v>
      </c>
      <c r="K6" s="39">
        <f t="shared" si="0"/>
        <v>60762682</v>
      </c>
      <c r="L6" s="109">
        <f t="shared" si="0"/>
        <v>61451083</v>
      </c>
      <c r="M6" s="103"/>
    </row>
    <row r="7" spans="1:14">
      <c r="A7" s="39" t="s">
        <v>418</v>
      </c>
      <c r="B7" s="110">
        <v>78513905</v>
      </c>
      <c r="C7" s="110">
        <v>81779766</v>
      </c>
      <c r="D7" s="219">
        <v>78894813</v>
      </c>
      <c r="E7" s="39"/>
      <c r="F7" s="105">
        <v>16312337</v>
      </c>
      <c r="G7" s="105">
        <v>16924242.999999996</v>
      </c>
      <c r="H7" s="219">
        <v>16042280</v>
      </c>
      <c r="I7" s="39"/>
      <c r="J7" s="39">
        <f t="shared" si="0"/>
        <v>94826242</v>
      </c>
      <c r="K7" s="39">
        <f t="shared" si="0"/>
        <v>98704009</v>
      </c>
      <c r="L7" s="109">
        <f t="shared" si="0"/>
        <v>94937093</v>
      </c>
      <c r="M7" s="103"/>
    </row>
    <row r="8" spans="1:14">
      <c r="A8" s="39" t="s">
        <v>419</v>
      </c>
      <c r="B8" s="100">
        <v>79445797</v>
      </c>
      <c r="C8" s="100">
        <v>82657070</v>
      </c>
      <c r="D8" s="227">
        <v>80756701</v>
      </c>
      <c r="E8" s="39"/>
      <c r="F8" s="105">
        <v>16506621</v>
      </c>
      <c r="G8" s="105">
        <v>17106488</v>
      </c>
      <c r="H8" s="228">
        <v>16422852</v>
      </c>
      <c r="I8" s="39"/>
      <c r="J8" s="39">
        <f t="shared" si="0"/>
        <v>95952418</v>
      </c>
      <c r="K8" s="39">
        <f t="shared" si="0"/>
        <v>99763558</v>
      </c>
      <c r="L8" s="109">
        <f t="shared" si="0"/>
        <v>97179553</v>
      </c>
      <c r="M8" s="103"/>
    </row>
    <row r="9" spans="1:14">
      <c r="A9" s="39" t="s">
        <v>420</v>
      </c>
      <c r="B9" s="100">
        <v>97645185</v>
      </c>
      <c r="C9" s="100">
        <v>101394190</v>
      </c>
      <c r="D9" s="104"/>
      <c r="E9" s="39"/>
      <c r="F9" s="105">
        <v>20298391</v>
      </c>
      <c r="G9" s="100">
        <v>20994769</v>
      </c>
      <c r="H9" s="104"/>
      <c r="I9" s="39"/>
      <c r="J9" s="39">
        <f t="shared" si="0"/>
        <v>117943576</v>
      </c>
      <c r="K9" s="39">
        <f t="shared" si="0"/>
        <v>122388959</v>
      </c>
      <c r="L9" s="109">
        <f t="shared" si="0"/>
        <v>0</v>
      </c>
      <c r="M9" s="103"/>
    </row>
    <row r="10" spans="1:14">
      <c r="A10" s="39" t="s">
        <v>421</v>
      </c>
      <c r="B10" s="100">
        <v>99660960</v>
      </c>
      <c r="C10" s="100">
        <v>103223757</v>
      </c>
      <c r="D10" s="104"/>
      <c r="E10" s="39"/>
      <c r="F10" s="100">
        <v>20717558</v>
      </c>
      <c r="G10" s="100">
        <v>21373193</v>
      </c>
      <c r="H10" s="104"/>
      <c r="I10" s="39"/>
      <c r="J10" s="39">
        <f t="shared" si="0"/>
        <v>120378518</v>
      </c>
      <c r="K10" s="39">
        <f t="shared" si="0"/>
        <v>124596950</v>
      </c>
      <c r="L10" s="39">
        <f t="shared" si="0"/>
        <v>0</v>
      </c>
      <c r="M10" s="103"/>
    </row>
    <row r="11" spans="1:14">
      <c r="A11" s="39" t="s">
        <v>422</v>
      </c>
      <c r="B11" s="100">
        <v>128150735</v>
      </c>
      <c r="C11" s="100">
        <v>132960286</v>
      </c>
      <c r="D11" s="104"/>
      <c r="E11" s="39"/>
      <c r="F11" s="112">
        <v>26641580</v>
      </c>
      <c r="G11" s="100">
        <v>27533397</v>
      </c>
      <c r="H11" s="104"/>
      <c r="I11" s="39"/>
      <c r="J11" s="39">
        <f t="shared" si="0"/>
        <v>154792315</v>
      </c>
      <c r="K11" s="39">
        <f t="shared" si="0"/>
        <v>160493683</v>
      </c>
      <c r="L11" s="39">
        <f t="shared" si="0"/>
        <v>0</v>
      </c>
      <c r="M11" s="103"/>
    </row>
    <row r="12" spans="1:14" ht="15" thickBot="1">
      <c r="A12" s="39" t="s">
        <v>423</v>
      </c>
      <c r="B12" s="113">
        <v>130264358</v>
      </c>
      <c r="C12" s="100">
        <v>134624617</v>
      </c>
      <c r="D12" s="104"/>
      <c r="E12" s="39"/>
      <c r="F12" s="113">
        <v>27082312</v>
      </c>
      <c r="G12" s="114">
        <v>27888268</v>
      </c>
      <c r="H12" s="106"/>
      <c r="I12" s="39"/>
      <c r="J12" s="39">
        <f t="shared" si="0"/>
        <v>157346670</v>
      </c>
      <c r="K12" s="39">
        <f t="shared" si="0"/>
        <v>162512885</v>
      </c>
      <c r="L12" s="39">
        <f t="shared" si="0"/>
        <v>0</v>
      </c>
      <c r="M12" s="103"/>
    </row>
    <row r="13" spans="1:14">
      <c r="A13" s="39" t="s">
        <v>424</v>
      </c>
      <c r="B13" s="100">
        <v>161332377</v>
      </c>
      <c r="C13" s="100">
        <v>168773287</v>
      </c>
      <c r="D13" s="104"/>
      <c r="E13" s="115" t="s">
        <v>22</v>
      </c>
      <c r="F13" s="114">
        <v>33204350</v>
      </c>
      <c r="G13" s="116">
        <v>34866802</v>
      </c>
      <c r="H13" s="117"/>
      <c r="I13" s="115" t="s">
        <v>22</v>
      </c>
      <c r="J13" s="39">
        <f t="shared" si="0"/>
        <v>194536727</v>
      </c>
      <c r="K13" s="39">
        <f t="shared" si="0"/>
        <v>203640089</v>
      </c>
      <c r="L13" s="109">
        <f t="shared" si="0"/>
        <v>0</v>
      </c>
      <c r="M13" s="118"/>
      <c r="N13" s="75"/>
    </row>
    <row r="14" spans="1:14">
      <c r="A14" s="119" t="s">
        <v>425</v>
      </c>
      <c r="B14" s="120">
        <v>162536856</v>
      </c>
      <c r="C14" s="120">
        <v>170121597</v>
      </c>
      <c r="D14" s="121"/>
      <c r="E14" s="122">
        <f>D14*1000/$N$15</f>
        <v>0</v>
      </c>
      <c r="F14" s="120">
        <v>33450177</v>
      </c>
      <c r="G14" s="120">
        <v>35141606</v>
      </c>
      <c r="H14" s="121"/>
      <c r="I14" s="122">
        <f>H14*1000/$N$15</f>
        <v>0</v>
      </c>
      <c r="J14" s="119">
        <f t="shared" si="0"/>
        <v>195987033</v>
      </c>
      <c r="K14" s="119">
        <f t="shared" si="0"/>
        <v>205263203</v>
      </c>
      <c r="L14" s="123">
        <f>D14+H14</f>
        <v>0</v>
      </c>
      <c r="M14" s="103"/>
      <c r="N14" s="99" t="s">
        <v>434</v>
      </c>
    </row>
    <row r="15" spans="1:14">
      <c r="A15" s="134" t="s">
        <v>426</v>
      </c>
      <c r="B15" s="131"/>
      <c r="C15" s="131"/>
      <c r="D15" s="135">
        <v>172290000</v>
      </c>
      <c r="E15" s="136">
        <f>D15*1000/$N$15</f>
        <v>32098.264022147785</v>
      </c>
      <c r="F15" s="131"/>
      <c r="G15" s="131"/>
      <c r="H15" s="137">
        <v>35410000</v>
      </c>
      <c r="I15" s="136">
        <f>H15*1000/$N$15</f>
        <v>6597.0139243383428</v>
      </c>
      <c r="J15" s="131"/>
      <c r="K15" s="131"/>
      <c r="L15" s="138">
        <f t="shared" si="0"/>
        <v>207700000</v>
      </c>
      <c r="M15" s="124"/>
      <c r="N15" s="189">
        <v>5367580</v>
      </c>
    </row>
    <row r="16" spans="1:14">
      <c r="A16" s="39" t="s">
        <v>431</v>
      </c>
      <c r="B16" s="39"/>
      <c r="C16" s="139"/>
      <c r="D16" s="131">
        <v>168300000</v>
      </c>
      <c r="E16" s="136">
        <f>D16*1000/$N$15</f>
        <v>31354.912269588902</v>
      </c>
      <c r="F16" s="39"/>
      <c r="G16" s="139"/>
      <c r="H16" s="131">
        <v>34100000</v>
      </c>
      <c r="I16" s="136">
        <f>H16*1000/$N$15</f>
        <v>6352.9560807663793</v>
      </c>
      <c r="J16" s="140"/>
      <c r="K16" s="139"/>
      <c r="L16" s="131">
        <f>D16+H16</f>
        <v>202400000</v>
      </c>
      <c r="M16" s="125"/>
      <c r="N16" s="53"/>
    </row>
    <row r="17" spans="1:14" ht="15" thickBot="1">
      <c r="A17" s="134" t="s">
        <v>432</v>
      </c>
      <c r="B17" s="141"/>
      <c r="C17" s="139"/>
      <c r="D17" s="142"/>
      <c r="E17" s="143">
        <f>D17*1000/$N$15</f>
        <v>0</v>
      </c>
      <c r="F17" s="141"/>
      <c r="G17" s="139"/>
      <c r="H17" s="131"/>
      <c r="I17" s="143">
        <f>H17*1000/$N$15</f>
        <v>0</v>
      </c>
      <c r="J17" s="140"/>
      <c r="K17" s="139"/>
      <c r="L17" s="131">
        <f>D17+H17</f>
        <v>0</v>
      </c>
      <c r="M17" s="125"/>
      <c r="N17" s="53"/>
    </row>
    <row r="18" spans="1:14">
      <c r="A18" s="78"/>
      <c r="B18" s="53"/>
      <c r="C18" s="79"/>
      <c r="D18" s="80"/>
      <c r="E18" s="77"/>
      <c r="F18" s="53"/>
      <c r="G18" s="79"/>
      <c r="H18" s="80"/>
      <c r="I18" s="77"/>
      <c r="J18" s="53"/>
      <c r="K18" s="79"/>
      <c r="L18" s="81"/>
      <c r="M18" s="57"/>
      <c r="N18" s="53"/>
    </row>
    <row r="19" spans="1:14">
      <c r="A19" s="78"/>
      <c r="B19" s="53"/>
      <c r="C19" s="79"/>
      <c r="D19" s="80"/>
      <c r="E19" s="77"/>
      <c r="F19" s="53"/>
      <c r="G19" s="79"/>
      <c r="H19" s="80"/>
      <c r="I19" s="77"/>
      <c r="J19" s="53"/>
      <c r="K19" s="79"/>
      <c r="L19" s="81"/>
      <c r="M19" s="82"/>
      <c r="N19" s="53"/>
    </row>
    <row r="20" spans="1:14">
      <c r="A20" s="78"/>
      <c r="B20" s="53"/>
      <c r="C20" s="79"/>
      <c r="D20" s="80"/>
      <c r="E20" s="77"/>
      <c r="F20" s="53"/>
      <c r="G20" s="79"/>
      <c r="H20" s="80"/>
      <c r="I20" s="77"/>
      <c r="J20" s="53"/>
      <c r="K20" s="79"/>
      <c r="L20" s="81"/>
      <c r="M20" s="57"/>
      <c r="N20" s="53"/>
    </row>
    <row r="21" spans="1:14">
      <c r="A21" s="126" t="s">
        <v>427</v>
      </c>
      <c r="B21" s="254" t="s">
        <v>412</v>
      </c>
      <c r="C21" s="254"/>
      <c r="D21" s="254"/>
      <c r="E21" s="127"/>
      <c r="F21" s="254" t="s">
        <v>413</v>
      </c>
      <c r="G21" s="254"/>
      <c r="H21" s="254"/>
      <c r="I21" s="127"/>
      <c r="J21" s="254" t="s">
        <v>414</v>
      </c>
      <c r="K21" s="254"/>
      <c r="L21" s="254"/>
    </row>
    <row r="22" spans="1:14">
      <c r="A22" s="128" t="s">
        <v>428</v>
      </c>
      <c r="B22" s="129">
        <f>B2</f>
        <v>2018</v>
      </c>
      <c r="C22" s="129">
        <f t="shared" ref="C22:L22" si="1">C2</f>
        <v>2019</v>
      </c>
      <c r="D22" s="129">
        <v>2020</v>
      </c>
      <c r="E22" s="129"/>
      <c r="F22" s="129">
        <f t="shared" si="1"/>
        <v>2018</v>
      </c>
      <c r="G22" s="129">
        <f t="shared" si="1"/>
        <v>2019</v>
      </c>
      <c r="H22" s="129">
        <f t="shared" si="1"/>
        <v>2020</v>
      </c>
      <c r="I22" s="129"/>
      <c r="J22" s="129">
        <f t="shared" si="1"/>
        <v>2018</v>
      </c>
      <c r="K22" s="129">
        <f t="shared" si="1"/>
        <v>2019</v>
      </c>
      <c r="L22" s="129">
        <f t="shared" si="1"/>
        <v>2020</v>
      </c>
    </row>
    <row r="23" spans="1:14">
      <c r="A23" s="39" t="s">
        <v>397</v>
      </c>
      <c r="B23" s="130">
        <v>4.9103484239644855E-2</v>
      </c>
      <c r="C23" s="130">
        <f>(C3-B3)/B3</f>
        <v>4.9639711769415534E-2</v>
      </c>
      <c r="D23" s="130">
        <f>(D3-C3)/C3</f>
        <v>3.0746113615962672E-2</v>
      </c>
      <c r="E23" s="39"/>
      <c r="F23" s="130">
        <v>4.1320075431998185E-2</v>
      </c>
      <c r="G23" s="130">
        <f>(G3-F3)/F3</f>
        <v>4.4899297713702317E-2</v>
      </c>
      <c r="H23" s="130">
        <f>(H3-G3)/G3</f>
        <v>2.6398549428736897E-2</v>
      </c>
      <c r="I23" s="39"/>
      <c r="J23" s="130">
        <v>4.7748577618323636E-2</v>
      </c>
      <c r="K23" s="130">
        <f>(K3-J3)/J3</f>
        <v>4.8819581271665233E-2</v>
      </c>
      <c r="L23" s="130">
        <f>(L3-K3)/K3</f>
        <v>2.9996760810031022E-2</v>
      </c>
      <c r="N23" s="84"/>
    </row>
    <row r="24" spans="1:14">
      <c r="A24" s="39" t="s">
        <v>415</v>
      </c>
      <c r="B24" s="130">
        <v>4.5865236941296537E-2</v>
      </c>
      <c r="C24" s="130">
        <f t="shared" ref="C24:D34" si="2">(C4-B4)/B4</f>
        <v>5.0998956453042275E-2</v>
      </c>
      <c r="D24" s="130">
        <f t="shared" si="2"/>
        <v>2.6474443429102629E-2</v>
      </c>
      <c r="E24" s="39"/>
      <c r="F24" s="130">
        <v>3.8524943327311094E-2</v>
      </c>
      <c r="G24" s="130">
        <f t="shared" ref="G24:H34" si="3">(G4-F4)/F4</f>
        <v>4.6184918353063917E-2</v>
      </c>
      <c r="H24" s="130">
        <f t="shared" si="3"/>
        <v>2.2562749033607651E-2</v>
      </c>
      <c r="I24" s="39"/>
      <c r="J24" s="130">
        <v>4.4592352899124013E-2</v>
      </c>
      <c r="K24" s="130">
        <f t="shared" ref="K24:L34" si="4">(K4-J4)/J4</f>
        <v>5.016900054172832E-2</v>
      </c>
      <c r="L24" s="130">
        <f t="shared" si="4"/>
        <v>2.5802612988474478E-2</v>
      </c>
      <c r="N24" s="84"/>
    </row>
    <row r="25" spans="1:14">
      <c r="A25" s="39" t="s">
        <v>416</v>
      </c>
      <c r="B25" s="130">
        <v>3.9248145295024808E-2</v>
      </c>
      <c r="C25" s="130">
        <f t="shared" si="2"/>
        <v>4.529658581192194E-2</v>
      </c>
      <c r="D25" s="130">
        <f t="shared" si="2"/>
        <v>1.5979408592894182E-2</v>
      </c>
      <c r="E25" s="39"/>
      <c r="F25" s="130">
        <v>3.3206145517100619E-2</v>
      </c>
      <c r="G25" s="130">
        <f t="shared" si="3"/>
        <v>4.0905092567784254E-2</v>
      </c>
      <c r="H25" s="130">
        <f t="shared" si="3"/>
        <v>1.4934014244971374E-2</v>
      </c>
      <c r="I25" s="39"/>
      <c r="J25" s="130">
        <v>3.8202237664901717E-2</v>
      </c>
      <c r="K25" s="130">
        <f t="shared" si="4"/>
        <v>4.4540049347690958E-2</v>
      </c>
      <c r="L25" s="130">
        <f t="shared" si="4"/>
        <v>1.579994191187829E-2</v>
      </c>
      <c r="N25" s="84"/>
    </row>
    <row r="26" spans="1:14">
      <c r="A26" s="39" t="s">
        <v>417</v>
      </c>
      <c r="B26" s="130">
        <v>4.6107293275969206E-2</v>
      </c>
      <c r="C26" s="130">
        <f t="shared" si="2"/>
        <v>4.3856291671998185E-2</v>
      </c>
      <c r="D26" s="130">
        <f t="shared" si="2"/>
        <v>1.1582888104399681E-2</v>
      </c>
      <c r="E26" s="39"/>
      <c r="F26" s="130">
        <v>4.012973357675334E-2</v>
      </c>
      <c r="G26" s="130">
        <f t="shared" si="3"/>
        <v>3.9957336737771437E-2</v>
      </c>
      <c r="H26" s="130">
        <f t="shared" si="3"/>
        <v>1.0104384462184084E-2</v>
      </c>
      <c r="I26" s="39"/>
      <c r="J26" s="130">
        <v>4.507412779319607E-2</v>
      </c>
      <c r="K26" s="130">
        <f t="shared" si="4"/>
        <v>4.3185581957435548E-2</v>
      </c>
      <c r="L26" s="130">
        <f t="shared" si="4"/>
        <v>1.1329338622676334E-2</v>
      </c>
      <c r="N26" s="84"/>
    </row>
    <row r="27" spans="1:14">
      <c r="A27" s="39" t="s">
        <v>418</v>
      </c>
      <c r="B27" s="130">
        <v>3.9351978070671333E-2</v>
      </c>
      <c r="C27" s="130">
        <f t="shared" si="2"/>
        <v>4.1595956792621638E-2</v>
      </c>
      <c r="D27" s="130">
        <f t="shared" si="2"/>
        <v>-3.5277100205936024E-2</v>
      </c>
      <c r="E27" s="39"/>
      <c r="F27" s="130">
        <v>3.339628059778383E-2</v>
      </c>
      <c r="G27" s="130">
        <f t="shared" si="3"/>
        <v>3.7511853758293266E-2</v>
      </c>
      <c r="H27" s="130">
        <f t="shared" si="3"/>
        <v>-5.2112404672988707E-2</v>
      </c>
      <c r="I27" s="39"/>
      <c r="J27" s="130">
        <v>3.8322574485050213E-2</v>
      </c>
      <c r="K27" s="130">
        <f t="shared" si="4"/>
        <v>4.0893395311394923E-2</v>
      </c>
      <c r="L27" s="130">
        <f t="shared" si="4"/>
        <v>-3.8163758880351048E-2</v>
      </c>
      <c r="N27" s="84"/>
    </row>
    <row r="28" spans="1:14">
      <c r="A28" s="39" t="s">
        <v>419</v>
      </c>
      <c r="B28" s="130">
        <v>3.7824573782937063E-2</v>
      </c>
      <c r="C28" s="130">
        <f t="shared" si="2"/>
        <v>4.0420930008418191E-2</v>
      </c>
      <c r="D28" s="130">
        <f t="shared" si="2"/>
        <v>-2.2991003673369984E-2</v>
      </c>
      <c r="E28" s="39"/>
      <c r="F28" s="130">
        <v>3.1675999172740228E-2</v>
      </c>
      <c r="G28" s="130">
        <f t="shared" si="3"/>
        <v>3.6340993108159449E-2</v>
      </c>
      <c r="H28" s="130">
        <f t="shared" si="3"/>
        <v>-3.9963550671534682E-2</v>
      </c>
      <c r="I28" s="39"/>
      <c r="J28" s="130">
        <v>3.6761625119360992E-2</v>
      </c>
      <c r="K28" s="130">
        <f t="shared" si="4"/>
        <v>3.9719061587379693E-2</v>
      </c>
      <c r="L28" s="130">
        <f t="shared" si="4"/>
        <v>-2.5901291531723436E-2</v>
      </c>
      <c r="N28" s="84"/>
    </row>
    <row r="29" spans="1:14">
      <c r="A29" s="39" t="s">
        <v>420</v>
      </c>
      <c r="B29" s="130">
        <v>4.0255859949535996E-2</v>
      </c>
      <c r="C29" s="130">
        <f t="shared" si="2"/>
        <v>3.8394161473502254E-2</v>
      </c>
      <c r="D29" s="150"/>
      <c r="E29" s="39"/>
      <c r="F29" s="130">
        <v>3.4325777095012035E-2</v>
      </c>
      <c r="G29" s="130">
        <f t="shared" si="3"/>
        <v>3.4307054189664593E-2</v>
      </c>
      <c r="H29" s="150"/>
      <c r="I29" s="39"/>
      <c r="J29" s="130">
        <v>3.9230438036182237E-2</v>
      </c>
      <c r="K29" s="130">
        <f t="shared" si="4"/>
        <v>3.7690759859612871E-2</v>
      </c>
      <c r="L29" s="130"/>
      <c r="N29" s="84"/>
    </row>
    <row r="30" spans="1:14">
      <c r="A30" s="39" t="s">
        <v>421</v>
      </c>
      <c r="B30" s="130">
        <v>3.2705689682058718E-2</v>
      </c>
      <c r="C30" s="130">
        <f t="shared" si="2"/>
        <v>3.5749173999527997E-2</v>
      </c>
      <c r="D30" s="150"/>
      <c r="E30" s="39"/>
      <c r="F30" s="130">
        <v>2.679858750973331E-2</v>
      </c>
      <c r="G30" s="130">
        <f t="shared" si="3"/>
        <v>3.1646345577987518E-2</v>
      </c>
      <c r="H30" s="150"/>
      <c r="I30" s="39"/>
      <c r="J30" s="130">
        <v>3.1684219769647567E-2</v>
      </c>
      <c r="K30" s="130">
        <f t="shared" si="4"/>
        <v>3.5043063082069177E-2</v>
      </c>
      <c r="L30" s="130"/>
      <c r="N30" s="84"/>
    </row>
    <row r="31" spans="1:14">
      <c r="A31" s="39" t="s">
        <v>422</v>
      </c>
      <c r="B31" s="130">
        <v>3.8289238094520478E-2</v>
      </c>
      <c r="C31" s="130">
        <f t="shared" si="2"/>
        <v>3.7530420719007189E-2</v>
      </c>
      <c r="D31" s="150"/>
      <c r="E31" s="39"/>
      <c r="F31" s="130">
        <v>3.239649424523465E-2</v>
      </c>
      <c r="G31" s="130">
        <f t="shared" si="3"/>
        <v>3.3474628757003154E-2</v>
      </c>
      <c r="H31" s="150"/>
      <c r="I31" s="39"/>
      <c r="J31" s="130">
        <v>3.7270239601218141E-2</v>
      </c>
      <c r="K31" s="130">
        <f t="shared" si="4"/>
        <v>3.6832371167780521E-2</v>
      </c>
      <c r="L31" s="130"/>
      <c r="N31" s="84"/>
    </row>
    <row r="32" spans="1:14">
      <c r="A32" s="39" t="s">
        <v>423</v>
      </c>
      <c r="B32" s="130">
        <v>4.5742049579744731E-2</v>
      </c>
      <c r="C32" s="130">
        <f t="shared" si="2"/>
        <v>3.3472386974800893E-2</v>
      </c>
      <c r="D32" s="150"/>
      <c r="E32" s="39"/>
      <c r="F32" s="130">
        <v>3.9742970451783502E-2</v>
      </c>
      <c r="G32" s="130">
        <f t="shared" si="3"/>
        <v>2.975949763816324E-2</v>
      </c>
      <c r="H32" s="150"/>
      <c r="I32" s="39"/>
      <c r="J32" s="130">
        <v>4.4704568292644256E-2</v>
      </c>
      <c r="K32" s="130">
        <f t="shared" si="4"/>
        <v>3.283332910699667E-2</v>
      </c>
      <c r="L32" s="130"/>
      <c r="N32" s="84"/>
    </row>
    <row r="33" spans="1:14">
      <c r="A33" s="39" t="s">
        <v>424</v>
      </c>
      <c r="B33" s="130">
        <v>3.8921751244789651E-2</v>
      </c>
      <c r="C33" s="130">
        <f t="shared" si="2"/>
        <v>4.6121616369663977E-2</v>
      </c>
      <c r="D33" s="150"/>
      <c r="E33" s="131"/>
      <c r="F33" s="132">
        <v>3.5032410505661492E-2</v>
      </c>
      <c r="G33" s="130">
        <f t="shared" si="3"/>
        <v>5.0067295399548552E-2</v>
      </c>
      <c r="H33" s="130"/>
      <c r="I33" s="131"/>
      <c r="J33" s="132">
        <v>3.8255834704755347E-2</v>
      </c>
      <c r="K33" s="130">
        <f t="shared" si="4"/>
        <v>4.6795081527201805E-2</v>
      </c>
      <c r="L33" s="130"/>
      <c r="N33" s="84"/>
    </row>
    <row r="34" spans="1:14">
      <c r="A34" s="119" t="s">
        <v>425</v>
      </c>
      <c r="B34" s="133">
        <v>3.800896552084413E-2</v>
      </c>
      <c r="C34" s="133">
        <f t="shared" si="2"/>
        <v>4.6664745379349531E-2</v>
      </c>
      <c r="D34" s="151"/>
      <c r="E34" s="119"/>
      <c r="F34" s="133">
        <v>3.4093783432044202E-2</v>
      </c>
      <c r="G34" s="133">
        <f t="shared" si="3"/>
        <v>5.0565621820177514E-2</v>
      </c>
      <c r="H34" s="133"/>
      <c r="I34" s="119"/>
      <c r="J34" s="133">
        <v>3.73386432072043E-2</v>
      </c>
      <c r="K34" s="133">
        <f t="shared" si="4"/>
        <v>4.7330529260065896E-2</v>
      </c>
      <c r="L34" s="133"/>
      <c r="N34" s="84"/>
    </row>
    <row r="35" spans="1:14">
      <c r="A35" s="134" t="s">
        <v>426</v>
      </c>
      <c r="B35" s="103"/>
      <c r="C35" s="103"/>
      <c r="D35" s="130">
        <f>(D15-C$14)/C$14</f>
        <v>1.2746194711539182E-2</v>
      </c>
      <c r="E35" s="103"/>
      <c r="F35" s="103"/>
      <c r="G35" s="103"/>
      <c r="H35" s="130">
        <f>(H15-G$14)/G$14</f>
        <v>7.6374995496790894E-3</v>
      </c>
      <c r="I35" s="103"/>
      <c r="J35" s="103"/>
      <c r="K35" s="103"/>
      <c r="L35" s="130">
        <f>(L15-K$14)/K$14</f>
        <v>1.1871572519503167E-2</v>
      </c>
    </row>
    <row r="36" spans="1:14">
      <c r="A36" s="39" t="s">
        <v>431</v>
      </c>
      <c r="B36" s="103"/>
      <c r="C36" s="103"/>
      <c r="D36" s="130">
        <f>(D16-C$14)/C$14</f>
        <v>-1.0707617563688871E-2</v>
      </c>
      <c r="E36" s="103"/>
      <c r="F36" s="103"/>
      <c r="G36" s="103"/>
      <c r="H36" s="130">
        <f>(H16-G$14)/G$14</f>
        <v>-2.9640250363059673E-2</v>
      </c>
      <c r="I36" s="103"/>
      <c r="J36" s="103"/>
      <c r="K36" s="103"/>
      <c r="L36" s="130">
        <f>(L16-K$14)/K$14</f>
        <v>-1.3948934627118725E-2</v>
      </c>
    </row>
    <row r="37" spans="1:14">
      <c r="A37" s="134" t="s">
        <v>432</v>
      </c>
      <c r="B37" s="103"/>
      <c r="C37" s="103"/>
      <c r="D37" s="130"/>
      <c r="E37" s="103"/>
      <c r="F37" s="103"/>
      <c r="G37" s="103"/>
      <c r="H37" s="130"/>
      <c r="I37" s="103"/>
      <c r="J37" s="103"/>
      <c r="K37" s="103"/>
      <c r="L37" s="130"/>
    </row>
    <row r="38" spans="1:14">
      <c r="A38" s="78"/>
      <c r="D38" s="85"/>
      <c r="G38" s="76"/>
      <c r="H38" s="85"/>
      <c r="L38" s="85"/>
    </row>
    <row r="39" spans="1:14">
      <c r="A39" s="80"/>
      <c r="B39" s="86"/>
      <c r="C39" s="86"/>
      <c r="D39" s="87"/>
      <c r="E39" s="86"/>
      <c r="F39" s="86"/>
      <c r="G39" s="86"/>
      <c r="H39" s="87"/>
      <c r="I39" s="86"/>
      <c r="J39" s="86"/>
      <c r="K39" s="86"/>
      <c r="L39" s="87"/>
    </row>
    <row r="40" spans="1:14">
      <c r="A40" s="39" t="s">
        <v>429</v>
      </c>
      <c r="B40" s="252" t="s">
        <v>412</v>
      </c>
      <c r="C40" s="252"/>
      <c r="D40" s="252"/>
      <c r="E40" s="252"/>
      <c r="F40" s="252" t="s">
        <v>413</v>
      </c>
      <c r="G40" s="252"/>
      <c r="H40" s="252"/>
      <c r="I40" s="252"/>
      <c r="J40" s="252" t="s">
        <v>414</v>
      </c>
      <c r="K40" s="252"/>
      <c r="L40" s="252"/>
      <c r="M40" s="252"/>
    </row>
    <row r="41" spans="1:14">
      <c r="A41" s="88"/>
      <c r="B41" s="89">
        <f>B22</f>
        <v>2018</v>
      </c>
      <c r="C41" s="89">
        <f>C22</f>
        <v>2019</v>
      </c>
      <c r="D41" s="89">
        <f>D22</f>
        <v>2020</v>
      </c>
      <c r="E41" s="90" t="s">
        <v>433</v>
      </c>
      <c r="F41" s="89">
        <f>F22</f>
        <v>2018</v>
      </c>
      <c r="G41" s="89">
        <f>G22</f>
        <v>2019</v>
      </c>
      <c r="H41" s="89">
        <f>H22</f>
        <v>2020</v>
      </c>
      <c r="I41" s="91" t="str">
        <f>E41</f>
        <v>endring 19-20</v>
      </c>
      <c r="J41" s="89">
        <f>J22</f>
        <v>2018</v>
      </c>
      <c r="K41" s="89">
        <f>K22</f>
        <v>2019</v>
      </c>
      <c r="L41" s="89">
        <f>L22</f>
        <v>2020</v>
      </c>
      <c r="M41" s="91" t="str">
        <f>I41</f>
        <v>endring 19-20</v>
      </c>
    </row>
    <row r="42" spans="1:14">
      <c r="A42" s="83" t="str">
        <f>A3</f>
        <v>Januar</v>
      </c>
      <c r="B42" s="83">
        <f>B3</f>
        <v>19313287</v>
      </c>
      <c r="C42" s="83">
        <f>C3</f>
        <v>20271993</v>
      </c>
      <c r="D42" s="83">
        <f>D3</f>
        <v>20895278</v>
      </c>
      <c r="E42" s="92">
        <f t="shared" ref="E42:E46" si="5">(D42-C42)/C42</f>
        <v>3.0746113615962672E-2</v>
      </c>
      <c r="F42" s="83">
        <f>F3</f>
        <v>4040375</v>
      </c>
      <c r="G42" s="83">
        <f>G3</f>
        <v>4221785</v>
      </c>
      <c r="H42" s="83">
        <f>H3</f>
        <v>4333234</v>
      </c>
      <c r="I42" s="92">
        <f t="shared" ref="I42:I44" si="6">(H42-G42)/G42</f>
        <v>2.6398549428736897E-2</v>
      </c>
      <c r="J42" s="83">
        <f t="shared" ref="J42:L54" si="7">B42+F42</f>
        <v>23353662</v>
      </c>
      <c r="K42" s="83">
        <f t="shared" si="7"/>
        <v>24493778</v>
      </c>
      <c r="L42" s="83">
        <f t="shared" si="7"/>
        <v>25228512</v>
      </c>
      <c r="M42" s="92">
        <f t="shared" ref="M42:M44" si="8">(L42-K42)/K42</f>
        <v>2.9996760810031022E-2</v>
      </c>
    </row>
    <row r="43" spans="1:14">
      <c r="A43" s="93" t="str">
        <f t="shared" ref="A43:A53" si="9">A4</f>
        <v>Februar</v>
      </c>
      <c r="B43" s="93">
        <f t="shared" ref="B43:D53" si="10">B4-B3</f>
        <v>1050914</v>
      </c>
      <c r="C43" s="93">
        <f t="shared" si="10"/>
        <v>1130761</v>
      </c>
      <c r="D43" s="93">
        <f t="shared" si="10"/>
        <v>1074102</v>
      </c>
      <c r="E43" s="94">
        <f t="shared" si="5"/>
        <v>-5.0106963363610875E-2</v>
      </c>
      <c r="F43" s="93">
        <f t="shared" ref="F43:H53" si="11">F4-F3</f>
        <v>201854</v>
      </c>
      <c r="G43" s="93">
        <f t="shared" si="11"/>
        <v>216371</v>
      </c>
      <c r="H43" s="93">
        <f t="shared" si="11"/>
        <v>205059</v>
      </c>
      <c r="I43" s="94">
        <f t="shared" si="6"/>
        <v>-5.2280573644342354E-2</v>
      </c>
      <c r="J43" s="93">
        <f t="shared" si="7"/>
        <v>1252768</v>
      </c>
      <c r="K43" s="93">
        <f t="shared" si="7"/>
        <v>1347132</v>
      </c>
      <c r="L43" s="93">
        <f t="shared" si="7"/>
        <v>1279161</v>
      </c>
      <c r="M43" s="94">
        <f t="shared" si="8"/>
        <v>-5.045608002779238E-2</v>
      </c>
    </row>
    <row r="44" spans="1:14">
      <c r="A44" s="93" t="str">
        <f t="shared" si="9"/>
        <v>Mars</v>
      </c>
      <c r="B44" s="93">
        <f t="shared" si="10"/>
        <v>26261057</v>
      </c>
      <c r="C44" s="93">
        <f t="shared" si="10"/>
        <v>27334469</v>
      </c>
      <c r="D44" s="93">
        <f t="shared" si="10"/>
        <v>27546635</v>
      </c>
      <c r="E44" s="94">
        <f t="shared" si="5"/>
        <v>7.7618482363787638E-3</v>
      </c>
      <c r="F44" s="93">
        <f t="shared" si="11"/>
        <v>5461795</v>
      </c>
      <c r="G44" s="93">
        <f t="shared" si="11"/>
        <v>5662812</v>
      </c>
      <c r="H44" s="93">
        <f t="shared" si="11"/>
        <v>5713523</v>
      </c>
      <c r="I44" s="94">
        <f t="shared" si="6"/>
        <v>8.9550915693475258E-3</v>
      </c>
      <c r="J44" s="93">
        <f t="shared" si="7"/>
        <v>31722852</v>
      </c>
      <c r="K44" s="93">
        <f t="shared" si="7"/>
        <v>32997281</v>
      </c>
      <c r="L44" s="93">
        <f t="shared" si="7"/>
        <v>33260158</v>
      </c>
      <c r="M44" s="94">
        <f t="shared" si="8"/>
        <v>7.9666260986776451E-3</v>
      </c>
    </row>
    <row r="45" spans="1:14">
      <c r="A45" s="93" t="str">
        <f t="shared" si="9"/>
        <v>April</v>
      </c>
      <c r="B45" s="93">
        <f t="shared" si="10"/>
        <v>1602121</v>
      </c>
      <c r="C45" s="93">
        <f t="shared" si="10"/>
        <v>1605230</v>
      </c>
      <c r="D45" s="93">
        <f t="shared" si="10"/>
        <v>1409549</v>
      </c>
      <c r="E45" s="94">
        <f t="shared" si="5"/>
        <v>-0.12190215732324963</v>
      </c>
      <c r="F45" s="93">
        <f t="shared" si="11"/>
        <v>315838</v>
      </c>
      <c r="G45" s="93">
        <f t="shared" si="11"/>
        <v>319261</v>
      </c>
      <c r="H45" s="93">
        <f t="shared" si="11"/>
        <v>273703</v>
      </c>
      <c r="I45" s="94">
        <f t="shared" ref="I45" si="12">(H45-G45)/G45</f>
        <v>-0.14269829387241159</v>
      </c>
      <c r="J45" s="93">
        <f t="shared" si="7"/>
        <v>1917959</v>
      </c>
      <c r="K45" s="93">
        <f t="shared" si="7"/>
        <v>1924491</v>
      </c>
      <c r="L45" s="93">
        <f t="shared" ref="L45" si="13">D45+H45</f>
        <v>1683252</v>
      </c>
      <c r="M45" s="94">
        <f t="shared" ref="M45" si="14">(L45-K45)/K45</f>
        <v>-0.12535210608935038</v>
      </c>
    </row>
    <row r="46" spans="1:14">
      <c r="A46" s="93" t="str">
        <f t="shared" si="9"/>
        <v>Mai</v>
      </c>
      <c r="B46" s="93">
        <f t="shared" si="10"/>
        <v>30286526</v>
      </c>
      <c r="C46" s="93">
        <f t="shared" si="10"/>
        <v>31437313</v>
      </c>
      <c r="D46" s="93">
        <f t="shared" si="10"/>
        <v>27969249</v>
      </c>
      <c r="E46" s="94">
        <f t="shared" si="5"/>
        <v>-0.1103168072920227</v>
      </c>
      <c r="F46" s="93">
        <f t="shared" si="11"/>
        <v>6292475</v>
      </c>
      <c r="G46" s="93">
        <f t="shared" si="11"/>
        <v>6504013.9999999963</v>
      </c>
      <c r="H46" s="93">
        <f t="shared" si="11"/>
        <v>5516761</v>
      </c>
      <c r="I46" s="94">
        <f t="shared" ref="I46" si="15">(H46-G46)/G46</f>
        <v>-0.15179133993253963</v>
      </c>
      <c r="J46" s="93">
        <f t="shared" si="7"/>
        <v>36579001</v>
      </c>
      <c r="K46" s="93">
        <f t="shared" si="7"/>
        <v>37941327</v>
      </c>
      <c r="L46" s="93">
        <f t="shared" ref="L46" si="16">D46+H46</f>
        <v>33486010</v>
      </c>
      <c r="M46" s="94">
        <f>(L46-K46)/K46</f>
        <v>-0.11742649380713542</v>
      </c>
    </row>
    <row r="47" spans="1:14">
      <c r="A47" s="93" t="str">
        <f t="shared" si="9"/>
        <v>Juni</v>
      </c>
      <c r="B47" s="93">
        <f t="shared" si="10"/>
        <v>931892</v>
      </c>
      <c r="C47" s="93">
        <f t="shared" si="10"/>
        <v>877304</v>
      </c>
      <c r="D47" s="93">
        <f t="shared" si="10"/>
        <v>1861888</v>
      </c>
      <c r="E47" s="94">
        <f t="shared" ref="E47" si="17">(D47-C47)/C47</f>
        <v>1.1222837237719194</v>
      </c>
      <c r="F47" s="93">
        <f t="shared" si="11"/>
        <v>194284</v>
      </c>
      <c r="G47" s="93">
        <f t="shared" si="11"/>
        <v>182245.00000000373</v>
      </c>
      <c r="H47" s="93">
        <f t="shared" si="11"/>
        <v>380572</v>
      </c>
      <c r="I47" s="94">
        <f t="shared" ref="I47" si="18">(H47-G47)/G47</f>
        <v>1.0882438475677918</v>
      </c>
      <c r="J47" s="93">
        <f t="shared" si="7"/>
        <v>1126176</v>
      </c>
      <c r="K47" s="93">
        <f t="shared" si="7"/>
        <v>1059549.0000000037</v>
      </c>
      <c r="L47" s="93">
        <f t="shared" ref="L47" si="19">D47+H47</f>
        <v>2242460</v>
      </c>
      <c r="M47" s="94">
        <f>(L47-K47)/K47</f>
        <v>1.1164287824347832</v>
      </c>
    </row>
    <row r="48" spans="1:14">
      <c r="A48" s="93" t="str">
        <f t="shared" si="9"/>
        <v>Juli</v>
      </c>
      <c r="B48" s="93">
        <f t="shared" si="10"/>
        <v>18199388</v>
      </c>
      <c r="C48" s="93">
        <f t="shared" si="10"/>
        <v>18737120</v>
      </c>
      <c r="D48" s="93"/>
      <c r="E48" s="94"/>
      <c r="F48" s="93">
        <f t="shared" si="11"/>
        <v>3791770</v>
      </c>
      <c r="G48" s="93">
        <f t="shared" si="11"/>
        <v>3888281</v>
      </c>
      <c r="H48" s="93"/>
      <c r="I48" s="94"/>
      <c r="J48" s="93">
        <f t="shared" si="7"/>
        <v>21991158</v>
      </c>
      <c r="K48" s="93">
        <f t="shared" si="7"/>
        <v>22625401</v>
      </c>
      <c r="L48" s="93"/>
      <c r="M48" s="94"/>
    </row>
    <row r="49" spans="1:13">
      <c r="A49" s="93" t="str">
        <f t="shared" si="9"/>
        <v>August</v>
      </c>
      <c r="B49" s="93">
        <f t="shared" si="10"/>
        <v>2015775</v>
      </c>
      <c r="C49" s="93">
        <f t="shared" si="10"/>
        <v>1829567</v>
      </c>
      <c r="D49" s="93"/>
      <c r="E49" s="94"/>
      <c r="F49" s="93">
        <f t="shared" si="11"/>
        <v>419167</v>
      </c>
      <c r="G49" s="93">
        <f t="shared" si="11"/>
        <v>378424</v>
      </c>
      <c r="H49" s="93"/>
      <c r="I49" s="94"/>
      <c r="J49" s="93">
        <f t="shared" si="7"/>
        <v>2434942</v>
      </c>
      <c r="K49" s="93">
        <f t="shared" si="7"/>
        <v>2207991</v>
      </c>
      <c r="L49" s="93"/>
      <c r="M49" s="94"/>
    </row>
    <row r="50" spans="1:13">
      <c r="A50" s="93" t="str">
        <f t="shared" si="9"/>
        <v>September</v>
      </c>
      <c r="B50" s="93">
        <f t="shared" si="10"/>
        <v>28489775</v>
      </c>
      <c r="C50" s="93">
        <f t="shared" si="10"/>
        <v>29736529</v>
      </c>
      <c r="D50" s="93"/>
      <c r="E50" s="94"/>
      <c r="F50" s="93">
        <f t="shared" si="11"/>
        <v>5924022</v>
      </c>
      <c r="G50" s="93">
        <f t="shared" si="11"/>
        <v>6160204</v>
      </c>
      <c r="H50" s="93"/>
      <c r="I50" s="94"/>
      <c r="J50" s="93">
        <f t="shared" si="7"/>
        <v>34413797</v>
      </c>
      <c r="K50" s="93">
        <f t="shared" si="7"/>
        <v>35896733</v>
      </c>
      <c r="L50" s="93"/>
      <c r="M50" s="94"/>
    </row>
    <row r="51" spans="1:13">
      <c r="A51" s="93" t="str">
        <f t="shared" si="9"/>
        <v>Oktober</v>
      </c>
      <c r="B51" s="93">
        <f t="shared" si="10"/>
        <v>2113623</v>
      </c>
      <c r="C51" s="93">
        <f t="shared" si="10"/>
        <v>1664331</v>
      </c>
      <c r="D51" s="93"/>
      <c r="E51" s="94"/>
      <c r="F51" s="93">
        <f t="shared" si="11"/>
        <v>440732</v>
      </c>
      <c r="G51" s="93">
        <f t="shared" si="11"/>
        <v>354871</v>
      </c>
      <c r="H51" s="93"/>
      <c r="I51" s="94"/>
      <c r="J51" s="93">
        <f t="shared" si="7"/>
        <v>2554355</v>
      </c>
      <c r="K51" s="93">
        <f t="shared" si="7"/>
        <v>2019202</v>
      </c>
      <c r="L51" s="93"/>
      <c r="M51" s="94"/>
    </row>
    <row r="52" spans="1:13">
      <c r="A52" s="93" t="str">
        <f t="shared" si="9"/>
        <v>November</v>
      </c>
      <c r="B52" s="93">
        <f t="shared" si="10"/>
        <v>31068019</v>
      </c>
      <c r="C52" s="93">
        <f t="shared" si="10"/>
        <v>34148670</v>
      </c>
      <c r="D52" s="93"/>
      <c r="E52" s="94"/>
      <c r="F52" s="93">
        <f t="shared" si="11"/>
        <v>6122038</v>
      </c>
      <c r="G52" s="93">
        <f t="shared" si="11"/>
        <v>6978534</v>
      </c>
      <c r="H52" s="93"/>
      <c r="I52" s="94"/>
      <c r="J52" s="93">
        <f t="shared" si="7"/>
        <v>37190057</v>
      </c>
      <c r="K52" s="93">
        <f t="shared" si="7"/>
        <v>41127204</v>
      </c>
      <c r="L52" s="93"/>
      <c r="M52" s="94"/>
    </row>
    <row r="53" spans="1:13">
      <c r="A53" s="93" t="str">
        <f t="shared" si="9"/>
        <v>Desember</v>
      </c>
      <c r="B53" s="93">
        <f t="shared" si="10"/>
        <v>1204479</v>
      </c>
      <c r="C53" s="93">
        <f t="shared" si="10"/>
        <v>1348310</v>
      </c>
      <c r="D53" s="93"/>
      <c r="E53" s="94"/>
      <c r="F53" s="93">
        <f t="shared" si="11"/>
        <v>245827</v>
      </c>
      <c r="G53" s="93">
        <f t="shared" si="11"/>
        <v>274804</v>
      </c>
      <c r="H53" s="93"/>
      <c r="I53" s="94"/>
      <c r="J53" s="93">
        <f t="shared" si="7"/>
        <v>1450306</v>
      </c>
      <c r="K53" s="93">
        <f t="shared" si="7"/>
        <v>1623114</v>
      </c>
      <c r="L53" s="93"/>
      <c r="M53" s="94"/>
    </row>
    <row r="54" spans="1:13">
      <c r="A54" s="95" t="s">
        <v>430</v>
      </c>
      <c r="B54" s="95">
        <f>SUM(B42:B53)</f>
        <v>162536856</v>
      </c>
      <c r="C54" s="95">
        <f>SUM(C42:C53)</f>
        <v>170121597</v>
      </c>
      <c r="D54" s="95"/>
      <c r="E54" s="96"/>
      <c r="F54" s="95">
        <f>SUM(F42:F53)</f>
        <v>33450177</v>
      </c>
      <c r="G54" s="95">
        <f>SUM(G42:G53)</f>
        <v>35141606</v>
      </c>
      <c r="H54" s="95"/>
      <c r="I54" s="96"/>
      <c r="J54" s="95">
        <f t="shared" si="7"/>
        <v>195987033</v>
      </c>
      <c r="K54" s="95">
        <f t="shared" si="7"/>
        <v>205263203</v>
      </c>
      <c r="L54" s="95"/>
      <c r="M54" s="96"/>
    </row>
    <row r="55" spans="1:13">
      <c r="A55" s="35"/>
      <c r="B55" s="35"/>
      <c r="D55" s="35"/>
      <c r="E55" s="84"/>
      <c r="H55" s="35"/>
      <c r="I55" s="84"/>
      <c r="L55" s="35"/>
      <c r="M55" s="84"/>
    </row>
    <row r="56" spans="1:13">
      <c r="A56" s="35"/>
      <c r="D56" s="35"/>
      <c r="H56" s="35"/>
      <c r="L56" s="35"/>
    </row>
    <row r="57" spans="1:13">
      <c r="A57" s="35"/>
      <c r="E57" s="97"/>
      <c r="F57" s="97"/>
      <c r="G57" s="97"/>
      <c r="H57" s="97"/>
      <c r="I57" s="97"/>
      <c r="J57" s="97"/>
      <c r="K57" s="97"/>
      <c r="L57" s="98"/>
    </row>
    <row r="58" spans="1:13">
      <c r="A58" s="35"/>
      <c r="E58" s="36"/>
      <c r="H58" s="35"/>
      <c r="I58" s="36"/>
      <c r="L58" s="36"/>
    </row>
    <row r="59" spans="1:13">
      <c r="A59" s="35"/>
      <c r="E59" s="36"/>
      <c r="I59" s="36"/>
      <c r="L59" s="36"/>
    </row>
    <row r="60" spans="1:13">
      <c r="A60" s="35"/>
      <c r="E60" s="36"/>
      <c r="I60" s="36"/>
      <c r="L60" s="36"/>
    </row>
    <row r="61" spans="1:13">
      <c r="A61" s="35"/>
      <c r="E61" s="36"/>
      <c r="I61" s="36"/>
      <c r="L61" s="36"/>
    </row>
  </sheetData>
  <mergeCells count="9">
    <mergeCell ref="B40:E40"/>
    <mergeCell ref="F40:I40"/>
    <mergeCell ref="J40:M40"/>
    <mergeCell ref="B1:D1"/>
    <mergeCell ref="F1:H1"/>
    <mergeCell ref="J1:L1"/>
    <mergeCell ref="B21:D21"/>
    <mergeCell ref="F21:H21"/>
    <mergeCell ref="J21:L21"/>
  </mergeCells>
  <pageMargins left="0.7" right="0.7" top="0.75" bottom="0.75" header="0.3" footer="0.3"/>
  <pageSetup paperSize="9" orientation="portrait" verticalDpi="0" r:id="rId1"/>
  <ignoredErrors>
    <ignoredError sqref="E42:E43 I41 E44:E4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2C91360627C44B78A4835570E882D" ma:contentTypeVersion="13" ma:contentTypeDescription="Create a new document." ma:contentTypeScope="" ma:versionID="f5799320712b4f00de468eebf1cc4068">
  <xsd:schema xmlns:xsd="http://www.w3.org/2001/XMLSchema" xmlns:xs="http://www.w3.org/2001/XMLSchema" xmlns:p="http://schemas.microsoft.com/office/2006/metadata/properties" xmlns:ns3="51fc1baf-9680-4e3f-bfd8-971c602330ff" xmlns:ns4="414e0e88-82ea-492d-b512-90cbcb6a481e" targetNamespace="http://schemas.microsoft.com/office/2006/metadata/properties" ma:root="true" ma:fieldsID="356d1edac481d828945afc55832cb558" ns3:_="" ns4:_="">
    <xsd:import namespace="51fc1baf-9680-4e3f-bfd8-971c602330ff"/>
    <xsd:import namespace="414e0e88-82ea-492d-b512-90cbcb6a48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1baf-9680-4e3f-bfd8-971c602330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0e88-82ea-492d-b512-90cbcb6a48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045F84-296E-4DD7-A570-60CCE23F0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c1baf-9680-4e3f-bfd8-971c602330ff"/>
    <ds:schemaRef ds:uri="414e0e88-82ea-492d-b512-90cbcb6a4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060A8A-3FD4-4482-9F2C-C798D967F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E1633D-31D0-48B0-B32D-09B2790484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</dc:creator>
  <cp:lastModifiedBy>Tonje Torsgard</cp:lastModifiedBy>
  <dcterms:created xsi:type="dcterms:W3CDTF">2019-11-19T09:55:59Z</dcterms:created>
  <dcterms:modified xsi:type="dcterms:W3CDTF">2020-08-04T07:25:28Z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0x0101008042C91360627C44B78A4835570E882D</vt:lpwstr>
  </property>
</Properties>
</file>