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50" documentId="8_{7E6E4E4A-49DF-4450-BF36-81CFBAE09FF3}" xr6:coauthVersionLast="47" xr6:coauthVersionMax="47" xr10:uidLastSave="{1CD6242A-7EF4-426E-9AD2-E82001229194}"/>
  <bookViews>
    <workbookView xWindow="-25905" yWindow="0" windowWidth="26010" windowHeight="2098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4" l="1"/>
  <c r="N10" i="4"/>
  <c r="M15" i="4"/>
  <c r="M16" i="4"/>
  <c r="L50" i="4"/>
  <c r="M50" i="4"/>
  <c r="H50" i="4"/>
  <c r="I50" i="4"/>
  <c r="D50" i="4"/>
  <c r="E50" i="4" s="1"/>
  <c r="L30" i="4"/>
  <c r="H30" i="4"/>
  <c r="D30" i="4"/>
  <c r="S17" i="1"/>
  <c r="S44" i="1"/>
  <c r="S59" i="1"/>
  <c r="S72" i="1"/>
  <c r="S73" i="1"/>
  <c r="S85" i="1"/>
  <c r="S87" i="1"/>
  <c r="S99" i="1"/>
  <c r="S100" i="1"/>
  <c r="S113" i="1"/>
  <c r="S141" i="1"/>
  <c r="S156" i="1"/>
  <c r="S183" i="1"/>
  <c r="S194" i="1"/>
  <c r="S196" i="1"/>
  <c r="S222" i="1"/>
  <c r="S226" i="1"/>
  <c r="S250" i="1"/>
  <c r="S275" i="1"/>
  <c r="S282" i="1"/>
  <c r="S295" i="1"/>
  <c r="S300" i="1"/>
  <c r="S311" i="1"/>
  <c r="S321" i="1"/>
  <c r="S324" i="1"/>
  <c r="S334" i="1"/>
  <c r="S352" i="1"/>
  <c r="R16" i="1"/>
  <c r="R30" i="1"/>
  <c r="R31" i="1"/>
  <c r="R43" i="1"/>
  <c r="R44" i="1"/>
  <c r="R83" i="1"/>
  <c r="R84" i="1"/>
  <c r="R86" i="1"/>
  <c r="R87" i="1"/>
  <c r="R98" i="1"/>
  <c r="R99" i="1"/>
  <c r="R100" i="1"/>
  <c r="R113" i="1"/>
  <c r="R114" i="1"/>
  <c r="R128" i="1"/>
  <c r="R139" i="1"/>
  <c r="R141" i="1"/>
  <c r="R158" i="1"/>
  <c r="R167" i="1"/>
  <c r="R169" i="1"/>
  <c r="R170" i="1"/>
  <c r="R181" i="1"/>
  <c r="R182" i="1"/>
  <c r="R184" i="1"/>
  <c r="R198" i="1"/>
  <c r="R212" i="1"/>
  <c r="R223" i="1"/>
  <c r="R226" i="1"/>
  <c r="R240" i="1"/>
  <c r="R253" i="1"/>
  <c r="R254" i="1"/>
  <c r="R256" i="1"/>
  <c r="R284" i="1"/>
  <c r="R293" i="1"/>
  <c r="R294" i="1"/>
  <c r="R296" i="1"/>
  <c r="R298" i="1"/>
  <c r="R312" i="1"/>
  <c r="R318" i="1"/>
  <c r="R321" i="1"/>
  <c r="R332" i="1"/>
  <c r="R338" i="1"/>
  <c r="R352" i="1"/>
  <c r="R363" i="1"/>
  <c r="S158" i="1"/>
  <c r="S214" i="1"/>
  <c r="S254" i="1"/>
  <c r="S262" i="1"/>
  <c r="S361" i="1"/>
  <c r="R277" i="1"/>
  <c r="R305" i="1"/>
  <c r="R307" i="1"/>
  <c r="R319" i="1"/>
  <c r="R327" i="1"/>
  <c r="R333" i="1"/>
  <c r="R334" i="1"/>
  <c r="R347" i="1"/>
  <c r="R348" i="1"/>
  <c r="R362" i="1"/>
  <c r="Q23" i="3"/>
  <c r="O10" i="3"/>
  <c r="O15" i="3"/>
  <c r="O16" i="3"/>
  <c r="N15" i="3"/>
  <c r="K23" i="3"/>
  <c r="D12" i="3"/>
  <c r="O12" i="3" s="1"/>
  <c r="D18" i="3"/>
  <c r="O18" i="3" s="1"/>
  <c r="D19" i="3"/>
  <c r="D20" i="3"/>
  <c r="Q365" i="1"/>
  <c r="E13" i="1"/>
  <c r="S13" i="1" s="1"/>
  <c r="E15" i="1"/>
  <c r="E20" i="1"/>
  <c r="S20" i="1" s="1"/>
  <c r="R25" i="1"/>
  <c r="R28" i="1"/>
  <c r="E35" i="1"/>
  <c r="E41" i="1"/>
  <c r="R42" i="1"/>
  <c r="E43" i="1"/>
  <c r="E48" i="1"/>
  <c r="S48" i="1" s="1"/>
  <c r="E55" i="1"/>
  <c r="S55" i="1" s="1"/>
  <c r="E59" i="1"/>
  <c r="E63" i="1"/>
  <c r="R67" i="1"/>
  <c r="R69" i="1"/>
  <c r="R70" i="1"/>
  <c r="R71" i="1"/>
  <c r="E81" i="1"/>
  <c r="E84" i="1"/>
  <c r="R85" i="1"/>
  <c r="E87" i="1"/>
  <c r="E88" i="1"/>
  <c r="E90" i="1"/>
  <c r="S90" i="1" s="1"/>
  <c r="R95" i="1"/>
  <c r="E97" i="1"/>
  <c r="S97" i="1" s="1"/>
  <c r="E99" i="1"/>
  <c r="E101" i="1"/>
  <c r="E102" i="1"/>
  <c r="E104" i="1"/>
  <c r="S104" i="1" s="1"/>
  <c r="R109" i="1"/>
  <c r="E111" i="1"/>
  <c r="S111" i="1" s="1"/>
  <c r="E113" i="1"/>
  <c r="E126" i="1"/>
  <c r="R127" i="1"/>
  <c r="E139" i="1"/>
  <c r="E140" i="1"/>
  <c r="R151" i="1"/>
  <c r="R153" i="1"/>
  <c r="R154" i="1"/>
  <c r="E158" i="1"/>
  <c r="E160" i="1"/>
  <c r="S160" i="1" s="1"/>
  <c r="E167" i="1"/>
  <c r="S167" i="1" s="1"/>
  <c r="R168" i="1"/>
  <c r="E169" i="1"/>
  <c r="E172" i="1"/>
  <c r="E174" i="1"/>
  <c r="S174" i="1" s="1"/>
  <c r="E175" i="1"/>
  <c r="E179" i="1"/>
  <c r="E181" i="1"/>
  <c r="S181" i="1" s="1"/>
  <c r="E182" i="1"/>
  <c r="R183" i="1"/>
  <c r="E188" i="1"/>
  <c r="S188" i="1" s="1"/>
  <c r="E193" i="1"/>
  <c r="S193" i="1" s="1"/>
  <c r="E196" i="1"/>
  <c r="E203" i="1"/>
  <c r="E209" i="1"/>
  <c r="E210" i="1"/>
  <c r="E221" i="1"/>
  <c r="S221" i="1" s="1"/>
  <c r="E223" i="1"/>
  <c r="R224" i="1"/>
  <c r="E227" i="1"/>
  <c r="E230" i="1"/>
  <c r="S230" i="1" s="1"/>
  <c r="R235" i="1"/>
  <c r="R237" i="1"/>
  <c r="R238" i="1"/>
  <c r="R239" i="1"/>
  <c r="E242" i="1"/>
  <c r="R247" i="1"/>
  <c r="E249" i="1"/>
  <c r="S249" i="1" s="1"/>
  <c r="E252" i="1"/>
  <c r="E256" i="1"/>
  <c r="E266" i="1"/>
  <c r="R267" i="1"/>
  <c r="E277" i="1"/>
  <c r="E279" i="1"/>
  <c r="E281" i="1"/>
  <c r="E284" i="1"/>
  <c r="E291" i="1"/>
  <c r="E293" i="1"/>
  <c r="E294" i="1"/>
  <c r="E295" i="1"/>
  <c r="E297" i="1"/>
  <c r="E298" i="1"/>
  <c r="E301" i="1"/>
  <c r="E302" i="1"/>
  <c r="S302" i="1" s="1"/>
  <c r="E305" i="1"/>
  <c r="E307" i="1"/>
  <c r="E308" i="1"/>
  <c r="E309" i="1"/>
  <c r="E310" i="1"/>
  <c r="E312" i="1"/>
  <c r="E315" i="1"/>
  <c r="E319" i="1"/>
  <c r="E321" i="1"/>
  <c r="E322" i="1"/>
  <c r="E326" i="1"/>
  <c r="E329" i="1"/>
  <c r="R331" i="1"/>
  <c r="E340" i="1"/>
  <c r="E343" i="1"/>
  <c r="E347" i="1"/>
  <c r="E351" i="1"/>
  <c r="E353" i="1"/>
  <c r="E355" i="1"/>
  <c r="S355" i="1" s="1"/>
  <c r="E357" i="1"/>
  <c r="E7" i="1"/>
  <c r="M49" i="4"/>
  <c r="H49" i="4"/>
  <c r="I49" i="4"/>
  <c r="D49" i="4"/>
  <c r="E49" i="4"/>
  <c r="L29" i="4"/>
  <c r="H29" i="4"/>
  <c r="D29" i="4"/>
  <c r="R12" i="1"/>
  <c r="R26" i="1"/>
  <c r="R54" i="1"/>
  <c r="R68" i="1"/>
  <c r="R82" i="1"/>
  <c r="R124" i="1"/>
  <c r="R138" i="1"/>
  <c r="R152" i="1"/>
  <c r="R166" i="1"/>
  <c r="R180" i="1"/>
  <c r="R194" i="1"/>
  <c r="R208" i="1"/>
  <c r="R222" i="1"/>
  <c r="R236" i="1"/>
  <c r="R250" i="1"/>
  <c r="R264" i="1"/>
  <c r="R278" i="1"/>
  <c r="E34" i="1"/>
  <c r="S34" i="1"/>
  <c r="E45" i="1"/>
  <c r="E46" i="1"/>
  <c r="E73" i="1"/>
  <c r="E125" i="1"/>
  <c r="S125" i="1"/>
  <c r="S139" i="1"/>
  <c r="R140" i="1"/>
  <c r="E224" i="1"/>
  <c r="R252" i="1"/>
  <c r="E311" i="1"/>
  <c r="E328" i="1"/>
  <c r="M48" i="4"/>
  <c r="I48" i="4"/>
  <c r="H48" i="4"/>
  <c r="E48" i="4"/>
  <c r="D48" i="4"/>
  <c r="L28" i="4"/>
  <c r="H28" i="4"/>
  <c r="D28" i="4"/>
  <c r="M47" i="4"/>
  <c r="L47" i="4"/>
  <c r="I47" i="4"/>
  <c r="E47" i="4"/>
  <c r="D47" i="4"/>
  <c r="H47" i="4"/>
  <c r="L27" i="4"/>
  <c r="H27" i="4"/>
  <c r="D27" i="4"/>
  <c r="L37" i="4"/>
  <c r="H37" i="4"/>
  <c r="D37" i="4"/>
  <c r="L46" i="4"/>
  <c r="M46" i="4"/>
  <c r="H46" i="4"/>
  <c r="I46" i="4"/>
  <c r="D46" i="4"/>
  <c r="E46" i="4"/>
  <c r="L26" i="4"/>
  <c r="H26" i="4"/>
  <c r="D26" i="4"/>
  <c r="D36" i="4"/>
  <c r="H36" i="4"/>
  <c r="L36" i="4"/>
  <c r="M45" i="4"/>
  <c r="E45" i="4"/>
  <c r="D45" i="4"/>
  <c r="L25" i="4"/>
  <c r="D25" i="4"/>
  <c r="I45" i="4"/>
  <c r="H45" i="4"/>
  <c r="I44" i="4"/>
  <c r="H25" i="4"/>
  <c r="R324" i="1"/>
  <c r="R355" i="1"/>
  <c r="R23" i="1"/>
  <c r="R37" i="1"/>
  <c r="R107" i="1"/>
  <c r="R163" i="1"/>
  <c r="R191" i="1"/>
  <c r="R219" i="1"/>
  <c r="R263" i="1"/>
  <c r="R275" i="1"/>
  <c r="R289" i="1"/>
  <c r="R299" i="1"/>
  <c r="R303" i="1"/>
  <c r="R306" i="1"/>
  <c r="R317" i="1"/>
  <c r="E248" i="1"/>
  <c r="S248" i="1"/>
  <c r="E271" i="1"/>
  <c r="E276" i="1"/>
  <c r="S276" i="1"/>
  <c r="E285" i="1"/>
  <c r="R304" i="1"/>
  <c r="E318" i="1"/>
  <c r="S318" i="1"/>
  <c r="E331" i="1"/>
  <c r="S331" i="1"/>
  <c r="E332" i="1"/>
  <c r="S332" i="1" s="1"/>
  <c r="R346" i="1"/>
  <c r="E360" i="1"/>
  <c r="S360" i="1" s="1"/>
  <c r="E361" i="1"/>
  <c r="E16" i="1"/>
  <c r="E44" i="1"/>
  <c r="R58" i="1"/>
  <c r="R72" i="1"/>
  <c r="E86" i="1"/>
  <c r="R125" i="1"/>
  <c r="E142" i="1"/>
  <c r="E184" i="1"/>
  <c r="E226" i="1"/>
  <c r="E237" i="1"/>
  <c r="S237" i="1" s="1"/>
  <c r="E254" i="1"/>
  <c r="R268" i="1"/>
  <c r="R282" i="1"/>
  <c r="E352" i="1"/>
  <c r="E204" i="1"/>
  <c r="S204" i="1" s="1"/>
  <c r="E220" i="1"/>
  <c r="S220" i="1"/>
  <c r="E236" i="1"/>
  <c r="S236" i="1"/>
  <c r="E246" i="1"/>
  <c r="S246" i="1" s="1"/>
  <c r="R262" i="1"/>
  <c r="E264" i="1"/>
  <c r="S264" i="1"/>
  <c r="E274" i="1"/>
  <c r="S274" i="1" s="1"/>
  <c r="R276" i="1"/>
  <c r="R288" i="1"/>
  <c r="E306" i="1"/>
  <c r="S306" i="1"/>
  <c r="E316" i="1"/>
  <c r="S316" i="1" s="1"/>
  <c r="E320" i="1"/>
  <c r="S320" i="1"/>
  <c r="E330" i="1"/>
  <c r="S330" i="1" s="1"/>
  <c r="E334" i="1"/>
  <c r="E359" i="1"/>
  <c r="S359" i="1" s="1"/>
  <c r="E288" i="1"/>
  <c r="S288" i="1"/>
  <c r="R302" i="1"/>
  <c r="R345" i="1"/>
  <c r="R344" i="1"/>
  <c r="H15" i="4"/>
  <c r="D15" i="4"/>
  <c r="T365" i="1"/>
  <c r="E8" i="1"/>
  <c r="S8" i="1"/>
  <c r="Y8" i="1"/>
  <c r="E9" i="1"/>
  <c r="S9" i="1" s="1"/>
  <c r="Y9" i="1"/>
  <c r="E10" i="1"/>
  <c r="S10" i="1" s="1"/>
  <c r="Y10" i="1"/>
  <c r="E11" i="1"/>
  <c r="S11" i="1" s="1"/>
  <c r="Y11" i="1"/>
  <c r="E12" i="1"/>
  <c r="S12" i="1" s="1"/>
  <c r="Y12" i="1"/>
  <c r="Y13" i="1"/>
  <c r="Y14" i="1"/>
  <c r="Y15" i="1"/>
  <c r="Y16" i="1"/>
  <c r="Y17" i="1"/>
  <c r="Y18" i="1"/>
  <c r="Y19" i="1"/>
  <c r="Y20" i="1"/>
  <c r="Y21" i="1"/>
  <c r="E22" i="1"/>
  <c r="S22" i="1" s="1"/>
  <c r="Y22" i="1"/>
  <c r="E23" i="1"/>
  <c r="S23" i="1" s="1"/>
  <c r="Y23" i="1"/>
  <c r="E24" i="1"/>
  <c r="Y24" i="1"/>
  <c r="E25" i="1"/>
  <c r="S25" i="1"/>
  <c r="Y25" i="1"/>
  <c r="E26" i="1"/>
  <c r="S26" i="1"/>
  <c r="Y26" i="1"/>
  <c r="Y27" i="1"/>
  <c r="E28" i="1"/>
  <c r="Y28" i="1"/>
  <c r="Y29" i="1"/>
  <c r="E30" i="1"/>
  <c r="Y30" i="1"/>
  <c r="Y31" i="1"/>
  <c r="Y32" i="1"/>
  <c r="Y33" i="1"/>
  <c r="Y34" i="1"/>
  <c r="Y35" i="1"/>
  <c r="E36" i="1"/>
  <c r="S36" i="1" s="1"/>
  <c r="Y36" i="1"/>
  <c r="E37" i="1"/>
  <c r="S37" i="1"/>
  <c r="Y37" i="1"/>
  <c r="E38" i="1"/>
  <c r="S38" i="1" s="1"/>
  <c r="Y38" i="1"/>
  <c r="E39" i="1"/>
  <c r="S39" i="1" s="1"/>
  <c r="Y39" i="1"/>
  <c r="E40" i="1"/>
  <c r="S40" i="1"/>
  <c r="Y40" i="1"/>
  <c r="Y41" i="1"/>
  <c r="E42" i="1"/>
  <c r="S42" i="1" s="1"/>
  <c r="Y42" i="1"/>
  <c r="Y43" i="1"/>
  <c r="Y44" i="1"/>
  <c r="Y45" i="1"/>
  <c r="Y46" i="1"/>
  <c r="Y47" i="1"/>
  <c r="Y48" i="1"/>
  <c r="Y49" i="1"/>
  <c r="E50" i="1"/>
  <c r="S50" i="1" s="1"/>
  <c r="Y50" i="1"/>
  <c r="E51" i="1"/>
  <c r="S51" i="1" s="1"/>
  <c r="Y51" i="1"/>
  <c r="E52" i="1"/>
  <c r="S52" i="1"/>
  <c r="Y52" i="1"/>
  <c r="E53" i="1"/>
  <c r="S53" i="1" s="1"/>
  <c r="Y53" i="1"/>
  <c r="E54" i="1"/>
  <c r="Y54" i="1"/>
  <c r="Y55" i="1"/>
  <c r="Y56" i="1"/>
  <c r="Y57" i="1"/>
  <c r="Y58" i="1"/>
  <c r="Y59" i="1"/>
  <c r="Y60" i="1"/>
  <c r="Y61" i="1"/>
  <c r="Y62" i="1"/>
  <c r="Y63" i="1"/>
  <c r="E64" i="1"/>
  <c r="S64" i="1" s="1"/>
  <c r="Y64" i="1"/>
  <c r="E65" i="1"/>
  <c r="S65" i="1" s="1"/>
  <c r="Y65" i="1"/>
  <c r="E66" i="1"/>
  <c r="Y66" i="1"/>
  <c r="E67" i="1"/>
  <c r="Y67" i="1"/>
  <c r="E68" i="1"/>
  <c r="S68" i="1" s="1"/>
  <c r="Y68" i="1"/>
  <c r="Y69" i="1"/>
  <c r="Y70" i="1"/>
  <c r="Y71" i="1"/>
  <c r="E72" i="1"/>
  <c r="Y72" i="1"/>
  <c r="Y73" i="1"/>
  <c r="Y74" i="1"/>
  <c r="Y75" i="1"/>
  <c r="Y76" i="1"/>
  <c r="Y77" i="1"/>
  <c r="E78" i="1"/>
  <c r="S78" i="1" s="1"/>
  <c r="Y78" i="1"/>
  <c r="E79" i="1"/>
  <c r="Y79" i="1"/>
  <c r="E80" i="1"/>
  <c r="S80" i="1"/>
  <c r="Y80" i="1"/>
  <c r="Y81" i="1"/>
  <c r="E82" i="1"/>
  <c r="S82" i="1" s="1"/>
  <c r="Y82" i="1"/>
  <c r="Y83" i="1"/>
  <c r="Y84" i="1"/>
  <c r="E85" i="1"/>
  <c r="Y85" i="1"/>
  <c r="Y86" i="1"/>
  <c r="Y87" i="1"/>
  <c r="Y88" i="1"/>
  <c r="Y89" i="1"/>
  <c r="Y90" i="1"/>
  <c r="Y91" i="1"/>
  <c r="E92" i="1"/>
  <c r="S92" i="1" s="1"/>
  <c r="Y92" i="1"/>
  <c r="E93" i="1"/>
  <c r="S93" i="1"/>
  <c r="Y93" i="1"/>
  <c r="E94" i="1"/>
  <c r="S94" i="1" s="1"/>
  <c r="Y94" i="1"/>
  <c r="E95" i="1"/>
  <c r="S95" i="1" s="1"/>
  <c r="Y95" i="1"/>
  <c r="E96" i="1"/>
  <c r="S96" i="1" s="1"/>
  <c r="Y96" i="1"/>
  <c r="Y97" i="1"/>
  <c r="E98" i="1"/>
  <c r="S98" i="1"/>
  <c r="Y98" i="1"/>
  <c r="Y99" i="1"/>
  <c r="Y100" i="1"/>
  <c r="Y101" i="1"/>
  <c r="Y102" i="1"/>
  <c r="Y103" i="1"/>
  <c r="Y104" i="1"/>
  <c r="Y105" i="1"/>
  <c r="E106" i="1"/>
  <c r="Y106" i="1"/>
  <c r="E107" i="1"/>
  <c r="S107" i="1" s="1"/>
  <c r="Y107" i="1"/>
  <c r="E108" i="1"/>
  <c r="S108" i="1"/>
  <c r="Y108" i="1"/>
  <c r="E109" i="1"/>
  <c r="S109" i="1" s="1"/>
  <c r="Y109" i="1"/>
  <c r="E110" i="1"/>
  <c r="S110" i="1"/>
  <c r="Y110" i="1"/>
  <c r="Y111" i="1"/>
  <c r="Y112" i="1"/>
  <c r="Y113" i="1"/>
  <c r="E114" i="1"/>
  <c r="Y114" i="1"/>
  <c r="Y115" i="1"/>
  <c r="Y116" i="1"/>
  <c r="Y117" i="1"/>
  <c r="Y118" i="1"/>
  <c r="Y119" i="1"/>
  <c r="E120" i="1"/>
  <c r="S120" i="1" s="1"/>
  <c r="Y120" i="1"/>
  <c r="E121" i="1"/>
  <c r="S121" i="1"/>
  <c r="Y121" i="1"/>
  <c r="E122" i="1"/>
  <c r="S122" i="1" s="1"/>
  <c r="Y122" i="1"/>
  <c r="E123" i="1"/>
  <c r="S123" i="1" s="1"/>
  <c r="Y123" i="1"/>
  <c r="E124" i="1"/>
  <c r="S124" i="1" s="1"/>
  <c r="Y124" i="1"/>
  <c r="Y125" i="1"/>
  <c r="Y126" i="1"/>
  <c r="Y127" i="1"/>
  <c r="E128" i="1"/>
  <c r="Y128" i="1"/>
  <c r="Y129" i="1"/>
  <c r="Y130" i="1"/>
  <c r="Y131" i="1"/>
  <c r="Y132" i="1"/>
  <c r="Y133" i="1"/>
  <c r="E134" i="1"/>
  <c r="S134" i="1"/>
  <c r="Y134" i="1"/>
  <c r="E135" i="1"/>
  <c r="S135" i="1"/>
  <c r="Y135" i="1"/>
  <c r="E136" i="1"/>
  <c r="Y136" i="1"/>
  <c r="E137" i="1"/>
  <c r="S137" i="1" s="1"/>
  <c r="Y137" i="1"/>
  <c r="E138" i="1"/>
  <c r="S138" i="1" s="1"/>
  <c r="Y138" i="1"/>
  <c r="Y139" i="1"/>
  <c r="Y140" i="1"/>
  <c r="E141" i="1"/>
  <c r="Y141" i="1"/>
  <c r="Y142" i="1"/>
  <c r="Y143" i="1"/>
  <c r="Y144" i="1"/>
  <c r="Y145" i="1"/>
  <c r="Y146" i="1"/>
  <c r="Y147" i="1"/>
  <c r="E148" i="1"/>
  <c r="S148" i="1" s="1"/>
  <c r="Y148" i="1"/>
  <c r="E149" i="1"/>
  <c r="S149" i="1"/>
  <c r="Y149" i="1"/>
  <c r="E150" i="1"/>
  <c r="S150" i="1" s="1"/>
  <c r="Y150" i="1"/>
  <c r="E151" i="1"/>
  <c r="S151" i="1" s="1"/>
  <c r="Y151" i="1"/>
  <c r="E152" i="1"/>
  <c r="S152" i="1" s="1"/>
  <c r="Y152" i="1"/>
  <c r="Y153" i="1"/>
  <c r="Y154" i="1"/>
  <c r="Y155" i="1"/>
  <c r="E156" i="1"/>
  <c r="Y156" i="1"/>
  <c r="Y157" i="1"/>
  <c r="Y158" i="1"/>
  <c r="Y159" i="1"/>
  <c r="Y160" i="1"/>
  <c r="Y161" i="1"/>
  <c r="E162" i="1"/>
  <c r="S162" i="1"/>
  <c r="Y162" i="1"/>
  <c r="E163" i="1"/>
  <c r="S163" i="1"/>
  <c r="Y163" i="1"/>
  <c r="E164" i="1"/>
  <c r="S164" i="1" s="1"/>
  <c r="Y164" i="1"/>
  <c r="E165" i="1"/>
  <c r="S165" i="1" s="1"/>
  <c r="Y165" i="1"/>
  <c r="E166" i="1"/>
  <c r="S166" i="1" s="1"/>
  <c r="Y166" i="1"/>
  <c r="Y167" i="1"/>
  <c r="Y168" i="1"/>
  <c r="Y169" i="1"/>
  <c r="E170" i="1"/>
  <c r="Y170" i="1"/>
  <c r="Y171" i="1"/>
  <c r="Y172" i="1"/>
  <c r="Y173" i="1"/>
  <c r="Y174" i="1"/>
  <c r="Y175" i="1"/>
  <c r="E176" i="1"/>
  <c r="S176" i="1"/>
  <c r="Y176" i="1"/>
  <c r="E177" i="1"/>
  <c r="S177" i="1"/>
  <c r="Y177" i="1"/>
  <c r="E178" i="1"/>
  <c r="S178" i="1" s="1"/>
  <c r="Y178" i="1"/>
  <c r="S179" i="1"/>
  <c r="Y179" i="1"/>
  <c r="E180" i="1"/>
  <c r="S180" i="1" s="1"/>
  <c r="Y180" i="1"/>
  <c r="Y181" i="1"/>
  <c r="Y182" i="1"/>
  <c r="E183" i="1"/>
  <c r="Y183" i="1"/>
  <c r="Y184" i="1"/>
  <c r="Y185" i="1"/>
  <c r="Y186" i="1"/>
  <c r="Y187" i="1"/>
  <c r="Y188" i="1"/>
  <c r="Y189" i="1"/>
  <c r="E190" i="1"/>
  <c r="S190" i="1" s="1"/>
  <c r="Y190" i="1"/>
  <c r="E191" i="1"/>
  <c r="S191" i="1" s="1"/>
  <c r="Y191" i="1"/>
  <c r="E192" i="1"/>
  <c r="S192" i="1" s="1"/>
  <c r="Y192" i="1"/>
  <c r="Y193" i="1"/>
  <c r="E194" i="1"/>
  <c r="Y194" i="1"/>
  <c r="Y195" i="1"/>
  <c r="Y196" i="1"/>
  <c r="Y197" i="1"/>
  <c r="E198" i="1"/>
  <c r="Y198" i="1"/>
  <c r="Y199" i="1"/>
  <c r="Y200" i="1"/>
  <c r="Y201" i="1"/>
  <c r="Y202" i="1"/>
  <c r="Y203" i="1"/>
  <c r="Y204" i="1"/>
  <c r="E205" i="1"/>
  <c r="S205" i="1"/>
  <c r="Y205" i="1"/>
  <c r="E206" i="1"/>
  <c r="S206" i="1" s="1"/>
  <c r="Y206" i="1"/>
  <c r="E207" i="1"/>
  <c r="S207" i="1" s="1"/>
  <c r="Y207" i="1"/>
  <c r="E208" i="1"/>
  <c r="S208" i="1" s="1"/>
  <c r="Y208" i="1"/>
  <c r="Y209" i="1"/>
  <c r="Y210" i="1"/>
  <c r="Y211" i="1"/>
  <c r="E212" i="1"/>
  <c r="Y212" i="1"/>
  <c r="Y213" i="1"/>
  <c r="Y214" i="1"/>
  <c r="Y215" i="1"/>
  <c r="Y216" i="1"/>
  <c r="Y217" i="1"/>
  <c r="E218" i="1"/>
  <c r="S218" i="1" s="1"/>
  <c r="Y218" i="1"/>
  <c r="E219" i="1"/>
  <c r="S219" i="1"/>
  <c r="Y219" i="1"/>
  <c r="Y220" i="1"/>
  <c r="Y221" i="1"/>
  <c r="E222" i="1"/>
  <c r="Y222" i="1"/>
  <c r="Y223" i="1"/>
  <c r="Y224" i="1"/>
  <c r="Y225" i="1"/>
  <c r="Y226" i="1"/>
  <c r="Y227" i="1"/>
  <c r="Y228" i="1"/>
  <c r="Y229" i="1"/>
  <c r="Y230" i="1"/>
  <c r="Y231" i="1"/>
  <c r="E232" i="1"/>
  <c r="S232" i="1" s="1"/>
  <c r="Y232" i="1"/>
  <c r="E233" i="1"/>
  <c r="S233" i="1"/>
  <c r="Y233" i="1"/>
  <c r="E234" i="1"/>
  <c r="S234" i="1"/>
  <c r="Y234" i="1"/>
  <c r="Y235" i="1"/>
  <c r="Y236" i="1"/>
  <c r="Y237" i="1"/>
  <c r="E238" i="1"/>
  <c r="S238" i="1" s="1"/>
  <c r="Y238" i="1"/>
  <c r="Y239" i="1"/>
  <c r="E240" i="1"/>
  <c r="Y240" i="1"/>
  <c r="Y241" i="1"/>
  <c r="Y242" i="1"/>
  <c r="Y243" i="1"/>
  <c r="Y244" i="1"/>
  <c r="Y245" i="1"/>
  <c r="Y246" i="1"/>
  <c r="E247" i="1"/>
  <c r="S247" i="1"/>
  <c r="Y247" i="1"/>
  <c r="Y248" i="1"/>
  <c r="Y249" i="1"/>
  <c r="E250" i="1"/>
  <c r="Y250" i="1"/>
  <c r="Y251" i="1"/>
  <c r="Y252" i="1"/>
  <c r="Y253" i="1"/>
  <c r="Y254" i="1"/>
  <c r="Y255" i="1"/>
  <c r="Y256" i="1"/>
  <c r="Y257" i="1"/>
  <c r="Y258" i="1"/>
  <c r="Y259" i="1"/>
  <c r="E260" i="1"/>
  <c r="S260" i="1" s="1"/>
  <c r="Y260" i="1"/>
  <c r="E261" i="1"/>
  <c r="S261" i="1"/>
  <c r="Y261" i="1"/>
  <c r="E262" i="1"/>
  <c r="Y262" i="1"/>
  <c r="E263" i="1"/>
  <c r="S263" i="1" s="1"/>
  <c r="Y263" i="1"/>
  <c r="Y264" i="1"/>
  <c r="Y265" i="1"/>
  <c r="Y266" i="1"/>
  <c r="E267" i="1"/>
  <c r="Y267" i="1"/>
  <c r="E268" i="1"/>
  <c r="Y268" i="1"/>
  <c r="Y269" i="1"/>
  <c r="Y270" i="1"/>
  <c r="Y271" i="1"/>
  <c r="Y272" i="1"/>
  <c r="Y273" i="1"/>
  <c r="Y274" i="1"/>
  <c r="E275" i="1"/>
  <c r="Y275" i="1"/>
  <c r="Y276" i="1"/>
  <c r="S277" i="1"/>
  <c r="Y277" i="1"/>
  <c r="E278" i="1"/>
  <c r="S278" i="1"/>
  <c r="Y278" i="1"/>
  <c r="Y279" i="1"/>
  <c r="Y280" i="1"/>
  <c r="Y281" i="1"/>
  <c r="Y282" i="1"/>
  <c r="Y283" i="1"/>
  <c r="Y284" i="1"/>
  <c r="Y285" i="1"/>
  <c r="Y286" i="1"/>
  <c r="Y287" i="1"/>
  <c r="Y288" i="1"/>
  <c r="E289" i="1"/>
  <c r="S289" i="1" s="1"/>
  <c r="Y289" i="1"/>
  <c r="E290" i="1"/>
  <c r="S290" i="1" s="1"/>
  <c r="Y290" i="1"/>
  <c r="Y291" i="1"/>
  <c r="E292" i="1"/>
  <c r="Y292" i="1"/>
  <c r="Y293" i="1"/>
  <c r="Y294" i="1"/>
  <c r="Y295" i="1"/>
  <c r="E296" i="1"/>
  <c r="Y296" i="1"/>
  <c r="Y297" i="1"/>
  <c r="Y298" i="1"/>
  <c r="Y299" i="1"/>
  <c r="Y300" i="1"/>
  <c r="Y301" i="1"/>
  <c r="Y302" i="1"/>
  <c r="E303" i="1"/>
  <c r="S303" i="1" s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E317" i="1"/>
  <c r="S317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E333" i="1"/>
  <c r="S333" i="1"/>
  <c r="Y333" i="1"/>
  <c r="Y334" i="1"/>
  <c r="Y335" i="1"/>
  <c r="Y336" i="1"/>
  <c r="Y337" i="1"/>
  <c r="E338" i="1"/>
  <c r="Y338" i="1"/>
  <c r="Y339" i="1"/>
  <c r="Y340" i="1"/>
  <c r="Y341" i="1"/>
  <c r="Y342" i="1"/>
  <c r="Y343" i="1"/>
  <c r="E344" i="1"/>
  <c r="S344" i="1" s="1"/>
  <c r="Y344" i="1"/>
  <c r="E345" i="1"/>
  <c r="S345" i="1" s="1"/>
  <c r="Y345" i="1"/>
  <c r="Y346" i="1"/>
  <c r="Y347" i="1"/>
  <c r="E348" i="1"/>
  <c r="S348" i="1" s="1"/>
  <c r="Y348" i="1"/>
  <c r="Y349" i="1"/>
  <c r="Y350" i="1"/>
  <c r="Y351" i="1"/>
  <c r="Y352" i="1"/>
  <c r="Y353" i="1"/>
  <c r="Y354" i="1"/>
  <c r="Y355" i="1"/>
  <c r="Y356" i="1"/>
  <c r="Y357" i="1"/>
  <c r="E358" i="1"/>
  <c r="S358" i="1" s="1"/>
  <c r="Y358" i="1"/>
  <c r="Y359" i="1"/>
  <c r="Y360" i="1"/>
  <c r="Y361" i="1"/>
  <c r="Y362" i="1"/>
  <c r="Y363" i="1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6" i="3"/>
  <c r="N17" i="3"/>
  <c r="N19" i="3"/>
  <c r="N20" i="3"/>
  <c r="D11" i="3"/>
  <c r="O11" i="3"/>
  <c r="D13" i="3"/>
  <c r="O13" i="3"/>
  <c r="D15" i="3"/>
  <c r="D16" i="3"/>
  <c r="D17" i="3"/>
  <c r="L15" i="4"/>
  <c r="K3" i="3"/>
  <c r="H24" i="4"/>
  <c r="I43" i="4"/>
  <c r="H44" i="4"/>
  <c r="H56" i="4"/>
  <c r="H52" i="4"/>
  <c r="H53" i="4"/>
  <c r="H54" i="4"/>
  <c r="H55" i="4"/>
  <c r="D44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1" i="4"/>
  <c r="E44" i="4"/>
  <c r="L45" i="4"/>
  <c r="L44" i="4"/>
  <c r="K55" i="4"/>
  <c r="R39" i="1"/>
  <c r="R316" i="1"/>
  <c r="R309" i="1"/>
  <c r="R292" i="1"/>
  <c r="R261" i="1"/>
  <c r="R260" i="1"/>
  <c r="R248" i="1"/>
  <c r="R234" i="1"/>
  <c r="R233" i="1"/>
  <c r="R232" i="1"/>
  <c r="R221" i="1"/>
  <c r="R220" i="1"/>
  <c r="R218" i="1"/>
  <c r="R206" i="1"/>
  <c r="R205" i="1"/>
  <c r="R204" i="1"/>
  <c r="R192" i="1"/>
  <c r="R190" i="1"/>
  <c r="R179" i="1"/>
  <c r="R178" i="1"/>
  <c r="R177" i="1"/>
  <c r="R176" i="1"/>
  <c r="R165" i="1"/>
  <c r="R164" i="1"/>
  <c r="R162" i="1"/>
  <c r="R156" i="1"/>
  <c r="R150" i="1"/>
  <c r="R149" i="1"/>
  <c r="R148" i="1"/>
  <c r="R137" i="1"/>
  <c r="R136" i="1"/>
  <c r="R134" i="1"/>
  <c r="R123" i="1"/>
  <c r="R122" i="1"/>
  <c r="R121" i="1"/>
  <c r="R120" i="1"/>
  <c r="R110" i="1"/>
  <c r="R108" i="1"/>
  <c r="R106" i="1"/>
  <c r="R97" i="1"/>
  <c r="R96" i="1"/>
  <c r="R94" i="1"/>
  <c r="R93" i="1"/>
  <c r="R92" i="1"/>
  <c r="R80" i="1"/>
  <c r="R78" i="1"/>
  <c r="R66" i="1"/>
  <c r="R65" i="1"/>
  <c r="R64" i="1"/>
  <c r="R53" i="1"/>
  <c r="R52" i="1"/>
  <c r="R51" i="1"/>
  <c r="R50" i="1"/>
  <c r="R40" i="1"/>
  <c r="R38" i="1"/>
  <c r="R36" i="1"/>
  <c r="R24" i="1"/>
  <c r="R22" i="1"/>
  <c r="R11" i="1"/>
  <c r="R10" i="1"/>
  <c r="R9" i="1"/>
  <c r="R8" i="1"/>
  <c r="U2" i="1"/>
  <c r="V2" i="1" s="1"/>
  <c r="N2" i="1"/>
  <c r="Q2" i="1"/>
  <c r="M2" i="1"/>
  <c r="B25" i="3"/>
  <c r="G53" i="4"/>
  <c r="C53" i="4"/>
  <c r="C33" i="4"/>
  <c r="G52" i="4"/>
  <c r="C52" i="4"/>
  <c r="C32" i="4"/>
  <c r="R279" i="1"/>
  <c r="R79" i="1"/>
  <c r="R135" i="1"/>
  <c r="R290" i="1"/>
  <c r="R207" i="1"/>
  <c r="K52" i="4"/>
  <c r="C51" i="4"/>
  <c r="C31" i="4"/>
  <c r="G50" i="4"/>
  <c r="C50" i="4"/>
  <c r="C30" i="4"/>
  <c r="D7" i="3"/>
  <c r="O7" i="3" s="1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O8" i="3"/>
  <c r="F2" i="3"/>
  <c r="G45" i="4"/>
  <c r="C45" i="4"/>
  <c r="D9" i="3"/>
  <c r="O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Q2" i="3"/>
  <c r="N2" i="3"/>
  <c r="H2" i="3"/>
  <c r="N8" i="3"/>
  <c r="N10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M44" i="4"/>
  <c r="K31" i="4"/>
  <c r="G56" i="4"/>
  <c r="N7" i="3"/>
  <c r="C56" i="4"/>
  <c r="K56" i="4"/>
  <c r="J56" i="4"/>
  <c r="R7" i="1"/>
  <c r="R111" i="1"/>
  <c r="E324" i="1"/>
  <c r="R142" i="1"/>
  <c r="R310" i="1"/>
  <c r="E282" i="1"/>
  <c r="E100" i="1"/>
  <c r="E58" i="1"/>
  <c r="R274" i="1"/>
  <c r="R246" i="1"/>
  <c r="R360" i="1"/>
  <c r="R320" i="1"/>
  <c r="R330" i="1"/>
  <c r="E346" i="1"/>
  <c r="S346" i="1"/>
  <c r="E304" i="1"/>
  <c r="S304" i="1"/>
  <c r="R271" i="1"/>
  <c r="E62" i="1"/>
  <c r="S62" i="1" s="1"/>
  <c r="R173" i="1"/>
  <c r="E173" i="1"/>
  <c r="S173" i="1" s="1"/>
  <c r="R89" i="1"/>
  <c r="E89" i="1"/>
  <c r="S89" i="1"/>
  <c r="R75" i="1"/>
  <c r="E75" i="1"/>
  <c r="S75" i="1"/>
  <c r="E61" i="1"/>
  <c r="S61" i="1" s="1"/>
  <c r="R61" i="1"/>
  <c r="R47" i="1"/>
  <c r="E47" i="1"/>
  <c r="S47" i="1"/>
  <c r="R33" i="1"/>
  <c r="E33" i="1"/>
  <c r="S33" i="1"/>
  <c r="E19" i="1"/>
  <c r="S19" i="1"/>
  <c r="R19" i="1"/>
  <c r="R48" i="1"/>
  <c r="E159" i="1"/>
  <c r="S159" i="1" s="1"/>
  <c r="R159" i="1"/>
  <c r="E313" i="1"/>
  <c r="S313" i="1"/>
  <c r="R313" i="1"/>
  <c r="R187" i="1"/>
  <c r="E187" i="1"/>
  <c r="S187" i="1" s="1"/>
  <c r="R341" i="1"/>
  <c r="E341" i="1"/>
  <c r="R215" i="1"/>
  <c r="E215" i="1"/>
  <c r="S215" i="1" s="1"/>
  <c r="R285" i="1"/>
  <c r="R229" i="1"/>
  <c r="E229" i="1"/>
  <c r="S229" i="1" s="1"/>
  <c r="E131" i="1"/>
  <c r="R131" i="1"/>
  <c r="E243" i="1"/>
  <c r="R243" i="1"/>
  <c r="E103" i="1"/>
  <c r="S103" i="1" s="1"/>
  <c r="R103" i="1"/>
  <c r="R20" i="1"/>
  <c r="E257" i="1"/>
  <c r="S257" i="1" s="1"/>
  <c r="R257" i="1"/>
  <c r="R117" i="1"/>
  <c r="E117" i="1"/>
  <c r="E201" i="1"/>
  <c r="R201" i="1"/>
  <c r="E145" i="1"/>
  <c r="S145" i="1" s="1"/>
  <c r="R145" i="1"/>
  <c r="E299" i="1"/>
  <c r="E327" i="1"/>
  <c r="S327" i="1" s="1"/>
  <c r="S136" i="1"/>
  <c r="S54" i="1"/>
  <c r="E362" i="1"/>
  <c r="Y7" i="1"/>
  <c r="X365" i="1"/>
  <c r="Y365" i="1"/>
  <c r="S271" i="1"/>
  <c r="S243" i="1"/>
  <c r="S16" i="1"/>
  <c r="S184" i="1"/>
  <c r="S131" i="1"/>
  <c r="S299" i="1"/>
  <c r="S117" i="1"/>
  <c r="S66" i="1"/>
  <c r="E17" i="1"/>
  <c r="E300" i="1"/>
  <c r="E76" i="1"/>
  <c r="S76" i="1" s="1"/>
  <c r="S201" i="1"/>
  <c r="S341" i="1"/>
  <c r="S81" i="1"/>
  <c r="S343" i="1"/>
  <c r="E31" i="1"/>
  <c r="S309" i="1"/>
  <c r="E253" i="1"/>
  <c r="E239" i="1"/>
  <c r="E211" i="1"/>
  <c r="R211" i="1"/>
  <c r="R322" i="1"/>
  <c r="E363" i="1"/>
  <c r="E83" i="1"/>
  <c r="R55" i="1"/>
  <c r="R41" i="1"/>
  <c r="R27" i="1"/>
  <c r="E27" i="1"/>
  <c r="S27" i="1" s="1"/>
  <c r="S79" i="1"/>
  <c r="E214" i="1"/>
  <c r="S106" i="1"/>
  <c r="S305" i="1"/>
  <c r="S209" i="1"/>
  <c r="S347" i="1"/>
  <c r="S67" i="1"/>
  <c r="S24" i="1"/>
  <c r="L49" i="4"/>
  <c r="D56" i="4"/>
  <c r="S322" i="1"/>
  <c r="S41" i="1"/>
  <c r="S83" i="1"/>
  <c r="L56" i="4" l="1"/>
  <c r="S211" i="1"/>
  <c r="S292" i="1"/>
  <c r="S224" i="1"/>
  <c r="S239" i="1"/>
  <c r="S28" i="1"/>
  <c r="S253" i="1"/>
  <c r="S198" i="1"/>
  <c r="S267" i="1"/>
  <c r="S296" i="1"/>
  <c r="S114" i="1"/>
  <c r="S351" i="1"/>
  <c r="S281" i="1"/>
  <c r="S169" i="1"/>
  <c r="S43" i="1"/>
  <c r="S15" i="1"/>
  <c r="S363" i="1"/>
  <c r="S362" i="1"/>
  <c r="S308" i="1"/>
  <c r="S294" i="1"/>
  <c r="S266" i="1"/>
  <c r="S252" i="1"/>
  <c r="S210" i="1"/>
  <c r="S182" i="1"/>
  <c r="S140" i="1"/>
  <c r="S126" i="1"/>
  <c r="S84" i="1"/>
  <c r="S307" i="1"/>
  <c r="S293" i="1"/>
  <c r="S279" i="1"/>
  <c r="S223" i="1"/>
  <c r="R328" i="1"/>
  <c r="R300" i="1"/>
  <c r="R272" i="1"/>
  <c r="R216" i="1"/>
  <c r="R202" i="1"/>
  <c r="R146" i="1"/>
  <c r="R132" i="1"/>
  <c r="R76" i="1"/>
  <c r="R62" i="1"/>
  <c r="R34" i="1"/>
  <c r="U365" i="1"/>
  <c r="S170" i="1"/>
  <c r="S142" i="1"/>
  <c r="S31" i="1"/>
  <c r="S357" i="1"/>
  <c r="S329" i="1"/>
  <c r="S315" i="1"/>
  <c r="S301" i="1"/>
  <c r="S203" i="1"/>
  <c r="S175" i="1"/>
  <c r="S63" i="1"/>
  <c r="S35" i="1"/>
  <c r="S312" i="1"/>
  <c r="S284" i="1"/>
  <c r="S242" i="1"/>
  <c r="S88" i="1"/>
  <c r="S86" i="1"/>
  <c r="S45" i="1"/>
  <c r="S353" i="1"/>
  <c r="S297" i="1"/>
  <c r="S227" i="1"/>
  <c r="S101" i="1"/>
  <c r="S326" i="1"/>
  <c r="S30" i="1"/>
  <c r="S328" i="1"/>
  <c r="S310" i="1"/>
  <c r="S340" i="1"/>
  <c r="S298" i="1"/>
  <c r="S256" i="1"/>
  <c r="S102" i="1"/>
  <c r="S212" i="1"/>
  <c r="S285" i="1"/>
  <c r="S46" i="1"/>
  <c r="S240" i="1"/>
  <c r="S172" i="1"/>
  <c r="S338" i="1"/>
  <c r="S128" i="1"/>
  <c r="S268" i="1"/>
  <c r="S319" i="1"/>
  <c r="S291" i="1"/>
  <c r="S58" i="1"/>
  <c r="R335" i="1"/>
  <c r="R265" i="1"/>
  <c r="R361" i="1"/>
  <c r="R359" i="1"/>
  <c r="R358" i="1"/>
  <c r="R287" i="1"/>
  <c r="R273" i="1"/>
  <c r="R259" i="1"/>
  <c r="R245" i="1"/>
  <c r="R231" i="1"/>
  <c r="R161" i="1"/>
  <c r="R147" i="1"/>
  <c r="R133" i="1"/>
  <c r="R105" i="1"/>
  <c r="R91" i="1"/>
  <c r="R77" i="1"/>
  <c r="R49" i="1"/>
  <c r="R21" i="1"/>
  <c r="R270" i="1"/>
  <c r="R228" i="1"/>
  <c r="R214" i="1"/>
  <c r="R144" i="1"/>
  <c r="R130" i="1"/>
  <c r="R116" i="1"/>
  <c r="R46" i="1"/>
  <c r="R32" i="1"/>
  <c r="R339" i="1"/>
  <c r="R325" i="1"/>
  <c r="R311" i="1"/>
  <c r="R255" i="1"/>
  <c r="R199" i="1"/>
  <c r="R157" i="1"/>
  <c r="R129" i="1"/>
  <c r="R73" i="1"/>
  <c r="R45" i="1"/>
  <c r="R17" i="1"/>
  <c r="O17" i="3"/>
  <c r="O20" i="3"/>
  <c r="O19" i="3"/>
  <c r="N14" i="3"/>
  <c r="N21" i="3"/>
  <c r="N18" i="3"/>
  <c r="D21" i="3"/>
  <c r="O21" i="3" s="1"/>
  <c r="D14" i="3"/>
  <c r="O14" i="3" s="1"/>
  <c r="C23" i="3"/>
  <c r="N23" i="3" s="1"/>
  <c r="E287" i="1"/>
  <c r="S287" i="1" s="1"/>
  <c r="E231" i="1"/>
  <c r="S231" i="1" s="1"/>
  <c r="E49" i="1"/>
  <c r="S49" i="1" s="1"/>
  <c r="E356" i="1"/>
  <c r="S356" i="1" s="1"/>
  <c r="R356" i="1"/>
  <c r="E342" i="1"/>
  <c r="S342" i="1" s="1"/>
  <c r="R342" i="1"/>
  <c r="E314" i="1"/>
  <c r="S314" i="1" s="1"/>
  <c r="R314" i="1"/>
  <c r="E286" i="1"/>
  <c r="S286" i="1" s="1"/>
  <c r="R286" i="1"/>
  <c r="R258" i="1"/>
  <c r="E258" i="1"/>
  <c r="S258" i="1" s="1"/>
  <c r="E244" i="1"/>
  <c r="S244" i="1" s="1"/>
  <c r="R244" i="1"/>
  <c r="E118" i="1"/>
  <c r="S118" i="1" s="1"/>
  <c r="R118" i="1"/>
  <c r="E144" i="1"/>
  <c r="S144" i="1" s="1"/>
  <c r="R295" i="1"/>
  <c r="E325" i="1"/>
  <c r="S325" i="1" s="1"/>
  <c r="E228" i="1"/>
  <c r="S228" i="1" s="1"/>
  <c r="R88" i="1"/>
  <c r="E130" i="1"/>
  <c r="S130" i="1" s="1"/>
  <c r="R213" i="1"/>
  <c r="E213" i="1"/>
  <c r="S213" i="1" s="1"/>
  <c r="E157" i="1"/>
  <c r="S157" i="1" s="1"/>
  <c r="E335" i="1"/>
  <c r="S335" i="1" s="1"/>
  <c r="E154" i="1"/>
  <c r="S154" i="1" s="1"/>
  <c r="R203" i="1"/>
  <c r="E91" i="1"/>
  <c r="S91" i="1" s="1"/>
  <c r="E21" i="1"/>
  <c r="S21" i="1" s="1"/>
  <c r="E70" i="1"/>
  <c r="S70" i="1" s="1"/>
  <c r="E153" i="1"/>
  <c r="S153" i="1" s="1"/>
  <c r="R281" i="1"/>
  <c r="R308" i="1"/>
  <c r="R209" i="1"/>
  <c r="R126" i="1"/>
  <c r="R63" i="1"/>
  <c r="E147" i="1"/>
  <c r="S147" i="1" s="1"/>
  <c r="R269" i="1"/>
  <c r="E269" i="1"/>
  <c r="S269" i="1" s="1"/>
  <c r="E143" i="1"/>
  <c r="S143" i="1" s="1"/>
  <c r="R143" i="1"/>
  <c r="R340" i="1"/>
  <c r="E116" i="1"/>
  <c r="S116" i="1" s="1"/>
  <c r="R227" i="1"/>
  <c r="R160" i="1"/>
  <c r="R301" i="1"/>
  <c r="R297" i="1"/>
  <c r="E202" i="1"/>
  <c r="S202" i="1" s="1"/>
  <c r="E337" i="1"/>
  <c r="S337" i="1" s="1"/>
  <c r="R337" i="1"/>
  <c r="E323" i="1"/>
  <c r="S323" i="1" s="1"/>
  <c r="R323" i="1"/>
  <c r="E225" i="1"/>
  <c r="S225" i="1" s="1"/>
  <c r="R225" i="1"/>
  <c r="R197" i="1"/>
  <c r="E197" i="1"/>
  <c r="S197" i="1" s="1"/>
  <c r="E155" i="1"/>
  <c r="S155" i="1" s="1"/>
  <c r="R155" i="1"/>
  <c r="R57" i="1"/>
  <c r="E57" i="1"/>
  <c r="S57" i="1" s="1"/>
  <c r="E29" i="1"/>
  <c r="S29" i="1" s="1"/>
  <c r="R29" i="1"/>
  <c r="E189" i="1"/>
  <c r="S189" i="1" s="1"/>
  <c r="R189" i="1"/>
  <c r="E132" i="1"/>
  <c r="S132" i="1" s="1"/>
  <c r="E133" i="1"/>
  <c r="S133" i="1" s="1"/>
  <c r="R200" i="1"/>
  <c r="E200" i="1"/>
  <c r="S200" i="1" s="1"/>
  <c r="R18" i="1"/>
  <c r="E18" i="1"/>
  <c r="S18" i="1" s="1"/>
  <c r="R185" i="1"/>
  <c r="E185" i="1"/>
  <c r="S185" i="1" s="1"/>
  <c r="R242" i="1"/>
  <c r="R315" i="1"/>
  <c r="E199" i="1"/>
  <c r="S199" i="1" s="1"/>
  <c r="R350" i="1"/>
  <c r="E350" i="1"/>
  <c r="S350" i="1" s="1"/>
  <c r="E336" i="1"/>
  <c r="S336" i="1" s="1"/>
  <c r="R336" i="1"/>
  <c r="R280" i="1"/>
  <c r="E280" i="1"/>
  <c r="S280" i="1" s="1"/>
  <c r="R112" i="1"/>
  <c r="E112" i="1"/>
  <c r="S112" i="1" s="1"/>
  <c r="R56" i="1"/>
  <c r="E56" i="1"/>
  <c r="S56" i="1" s="1"/>
  <c r="R14" i="1"/>
  <c r="E14" i="1"/>
  <c r="S14" i="1" s="1"/>
  <c r="R217" i="1"/>
  <c r="E217" i="1"/>
  <c r="S217" i="1" s="1"/>
  <c r="E354" i="1"/>
  <c r="S354" i="1" s="1"/>
  <c r="R354" i="1"/>
  <c r="E186" i="1"/>
  <c r="S186" i="1" s="1"/>
  <c r="R186" i="1"/>
  <c r="E259" i="1"/>
  <c r="S259" i="1" s="1"/>
  <c r="E171" i="1"/>
  <c r="S171" i="1" s="1"/>
  <c r="R171" i="1"/>
  <c r="E216" i="1"/>
  <c r="S216" i="1" s="1"/>
  <c r="R351" i="1"/>
  <c r="E273" i="1"/>
  <c r="S273" i="1" s="1"/>
  <c r="R35" i="1"/>
  <c r="R349" i="1"/>
  <c r="E349" i="1"/>
  <c r="S349" i="1" s="1"/>
  <c r="R251" i="1"/>
  <c r="E251" i="1"/>
  <c r="S251" i="1" s="1"/>
  <c r="R195" i="1"/>
  <c r="E195" i="1"/>
  <c r="S195" i="1" s="1"/>
  <c r="E339" i="1"/>
  <c r="S339" i="1" s="1"/>
  <c r="E265" i="1"/>
  <c r="S265" i="1" s="1"/>
  <c r="E270" i="1"/>
  <c r="S270" i="1" s="1"/>
  <c r="R357" i="1"/>
  <c r="R104" i="1"/>
  <c r="E129" i="1"/>
  <c r="S129" i="1" s="1"/>
  <c r="E241" i="1"/>
  <c r="S241" i="1" s="1"/>
  <c r="R241" i="1"/>
  <c r="E115" i="1"/>
  <c r="S115" i="1" s="1"/>
  <c r="R115" i="1"/>
  <c r="E245" i="1"/>
  <c r="S245" i="1" s="1"/>
  <c r="R230" i="1"/>
  <c r="E146" i="1"/>
  <c r="S146" i="1" s="1"/>
  <c r="R210" i="1"/>
  <c r="D365" i="1"/>
  <c r="E161" i="1"/>
  <c r="S161" i="1" s="1"/>
  <c r="E119" i="1"/>
  <c r="S119" i="1" s="1"/>
  <c r="R119" i="1"/>
  <c r="R283" i="1"/>
  <c r="E283" i="1"/>
  <c r="S283" i="1" s="1"/>
  <c r="R172" i="1"/>
  <c r="R101" i="1"/>
  <c r="E77" i="1"/>
  <c r="S77" i="1" s="1"/>
  <c r="R15" i="1"/>
  <c r="R196" i="1"/>
  <c r="R266" i="1"/>
  <c r="R174" i="1"/>
  <c r="R343" i="1"/>
  <c r="R175" i="1"/>
  <c r="E60" i="1"/>
  <c r="S60" i="1" s="1"/>
  <c r="R60" i="1"/>
  <c r="E32" i="1"/>
  <c r="S32" i="1" s="1"/>
  <c r="E105" i="1"/>
  <c r="S105" i="1" s="1"/>
  <c r="E272" i="1"/>
  <c r="S272" i="1" s="1"/>
  <c r="E127" i="1"/>
  <c r="S127" i="1" s="1"/>
  <c r="R188" i="1"/>
  <c r="E71" i="1"/>
  <c r="S71" i="1" s="1"/>
  <c r="E74" i="1"/>
  <c r="S74" i="1" s="1"/>
  <c r="R74" i="1"/>
  <c r="R353" i="1"/>
  <c r="R102" i="1"/>
  <c r="R326" i="1"/>
  <c r="E255" i="1"/>
  <c r="S255" i="1" s="1"/>
  <c r="E168" i="1"/>
  <c r="S168" i="1" s="1"/>
  <c r="R329" i="1"/>
  <c r="R59" i="1"/>
  <c r="R81" i="1"/>
  <c r="E235" i="1"/>
  <c r="S235" i="1" s="1"/>
  <c r="R291" i="1"/>
  <c r="R13" i="1"/>
  <c r="E69" i="1"/>
  <c r="S69" i="1" s="1"/>
  <c r="R193" i="1"/>
  <c r="R249" i="1"/>
  <c r="R90" i="1"/>
  <c r="S7" i="1"/>
  <c r="R365" i="1" l="1"/>
  <c r="D23" i="3"/>
  <c r="E21" i="3"/>
  <c r="F9" i="3"/>
  <c r="G9" i="3" s="1"/>
  <c r="H9" i="3" s="1"/>
  <c r="I9" i="3" s="1"/>
  <c r="F11" i="3"/>
  <c r="G11" i="3" s="1"/>
  <c r="H11" i="3" s="1"/>
  <c r="I11" i="3" s="1"/>
  <c r="E10" i="3"/>
  <c r="E14" i="3"/>
  <c r="F12" i="3"/>
  <c r="G12" i="3" s="1"/>
  <c r="H12" i="3" s="1"/>
  <c r="I12" i="3" s="1"/>
  <c r="F16" i="3"/>
  <c r="G16" i="3" s="1"/>
  <c r="H16" i="3" s="1"/>
  <c r="I16" i="3" s="1"/>
  <c r="F21" i="3"/>
  <c r="G21" i="3" s="1"/>
  <c r="H21" i="3" s="1"/>
  <c r="I21" i="3" s="1"/>
  <c r="F7" i="3"/>
  <c r="G7" i="3" s="1"/>
  <c r="E11" i="3"/>
  <c r="F10" i="3"/>
  <c r="G10" i="3" s="1"/>
  <c r="H10" i="3" s="1"/>
  <c r="I10" i="3" s="1"/>
  <c r="E16" i="3"/>
  <c r="F18" i="3"/>
  <c r="G18" i="3" s="1"/>
  <c r="H18" i="3" s="1"/>
  <c r="I18" i="3" s="1"/>
  <c r="E8" i="3"/>
  <c r="E9" i="3"/>
  <c r="E23" i="3"/>
  <c r="E13" i="3"/>
  <c r="E7" i="3"/>
  <c r="F17" i="3"/>
  <c r="G17" i="3" s="1"/>
  <c r="H17" i="3" s="1"/>
  <c r="I17" i="3" s="1"/>
  <c r="F8" i="3"/>
  <c r="G8" i="3" s="1"/>
  <c r="H8" i="3" s="1"/>
  <c r="I8" i="3" s="1"/>
  <c r="E18" i="3"/>
  <c r="E19" i="3"/>
  <c r="O23" i="3"/>
  <c r="F15" i="3"/>
  <c r="G15" i="3" s="1"/>
  <c r="H15" i="3" s="1"/>
  <c r="I15" i="3" s="1"/>
  <c r="E17" i="3"/>
  <c r="E15" i="3"/>
  <c r="E20" i="3"/>
  <c r="E12" i="3"/>
  <c r="F20" i="3"/>
  <c r="G20" i="3" s="1"/>
  <c r="H20" i="3" s="1"/>
  <c r="I20" i="3" s="1"/>
  <c r="F19" i="3"/>
  <c r="G19" i="3" s="1"/>
  <c r="H19" i="3" s="1"/>
  <c r="I19" i="3" s="1"/>
  <c r="F14" i="3"/>
  <c r="G14" i="3" s="1"/>
  <c r="H14" i="3" s="1"/>
  <c r="I14" i="3" s="1"/>
  <c r="F13" i="3"/>
  <c r="G13" i="3" s="1"/>
  <c r="H13" i="3" s="1"/>
  <c r="I13" i="3" s="1"/>
  <c r="E365" i="1"/>
  <c r="I21" i="1"/>
  <c r="F185" i="1"/>
  <c r="G141" i="1"/>
  <c r="H141" i="1" s="1"/>
  <c r="I53" i="1"/>
  <c r="G19" i="1"/>
  <c r="H19" i="1" s="1"/>
  <c r="G289" i="1"/>
  <c r="H289" i="1" s="1"/>
  <c r="G257" i="1"/>
  <c r="H257" i="1" s="1"/>
  <c r="F262" i="1"/>
  <c r="F328" i="1"/>
  <c r="G180" i="1"/>
  <c r="H180" i="1" s="1"/>
  <c r="F358" i="1"/>
  <c r="I282" i="1"/>
  <c r="F198" i="1"/>
  <c r="G120" i="1"/>
  <c r="H120" i="1" s="1"/>
  <c r="G75" i="1"/>
  <c r="H75" i="1" s="1"/>
  <c r="I230" i="1"/>
  <c r="G263" i="1"/>
  <c r="H263" i="1" s="1"/>
  <c r="F248" i="1"/>
  <c r="I165" i="1"/>
  <c r="F168" i="1"/>
  <c r="F146" i="1"/>
  <c r="F123" i="1"/>
  <c r="F201" i="1"/>
  <c r="I48" i="1"/>
  <c r="F209" i="1"/>
  <c r="I304" i="1"/>
  <c r="F259" i="1"/>
  <c r="G104" i="1"/>
  <c r="H104" i="1" s="1"/>
  <c r="F234" i="1"/>
  <c r="I303" i="1"/>
  <c r="F282" i="1"/>
  <c r="F128" i="1"/>
  <c r="F329" i="1"/>
  <c r="F19" i="1"/>
  <c r="I100" i="1"/>
  <c r="I179" i="1"/>
  <c r="F333" i="1"/>
  <c r="I14" i="1"/>
  <c r="I64" i="1"/>
  <c r="G17" i="1"/>
  <c r="H17" i="1" s="1"/>
  <c r="I105" i="1"/>
  <c r="F322" i="1"/>
  <c r="I346" i="1"/>
  <c r="F94" i="1"/>
  <c r="F346" i="1"/>
  <c r="G95" i="1"/>
  <c r="H95" i="1" s="1"/>
  <c r="G196" i="1"/>
  <c r="H196" i="1" s="1"/>
  <c r="G303" i="1"/>
  <c r="H303" i="1" s="1"/>
  <c r="I206" i="1"/>
  <c r="F220" i="1"/>
  <c r="G286" i="1"/>
  <c r="H286" i="1" s="1"/>
  <c r="G202" i="1"/>
  <c r="H202" i="1" s="1"/>
  <c r="G250" i="1"/>
  <c r="H250" i="1" s="1"/>
  <c r="I250" i="1"/>
  <c r="I12" i="1"/>
  <c r="G8" i="1"/>
  <c r="H8" i="1" s="1"/>
  <c r="G235" i="1"/>
  <c r="H235" i="1" s="1"/>
  <c r="I325" i="1"/>
  <c r="G80" i="1"/>
  <c r="H80" i="1" s="1"/>
  <c r="I195" i="1"/>
  <c r="F86" i="1"/>
  <c r="G73" i="1"/>
  <c r="H73" i="1" s="1"/>
  <c r="G232" i="1"/>
  <c r="H232" i="1" s="1"/>
  <c r="F130" i="1"/>
  <c r="G56" i="1"/>
  <c r="H56" i="1" s="1"/>
  <c r="F141" i="1"/>
  <c r="I27" i="1"/>
  <c r="G77" i="1"/>
  <c r="H77" i="1" s="1"/>
  <c r="G186" i="1"/>
  <c r="H186" i="1" s="1"/>
  <c r="I191" i="1"/>
  <c r="I166" i="1"/>
  <c r="G170" i="1"/>
  <c r="H170" i="1" s="1"/>
  <c r="G126" i="1"/>
  <c r="H126" i="1" s="1"/>
  <c r="G278" i="1"/>
  <c r="H278" i="1" s="1"/>
  <c r="G35" i="1"/>
  <c r="H35" i="1" s="1"/>
  <c r="I234" i="1"/>
  <c r="F266" i="1"/>
  <c r="G62" i="1"/>
  <c r="H62" i="1" s="1"/>
  <c r="I99" i="1"/>
  <c r="I198" i="1"/>
  <c r="G135" i="1"/>
  <c r="H135" i="1" s="1"/>
  <c r="G227" i="1"/>
  <c r="H227" i="1" s="1"/>
  <c r="G310" i="1"/>
  <c r="H310" i="1" s="1"/>
  <c r="G25" i="1"/>
  <c r="H25" i="1" s="1"/>
  <c r="F189" i="1"/>
  <c r="I17" i="1"/>
  <c r="I89" i="1"/>
  <c r="F24" i="1"/>
  <c r="I205" i="1"/>
  <c r="F139" i="1"/>
  <c r="F246" i="1"/>
  <c r="I215" i="1"/>
  <c r="G214" i="1"/>
  <c r="H214" i="1" s="1"/>
  <c r="G262" i="1"/>
  <c r="H262" i="1" s="1"/>
  <c r="I76" i="1"/>
  <c r="I184" i="1"/>
  <c r="G218" i="1"/>
  <c r="H218" i="1" s="1"/>
  <c r="I327" i="1"/>
  <c r="G125" i="1"/>
  <c r="H125" i="1" s="1"/>
  <c r="I60" i="1"/>
  <c r="F319" i="1"/>
  <c r="G247" i="1"/>
  <c r="H247" i="1" s="1"/>
  <c r="F65" i="1"/>
  <c r="G356" i="1"/>
  <c r="H356" i="1" s="1"/>
  <c r="I281" i="1"/>
  <c r="I189" i="1"/>
  <c r="F95" i="1"/>
  <c r="I117" i="1"/>
  <c r="G197" i="1"/>
  <c r="H197" i="1" s="1"/>
  <c r="G59" i="1"/>
  <c r="H59" i="1" s="1"/>
  <c r="F57" i="1"/>
  <c r="F115" i="1"/>
  <c r="G290" i="1"/>
  <c r="H290" i="1" s="1"/>
  <c r="I286" i="1"/>
  <c r="I261" i="1"/>
  <c r="F316" i="1"/>
  <c r="F361" i="1"/>
  <c r="G139" i="1"/>
  <c r="H139" i="1" s="1"/>
  <c r="G40" i="1"/>
  <c r="H40" i="1" s="1"/>
  <c r="F244" i="1"/>
  <c r="F252" i="1"/>
  <c r="G236" i="1"/>
  <c r="H236" i="1" s="1"/>
  <c r="I332" i="1"/>
  <c r="G321" i="1"/>
  <c r="H321" i="1" s="1"/>
  <c r="G256" i="1"/>
  <c r="H256" i="1" s="1"/>
  <c r="F174" i="1"/>
  <c r="I16" i="1"/>
  <c r="F218" i="1"/>
  <c r="G248" i="1"/>
  <c r="H248" i="1" s="1"/>
  <c r="G333" i="1"/>
  <c r="H333" i="1" s="1"/>
  <c r="G152" i="1"/>
  <c r="H152" i="1" s="1"/>
  <c r="I337" i="1"/>
  <c r="F228" i="1"/>
  <c r="G28" i="1"/>
  <c r="H28" i="1" s="1"/>
  <c r="F280" i="1"/>
  <c r="I207" i="1"/>
  <c r="G10" i="1"/>
  <c r="H10" i="1" s="1"/>
  <c r="F153" i="1"/>
  <c r="G284" i="1"/>
  <c r="H284" i="1" s="1"/>
  <c r="G148" i="1"/>
  <c r="H148" i="1" s="1"/>
  <c r="G42" i="1"/>
  <c r="H42" i="1" s="1"/>
  <c r="F43" i="1"/>
  <c r="I112" i="1"/>
  <c r="F339" i="1"/>
  <c r="I28" i="1"/>
  <c r="F155" i="1"/>
  <c r="F351" i="1"/>
  <c r="F273" i="1"/>
  <c r="G153" i="1"/>
  <c r="H153" i="1" s="1"/>
  <c r="F62" i="1"/>
  <c r="I115" i="1"/>
  <c r="F306" i="1"/>
  <c r="I40" i="1"/>
  <c r="I316" i="1"/>
  <c r="F290" i="1"/>
  <c r="I239" i="1"/>
  <c r="F214" i="1"/>
  <c r="I268" i="1"/>
  <c r="F350" i="1"/>
  <c r="G322" i="1"/>
  <c r="H322" i="1" s="1"/>
  <c r="F190" i="1"/>
  <c r="F21" i="1"/>
  <c r="G313" i="1"/>
  <c r="H313" i="1" s="1"/>
  <c r="I333" i="1"/>
  <c r="G254" i="1"/>
  <c r="H254" i="1" s="1"/>
  <c r="G271" i="1"/>
  <c r="H271" i="1" s="1"/>
  <c r="F171" i="1"/>
  <c r="I128" i="1"/>
  <c r="G181" i="1"/>
  <c r="H181" i="1" s="1"/>
  <c r="F243" i="1"/>
  <c r="I350" i="1"/>
  <c r="G224" i="1"/>
  <c r="H224" i="1" s="1"/>
  <c r="G234" i="1"/>
  <c r="H234" i="1" s="1"/>
  <c r="G30" i="1"/>
  <c r="H30" i="1" s="1"/>
  <c r="I143" i="1"/>
  <c r="F330" i="1"/>
  <c r="F157" i="1"/>
  <c r="I336" i="1"/>
  <c r="F293" i="1"/>
  <c r="F249" i="1"/>
  <c r="F158" i="1"/>
  <c r="F284" i="1"/>
  <c r="I13" i="1"/>
  <c r="I307" i="1"/>
  <c r="G165" i="1"/>
  <c r="H165" i="1" s="1"/>
  <c r="F177" i="1"/>
  <c r="G23" i="1"/>
  <c r="H23" i="1" s="1"/>
  <c r="G199" i="1"/>
  <c r="H199" i="1" s="1"/>
  <c r="F296" i="1"/>
  <c r="G358" i="1"/>
  <c r="H358" i="1" s="1"/>
  <c r="I46" i="1"/>
  <c r="G270" i="1"/>
  <c r="H270" i="1" s="1"/>
  <c r="G29" i="1"/>
  <c r="H29" i="1" s="1"/>
  <c r="G221" i="1"/>
  <c r="H221" i="1" s="1"/>
  <c r="G127" i="1"/>
  <c r="H127" i="1" s="1"/>
  <c r="F113" i="1"/>
  <c r="G69" i="1"/>
  <c r="H69" i="1" s="1"/>
  <c r="I227" i="1"/>
  <c r="F162" i="1"/>
  <c r="G287" i="1"/>
  <c r="H287" i="1" s="1"/>
  <c r="F354" i="1"/>
  <c r="F325" i="1"/>
  <c r="F303" i="1"/>
  <c r="F225" i="1"/>
  <c r="I252" i="1"/>
  <c r="F154" i="1"/>
  <c r="F29" i="1"/>
  <c r="G338" i="1"/>
  <c r="H338" i="1" s="1"/>
  <c r="I203" i="1"/>
  <c r="F102" i="1"/>
  <c r="F90" i="1"/>
  <c r="G294" i="1"/>
  <c r="H294" i="1" s="1"/>
  <c r="G266" i="1"/>
  <c r="H266" i="1" s="1"/>
  <c r="G277" i="1"/>
  <c r="H277" i="1" s="1"/>
  <c r="F261" i="1"/>
  <c r="F242" i="1"/>
  <c r="F362" i="1"/>
  <c r="I156" i="1"/>
  <c r="F83" i="1"/>
  <c r="I43" i="1"/>
  <c r="I194" i="1"/>
  <c r="G361" i="1"/>
  <c r="H361" i="1" s="1"/>
  <c r="F33" i="1"/>
  <c r="I95" i="1"/>
  <c r="F105" i="1"/>
  <c r="F340" i="1"/>
  <c r="I65" i="1"/>
  <c r="I242" i="1"/>
  <c r="F122" i="1"/>
  <c r="G352" i="1"/>
  <c r="H352" i="1" s="1"/>
  <c r="I285" i="1"/>
  <c r="F211" i="1"/>
  <c r="I349" i="1"/>
  <c r="F336" i="1"/>
  <c r="F299" i="1"/>
  <c r="F16" i="1"/>
  <c r="F199" i="1"/>
  <c r="G144" i="1"/>
  <c r="H144" i="1" s="1"/>
  <c r="I320" i="1"/>
  <c r="I275" i="1"/>
  <c r="I232" i="1"/>
  <c r="I18" i="1"/>
  <c r="I284" i="1"/>
  <c r="F235" i="1"/>
  <c r="G233" i="1"/>
  <c r="H233" i="1" s="1"/>
  <c r="G37" i="1"/>
  <c r="H37" i="1" s="1"/>
  <c r="G339" i="1"/>
  <c r="H339" i="1" s="1"/>
  <c r="G207" i="1"/>
  <c r="H207" i="1" s="1"/>
  <c r="G140" i="1"/>
  <c r="H140" i="1" s="1"/>
  <c r="I317" i="1"/>
  <c r="I204" i="1"/>
  <c r="I103" i="1"/>
  <c r="I259" i="1"/>
  <c r="F315" i="1"/>
  <c r="F38" i="1"/>
  <c r="G36" i="1"/>
  <c r="H36" i="1" s="1"/>
  <c r="G78" i="1"/>
  <c r="H78" i="1" s="1"/>
  <c r="I290" i="1"/>
  <c r="I73" i="1"/>
  <c r="I142" i="1"/>
  <c r="I159" i="1"/>
  <c r="I255" i="1"/>
  <c r="G110" i="1"/>
  <c r="H110" i="1" s="1"/>
  <c r="G94" i="1"/>
  <c r="H94" i="1" s="1"/>
  <c r="I173" i="1"/>
  <c r="I256" i="1"/>
  <c r="F73" i="1"/>
  <c r="I171" i="1"/>
  <c r="I361" i="1"/>
  <c r="I91" i="1"/>
  <c r="I122" i="1"/>
  <c r="I210" i="1"/>
  <c r="I218" i="1"/>
  <c r="G166" i="1"/>
  <c r="H166" i="1" s="1"/>
  <c r="G299" i="1"/>
  <c r="H299" i="1" s="1"/>
  <c r="G63" i="1"/>
  <c r="H63" i="1" s="1"/>
  <c r="G175" i="1"/>
  <c r="H175" i="1" s="1"/>
  <c r="G276" i="1"/>
  <c r="H276" i="1" s="1"/>
  <c r="G188" i="1"/>
  <c r="H188" i="1" s="1"/>
  <c r="G93" i="1"/>
  <c r="H93" i="1" s="1"/>
  <c r="F103" i="1"/>
  <c r="I321" i="1"/>
  <c r="G230" i="1"/>
  <c r="H230" i="1" s="1"/>
  <c r="F188" i="1"/>
  <c r="I267" i="1"/>
  <c r="F99" i="1"/>
  <c r="G184" i="1"/>
  <c r="H184" i="1" s="1"/>
  <c r="F253" i="1"/>
  <c r="I39" i="1"/>
  <c r="F134" i="1"/>
  <c r="F323" i="1"/>
  <c r="I8" i="1"/>
  <c r="F161" i="1"/>
  <c r="I62" i="1"/>
  <c r="G116" i="1"/>
  <c r="H116" i="1" s="1"/>
  <c r="I155" i="1"/>
  <c r="I87" i="1"/>
  <c r="I326" i="1"/>
  <c r="I241" i="1"/>
  <c r="G347" i="1"/>
  <c r="H347" i="1" s="1"/>
  <c r="F96" i="1"/>
  <c r="G193" i="1"/>
  <c r="H193" i="1" s="1"/>
  <c r="I296" i="1"/>
  <c r="I235" i="1"/>
  <c r="I126" i="1"/>
  <c r="F12" i="1"/>
  <c r="I351" i="1"/>
  <c r="I137" i="1"/>
  <c r="F48" i="1"/>
  <c r="F150" i="1"/>
  <c r="F258" i="1"/>
  <c r="G7" i="1"/>
  <c r="H7" i="1" s="1"/>
  <c r="F274" i="1"/>
  <c r="F205" i="1"/>
  <c r="F163" i="1"/>
  <c r="G18" i="1"/>
  <c r="H18" i="1" s="1"/>
  <c r="I88" i="1"/>
  <c r="G41" i="1"/>
  <c r="H41" i="1" s="1"/>
  <c r="G295" i="1"/>
  <c r="H295" i="1" s="1"/>
  <c r="G345" i="1"/>
  <c r="H345" i="1" s="1"/>
  <c r="G208" i="1"/>
  <c r="H208" i="1" s="1"/>
  <c r="G34" i="1"/>
  <c r="H34" i="1" s="1"/>
  <c r="G283" i="1"/>
  <c r="H283" i="1" s="1"/>
  <c r="F334" i="1"/>
  <c r="I7" i="1"/>
  <c r="F203" i="1"/>
  <c r="G226" i="1"/>
  <c r="H226" i="1" s="1"/>
  <c r="F22" i="1"/>
  <c r="F287" i="1"/>
  <c r="I306" i="1"/>
  <c r="I354" i="1"/>
  <c r="G114" i="1"/>
  <c r="H114" i="1" s="1"/>
  <c r="G288" i="1"/>
  <c r="H288" i="1" s="1"/>
  <c r="G168" i="1"/>
  <c r="H168" i="1" s="1"/>
  <c r="G269" i="1"/>
  <c r="H269" i="1" s="1"/>
  <c r="F59" i="1"/>
  <c r="I315" i="1"/>
  <c r="F170" i="1"/>
  <c r="F357" i="1"/>
  <c r="G324" i="1"/>
  <c r="H324" i="1" s="1"/>
  <c r="F100" i="1"/>
  <c r="F255" i="1"/>
  <c r="F80" i="1"/>
  <c r="G268" i="1"/>
  <c r="H268" i="1" s="1"/>
  <c r="I147" i="1"/>
  <c r="I131" i="1"/>
  <c r="G68" i="1"/>
  <c r="H68" i="1" s="1"/>
  <c r="I162" i="1"/>
  <c r="G335" i="1"/>
  <c r="H335" i="1" s="1"/>
  <c r="I164" i="1"/>
  <c r="I20" i="1"/>
  <c r="I202" i="1"/>
  <c r="G47" i="1"/>
  <c r="H47" i="1" s="1"/>
  <c r="I274" i="1"/>
  <c r="F260" i="1"/>
  <c r="F135" i="1"/>
  <c r="G11" i="1"/>
  <c r="H11" i="1" s="1"/>
  <c r="F355" i="1"/>
  <c r="I9" i="1"/>
  <c r="G206" i="1"/>
  <c r="H206" i="1" s="1"/>
  <c r="G129" i="1"/>
  <c r="H129" i="1" s="1"/>
  <c r="G169" i="1"/>
  <c r="H169" i="1" s="1"/>
  <c r="G319" i="1"/>
  <c r="H319" i="1" s="1"/>
  <c r="G223" i="1"/>
  <c r="H223" i="1" s="1"/>
  <c r="F352" i="1"/>
  <c r="F71" i="1"/>
  <c r="G191" i="1"/>
  <c r="H191" i="1" s="1"/>
  <c r="F292" i="1"/>
  <c r="I330" i="1"/>
  <c r="F129" i="1"/>
  <c r="F332" i="1"/>
  <c r="F116" i="1"/>
  <c r="I329" i="1"/>
  <c r="I345" i="1"/>
  <c r="F200" i="1"/>
  <c r="G155" i="1"/>
  <c r="H155" i="1" s="1"/>
  <c r="G58" i="1"/>
  <c r="H58" i="1" s="1"/>
  <c r="F254" i="1"/>
  <c r="F353" i="1"/>
  <c r="G292" i="1"/>
  <c r="H292" i="1" s="1"/>
  <c r="G305" i="1"/>
  <c r="H305" i="1" s="1"/>
  <c r="G15" i="1"/>
  <c r="H15" i="1" s="1"/>
  <c r="F359" i="1"/>
  <c r="I106" i="1"/>
  <c r="G13" i="1"/>
  <c r="H13" i="1" s="1"/>
  <c r="F31" i="1"/>
  <c r="I102" i="1"/>
  <c r="F312" i="1"/>
  <c r="F300" i="1"/>
  <c r="G105" i="1"/>
  <c r="H105" i="1" s="1"/>
  <c r="F176" i="1"/>
  <c r="G167" i="1"/>
  <c r="H167" i="1" s="1"/>
  <c r="G348" i="1"/>
  <c r="H348" i="1" s="1"/>
  <c r="I57" i="1"/>
  <c r="I251" i="1"/>
  <c r="F30" i="1"/>
  <c r="G96" i="1"/>
  <c r="H96" i="1" s="1"/>
  <c r="G317" i="1"/>
  <c r="H317" i="1" s="1"/>
  <c r="G309" i="1"/>
  <c r="H309" i="1" s="1"/>
  <c r="I231" i="1"/>
  <c r="G89" i="1"/>
  <c r="H89" i="1" s="1"/>
  <c r="F87" i="1"/>
  <c r="I129" i="1"/>
  <c r="I276" i="1"/>
  <c r="F172" i="1"/>
  <c r="G304" i="1"/>
  <c r="H304" i="1" s="1"/>
  <c r="I47" i="1"/>
  <c r="G9" i="1"/>
  <c r="H9" i="1" s="1"/>
  <c r="G156" i="1"/>
  <c r="H156" i="1" s="1"/>
  <c r="G76" i="1"/>
  <c r="H76" i="1" s="1"/>
  <c r="F196" i="1"/>
  <c r="G161" i="1"/>
  <c r="H161" i="1" s="1"/>
  <c r="I217" i="1"/>
  <c r="I301" i="1"/>
  <c r="F169" i="1"/>
  <c r="G177" i="1"/>
  <c r="H177" i="1" s="1"/>
  <c r="G326" i="1"/>
  <c r="H326" i="1" s="1"/>
  <c r="I98" i="1"/>
  <c r="I44" i="1"/>
  <c r="I172" i="1"/>
  <c r="G354" i="1"/>
  <c r="H354" i="1" s="1"/>
  <c r="G360" i="1"/>
  <c r="H360" i="1" s="1"/>
  <c r="G65" i="1"/>
  <c r="H65" i="1" s="1"/>
  <c r="G176" i="1"/>
  <c r="H176" i="1" s="1"/>
  <c r="G217" i="1"/>
  <c r="H217" i="1" s="1"/>
  <c r="I81" i="1"/>
  <c r="F338" i="1"/>
  <c r="F136" i="1"/>
  <c r="I247" i="1"/>
  <c r="F289" i="1"/>
  <c r="F219" i="1"/>
  <c r="F207" i="1"/>
  <c r="F345" i="1"/>
  <c r="F175" i="1"/>
  <c r="I197" i="1"/>
  <c r="G111" i="1"/>
  <c r="H111" i="1" s="1"/>
  <c r="F221" i="1"/>
  <c r="G192" i="1"/>
  <c r="H192" i="1" s="1"/>
  <c r="G149" i="1"/>
  <c r="H149" i="1" s="1"/>
  <c r="I328" i="1"/>
  <c r="I66" i="1"/>
  <c r="I175" i="1"/>
  <c r="G357" i="1"/>
  <c r="H357" i="1" s="1"/>
  <c r="G71" i="1"/>
  <c r="H71" i="1" s="1"/>
  <c r="F326" i="1"/>
  <c r="I168" i="1"/>
  <c r="I34" i="1"/>
  <c r="G14" i="1"/>
  <c r="H14" i="1" s="1"/>
  <c r="I237" i="1"/>
  <c r="I109" i="1"/>
  <c r="F277" i="1"/>
  <c r="G280" i="1"/>
  <c r="H280" i="1" s="1"/>
  <c r="I353" i="1"/>
  <c r="I38" i="1"/>
  <c r="G255" i="1"/>
  <c r="H255" i="1" s="1"/>
  <c r="G85" i="1"/>
  <c r="H85" i="1" s="1"/>
  <c r="F187" i="1"/>
  <c r="I220" i="1"/>
  <c r="I238" i="1"/>
  <c r="I83" i="1"/>
  <c r="I193" i="1"/>
  <c r="F51" i="1"/>
  <c r="I221" i="1"/>
  <c r="G243" i="1"/>
  <c r="H243" i="1" s="1"/>
  <c r="G79" i="1"/>
  <c r="H79" i="1" s="1"/>
  <c r="G258" i="1"/>
  <c r="H258" i="1" s="1"/>
  <c r="I120" i="1"/>
  <c r="F264" i="1"/>
  <c r="I200" i="1"/>
  <c r="G325" i="1"/>
  <c r="H325" i="1" s="1"/>
  <c r="I249" i="1"/>
  <c r="F32" i="1"/>
  <c r="I111" i="1"/>
  <c r="I77" i="1"/>
  <c r="F88" i="1"/>
  <c r="F46" i="1"/>
  <c r="F91" i="1"/>
  <c r="F283" i="1"/>
  <c r="G48" i="1"/>
  <c r="H48" i="1" s="1"/>
  <c r="G363" i="1"/>
  <c r="H363" i="1" s="1"/>
  <c r="I347" i="1"/>
  <c r="I190" i="1"/>
  <c r="G259" i="1"/>
  <c r="H259" i="1" s="1"/>
  <c r="G350" i="1"/>
  <c r="H350" i="1" s="1"/>
  <c r="I312" i="1"/>
  <c r="G212" i="1"/>
  <c r="H212" i="1" s="1"/>
  <c r="G211" i="1"/>
  <c r="H211" i="1" s="1"/>
  <c r="F152" i="1"/>
  <c r="I50" i="1"/>
  <c r="F20" i="1"/>
  <c r="G331" i="1"/>
  <c r="H331" i="1" s="1"/>
  <c r="I277" i="1"/>
  <c r="I201" i="1"/>
  <c r="I148" i="1"/>
  <c r="I178" i="1"/>
  <c r="I132" i="1"/>
  <c r="F215" i="1"/>
  <c r="I86" i="1"/>
  <c r="G118" i="1"/>
  <c r="H118" i="1" s="1"/>
  <c r="I154" i="1"/>
  <c r="G203" i="1"/>
  <c r="H203" i="1" s="1"/>
  <c r="I196" i="1"/>
  <c r="F343" i="1"/>
  <c r="G66" i="1"/>
  <c r="H66" i="1" s="1"/>
  <c r="G38" i="1"/>
  <c r="H38" i="1" s="1"/>
  <c r="I153" i="1"/>
  <c r="F222" i="1"/>
  <c r="G302" i="1"/>
  <c r="H302" i="1" s="1"/>
  <c r="F321" i="1"/>
  <c r="I313" i="1"/>
  <c r="G285" i="1"/>
  <c r="H285" i="1" s="1"/>
  <c r="G216" i="1"/>
  <c r="H216" i="1" s="1"/>
  <c r="H7" i="3" l="1"/>
  <c r="G23" i="3"/>
  <c r="F7" i="1"/>
  <c r="I78" i="1"/>
  <c r="J78" i="1" s="1"/>
  <c r="G98" i="1"/>
  <c r="H98" i="1" s="1"/>
  <c r="F138" i="1"/>
  <c r="I287" i="1"/>
  <c r="F54" i="1"/>
  <c r="I135" i="1"/>
  <c r="I183" i="1"/>
  <c r="I209" i="1"/>
  <c r="F178" i="1"/>
  <c r="I169" i="1"/>
  <c r="J169" i="1" s="1"/>
  <c r="G242" i="1"/>
  <c r="H242" i="1" s="1"/>
  <c r="F202" i="1"/>
  <c r="I84" i="1"/>
  <c r="J84" i="1" s="1"/>
  <c r="F356" i="1"/>
  <c r="F227" i="1"/>
  <c r="F267" i="1"/>
  <c r="I141" i="1"/>
  <c r="I108" i="1"/>
  <c r="J108" i="1" s="1"/>
  <c r="F309" i="1"/>
  <c r="I29" i="1"/>
  <c r="I271" i="1"/>
  <c r="F183" i="1"/>
  <c r="G229" i="1"/>
  <c r="H229" i="1" s="1"/>
  <c r="F58" i="1"/>
  <c r="I273" i="1"/>
  <c r="J273" i="1" s="1"/>
  <c r="G151" i="1"/>
  <c r="H151" i="1" s="1"/>
  <c r="F11" i="1"/>
  <c r="G121" i="1"/>
  <c r="H121" i="1" s="1"/>
  <c r="I37" i="1"/>
  <c r="I160" i="1"/>
  <c r="J160" i="1" s="1"/>
  <c r="I288" i="1"/>
  <c r="J288" i="1" s="1"/>
  <c r="I61" i="1"/>
  <c r="I139" i="1"/>
  <c r="J139" i="1" s="1"/>
  <c r="F106" i="1"/>
  <c r="G82" i="1"/>
  <c r="H82" i="1" s="1"/>
  <c r="I133" i="1"/>
  <c r="F327" i="1"/>
  <c r="G100" i="1"/>
  <c r="H100" i="1" s="1"/>
  <c r="I356" i="1"/>
  <c r="G57" i="1"/>
  <c r="H57" i="1" s="1"/>
  <c r="I42" i="1"/>
  <c r="F191" i="1"/>
  <c r="F77" i="1"/>
  <c r="F331" i="1"/>
  <c r="I293" i="1"/>
  <c r="F217" i="1"/>
  <c r="I264" i="1"/>
  <c r="J264" i="1" s="1"/>
  <c r="F314" i="1"/>
  <c r="F8" i="1"/>
  <c r="G107" i="1"/>
  <c r="H107" i="1" s="1"/>
  <c r="I85" i="1"/>
  <c r="J85" i="1" s="1"/>
  <c r="G329" i="1"/>
  <c r="H329" i="1" s="1"/>
  <c r="I219" i="1"/>
  <c r="I124" i="1"/>
  <c r="F23" i="1"/>
  <c r="F26" i="1"/>
  <c r="I157" i="1"/>
  <c r="G323" i="1"/>
  <c r="H323" i="1" s="1"/>
  <c r="I253" i="1"/>
  <c r="J253" i="1" s="1"/>
  <c r="G198" i="1"/>
  <c r="H198" i="1" s="1"/>
  <c r="F47" i="1"/>
  <c r="G39" i="1"/>
  <c r="H39" i="1" s="1"/>
  <c r="F305" i="1"/>
  <c r="F179" i="1"/>
  <c r="G67" i="1"/>
  <c r="H67" i="1" s="1"/>
  <c r="I291" i="1"/>
  <c r="J291" i="1" s="1"/>
  <c r="I145" i="1"/>
  <c r="J145" i="1" s="1"/>
  <c r="I107" i="1"/>
  <c r="G301" i="1"/>
  <c r="H301" i="1" s="1"/>
  <c r="I300" i="1"/>
  <c r="F231" i="1"/>
  <c r="I41" i="1"/>
  <c r="G12" i="1"/>
  <c r="H12" i="1" s="1"/>
  <c r="I319" i="1"/>
  <c r="I26" i="1"/>
  <c r="G159" i="1"/>
  <c r="H159" i="1" s="1"/>
  <c r="I163" i="1"/>
  <c r="G163" i="1"/>
  <c r="H163" i="1" s="1"/>
  <c r="I11" i="1"/>
  <c r="J11" i="1" s="1"/>
  <c r="G340" i="1"/>
  <c r="H340" i="1" s="1"/>
  <c r="F39" i="1"/>
  <c r="F81" i="1"/>
  <c r="G61" i="1"/>
  <c r="H61" i="1" s="1"/>
  <c r="I298" i="1"/>
  <c r="F137" i="1"/>
  <c r="F52" i="1"/>
  <c r="F308" i="1"/>
  <c r="G122" i="1"/>
  <c r="H122" i="1" s="1"/>
  <c r="G275" i="1"/>
  <c r="H275" i="1" s="1"/>
  <c r="G282" i="1"/>
  <c r="H282" i="1" s="1"/>
  <c r="I24" i="1"/>
  <c r="G349" i="1"/>
  <c r="H349" i="1" s="1"/>
  <c r="I181" i="1"/>
  <c r="F269" i="1"/>
  <c r="F147" i="1"/>
  <c r="I56" i="1"/>
  <c r="G346" i="1"/>
  <c r="H346" i="1" s="1"/>
  <c r="I263" i="1"/>
  <c r="F104" i="1"/>
  <c r="F208" i="1"/>
  <c r="I101" i="1"/>
  <c r="F335" i="1"/>
  <c r="I67" i="1"/>
  <c r="J67" i="1" s="1"/>
  <c r="G172" i="1"/>
  <c r="H172" i="1" s="1"/>
  <c r="F121" i="1"/>
  <c r="F229" i="1"/>
  <c r="F109" i="1"/>
  <c r="I49" i="1"/>
  <c r="J49" i="1" s="1"/>
  <c r="G308" i="1"/>
  <c r="H308" i="1" s="1"/>
  <c r="I22" i="1"/>
  <c r="I110" i="1"/>
  <c r="J110" i="1" s="1"/>
  <c r="I331" i="1"/>
  <c r="I152" i="1"/>
  <c r="I362" i="1"/>
  <c r="J362" i="1" s="1"/>
  <c r="G252" i="1"/>
  <c r="H252" i="1" s="1"/>
  <c r="I324" i="1"/>
  <c r="I80" i="1"/>
  <c r="J80" i="1" s="1"/>
  <c r="G220" i="1"/>
  <c r="H220" i="1" s="1"/>
  <c r="F13" i="1"/>
  <c r="G52" i="1"/>
  <c r="H52" i="1" s="1"/>
  <c r="I45" i="1"/>
  <c r="J45" i="1" s="1"/>
  <c r="I71" i="1"/>
  <c r="F127" i="1"/>
  <c r="G328" i="1"/>
  <c r="H328" i="1" s="1"/>
  <c r="G145" i="1"/>
  <c r="H145" i="1" s="1"/>
  <c r="F84" i="1"/>
  <c r="G201" i="1"/>
  <c r="H201" i="1" s="1"/>
  <c r="I74" i="1"/>
  <c r="G272" i="1"/>
  <c r="H272" i="1" s="1"/>
  <c r="I270" i="1"/>
  <c r="I213" i="1"/>
  <c r="J213" i="1" s="1"/>
  <c r="G31" i="1"/>
  <c r="H31" i="1" s="1"/>
  <c r="I113" i="1"/>
  <c r="G130" i="1"/>
  <c r="H130" i="1" s="1"/>
  <c r="G87" i="1"/>
  <c r="H87" i="1" s="1"/>
  <c r="F50" i="1"/>
  <c r="I54" i="1"/>
  <c r="F35" i="1"/>
  <c r="G90" i="1"/>
  <c r="H90" i="1" s="1"/>
  <c r="I104" i="1"/>
  <c r="G315" i="1"/>
  <c r="H315" i="1" s="1"/>
  <c r="I192" i="1"/>
  <c r="I52" i="1"/>
  <c r="J52" i="1" s="1"/>
  <c r="I257" i="1"/>
  <c r="J257" i="1" s="1"/>
  <c r="G46" i="1"/>
  <c r="H46" i="1" s="1"/>
  <c r="G24" i="1"/>
  <c r="H24" i="1" s="1"/>
  <c r="I90" i="1"/>
  <c r="J90" i="1" s="1"/>
  <c r="G32" i="1"/>
  <c r="H32" i="1" s="1"/>
  <c r="F236" i="1"/>
  <c r="G187" i="1"/>
  <c r="H187" i="1" s="1"/>
  <c r="I158" i="1"/>
  <c r="F251" i="1"/>
  <c r="I244" i="1"/>
  <c r="J244" i="1" s="1"/>
  <c r="G171" i="1"/>
  <c r="H171" i="1" s="1"/>
  <c r="G26" i="1"/>
  <c r="H26" i="1" s="1"/>
  <c r="F119" i="1"/>
  <c r="G185" i="1"/>
  <c r="H185" i="1" s="1"/>
  <c r="F344" i="1"/>
  <c r="G132" i="1"/>
  <c r="H132" i="1" s="1"/>
  <c r="I214" i="1"/>
  <c r="G138" i="1"/>
  <c r="H138" i="1" s="1"/>
  <c r="F288" i="1"/>
  <c r="G113" i="1"/>
  <c r="H113" i="1" s="1"/>
  <c r="F320" i="1"/>
  <c r="F256" i="1"/>
  <c r="F363" i="1"/>
  <c r="I280" i="1"/>
  <c r="J280" i="1" s="1"/>
  <c r="G365" i="1"/>
  <c r="F18" i="1"/>
  <c r="F294" i="1"/>
  <c r="I225" i="1"/>
  <c r="F49" i="1"/>
  <c r="I246" i="1"/>
  <c r="J246" i="1" s="1"/>
  <c r="F317" i="1"/>
  <c r="I23" i="1"/>
  <c r="J23" i="1" s="1"/>
  <c r="G162" i="1"/>
  <c r="H162" i="1" s="1"/>
  <c r="G136" i="1"/>
  <c r="H136" i="1" s="1"/>
  <c r="F28" i="1"/>
  <c r="G260" i="1"/>
  <c r="H260" i="1" s="1"/>
  <c r="F238" i="1"/>
  <c r="F230" i="1"/>
  <c r="F291" i="1"/>
  <c r="I51" i="1"/>
  <c r="F295" i="1"/>
  <c r="G60" i="1"/>
  <c r="H60" i="1" s="1"/>
  <c r="F142" i="1"/>
  <c r="G334" i="1"/>
  <c r="H334" i="1" s="1"/>
  <c r="I208" i="1"/>
  <c r="F68" i="1"/>
  <c r="G273" i="1"/>
  <c r="H273" i="1" s="1"/>
  <c r="F233" i="1"/>
  <c r="I289" i="1"/>
  <c r="J289" i="1" s="1"/>
  <c r="F206" i="1"/>
  <c r="I212" i="1"/>
  <c r="J212" i="1" s="1"/>
  <c r="G150" i="1"/>
  <c r="H150" i="1" s="1"/>
  <c r="I236" i="1"/>
  <c r="F110" i="1"/>
  <c r="G49" i="1"/>
  <c r="H49" i="1" s="1"/>
  <c r="F167" i="1"/>
  <c r="F70" i="1"/>
  <c r="F257" i="1"/>
  <c r="I295" i="1"/>
  <c r="J295" i="1" s="1"/>
  <c r="F232" i="1"/>
  <c r="G210" i="1"/>
  <c r="H210" i="1" s="1"/>
  <c r="F149" i="1"/>
  <c r="F204" i="1"/>
  <c r="F10" i="1"/>
  <c r="G20" i="1"/>
  <c r="H20" i="1" s="1"/>
  <c r="G253" i="1"/>
  <c r="H253" i="1" s="1"/>
  <c r="G231" i="1"/>
  <c r="H231" i="1" s="1"/>
  <c r="F132" i="1"/>
  <c r="F241" i="1"/>
  <c r="G146" i="1"/>
  <c r="H146" i="1" s="1"/>
  <c r="F27" i="1"/>
  <c r="F114" i="1"/>
  <c r="G108" i="1"/>
  <c r="H108" i="1" s="1"/>
  <c r="S365" i="1"/>
  <c r="F60" i="1"/>
  <c r="G53" i="1"/>
  <c r="H53" i="1" s="1"/>
  <c r="F279" i="1"/>
  <c r="G225" i="1"/>
  <c r="H225" i="1" s="1"/>
  <c r="F125" i="1"/>
  <c r="I127" i="1"/>
  <c r="J127" i="1" s="1"/>
  <c r="F64" i="1"/>
  <c r="G332" i="1"/>
  <c r="H332" i="1" s="1"/>
  <c r="F302" i="1"/>
  <c r="I150" i="1"/>
  <c r="J150" i="1" s="1"/>
  <c r="F15" i="1"/>
  <c r="G279" i="1"/>
  <c r="H279" i="1" s="1"/>
  <c r="G205" i="1"/>
  <c r="H205" i="1" s="1"/>
  <c r="F272" i="1"/>
  <c r="F180" i="1"/>
  <c r="F197" i="1"/>
  <c r="I10" i="1"/>
  <c r="J10" i="1" s="1"/>
  <c r="I283" i="1"/>
  <c r="J283" i="1" s="1"/>
  <c r="F78" i="1"/>
  <c r="F159" i="1"/>
  <c r="G344" i="1"/>
  <c r="H344" i="1" s="1"/>
  <c r="I224" i="1"/>
  <c r="F250" i="1"/>
  <c r="G298" i="1"/>
  <c r="H298" i="1" s="1"/>
  <c r="I36" i="1"/>
  <c r="F93" i="1"/>
  <c r="I30" i="1"/>
  <c r="J30" i="1" s="1"/>
  <c r="I97" i="1"/>
  <c r="I68" i="1"/>
  <c r="J68" i="1" s="1"/>
  <c r="F165" i="1"/>
  <c r="I144" i="1"/>
  <c r="J144" i="1" s="1"/>
  <c r="G264" i="1"/>
  <c r="H264" i="1" s="1"/>
  <c r="F166" i="1"/>
  <c r="I174" i="1"/>
  <c r="J174" i="1" s="1"/>
  <c r="F133" i="1"/>
  <c r="I278" i="1"/>
  <c r="G84" i="1"/>
  <c r="H84" i="1" s="1"/>
  <c r="F63" i="1"/>
  <c r="I35" i="1"/>
  <c r="J35" i="1" s="1"/>
  <c r="I344" i="1"/>
  <c r="J344" i="1" s="1"/>
  <c r="F117" i="1"/>
  <c r="I222" i="1"/>
  <c r="F131" i="1"/>
  <c r="I25" i="1"/>
  <c r="J25" i="1" s="1"/>
  <c r="F72" i="1"/>
  <c r="G238" i="1"/>
  <c r="H238" i="1" s="1"/>
  <c r="G70" i="1"/>
  <c r="H70" i="1" s="1"/>
  <c r="I167" i="1"/>
  <c r="F37" i="1"/>
  <c r="F55" i="1"/>
  <c r="G157" i="1"/>
  <c r="H157" i="1" s="1"/>
  <c r="F9" i="1"/>
  <c r="F14" i="1"/>
  <c r="F34" i="1"/>
  <c r="F164" i="1"/>
  <c r="G297" i="1"/>
  <c r="H297" i="1" s="1"/>
  <c r="I322" i="1"/>
  <c r="J322" i="1" s="1"/>
  <c r="F318" i="1"/>
  <c r="I93" i="1"/>
  <c r="J93" i="1" s="1"/>
  <c r="G50" i="1"/>
  <c r="H50" i="1" s="1"/>
  <c r="G251" i="1"/>
  <c r="H251" i="1" s="1"/>
  <c r="G109" i="1"/>
  <c r="H109" i="1" s="1"/>
  <c r="F324" i="1"/>
  <c r="F112" i="1"/>
  <c r="I185" i="1"/>
  <c r="F237" i="1"/>
  <c r="F281" i="1"/>
  <c r="I318" i="1"/>
  <c r="J318" i="1" s="1"/>
  <c r="G213" i="1"/>
  <c r="H213" i="1" s="1"/>
  <c r="G320" i="1"/>
  <c r="H320" i="1" s="1"/>
  <c r="G83" i="1"/>
  <c r="H83" i="1" s="1"/>
  <c r="I243" i="1"/>
  <c r="G274" i="1"/>
  <c r="H274" i="1" s="1"/>
  <c r="F74" i="1"/>
  <c r="F107" i="1"/>
  <c r="I180" i="1"/>
  <c r="J180" i="1" s="1"/>
  <c r="G123" i="1"/>
  <c r="H123" i="1" s="1"/>
  <c r="G124" i="1"/>
  <c r="H124" i="1" s="1"/>
  <c r="F194" i="1"/>
  <c r="G97" i="1"/>
  <c r="H97" i="1" s="1"/>
  <c r="G353" i="1"/>
  <c r="H353" i="1" s="1"/>
  <c r="F239" i="1"/>
  <c r="I94" i="1"/>
  <c r="I119" i="1"/>
  <c r="G91" i="1"/>
  <c r="H91" i="1" s="1"/>
  <c r="F66" i="1"/>
  <c r="I359" i="1"/>
  <c r="J359" i="1" s="1"/>
  <c r="I342" i="1"/>
  <c r="I334" i="1"/>
  <c r="G160" i="1"/>
  <c r="H160" i="1" s="1"/>
  <c r="G265" i="1"/>
  <c r="H265" i="1" s="1"/>
  <c r="F40" i="1"/>
  <c r="G311" i="1"/>
  <c r="H311" i="1" s="1"/>
  <c r="G362" i="1"/>
  <c r="H362" i="1" s="1"/>
  <c r="G55" i="1"/>
  <c r="H55" i="1" s="1"/>
  <c r="F182" i="1"/>
  <c r="F210" i="1"/>
  <c r="I140" i="1"/>
  <c r="I33" i="1"/>
  <c r="F118" i="1"/>
  <c r="I79" i="1"/>
  <c r="J79" i="1" s="1"/>
  <c r="G359" i="1"/>
  <c r="H359" i="1" s="1"/>
  <c r="F301" i="1"/>
  <c r="F270" i="1"/>
  <c r="I357" i="1"/>
  <c r="G183" i="1"/>
  <c r="H183" i="1" s="1"/>
  <c r="G215" i="1"/>
  <c r="H215" i="1" s="1"/>
  <c r="I31" i="1"/>
  <c r="I348" i="1"/>
  <c r="F101" i="1"/>
  <c r="G117" i="1"/>
  <c r="H117" i="1" s="1"/>
  <c r="G343" i="1"/>
  <c r="H343" i="1" s="1"/>
  <c r="G101" i="1"/>
  <c r="H101" i="1" s="1"/>
  <c r="G244" i="1"/>
  <c r="H244" i="1" s="1"/>
  <c r="G240" i="1"/>
  <c r="H240" i="1" s="1"/>
  <c r="G92" i="1"/>
  <c r="H92" i="1" s="1"/>
  <c r="I352" i="1"/>
  <c r="F186" i="1"/>
  <c r="G33" i="1"/>
  <c r="H33" i="1" s="1"/>
  <c r="F151" i="1"/>
  <c r="I121" i="1"/>
  <c r="F311" i="1"/>
  <c r="I149" i="1"/>
  <c r="G200" i="1"/>
  <c r="H200" i="1" s="1"/>
  <c r="F140" i="1"/>
  <c r="F45" i="1"/>
  <c r="G337" i="1"/>
  <c r="H337" i="1" s="1"/>
  <c r="F265" i="1"/>
  <c r="I228" i="1"/>
  <c r="J228" i="1" s="1"/>
  <c r="F276" i="1"/>
  <c r="F348" i="1"/>
  <c r="F286" i="1"/>
  <c r="G182" i="1"/>
  <c r="H182" i="1" s="1"/>
  <c r="F124" i="1"/>
  <c r="I335" i="1"/>
  <c r="F120" i="1"/>
  <c r="F213" i="1"/>
  <c r="G249" i="1"/>
  <c r="H249" i="1" s="1"/>
  <c r="F184" i="1"/>
  <c r="G190" i="1"/>
  <c r="H190" i="1" s="1"/>
  <c r="I170" i="1"/>
  <c r="G137" i="1"/>
  <c r="H137" i="1" s="1"/>
  <c r="F76" i="1"/>
  <c r="I311" i="1"/>
  <c r="J311" i="1" s="1"/>
  <c r="F245" i="1"/>
  <c r="F108" i="1"/>
  <c r="I279" i="1"/>
  <c r="F347" i="1"/>
  <c r="G102" i="1"/>
  <c r="H102" i="1" s="1"/>
  <c r="I15" i="1"/>
  <c r="I323" i="1"/>
  <c r="I308" i="1"/>
  <c r="J308" i="1" s="1"/>
  <c r="I365" i="1"/>
  <c r="G300" i="1"/>
  <c r="H300" i="1" s="1"/>
  <c r="I82" i="1"/>
  <c r="J82" i="1" s="1"/>
  <c r="F67" i="1"/>
  <c r="I269" i="1"/>
  <c r="J269" i="1" s="1"/>
  <c r="G281" i="1"/>
  <c r="H281" i="1" s="1"/>
  <c r="I123" i="1"/>
  <c r="J123" i="1" s="1"/>
  <c r="I70" i="1"/>
  <c r="I96" i="1"/>
  <c r="G164" i="1"/>
  <c r="H164" i="1" s="1"/>
  <c r="G22" i="1"/>
  <c r="H22" i="1" s="1"/>
  <c r="F263" i="1"/>
  <c r="F240" i="1"/>
  <c r="F42" i="1"/>
  <c r="G128" i="1"/>
  <c r="H128" i="1" s="1"/>
  <c r="F82" i="1"/>
  <c r="G179" i="1"/>
  <c r="H179" i="1" s="1"/>
  <c r="F216" i="1"/>
  <c r="G245" i="1"/>
  <c r="H245" i="1" s="1"/>
  <c r="F341" i="1"/>
  <c r="F97" i="1"/>
  <c r="I229" i="1"/>
  <c r="J229" i="1" s="1"/>
  <c r="I302" i="1"/>
  <c r="F195" i="1"/>
  <c r="G106" i="1"/>
  <c r="H106" i="1" s="1"/>
  <c r="I358" i="1"/>
  <c r="G219" i="1"/>
  <c r="H219" i="1" s="1"/>
  <c r="F173" i="1"/>
  <c r="I69" i="1"/>
  <c r="I262" i="1"/>
  <c r="F17" i="1"/>
  <c r="G341" i="1"/>
  <c r="H341" i="1" s="1"/>
  <c r="F224" i="1"/>
  <c r="I272" i="1"/>
  <c r="J272" i="1" s="1"/>
  <c r="G222" i="1"/>
  <c r="H222" i="1" s="1"/>
  <c r="I211" i="1"/>
  <c r="J211" i="1" s="1"/>
  <c r="G51" i="1"/>
  <c r="H51" i="1" s="1"/>
  <c r="F75" i="1"/>
  <c r="I233" i="1"/>
  <c r="F278" i="1"/>
  <c r="G355" i="1"/>
  <c r="H355" i="1" s="1"/>
  <c r="G351" i="1"/>
  <c r="H351" i="1" s="1"/>
  <c r="I294" i="1"/>
  <c r="I146" i="1"/>
  <c r="J146" i="1" s="1"/>
  <c r="G134" i="1"/>
  <c r="H134" i="1" s="1"/>
  <c r="F193" i="1"/>
  <c r="G103" i="1"/>
  <c r="H103" i="1" s="1"/>
  <c r="G291" i="1"/>
  <c r="H291" i="1" s="1"/>
  <c r="F160" i="1"/>
  <c r="I19" i="1"/>
  <c r="J19" i="1" s="1"/>
  <c r="I177" i="1"/>
  <c r="I136" i="1"/>
  <c r="F304" i="1"/>
  <c r="G209" i="1"/>
  <c r="H209" i="1" s="1"/>
  <c r="G131" i="1"/>
  <c r="H131" i="1" s="1"/>
  <c r="I265" i="1"/>
  <c r="J265" i="1" s="1"/>
  <c r="I151" i="1"/>
  <c r="J151" i="1" s="1"/>
  <c r="F44" i="1"/>
  <c r="I125" i="1"/>
  <c r="J125" i="1" s="1"/>
  <c r="F268" i="1"/>
  <c r="F92" i="1"/>
  <c r="I260" i="1"/>
  <c r="J260" i="1" s="1"/>
  <c r="F79" i="1"/>
  <c r="G119" i="1"/>
  <c r="H119" i="1" s="1"/>
  <c r="I63" i="1"/>
  <c r="I266" i="1"/>
  <c r="G307" i="1"/>
  <c r="H307" i="1" s="1"/>
  <c r="G86" i="1"/>
  <c r="H86" i="1" s="1"/>
  <c r="G314" i="1"/>
  <c r="H314" i="1" s="1"/>
  <c r="I245" i="1"/>
  <c r="J245" i="1" s="1"/>
  <c r="F41" i="1"/>
  <c r="G45" i="1"/>
  <c r="H45" i="1" s="1"/>
  <c r="G261" i="1"/>
  <c r="H261" i="1" s="1"/>
  <c r="F360" i="1"/>
  <c r="G246" i="1"/>
  <c r="H246" i="1" s="1"/>
  <c r="G154" i="1"/>
  <c r="H154" i="1" s="1"/>
  <c r="I305" i="1"/>
  <c r="G327" i="1"/>
  <c r="H327" i="1" s="1"/>
  <c r="I297" i="1"/>
  <c r="G312" i="1"/>
  <c r="H312" i="1" s="1"/>
  <c r="I240" i="1"/>
  <c r="G237" i="1"/>
  <c r="H237" i="1" s="1"/>
  <c r="I248" i="1"/>
  <c r="J248" i="1" s="1"/>
  <c r="G44" i="1"/>
  <c r="H44" i="1" s="1"/>
  <c r="F126" i="1"/>
  <c r="F192" i="1"/>
  <c r="G158" i="1"/>
  <c r="H158" i="1" s="1"/>
  <c r="I118" i="1"/>
  <c r="J118" i="1" s="1"/>
  <c r="F297" i="1"/>
  <c r="I55" i="1"/>
  <c r="J55" i="1" s="1"/>
  <c r="F365" i="1"/>
  <c r="G241" i="1"/>
  <c r="H241" i="1" s="1"/>
  <c r="F307" i="1"/>
  <c r="I360" i="1"/>
  <c r="G143" i="1"/>
  <c r="H143" i="1" s="1"/>
  <c r="G142" i="1"/>
  <c r="H142" i="1" s="1"/>
  <c r="F144" i="1"/>
  <c r="I341" i="1"/>
  <c r="J341" i="1" s="1"/>
  <c r="G239" i="1"/>
  <c r="H239" i="1" s="1"/>
  <c r="I186" i="1"/>
  <c r="I138" i="1"/>
  <c r="J138" i="1" s="1"/>
  <c r="F181" i="1"/>
  <c r="G99" i="1"/>
  <c r="H99" i="1" s="1"/>
  <c r="I292" i="1"/>
  <c r="J292" i="1" s="1"/>
  <c r="G330" i="1"/>
  <c r="H330" i="1" s="1"/>
  <c r="G228" i="1"/>
  <c r="H228" i="1" s="1"/>
  <c r="I339" i="1"/>
  <c r="G318" i="1"/>
  <c r="H318" i="1" s="1"/>
  <c r="G115" i="1"/>
  <c r="H115" i="1" s="1"/>
  <c r="F111" i="1"/>
  <c r="I199" i="1"/>
  <c r="J199" i="1" s="1"/>
  <c r="I226" i="1"/>
  <c r="J226" i="1" s="1"/>
  <c r="I340" i="1"/>
  <c r="J340" i="1" s="1"/>
  <c r="G21" i="1"/>
  <c r="H21" i="1" s="1"/>
  <c r="I223" i="1"/>
  <c r="J223" i="1" s="1"/>
  <c r="G64" i="1"/>
  <c r="H64" i="1" s="1"/>
  <c r="G173" i="1"/>
  <c r="H173" i="1" s="1"/>
  <c r="F212" i="1"/>
  <c r="F337" i="1"/>
  <c r="F156" i="1"/>
  <c r="I134" i="1"/>
  <c r="F310" i="1"/>
  <c r="F56" i="1"/>
  <c r="F53" i="1"/>
  <c r="G54" i="1"/>
  <c r="H54" i="1" s="1"/>
  <c r="I130" i="1"/>
  <c r="J130" i="1" s="1"/>
  <c r="F285" i="1"/>
  <c r="G174" i="1"/>
  <c r="H174" i="1" s="1"/>
  <c r="I309" i="1"/>
  <c r="J309" i="1" s="1"/>
  <c r="F313" i="1"/>
  <c r="G43" i="1"/>
  <c r="H43" i="1" s="1"/>
  <c r="I72" i="1"/>
  <c r="J72" i="1" s="1"/>
  <c r="G194" i="1"/>
  <c r="H194" i="1" s="1"/>
  <c r="F69" i="1"/>
  <c r="I182" i="1"/>
  <c r="F271" i="1"/>
  <c r="F226" i="1"/>
  <c r="G316" i="1"/>
  <c r="H316" i="1" s="1"/>
  <c r="F85" i="1"/>
  <c r="F36" i="1"/>
  <c r="G189" i="1"/>
  <c r="H189" i="1" s="1"/>
  <c r="G204" i="1"/>
  <c r="H204" i="1" s="1"/>
  <c r="G267" i="1"/>
  <c r="H267" i="1" s="1"/>
  <c r="G195" i="1"/>
  <c r="H195" i="1" s="1"/>
  <c r="G342" i="1"/>
  <c r="H342" i="1" s="1"/>
  <c r="G293" i="1"/>
  <c r="H293" i="1" s="1"/>
  <c r="G147" i="1"/>
  <c r="H147" i="1" s="1"/>
  <c r="G27" i="1"/>
  <c r="H27" i="1" s="1"/>
  <c r="H365" i="1" s="1"/>
  <c r="I92" i="1"/>
  <c r="G72" i="1"/>
  <c r="H72" i="1" s="1"/>
  <c r="G16" i="1"/>
  <c r="H16" i="1" s="1"/>
  <c r="I216" i="1"/>
  <c r="F298" i="1"/>
  <c r="I161" i="1"/>
  <c r="J161" i="1" s="1"/>
  <c r="G296" i="1"/>
  <c r="H296" i="1" s="1"/>
  <c r="G178" i="1"/>
  <c r="H178" i="1" s="1"/>
  <c r="I176" i="1"/>
  <c r="J176" i="1" s="1"/>
  <c r="I343" i="1"/>
  <c r="J343" i="1" s="1"/>
  <c r="F98" i="1"/>
  <c r="I299" i="1"/>
  <c r="F223" i="1"/>
  <c r="F342" i="1"/>
  <c r="I258" i="1"/>
  <c r="F143" i="1"/>
  <c r="F247" i="1"/>
  <c r="I363" i="1"/>
  <c r="F349" i="1"/>
  <c r="I32" i="1"/>
  <c r="F275" i="1"/>
  <c r="I59" i="1"/>
  <c r="I310" i="1"/>
  <c r="I314" i="1"/>
  <c r="J314" i="1" s="1"/>
  <c r="G81" i="1"/>
  <c r="H81" i="1" s="1"/>
  <c r="I116" i="1"/>
  <c r="J116" i="1" s="1"/>
  <c r="G336" i="1"/>
  <c r="H336" i="1" s="1"/>
  <c r="G133" i="1"/>
  <c r="H133" i="1" s="1"/>
  <c r="I58" i="1"/>
  <c r="F148" i="1"/>
  <c r="G74" i="1"/>
  <c r="H74" i="1" s="1"/>
  <c r="I188" i="1"/>
  <c r="I187" i="1"/>
  <c r="J187" i="1" s="1"/>
  <c r="F61" i="1"/>
  <c r="I254" i="1"/>
  <c r="J254" i="1" s="1"/>
  <c r="F25" i="1"/>
  <c r="G306" i="1"/>
  <c r="H306" i="1" s="1"/>
  <c r="I338" i="1"/>
  <c r="J338" i="1" s="1"/>
  <c r="G88" i="1"/>
  <c r="H88" i="1" s="1"/>
  <c r="G112" i="1"/>
  <c r="H112" i="1" s="1"/>
  <c r="F145" i="1"/>
  <c r="I75" i="1"/>
  <c r="J75" i="1" s="1"/>
  <c r="F89" i="1"/>
  <c r="I355" i="1"/>
  <c r="I114" i="1"/>
  <c r="J154" i="1"/>
  <c r="J201" i="1"/>
  <c r="J220" i="1"/>
  <c r="J251" i="1"/>
  <c r="J345" i="1"/>
  <c r="J131" i="1"/>
  <c r="J7" i="1"/>
  <c r="J235" i="1"/>
  <c r="J87" i="1"/>
  <c r="J361" i="1"/>
  <c r="J255" i="1"/>
  <c r="J232" i="1"/>
  <c r="J65" i="1"/>
  <c r="J43" i="1"/>
  <c r="J336" i="1"/>
  <c r="J350" i="1"/>
  <c r="J333" i="1"/>
  <c r="J112" i="1"/>
  <c r="J207" i="1"/>
  <c r="J261" i="1"/>
  <c r="J184" i="1"/>
  <c r="J205" i="1"/>
  <c r="J234" i="1"/>
  <c r="J191" i="1"/>
  <c r="J325" i="1"/>
  <c r="J100" i="1"/>
  <c r="J303" i="1"/>
  <c r="J14" i="1"/>
  <c r="J153" i="1"/>
  <c r="J277" i="1"/>
  <c r="J312" i="1"/>
  <c r="J249" i="1"/>
  <c r="J109" i="1"/>
  <c r="J247" i="1"/>
  <c r="J57" i="1"/>
  <c r="J102" i="1"/>
  <c r="J329" i="1"/>
  <c r="J9" i="1"/>
  <c r="J202" i="1"/>
  <c r="J147" i="1"/>
  <c r="J354" i="1"/>
  <c r="J88" i="1"/>
  <c r="J296" i="1"/>
  <c r="J155" i="1"/>
  <c r="J39" i="1"/>
  <c r="J321" i="1"/>
  <c r="J171" i="1"/>
  <c r="J159" i="1"/>
  <c r="J275" i="1"/>
  <c r="J349" i="1"/>
  <c r="J252" i="1"/>
  <c r="J227" i="1"/>
  <c r="J46" i="1"/>
  <c r="J307" i="1"/>
  <c r="J239" i="1"/>
  <c r="J286" i="1"/>
  <c r="J117" i="1"/>
  <c r="J76" i="1"/>
  <c r="J64" i="1"/>
  <c r="J48" i="1"/>
  <c r="J165" i="1"/>
  <c r="J53" i="1"/>
  <c r="J114" i="1"/>
  <c r="J355" i="1"/>
  <c r="J188" i="1"/>
  <c r="J58" i="1"/>
  <c r="J310" i="1"/>
  <c r="J59" i="1"/>
  <c r="J32" i="1"/>
  <c r="J363" i="1"/>
  <c r="J258" i="1"/>
  <c r="J299" i="1"/>
  <c r="J216" i="1"/>
  <c r="J92" i="1"/>
  <c r="J182" i="1"/>
  <c r="J134" i="1"/>
  <c r="J200" i="1"/>
  <c r="J66" i="1"/>
  <c r="J172" i="1"/>
  <c r="J217" i="1"/>
  <c r="J164" i="1"/>
  <c r="J137" i="1"/>
  <c r="J62" i="1"/>
  <c r="J218" i="1"/>
  <c r="J256" i="1"/>
  <c r="J73" i="1"/>
  <c r="J103" i="1"/>
  <c r="J285" i="1"/>
  <c r="J95" i="1"/>
  <c r="J143" i="1"/>
  <c r="J128" i="1"/>
  <c r="J316" i="1"/>
  <c r="J189" i="1"/>
  <c r="J17" i="1"/>
  <c r="J278" i="1"/>
  <c r="J233" i="1"/>
  <c r="J262" i="1"/>
  <c r="J69" i="1"/>
  <c r="J358" i="1"/>
  <c r="J302" i="1"/>
  <c r="J96" i="1"/>
  <c r="J70" i="1"/>
  <c r="J323" i="1"/>
  <c r="J15" i="1"/>
  <c r="J279" i="1"/>
  <c r="J170" i="1"/>
  <c r="J335" i="1"/>
  <c r="J149" i="1"/>
  <c r="J121" i="1"/>
  <c r="J352" i="1"/>
  <c r="J339" i="1"/>
  <c r="J360" i="1"/>
  <c r="J297" i="1"/>
  <c r="J63" i="1"/>
  <c r="J177" i="1"/>
  <c r="J237" i="1"/>
  <c r="J47" i="1"/>
  <c r="J20" i="1"/>
  <c r="J306" i="1"/>
  <c r="J16" i="1"/>
  <c r="J60" i="1"/>
  <c r="J198" i="1"/>
  <c r="J342" i="1"/>
  <c r="J119" i="1"/>
  <c r="J97" i="1"/>
  <c r="J36" i="1"/>
  <c r="J208" i="1"/>
  <c r="J214" i="1"/>
  <c r="J158" i="1"/>
  <c r="J192" i="1"/>
  <c r="J104" i="1"/>
  <c r="J54" i="1"/>
  <c r="J113" i="1"/>
  <c r="J270" i="1"/>
  <c r="J74" i="1"/>
  <c r="J71" i="1"/>
  <c r="J324" i="1"/>
  <c r="J152" i="1"/>
  <c r="J331" i="1"/>
  <c r="J22" i="1"/>
  <c r="J101" i="1"/>
  <c r="J263" i="1"/>
  <c r="J56" i="1"/>
  <c r="J181" i="1"/>
  <c r="J24" i="1"/>
  <c r="J186" i="1"/>
  <c r="J136" i="1"/>
  <c r="J175" i="1"/>
  <c r="J301" i="1"/>
  <c r="J142" i="1"/>
  <c r="J140" i="1"/>
  <c r="J334" i="1"/>
  <c r="J243" i="1"/>
  <c r="J185" i="1"/>
  <c r="J167" i="1"/>
  <c r="J236" i="1"/>
  <c r="J225" i="1"/>
  <c r="J313" i="1"/>
  <c r="J132" i="1"/>
  <c r="J50" i="1"/>
  <c r="J190" i="1"/>
  <c r="J193" i="1"/>
  <c r="J38" i="1"/>
  <c r="J34" i="1"/>
  <c r="J328" i="1"/>
  <c r="J81" i="1"/>
  <c r="J44" i="1"/>
  <c r="J106" i="1"/>
  <c r="J351" i="1"/>
  <c r="J210" i="1"/>
  <c r="J173" i="1"/>
  <c r="J290" i="1"/>
  <c r="J204" i="1"/>
  <c r="J203" i="1"/>
  <c r="J40" i="1"/>
  <c r="J337" i="1"/>
  <c r="J281" i="1"/>
  <c r="J215" i="1"/>
  <c r="J99" i="1"/>
  <c r="J27" i="1"/>
  <c r="J12" i="1"/>
  <c r="J206" i="1"/>
  <c r="J346" i="1"/>
  <c r="J298" i="1"/>
  <c r="J31" i="1"/>
  <c r="J222" i="1"/>
  <c r="J224" i="1"/>
  <c r="J163" i="1"/>
  <c r="J26" i="1"/>
  <c r="J319" i="1"/>
  <c r="J41" i="1"/>
  <c r="J300" i="1"/>
  <c r="J107" i="1"/>
  <c r="J157" i="1"/>
  <c r="J124" i="1"/>
  <c r="J219" i="1"/>
  <c r="J293" i="1"/>
  <c r="J42" i="1"/>
  <c r="J356" i="1"/>
  <c r="J133" i="1"/>
  <c r="J61" i="1"/>
  <c r="J37" i="1"/>
  <c r="J271" i="1"/>
  <c r="J29" i="1"/>
  <c r="J141" i="1"/>
  <c r="J209" i="1"/>
  <c r="J183" i="1"/>
  <c r="J135" i="1"/>
  <c r="J287" i="1"/>
  <c r="J240" i="1"/>
  <c r="J305" i="1"/>
  <c r="J266" i="1"/>
  <c r="J294" i="1"/>
  <c r="J259" i="1"/>
  <c r="J156" i="1"/>
  <c r="J348" i="1"/>
  <c r="J33" i="1"/>
  <c r="J51" i="1"/>
  <c r="J196" i="1"/>
  <c r="J178" i="1"/>
  <c r="J347" i="1"/>
  <c r="J77" i="1"/>
  <c r="J120" i="1"/>
  <c r="J83" i="1"/>
  <c r="J353" i="1"/>
  <c r="J168" i="1"/>
  <c r="J98" i="1"/>
  <c r="J276" i="1"/>
  <c r="J330" i="1"/>
  <c r="J162" i="1"/>
  <c r="J241" i="1"/>
  <c r="J8" i="1"/>
  <c r="J267" i="1"/>
  <c r="J122" i="1"/>
  <c r="J317" i="1"/>
  <c r="J284" i="1"/>
  <c r="J28" i="1"/>
  <c r="J327" i="1"/>
  <c r="J195" i="1"/>
  <c r="J250" i="1"/>
  <c r="J282" i="1"/>
  <c r="J86" i="1"/>
  <c r="J221" i="1"/>
  <c r="J197" i="1"/>
  <c r="J231" i="1"/>
  <c r="J315" i="1"/>
  <c r="J320" i="1"/>
  <c r="J13" i="1"/>
  <c r="J89" i="1"/>
  <c r="J357" i="1"/>
  <c r="J94" i="1"/>
  <c r="J148" i="1"/>
  <c r="J111" i="1"/>
  <c r="J238" i="1"/>
  <c r="J129" i="1"/>
  <c r="J274" i="1"/>
  <c r="J126" i="1"/>
  <c r="J326" i="1"/>
  <c r="J91" i="1"/>
  <c r="J18" i="1"/>
  <c r="J242" i="1"/>
  <c r="J194" i="1"/>
  <c r="J268" i="1"/>
  <c r="J115" i="1"/>
  <c r="J332" i="1"/>
  <c r="J166" i="1"/>
  <c r="J105" i="1"/>
  <c r="J179" i="1"/>
  <c r="J304" i="1"/>
  <c r="J230" i="1"/>
  <c r="J21" i="1"/>
  <c r="H23" i="3" l="1"/>
  <c r="I23" i="3" s="1"/>
  <c r="I7" i="3"/>
  <c r="J365" i="1"/>
  <c r="J7" i="3" l="1"/>
  <c r="J23" i="3"/>
  <c r="J15" i="3"/>
  <c r="J9" i="3"/>
  <c r="J18" i="3"/>
  <c r="J20" i="3"/>
  <c r="J21" i="3"/>
  <c r="J16" i="3"/>
  <c r="J13" i="3"/>
  <c r="J8" i="3"/>
  <c r="J10" i="3"/>
  <c r="J17" i="3"/>
  <c r="J12" i="3"/>
  <c r="J14" i="3"/>
  <c r="J11" i="3"/>
  <c r="J19" i="3"/>
  <c r="J368" i="1"/>
  <c r="J367" i="1"/>
  <c r="C4" i="1" l="1"/>
  <c r="K232" i="1"/>
  <c r="L232" i="1" s="1"/>
  <c r="M232" i="1" s="1"/>
  <c r="N232" i="1" s="1"/>
  <c r="O232" i="1" s="1"/>
  <c r="K333" i="1"/>
  <c r="L333" i="1" s="1"/>
  <c r="M333" i="1" s="1"/>
  <c r="N333" i="1" s="1"/>
  <c r="O333" i="1" s="1"/>
  <c r="K303" i="1"/>
  <c r="L303" i="1" s="1"/>
  <c r="M303" i="1" s="1"/>
  <c r="N303" i="1" s="1"/>
  <c r="O303" i="1" s="1"/>
  <c r="K277" i="1"/>
  <c r="L277" i="1" s="1"/>
  <c r="M277" i="1" s="1"/>
  <c r="N277" i="1" s="1"/>
  <c r="O277" i="1" s="1"/>
  <c r="K171" i="1"/>
  <c r="L171" i="1" s="1"/>
  <c r="M171" i="1" s="1"/>
  <c r="N171" i="1" s="1"/>
  <c r="O171" i="1" s="1"/>
  <c r="K46" i="1"/>
  <c r="L46" i="1" s="1"/>
  <c r="M46" i="1" s="1"/>
  <c r="N46" i="1" s="1"/>
  <c r="O46" i="1" s="1"/>
  <c r="K299" i="1"/>
  <c r="L299" i="1" s="1"/>
  <c r="M299" i="1" s="1"/>
  <c r="N299" i="1" s="1"/>
  <c r="O299" i="1" s="1"/>
  <c r="K92" i="1"/>
  <c r="L92" i="1" s="1"/>
  <c r="M92" i="1" s="1"/>
  <c r="N92" i="1" s="1"/>
  <c r="O92" i="1" s="1"/>
  <c r="K72" i="1"/>
  <c r="L72" i="1" s="1"/>
  <c r="M72" i="1" s="1"/>
  <c r="N72" i="1" s="1"/>
  <c r="O72" i="1" s="1"/>
  <c r="K229" i="1"/>
  <c r="L229" i="1" s="1"/>
  <c r="M229" i="1" s="1"/>
  <c r="N229" i="1" s="1"/>
  <c r="O229" i="1" s="1"/>
  <c r="K269" i="1"/>
  <c r="L269" i="1" s="1"/>
  <c r="M269" i="1" s="1"/>
  <c r="N269" i="1" s="1"/>
  <c r="O269" i="1" s="1"/>
  <c r="K311" i="1"/>
  <c r="L311" i="1" s="1"/>
  <c r="M311" i="1" s="1"/>
  <c r="N311" i="1" s="1"/>
  <c r="O311" i="1" s="1"/>
  <c r="K149" i="1"/>
  <c r="L149" i="1" s="1"/>
  <c r="M149" i="1" s="1"/>
  <c r="N149" i="1" s="1"/>
  <c r="O149" i="1" s="1"/>
  <c r="K342" i="1"/>
  <c r="L342" i="1" s="1"/>
  <c r="M342" i="1" s="1"/>
  <c r="N342" i="1" s="1"/>
  <c r="O342" i="1" s="1"/>
  <c r="K257" i="1"/>
  <c r="L257" i="1" s="1"/>
  <c r="M257" i="1" s="1"/>
  <c r="N257" i="1" s="1"/>
  <c r="O257" i="1" s="1"/>
  <c r="K113" i="1"/>
  <c r="L113" i="1" s="1"/>
  <c r="M113" i="1" s="1"/>
  <c r="N113" i="1" s="1"/>
  <c r="O113" i="1" s="1"/>
  <c r="K331" i="1"/>
  <c r="L331" i="1" s="1"/>
  <c r="M331" i="1" s="1"/>
  <c r="N331" i="1" s="1"/>
  <c r="O331" i="1" s="1"/>
  <c r="K263" i="1"/>
  <c r="L263" i="1" s="1"/>
  <c r="M263" i="1" s="1"/>
  <c r="N263" i="1" s="1"/>
  <c r="O263" i="1" s="1"/>
  <c r="K226" i="1"/>
  <c r="L226" i="1" s="1"/>
  <c r="M226" i="1" s="1"/>
  <c r="N226" i="1" s="1"/>
  <c r="O226" i="1" s="1"/>
  <c r="K136" i="1"/>
  <c r="L136" i="1" s="1"/>
  <c r="M136" i="1" s="1"/>
  <c r="N136" i="1" s="1"/>
  <c r="O136" i="1" s="1"/>
  <c r="K243" i="1"/>
  <c r="L243" i="1" s="1"/>
  <c r="M243" i="1" s="1"/>
  <c r="N243" i="1" s="1"/>
  <c r="O243" i="1" s="1"/>
  <c r="K193" i="1"/>
  <c r="L193" i="1" s="1"/>
  <c r="M193" i="1" s="1"/>
  <c r="N193" i="1" s="1"/>
  <c r="O193" i="1" s="1"/>
  <c r="K106" i="1"/>
  <c r="L106" i="1" s="1"/>
  <c r="M106" i="1" s="1"/>
  <c r="N106" i="1" s="1"/>
  <c r="O106" i="1" s="1"/>
  <c r="K10" i="1"/>
  <c r="L10" i="1" s="1"/>
  <c r="M10" i="1" s="1"/>
  <c r="N10" i="1" s="1"/>
  <c r="O10" i="1" s="1"/>
  <c r="K196" i="1"/>
  <c r="L196" i="1" s="1"/>
  <c r="M196" i="1" s="1"/>
  <c r="N196" i="1" s="1"/>
  <c r="O196" i="1" s="1"/>
  <c r="K168" i="1"/>
  <c r="L168" i="1" s="1"/>
  <c r="M168" i="1" s="1"/>
  <c r="N168" i="1" s="1"/>
  <c r="O168" i="1" s="1"/>
  <c r="K162" i="1"/>
  <c r="L162" i="1" s="1"/>
  <c r="M162" i="1" s="1"/>
  <c r="N162" i="1" s="1"/>
  <c r="O162" i="1" s="1"/>
  <c r="K282" i="1"/>
  <c r="L282" i="1" s="1"/>
  <c r="M282" i="1" s="1"/>
  <c r="N282" i="1" s="1"/>
  <c r="O282" i="1" s="1"/>
  <c r="K246" i="1"/>
  <c r="L246" i="1" s="1"/>
  <c r="M246" i="1" s="1"/>
  <c r="N246" i="1" s="1"/>
  <c r="O246" i="1" s="1"/>
  <c r="K242" i="1"/>
  <c r="L242" i="1" s="1"/>
  <c r="M242" i="1" s="1"/>
  <c r="N242" i="1" s="1"/>
  <c r="O242" i="1" s="1"/>
  <c r="K179" i="1"/>
  <c r="L179" i="1" s="1"/>
  <c r="M179" i="1" s="1"/>
  <c r="N179" i="1" s="1"/>
  <c r="O179" i="1" s="1"/>
  <c r="K25" i="1"/>
  <c r="L25" i="1" s="1"/>
  <c r="M25" i="1" s="1"/>
  <c r="N25" i="1" s="1"/>
  <c r="O25" i="1" s="1"/>
  <c r="K293" i="1"/>
  <c r="L293" i="1" s="1"/>
  <c r="M293" i="1" s="1"/>
  <c r="N293" i="1" s="1"/>
  <c r="O293" i="1" s="1"/>
  <c r="K261" i="1"/>
  <c r="L261" i="1" s="1"/>
  <c r="M261" i="1" s="1"/>
  <c r="N261" i="1" s="1"/>
  <c r="O261" i="1" s="1"/>
  <c r="K93" i="1"/>
  <c r="L93" i="1" s="1"/>
  <c r="M93" i="1" s="1"/>
  <c r="N93" i="1" s="1"/>
  <c r="O93" i="1" s="1"/>
  <c r="K7" i="1"/>
  <c r="L7" i="1" s="1"/>
  <c r="K354" i="1"/>
  <c r="L354" i="1" s="1"/>
  <c r="M354" i="1" s="1"/>
  <c r="N354" i="1" s="1"/>
  <c r="O354" i="1" s="1"/>
  <c r="K125" i="1"/>
  <c r="L125" i="1" s="1"/>
  <c r="M125" i="1" s="1"/>
  <c r="N125" i="1" s="1"/>
  <c r="O125" i="1" s="1"/>
  <c r="K314" i="1"/>
  <c r="L314" i="1" s="1"/>
  <c r="M314" i="1" s="1"/>
  <c r="N314" i="1" s="1"/>
  <c r="O314" i="1" s="1"/>
  <c r="K73" i="1"/>
  <c r="L73" i="1" s="1"/>
  <c r="M73" i="1" s="1"/>
  <c r="N73" i="1" s="1"/>
  <c r="O73" i="1" s="1"/>
  <c r="K316" i="1"/>
  <c r="L316" i="1" s="1"/>
  <c r="M316" i="1" s="1"/>
  <c r="N316" i="1" s="1"/>
  <c r="O316" i="1" s="1"/>
  <c r="K174" i="1"/>
  <c r="L174" i="1" s="1"/>
  <c r="M174" i="1" s="1"/>
  <c r="N174" i="1" s="1"/>
  <c r="O174" i="1" s="1"/>
  <c r="K272" i="1"/>
  <c r="L272" i="1" s="1"/>
  <c r="M272" i="1" s="1"/>
  <c r="N272" i="1" s="1"/>
  <c r="O272" i="1" s="1"/>
  <c r="K341" i="1"/>
  <c r="L341" i="1" s="1"/>
  <c r="M341" i="1" s="1"/>
  <c r="N341" i="1" s="1"/>
  <c r="O341" i="1" s="1"/>
  <c r="K177" i="1"/>
  <c r="L177" i="1" s="1"/>
  <c r="M177" i="1" s="1"/>
  <c r="N177" i="1" s="1"/>
  <c r="O177" i="1" s="1"/>
  <c r="K36" i="1"/>
  <c r="L36" i="1" s="1"/>
  <c r="M36" i="1" s="1"/>
  <c r="N36" i="1" s="1"/>
  <c r="O36" i="1" s="1"/>
  <c r="K45" i="1"/>
  <c r="L45" i="1" s="1"/>
  <c r="M45" i="1" s="1"/>
  <c r="N45" i="1" s="1"/>
  <c r="O45" i="1" s="1"/>
  <c r="K290" i="1"/>
  <c r="L290" i="1" s="1"/>
  <c r="M290" i="1" s="1"/>
  <c r="N290" i="1" s="1"/>
  <c r="O290" i="1" s="1"/>
  <c r="K337" i="1"/>
  <c r="L337" i="1" s="1"/>
  <c r="M337" i="1" s="1"/>
  <c r="N337" i="1" s="1"/>
  <c r="O337" i="1" s="1"/>
  <c r="K12" i="1"/>
  <c r="L12" i="1" s="1"/>
  <c r="M12" i="1" s="1"/>
  <c r="N12" i="1" s="1"/>
  <c r="O12" i="1" s="1"/>
  <c r="K26" i="1"/>
  <c r="L26" i="1" s="1"/>
  <c r="M26" i="1" s="1"/>
  <c r="N26" i="1" s="1"/>
  <c r="O26" i="1" s="1"/>
  <c r="K291" i="1"/>
  <c r="L291" i="1" s="1"/>
  <c r="M291" i="1" s="1"/>
  <c r="N291" i="1" s="1"/>
  <c r="O291" i="1" s="1"/>
  <c r="K133" i="1"/>
  <c r="L133" i="1" s="1"/>
  <c r="M133" i="1" s="1"/>
  <c r="N133" i="1" s="1"/>
  <c r="O133" i="1" s="1"/>
  <c r="K245" i="1"/>
  <c r="L245" i="1" s="1"/>
  <c r="M245" i="1" s="1"/>
  <c r="N245" i="1" s="1"/>
  <c r="O245" i="1" s="1"/>
  <c r="K33" i="1"/>
  <c r="L33" i="1" s="1"/>
  <c r="M33" i="1" s="1"/>
  <c r="N33" i="1" s="1"/>
  <c r="O33" i="1" s="1"/>
  <c r="K320" i="1"/>
  <c r="L320" i="1" s="1"/>
  <c r="M320" i="1" s="1"/>
  <c r="N320" i="1" s="1"/>
  <c r="O320" i="1" s="1"/>
  <c r="K94" i="1"/>
  <c r="L94" i="1" s="1"/>
  <c r="M94" i="1" s="1"/>
  <c r="N94" i="1" s="1"/>
  <c r="O94" i="1" s="1"/>
  <c r="K332" i="1"/>
  <c r="L332" i="1" s="1"/>
  <c r="M332" i="1" s="1"/>
  <c r="N332" i="1" s="1"/>
  <c r="O332" i="1" s="1"/>
  <c r="K325" i="1"/>
  <c r="L325" i="1" s="1"/>
  <c r="M325" i="1" s="1"/>
  <c r="N325" i="1" s="1"/>
  <c r="O325" i="1" s="1"/>
  <c r="K104" i="1"/>
  <c r="L104" i="1" s="1"/>
  <c r="M104" i="1" s="1"/>
  <c r="N104" i="1" s="1"/>
  <c r="O104" i="1" s="1"/>
  <c r="K112" i="1"/>
  <c r="L112" i="1" s="1"/>
  <c r="M112" i="1" s="1"/>
  <c r="N112" i="1" s="1"/>
  <c r="O112" i="1" s="1"/>
  <c r="K312" i="1"/>
  <c r="L312" i="1" s="1"/>
  <c r="M312" i="1" s="1"/>
  <c r="N312" i="1" s="1"/>
  <c r="O312" i="1" s="1"/>
  <c r="K57" i="1"/>
  <c r="L57" i="1" s="1"/>
  <c r="M57" i="1" s="1"/>
  <c r="N57" i="1" s="1"/>
  <c r="O57" i="1" s="1"/>
  <c r="K159" i="1"/>
  <c r="L159" i="1" s="1"/>
  <c r="M159" i="1" s="1"/>
  <c r="N159" i="1" s="1"/>
  <c r="O159" i="1" s="1"/>
  <c r="K307" i="1"/>
  <c r="L307" i="1" s="1"/>
  <c r="M307" i="1" s="1"/>
  <c r="N307" i="1" s="1"/>
  <c r="O307" i="1" s="1"/>
  <c r="K254" i="1"/>
  <c r="L254" i="1" s="1"/>
  <c r="M254" i="1" s="1"/>
  <c r="N254" i="1" s="1"/>
  <c r="O254" i="1" s="1"/>
  <c r="K343" i="1"/>
  <c r="L343" i="1" s="1"/>
  <c r="M343" i="1" s="1"/>
  <c r="N343" i="1" s="1"/>
  <c r="O343" i="1" s="1"/>
  <c r="K164" i="1"/>
  <c r="L164" i="1" s="1"/>
  <c r="M164" i="1" s="1"/>
  <c r="N164" i="1" s="1"/>
  <c r="O164" i="1" s="1"/>
  <c r="K103" i="1"/>
  <c r="L103" i="1" s="1"/>
  <c r="M103" i="1" s="1"/>
  <c r="N103" i="1" s="1"/>
  <c r="O103" i="1" s="1"/>
  <c r="K82" i="1"/>
  <c r="L82" i="1" s="1"/>
  <c r="M82" i="1" s="1"/>
  <c r="N82" i="1" s="1"/>
  <c r="O82" i="1" s="1"/>
  <c r="K121" i="1"/>
  <c r="L121" i="1" s="1"/>
  <c r="M121" i="1" s="1"/>
  <c r="N121" i="1" s="1"/>
  <c r="O121" i="1" s="1"/>
  <c r="K16" i="1"/>
  <c r="L16" i="1" s="1"/>
  <c r="M16" i="1" s="1"/>
  <c r="N16" i="1" s="1"/>
  <c r="O16" i="1" s="1"/>
  <c r="K119" i="1"/>
  <c r="L119" i="1" s="1"/>
  <c r="M119" i="1" s="1"/>
  <c r="N119" i="1" s="1"/>
  <c r="O119" i="1" s="1"/>
  <c r="K52" i="1"/>
  <c r="L52" i="1" s="1"/>
  <c r="M52" i="1" s="1"/>
  <c r="N52" i="1" s="1"/>
  <c r="O52" i="1" s="1"/>
  <c r="K110" i="1"/>
  <c r="L110" i="1" s="1"/>
  <c r="M110" i="1" s="1"/>
  <c r="N110" i="1" s="1"/>
  <c r="O110" i="1" s="1"/>
  <c r="K146" i="1"/>
  <c r="L146" i="1" s="1"/>
  <c r="M146" i="1" s="1"/>
  <c r="N146" i="1" s="1"/>
  <c r="O146" i="1" s="1"/>
  <c r="K318" i="1"/>
  <c r="L318" i="1" s="1"/>
  <c r="M318" i="1" s="1"/>
  <c r="N318" i="1" s="1"/>
  <c r="O318" i="1" s="1"/>
  <c r="K236" i="1"/>
  <c r="L236" i="1" s="1"/>
  <c r="M236" i="1" s="1"/>
  <c r="N236" i="1" s="1"/>
  <c r="O236" i="1" s="1"/>
  <c r="K38" i="1"/>
  <c r="L38" i="1" s="1"/>
  <c r="M38" i="1" s="1"/>
  <c r="N38" i="1" s="1"/>
  <c r="O38" i="1" s="1"/>
  <c r="K204" i="1"/>
  <c r="L204" i="1" s="1"/>
  <c r="M204" i="1" s="1"/>
  <c r="N204" i="1" s="1"/>
  <c r="O204" i="1" s="1"/>
  <c r="K85" i="1"/>
  <c r="L85" i="1" s="1"/>
  <c r="M85" i="1" s="1"/>
  <c r="N85" i="1" s="1"/>
  <c r="O85" i="1" s="1"/>
  <c r="K273" i="1"/>
  <c r="L273" i="1" s="1"/>
  <c r="M273" i="1" s="1"/>
  <c r="N273" i="1" s="1"/>
  <c r="O273" i="1" s="1"/>
  <c r="K169" i="1"/>
  <c r="L169" i="1" s="1"/>
  <c r="M169" i="1" s="1"/>
  <c r="N169" i="1" s="1"/>
  <c r="O169" i="1" s="1"/>
  <c r="K178" i="1"/>
  <c r="L178" i="1" s="1"/>
  <c r="M178" i="1" s="1"/>
  <c r="N178" i="1" s="1"/>
  <c r="O178" i="1" s="1"/>
  <c r="K317" i="1"/>
  <c r="L317" i="1" s="1"/>
  <c r="M317" i="1" s="1"/>
  <c r="N317" i="1" s="1"/>
  <c r="O317" i="1" s="1"/>
  <c r="K126" i="1"/>
  <c r="L126" i="1" s="1"/>
  <c r="M126" i="1" s="1"/>
  <c r="N126" i="1" s="1"/>
  <c r="O126" i="1" s="1"/>
  <c r="K194" i="1"/>
  <c r="L194" i="1" s="1"/>
  <c r="M194" i="1" s="1"/>
  <c r="N194" i="1" s="1"/>
  <c r="O194" i="1" s="1"/>
  <c r="K304" i="1"/>
  <c r="L304" i="1" s="1"/>
  <c r="M304" i="1" s="1"/>
  <c r="N304" i="1" s="1"/>
  <c r="O304" i="1" s="1"/>
  <c r="K324" i="1"/>
  <c r="L324" i="1" s="1"/>
  <c r="M324" i="1" s="1"/>
  <c r="N324" i="1" s="1"/>
  <c r="O324" i="1" s="1"/>
  <c r="K108" i="1"/>
  <c r="L108" i="1" s="1"/>
  <c r="M108" i="1" s="1"/>
  <c r="N108" i="1" s="1"/>
  <c r="O108" i="1" s="1"/>
  <c r="K23" i="1"/>
  <c r="L23" i="1" s="1"/>
  <c r="M23" i="1" s="1"/>
  <c r="N23" i="1" s="1"/>
  <c r="O23" i="1" s="1"/>
  <c r="K65" i="1"/>
  <c r="L65" i="1" s="1"/>
  <c r="M65" i="1" s="1"/>
  <c r="N65" i="1" s="1"/>
  <c r="O65" i="1" s="1"/>
  <c r="K234" i="1"/>
  <c r="L234" i="1" s="1"/>
  <c r="M234" i="1" s="1"/>
  <c r="N234" i="1" s="1"/>
  <c r="O234" i="1" s="1"/>
  <c r="K249" i="1"/>
  <c r="L249" i="1" s="1"/>
  <c r="M249" i="1" s="1"/>
  <c r="N249" i="1" s="1"/>
  <c r="O249" i="1" s="1"/>
  <c r="K88" i="1"/>
  <c r="L88" i="1" s="1"/>
  <c r="M88" i="1" s="1"/>
  <c r="N88" i="1" s="1"/>
  <c r="O88" i="1" s="1"/>
  <c r="K310" i="1"/>
  <c r="L310" i="1" s="1"/>
  <c r="M310" i="1" s="1"/>
  <c r="N310" i="1" s="1"/>
  <c r="O310" i="1" s="1"/>
  <c r="K309" i="1"/>
  <c r="L309" i="1" s="1"/>
  <c r="M309" i="1" s="1"/>
  <c r="N309" i="1" s="1"/>
  <c r="O309" i="1" s="1"/>
  <c r="K66" i="1"/>
  <c r="L66" i="1" s="1"/>
  <c r="M66" i="1" s="1"/>
  <c r="N66" i="1" s="1"/>
  <c r="O66" i="1" s="1"/>
  <c r="K170" i="1"/>
  <c r="L170" i="1" s="1"/>
  <c r="M170" i="1" s="1"/>
  <c r="N170" i="1" s="1"/>
  <c r="O170" i="1" s="1"/>
  <c r="K360" i="1"/>
  <c r="L360" i="1" s="1"/>
  <c r="M360" i="1" s="1"/>
  <c r="N360" i="1" s="1"/>
  <c r="O360" i="1" s="1"/>
  <c r="K213" i="1"/>
  <c r="L213" i="1" s="1"/>
  <c r="M213" i="1" s="1"/>
  <c r="N213" i="1" s="1"/>
  <c r="O213" i="1" s="1"/>
  <c r="K56" i="1"/>
  <c r="L56" i="1" s="1"/>
  <c r="M56" i="1" s="1"/>
  <c r="N56" i="1" s="1"/>
  <c r="O56" i="1" s="1"/>
  <c r="K186" i="1"/>
  <c r="L186" i="1" s="1"/>
  <c r="M186" i="1" s="1"/>
  <c r="N186" i="1" s="1"/>
  <c r="O186" i="1" s="1"/>
  <c r="K34" i="1"/>
  <c r="L34" i="1" s="1"/>
  <c r="M34" i="1" s="1"/>
  <c r="N34" i="1" s="1"/>
  <c r="O34" i="1" s="1"/>
  <c r="K206" i="1"/>
  <c r="L206" i="1" s="1"/>
  <c r="M206" i="1" s="1"/>
  <c r="N206" i="1" s="1"/>
  <c r="O206" i="1" s="1"/>
  <c r="K31" i="1"/>
  <c r="L31" i="1" s="1"/>
  <c r="M31" i="1" s="1"/>
  <c r="N31" i="1" s="1"/>
  <c r="O31" i="1" s="1"/>
  <c r="K319" i="1"/>
  <c r="L319" i="1" s="1"/>
  <c r="M319" i="1" s="1"/>
  <c r="N319" i="1" s="1"/>
  <c r="O319" i="1" s="1"/>
  <c r="K266" i="1"/>
  <c r="L266" i="1" s="1"/>
  <c r="M266" i="1" s="1"/>
  <c r="N266" i="1" s="1"/>
  <c r="O266" i="1" s="1"/>
  <c r="K327" i="1"/>
  <c r="L327" i="1" s="1"/>
  <c r="M327" i="1" s="1"/>
  <c r="N327" i="1" s="1"/>
  <c r="O327" i="1" s="1"/>
  <c r="K86" i="1"/>
  <c r="L86" i="1" s="1"/>
  <c r="M86" i="1" s="1"/>
  <c r="N86" i="1" s="1"/>
  <c r="O86" i="1" s="1"/>
  <c r="K13" i="1"/>
  <c r="L13" i="1" s="1"/>
  <c r="M13" i="1" s="1"/>
  <c r="N13" i="1" s="1"/>
  <c r="O13" i="1" s="1"/>
  <c r="K326" i="1"/>
  <c r="L326" i="1" s="1"/>
  <c r="M326" i="1" s="1"/>
  <c r="N326" i="1" s="1"/>
  <c r="O326" i="1" s="1"/>
  <c r="K349" i="1"/>
  <c r="L349" i="1" s="1"/>
  <c r="M349" i="1" s="1"/>
  <c r="N349" i="1" s="1"/>
  <c r="O349" i="1" s="1"/>
  <c r="K285" i="1"/>
  <c r="L285" i="1" s="1"/>
  <c r="M285" i="1" s="1"/>
  <c r="N285" i="1" s="1"/>
  <c r="O285" i="1" s="1"/>
  <c r="K323" i="1"/>
  <c r="L323" i="1" s="1"/>
  <c r="M323" i="1" s="1"/>
  <c r="N323" i="1" s="1"/>
  <c r="O323" i="1" s="1"/>
  <c r="K47" i="1"/>
  <c r="L47" i="1" s="1"/>
  <c r="M47" i="1" s="1"/>
  <c r="N47" i="1" s="1"/>
  <c r="O47" i="1" s="1"/>
  <c r="K197" i="1"/>
  <c r="L197" i="1" s="1"/>
  <c r="M197" i="1" s="1"/>
  <c r="N197" i="1" s="1"/>
  <c r="O197" i="1" s="1"/>
  <c r="K283" i="1"/>
  <c r="L283" i="1" s="1"/>
  <c r="M283" i="1" s="1"/>
  <c r="N283" i="1" s="1"/>
  <c r="O283" i="1" s="1"/>
  <c r="K135" i="1"/>
  <c r="L135" i="1" s="1"/>
  <c r="M135" i="1" s="1"/>
  <c r="N135" i="1" s="1"/>
  <c r="O135" i="1" s="1"/>
  <c r="K39" i="1"/>
  <c r="L39" i="1" s="1"/>
  <c r="M39" i="1" s="1"/>
  <c r="N39" i="1" s="1"/>
  <c r="O39" i="1" s="1"/>
  <c r="K75" i="1"/>
  <c r="L75" i="1" s="1"/>
  <c r="M75" i="1" s="1"/>
  <c r="N75" i="1" s="1"/>
  <c r="O75" i="1" s="1"/>
  <c r="K134" i="1"/>
  <c r="L134" i="1" s="1"/>
  <c r="M134" i="1" s="1"/>
  <c r="N134" i="1" s="1"/>
  <c r="O134" i="1" s="1"/>
  <c r="K358" i="1"/>
  <c r="L358" i="1" s="1"/>
  <c r="M358" i="1" s="1"/>
  <c r="N358" i="1" s="1"/>
  <c r="O358" i="1" s="1"/>
  <c r="K344" i="1"/>
  <c r="L344" i="1" s="1"/>
  <c r="M344" i="1" s="1"/>
  <c r="N344" i="1" s="1"/>
  <c r="O344" i="1" s="1"/>
  <c r="K42" i="1"/>
  <c r="L42" i="1" s="1"/>
  <c r="M42" i="1" s="1"/>
  <c r="N42" i="1" s="1"/>
  <c r="O42" i="1" s="1"/>
  <c r="K361" i="1"/>
  <c r="L361" i="1" s="1"/>
  <c r="M361" i="1" s="1"/>
  <c r="N361" i="1" s="1"/>
  <c r="O361" i="1" s="1"/>
  <c r="K252" i="1"/>
  <c r="L252" i="1" s="1"/>
  <c r="M252" i="1" s="1"/>
  <c r="N252" i="1" s="1"/>
  <c r="O252" i="1" s="1"/>
  <c r="K216" i="1"/>
  <c r="L216" i="1" s="1"/>
  <c r="M216" i="1" s="1"/>
  <c r="N216" i="1" s="1"/>
  <c r="O216" i="1" s="1"/>
  <c r="K228" i="1"/>
  <c r="L228" i="1" s="1"/>
  <c r="M228" i="1" s="1"/>
  <c r="N228" i="1" s="1"/>
  <c r="O228" i="1" s="1"/>
  <c r="K54" i="1"/>
  <c r="L54" i="1" s="1"/>
  <c r="M54" i="1" s="1"/>
  <c r="N54" i="1" s="1"/>
  <c r="O54" i="1" s="1"/>
  <c r="K99" i="1"/>
  <c r="L99" i="1" s="1"/>
  <c r="M99" i="1" s="1"/>
  <c r="N99" i="1" s="1"/>
  <c r="O99" i="1" s="1"/>
  <c r="K251" i="1"/>
  <c r="L251" i="1" s="1"/>
  <c r="M251" i="1" s="1"/>
  <c r="N251" i="1" s="1"/>
  <c r="O251" i="1" s="1"/>
  <c r="K235" i="1"/>
  <c r="L235" i="1" s="1"/>
  <c r="M235" i="1" s="1"/>
  <c r="N235" i="1" s="1"/>
  <c r="O235" i="1" s="1"/>
  <c r="K207" i="1"/>
  <c r="L207" i="1" s="1"/>
  <c r="M207" i="1" s="1"/>
  <c r="N207" i="1" s="1"/>
  <c r="O207" i="1" s="1"/>
  <c r="K102" i="1"/>
  <c r="L102" i="1" s="1"/>
  <c r="M102" i="1" s="1"/>
  <c r="N102" i="1" s="1"/>
  <c r="O102" i="1" s="1"/>
  <c r="K187" i="1"/>
  <c r="L187" i="1" s="1"/>
  <c r="M187" i="1" s="1"/>
  <c r="N187" i="1" s="1"/>
  <c r="O187" i="1" s="1"/>
  <c r="K176" i="1"/>
  <c r="L176" i="1" s="1"/>
  <c r="M176" i="1" s="1"/>
  <c r="N176" i="1" s="1"/>
  <c r="O176" i="1" s="1"/>
  <c r="K189" i="1"/>
  <c r="L189" i="1" s="1"/>
  <c r="M189" i="1" s="1"/>
  <c r="N189" i="1" s="1"/>
  <c r="O189" i="1" s="1"/>
  <c r="K144" i="1"/>
  <c r="L144" i="1" s="1"/>
  <c r="M144" i="1" s="1"/>
  <c r="N144" i="1" s="1"/>
  <c r="O144" i="1" s="1"/>
  <c r="K262" i="1"/>
  <c r="L262" i="1" s="1"/>
  <c r="M262" i="1" s="1"/>
  <c r="N262" i="1" s="1"/>
  <c r="O262" i="1" s="1"/>
  <c r="K60" i="1"/>
  <c r="L60" i="1" s="1"/>
  <c r="M60" i="1" s="1"/>
  <c r="N60" i="1" s="1"/>
  <c r="O60" i="1" s="1"/>
  <c r="K244" i="1"/>
  <c r="L244" i="1" s="1"/>
  <c r="M244" i="1" s="1"/>
  <c r="N244" i="1" s="1"/>
  <c r="O244" i="1" s="1"/>
  <c r="K192" i="1"/>
  <c r="L192" i="1" s="1"/>
  <c r="M192" i="1" s="1"/>
  <c r="N192" i="1" s="1"/>
  <c r="O192" i="1" s="1"/>
  <c r="K22" i="1"/>
  <c r="L22" i="1" s="1"/>
  <c r="M22" i="1" s="1"/>
  <c r="N22" i="1" s="1"/>
  <c r="O22" i="1" s="1"/>
  <c r="K185" i="1"/>
  <c r="L185" i="1" s="1"/>
  <c r="M185" i="1" s="1"/>
  <c r="N185" i="1" s="1"/>
  <c r="O185" i="1" s="1"/>
  <c r="K225" i="1"/>
  <c r="L225" i="1" s="1"/>
  <c r="M225" i="1" s="1"/>
  <c r="N225" i="1" s="1"/>
  <c r="O225" i="1" s="1"/>
  <c r="K139" i="1"/>
  <c r="L139" i="1" s="1"/>
  <c r="M139" i="1" s="1"/>
  <c r="N139" i="1" s="1"/>
  <c r="O139" i="1" s="1"/>
  <c r="K209" i="1"/>
  <c r="L209" i="1" s="1"/>
  <c r="M209" i="1" s="1"/>
  <c r="N209" i="1" s="1"/>
  <c r="O209" i="1" s="1"/>
  <c r="K138" i="1"/>
  <c r="L138" i="1" s="1"/>
  <c r="M138" i="1" s="1"/>
  <c r="N138" i="1" s="1"/>
  <c r="O138" i="1" s="1"/>
  <c r="K259" i="1"/>
  <c r="L259" i="1" s="1"/>
  <c r="M259" i="1" s="1"/>
  <c r="N259" i="1" s="1"/>
  <c r="O259" i="1" s="1"/>
  <c r="K347" i="1"/>
  <c r="L347" i="1" s="1"/>
  <c r="M347" i="1" s="1"/>
  <c r="N347" i="1" s="1"/>
  <c r="O347" i="1" s="1"/>
  <c r="K98" i="1"/>
  <c r="L98" i="1" s="1"/>
  <c r="M98" i="1" s="1"/>
  <c r="N98" i="1" s="1"/>
  <c r="O98" i="1" s="1"/>
  <c r="K284" i="1"/>
  <c r="L284" i="1" s="1"/>
  <c r="M284" i="1" s="1"/>
  <c r="N284" i="1" s="1"/>
  <c r="O284" i="1" s="1"/>
  <c r="K340" i="1"/>
  <c r="L340" i="1" s="1"/>
  <c r="M340" i="1" s="1"/>
  <c r="N340" i="1" s="1"/>
  <c r="O340" i="1" s="1"/>
  <c r="K148" i="1"/>
  <c r="L148" i="1" s="1"/>
  <c r="M148" i="1" s="1"/>
  <c r="N148" i="1" s="1"/>
  <c r="O148" i="1" s="1"/>
  <c r="K129" i="1"/>
  <c r="L129" i="1" s="1"/>
  <c r="M129" i="1" s="1"/>
  <c r="N129" i="1" s="1"/>
  <c r="O129" i="1" s="1"/>
  <c r="K230" i="1"/>
  <c r="L230" i="1" s="1"/>
  <c r="M230" i="1" s="1"/>
  <c r="N230" i="1" s="1"/>
  <c r="O230" i="1" s="1"/>
  <c r="K345" i="1"/>
  <c r="L345" i="1" s="1"/>
  <c r="M345" i="1" s="1"/>
  <c r="N345" i="1" s="1"/>
  <c r="O345" i="1" s="1"/>
  <c r="K224" i="1"/>
  <c r="L224" i="1" s="1"/>
  <c r="M224" i="1" s="1"/>
  <c r="N224" i="1" s="1"/>
  <c r="O224" i="1" s="1"/>
  <c r="K21" i="1"/>
  <c r="L21" i="1" s="1"/>
  <c r="M21" i="1" s="1"/>
  <c r="N21" i="1" s="1"/>
  <c r="O21" i="1" s="1"/>
  <c r="K161" i="1"/>
  <c r="L161" i="1" s="1"/>
  <c r="M161" i="1" s="1"/>
  <c r="N161" i="1" s="1"/>
  <c r="O161" i="1" s="1"/>
  <c r="K17" i="1"/>
  <c r="L17" i="1" s="1"/>
  <c r="M17" i="1" s="1"/>
  <c r="N17" i="1" s="1"/>
  <c r="O17" i="1" s="1"/>
  <c r="K74" i="1"/>
  <c r="L74" i="1" s="1"/>
  <c r="M74" i="1" s="1"/>
  <c r="N74" i="1" s="1"/>
  <c r="O74" i="1" s="1"/>
  <c r="K132" i="1"/>
  <c r="L132" i="1" s="1"/>
  <c r="M132" i="1" s="1"/>
  <c r="N132" i="1" s="1"/>
  <c r="O132" i="1" s="1"/>
  <c r="K215" i="1"/>
  <c r="L215" i="1" s="1"/>
  <c r="M215" i="1" s="1"/>
  <c r="N215" i="1" s="1"/>
  <c r="O215" i="1" s="1"/>
  <c r="K118" i="1"/>
  <c r="L118" i="1" s="1"/>
  <c r="M118" i="1" s="1"/>
  <c r="N118" i="1" s="1"/>
  <c r="O118" i="1" s="1"/>
  <c r="K289" i="1"/>
  <c r="L289" i="1" s="1"/>
  <c r="M289" i="1" s="1"/>
  <c r="N289" i="1" s="1"/>
  <c r="O289" i="1" s="1"/>
  <c r="K274" i="1"/>
  <c r="L274" i="1" s="1"/>
  <c r="M274" i="1" s="1"/>
  <c r="N274" i="1" s="1"/>
  <c r="O274" i="1" s="1"/>
  <c r="K15" i="1"/>
  <c r="L15" i="1" s="1"/>
  <c r="M15" i="1" s="1"/>
  <c r="N15" i="1" s="1"/>
  <c r="O15" i="1" s="1"/>
  <c r="K20" i="1"/>
  <c r="L20" i="1" s="1"/>
  <c r="M20" i="1" s="1"/>
  <c r="N20" i="1" s="1"/>
  <c r="O20" i="1" s="1"/>
  <c r="K321" i="1"/>
  <c r="L321" i="1" s="1"/>
  <c r="M321" i="1" s="1"/>
  <c r="N321" i="1" s="1"/>
  <c r="O321" i="1" s="1"/>
  <c r="K362" i="1"/>
  <c r="L362" i="1" s="1"/>
  <c r="M362" i="1" s="1"/>
  <c r="N362" i="1" s="1"/>
  <c r="O362" i="1" s="1"/>
  <c r="K50" i="1"/>
  <c r="L50" i="1" s="1"/>
  <c r="M50" i="1" s="1"/>
  <c r="N50" i="1" s="1"/>
  <c r="O50" i="1" s="1"/>
  <c r="K212" i="1"/>
  <c r="L212" i="1" s="1"/>
  <c r="M212" i="1" s="1"/>
  <c r="N212" i="1" s="1"/>
  <c r="O212" i="1" s="1"/>
  <c r="K160" i="1"/>
  <c r="L160" i="1" s="1"/>
  <c r="M160" i="1" s="1"/>
  <c r="N160" i="1" s="1"/>
  <c r="O160" i="1" s="1"/>
  <c r="K294" i="1"/>
  <c r="L294" i="1" s="1"/>
  <c r="M294" i="1" s="1"/>
  <c r="N294" i="1" s="1"/>
  <c r="O294" i="1" s="1"/>
  <c r="K154" i="1"/>
  <c r="L154" i="1" s="1"/>
  <c r="M154" i="1" s="1"/>
  <c r="N154" i="1" s="1"/>
  <c r="O154" i="1" s="1"/>
  <c r="K43" i="1"/>
  <c r="L43" i="1" s="1"/>
  <c r="M43" i="1" s="1"/>
  <c r="N43" i="1" s="1"/>
  <c r="O43" i="1" s="1"/>
  <c r="K191" i="1"/>
  <c r="L191" i="1" s="1"/>
  <c r="M191" i="1" s="1"/>
  <c r="N191" i="1" s="1"/>
  <c r="O191" i="1" s="1"/>
  <c r="K14" i="1"/>
  <c r="L14" i="1" s="1"/>
  <c r="M14" i="1" s="1"/>
  <c r="N14" i="1" s="1"/>
  <c r="O14" i="1" s="1"/>
  <c r="K296" i="1"/>
  <c r="L296" i="1" s="1"/>
  <c r="M296" i="1" s="1"/>
  <c r="N296" i="1" s="1"/>
  <c r="O296" i="1" s="1"/>
  <c r="K275" i="1"/>
  <c r="L275" i="1" s="1"/>
  <c r="M275" i="1" s="1"/>
  <c r="N275" i="1" s="1"/>
  <c r="O275" i="1" s="1"/>
  <c r="K239" i="1"/>
  <c r="L239" i="1" s="1"/>
  <c r="M239" i="1" s="1"/>
  <c r="N239" i="1" s="1"/>
  <c r="O239" i="1" s="1"/>
  <c r="K114" i="1"/>
  <c r="L114" i="1" s="1"/>
  <c r="M114" i="1" s="1"/>
  <c r="N114" i="1" s="1"/>
  <c r="O114" i="1" s="1"/>
  <c r="K137" i="1"/>
  <c r="L137" i="1" s="1"/>
  <c r="M137" i="1" s="1"/>
  <c r="N137" i="1" s="1"/>
  <c r="O137" i="1" s="1"/>
  <c r="K308" i="1"/>
  <c r="L308" i="1" s="1"/>
  <c r="M308" i="1" s="1"/>
  <c r="N308" i="1" s="1"/>
  <c r="O308" i="1" s="1"/>
  <c r="K352" i="1"/>
  <c r="L352" i="1" s="1"/>
  <c r="M352" i="1" s="1"/>
  <c r="N352" i="1" s="1"/>
  <c r="O352" i="1" s="1"/>
  <c r="K237" i="1"/>
  <c r="L237" i="1" s="1"/>
  <c r="M237" i="1" s="1"/>
  <c r="N237" i="1" s="1"/>
  <c r="O237" i="1" s="1"/>
  <c r="K270" i="1"/>
  <c r="L270" i="1" s="1"/>
  <c r="M270" i="1" s="1"/>
  <c r="N270" i="1" s="1"/>
  <c r="O270" i="1" s="1"/>
  <c r="K80" i="1"/>
  <c r="L80" i="1" s="1"/>
  <c r="M80" i="1" s="1"/>
  <c r="N80" i="1" s="1"/>
  <c r="O80" i="1" s="1"/>
  <c r="K181" i="1"/>
  <c r="L181" i="1" s="1"/>
  <c r="M181" i="1" s="1"/>
  <c r="N181" i="1" s="1"/>
  <c r="O181" i="1" s="1"/>
  <c r="K175" i="1"/>
  <c r="L175" i="1" s="1"/>
  <c r="M175" i="1" s="1"/>
  <c r="N175" i="1" s="1"/>
  <c r="O175" i="1" s="1"/>
  <c r="K313" i="1"/>
  <c r="L313" i="1" s="1"/>
  <c r="M313" i="1" s="1"/>
  <c r="N313" i="1" s="1"/>
  <c r="O313" i="1" s="1"/>
  <c r="K328" i="1"/>
  <c r="L328" i="1" s="1"/>
  <c r="M328" i="1" s="1"/>
  <c r="N328" i="1" s="1"/>
  <c r="O328" i="1" s="1"/>
  <c r="K281" i="1"/>
  <c r="L281" i="1" s="1"/>
  <c r="M281" i="1" s="1"/>
  <c r="N281" i="1" s="1"/>
  <c r="O281" i="1" s="1"/>
  <c r="K346" i="1"/>
  <c r="L346" i="1" s="1"/>
  <c r="M346" i="1" s="1"/>
  <c r="N346" i="1" s="1"/>
  <c r="O346" i="1" s="1"/>
  <c r="K222" i="1"/>
  <c r="L222" i="1" s="1"/>
  <c r="M222" i="1" s="1"/>
  <c r="N222" i="1" s="1"/>
  <c r="O222" i="1" s="1"/>
  <c r="K264" i="1"/>
  <c r="L264" i="1" s="1"/>
  <c r="M264" i="1" s="1"/>
  <c r="N264" i="1" s="1"/>
  <c r="O264" i="1" s="1"/>
  <c r="K271" i="1"/>
  <c r="L271" i="1" s="1"/>
  <c r="M271" i="1" s="1"/>
  <c r="N271" i="1" s="1"/>
  <c r="O271" i="1" s="1"/>
  <c r="K260" i="1"/>
  <c r="L260" i="1" s="1"/>
  <c r="M260" i="1" s="1"/>
  <c r="N260" i="1" s="1"/>
  <c r="O260" i="1" s="1"/>
  <c r="K295" i="1"/>
  <c r="L295" i="1" s="1"/>
  <c r="M295" i="1" s="1"/>
  <c r="N295" i="1" s="1"/>
  <c r="O295" i="1" s="1"/>
  <c r="K241" i="1"/>
  <c r="L241" i="1" s="1"/>
  <c r="M241" i="1" s="1"/>
  <c r="N241" i="1" s="1"/>
  <c r="O241" i="1" s="1"/>
  <c r="K355" i="1"/>
  <c r="L355" i="1" s="1"/>
  <c r="M355" i="1" s="1"/>
  <c r="N355" i="1" s="1"/>
  <c r="O355" i="1" s="1"/>
  <c r="K335" i="1"/>
  <c r="L335" i="1" s="1"/>
  <c r="M335" i="1" s="1"/>
  <c r="N335" i="1" s="1"/>
  <c r="O335" i="1" s="1"/>
  <c r="K301" i="1"/>
  <c r="L301" i="1" s="1"/>
  <c r="M301" i="1" s="1"/>
  <c r="N301" i="1" s="1"/>
  <c r="O301" i="1" s="1"/>
  <c r="K91" i="1"/>
  <c r="L91" i="1" s="1"/>
  <c r="M91" i="1" s="1"/>
  <c r="N91" i="1" s="1"/>
  <c r="O91" i="1" s="1"/>
  <c r="K9" i="1"/>
  <c r="L9" i="1" s="1"/>
  <c r="M9" i="1" s="1"/>
  <c r="N9" i="1" s="1"/>
  <c r="O9" i="1" s="1"/>
  <c r="K286" i="1"/>
  <c r="L286" i="1" s="1"/>
  <c r="M286" i="1" s="1"/>
  <c r="N286" i="1" s="1"/>
  <c r="O286" i="1" s="1"/>
  <c r="K32" i="1"/>
  <c r="L32" i="1" s="1"/>
  <c r="M32" i="1" s="1"/>
  <c r="N32" i="1" s="1"/>
  <c r="O32" i="1" s="1"/>
  <c r="K223" i="1"/>
  <c r="L223" i="1" s="1"/>
  <c r="M223" i="1" s="1"/>
  <c r="N223" i="1" s="1"/>
  <c r="O223" i="1" s="1"/>
  <c r="K24" i="1"/>
  <c r="L24" i="1" s="1"/>
  <c r="M24" i="1" s="1"/>
  <c r="N24" i="1" s="1"/>
  <c r="O24" i="1" s="1"/>
  <c r="K81" i="1"/>
  <c r="L81" i="1" s="1"/>
  <c r="M81" i="1" s="1"/>
  <c r="N81" i="1" s="1"/>
  <c r="O81" i="1" s="1"/>
  <c r="K300" i="1"/>
  <c r="L300" i="1" s="1"/>
  <c r="M300" i="1" s="1"/>
  <c r="N300" i="1" s="1"/>
  <c r="O300" i="1" s="1"/>
  <c r="K19" i="1"/>
  <c r="L19" i="1" s="1"/>
  <c r="M19" i="1" s="1"/>
  <c r="N19" i="1" s="1"/>
  <c r="O19" i="1" s="1"/>
  <c r="K195" i="1"/>
  <c r="L195" i="1" s="1"/>
  <c r="M195" i="1" s="1"/>
  <c r="N195" i="1" s="1"/>
  <c r="O195" i="1" s="1"/>
  <c r="K111" i="1"/>
  <c r="L111" i="1" s="1"/>
  <c r="M111" i="1" s="1"/>
  <c r="N111" i="1" s="1"/>
  <c r="O111" i="1" s="1"/>
  <c r="K233" i="1"/>
  <c r="L233" i="1" s="1"/>
  <c r="M233" i="1" s="1"/>
  <c r="N233" i="1" s="1"/>
  <c r="O233" i="1" s="1"/>
  <c r="K334" i="1"/>
  <c r="L334" i="1" s="1"/>
  <c r="M334" i="1" s="1"/>
  <c r="N334" i="1" s="1"/>
  <c r="O334" i="1" s="1"/>
  <c r="K268" i="1"/>
  <c r="L268" i="1" s="1"/>
  <c r="M268" i="1" s="1"/>
  <c r="N268" i="1" s="1"/>
  <c r="O268" i="1" s="1"/>
  <c r="K336" i="1"/>
  <c r="L336" i="1" s="1"/>
  <c r="M336" i="1" s="1"/>
  <c r="N336" i="1" s="1"/>
  <c r="O336" i="1" s="1"/>
  <c r="K90" i="1"/>
  <c r="L90" i="1" s="1"/>
  <c r="M90" i="1" s="1"/>
  <c r="N90" i="1" s="1"/>
  <c r="O90" i="1" s="1"/>
  <c r="K67" i="1"/>
  <c r="L67" i="1" s="1"/>
  <c r="M67" i="1" s="1"/>
  <c r="N67" i="1" s="1"/>
  <c r="O67" i="1" s="1"/>
  <c r="K240" i="1"/>
  <c r="L240" i="1" s="1"/>
  <c r="M240" i="1" s="1"/>
  <c r="N240" i="1" s="1"/>
  <c r="O240" i="1" s="1"/>
  <c r="K87" i="1"/>
  <c r="L87" i="1" s="1"/>
  <c r="M87" i="1" s="1"/>
  <c r="N87" i="1" s="1"/>
  <c r="O87" i="1" s="1"/>
  <c r="K64" i="1"/>
  <c r="L64" i="1" s="1"/>
  <c r="M64" i="1" s="1"/>
  <c r="N64" i="1" s="1"/>
  <c r="O64" i="1" s="1"/>
  <c r="K188" i="1"/>
  <c r="L188" i="1" s="1"/>
  <c r="M188" i="1" s="1"/>
  <c r="N188" i="1" s="1"/>
  <c r="O188" i="1" s="1"/>
  <c r="K59" i="1"/>
  <c r="L59" i="1" s="1"/>
  <c r="M59" i="1" s="1"/>
  <c r="N59" i="1" s="1"/>
  <c r="O59" i="1" s="1"/>
  <c r="K130" i="1"/>
  <c r="L130" i="1" s="1"/>
  <c r="M130" i="1" s="1"/>
  <c r="N130" i="1" s="1"/>
  <c r="O130" i="1" s="1"/>
  <c r="K172" i="1"/>
  <c r="L172" i="1" s="1"/>
  <c r="M172" i="1" s="1"/>
  <c r="N172" i="1" s="1"/>
  <c r="O172" i="1" s="1"/>
  <c r="K62" i="1"/>
  <c r="L62" i="1" s="1"/>
  <c r="M62" i="1" s="1"/>
  <c r="N62" i="1" s="1"/>
  <c r="O62" i="1" s="1"/>
  <c r="K69" i="1"/>
  <c r="L69" i="1" s="1"/>
  <c r="M69" i="1" s="1"/>
  <c r="N69" i="1" s="1"/>
  <c r="O69" i="1" s="1"/>
  <c r="K198" i="1"/>
  <c r="L198" i="1" s="1"/>
  <c r="M198" i="1" s="1"/>
  <c r="N198" i="1" s="1"/>
  <c r="O198" i="1" s="1"/>
  <c r="K158" i="1"/>
  <c r="L158" i="1" s="1"/>
  <c r="M158" i="1" s="1"/>
  <c r="N158" i="1" s="1"/>
  <c r="O158" i="1" s="1"/>
  <c r="K55" i="1"/>
  <c r="L55" i="1" s="1"/>
  <c r="M55" i="1" s="1"/>
  <c r="N55" i="1" s="1"/>
  <c r="O55" i="1" s="1"/>
  <c r="K140" i="1"/>
  <c r="L140" i="1" s="1"/>
  <c r="M140" i="1" s="1"/>
  <c r="N140" i="1" s="1"/>
  <c r="O140" i="1" s="1"/>
  <c r="K203" i="1"/>
  <c r="L203" i="1" s="1"/>
  <c r="M203" i="1" s="1"/>
  <c r="N203" i="1" s="1"/>
  <c r="O203" i="1" s="1"/>
  <c r="K41" i="1"/>
  <c r="L41" i="1" s="1"/>
  <c r="M41" i="1" s="1"/>
  <c r="N41" i="1" s="1"/>
  <c r="O41" i="1" s="1"/>
  <c r="K253" i="1"/>
  <c r="L253" i="1" s="1"/>
  <c r="M253" i="1" s="1"/>
  <c r="N253" i="1" s="1"/>
  <c r="O253" i="1" s="1"/>
  <c r="K61" i="1"/>
  <c r="L61" i="1" s="1"/>
  <c r="M61" i="1" s="1"/>
  <c r="N61" i="1" s="1"/>
  <c r="O61" i="1" s="1"/>
  <c r="K183" i="1"/>
  <c r="L183" i="1" s="1"/>
  <c r="M183" i="1" s="1"/>
  <c r="N183" i="1" s="1"/>
  <c r="O183" i="1" s="1"/>
  <c r="K156" i="1"/>
  <c r="L156" i="1" s="1"/>
  <c r="M156" i="1" s="1"/>
  <c r="N156" i="1" s="1"/>
  <c r="O156" i="1" s="1"/>
  <c r="K77" i="1"/>
  <c r="L77" i="1" s="1"/>
  <c r="M77" i="1" s="1"/>
  <c r="N77" i="1" s="1"/>
  <c r="O77" i="1" s="1"/>
  <c r="K276" i="1"/>
  <c r="L276" i="1" s="1"/>
  <c r="M276" i="1" s="1"/>
  <c r="N276" i="1" s="1"/>
  <c r="O276" i="1" s="1"/>
  <c r="K8" i="1"/>
  <c r="L8" i="1" s="1"/>
  <c r="M8" i="1" s="1"/>
  <c r="N8" i="1" s="1"/>
  <c r="O8" i="1" s="1"/>
  <c r="K221" i="1"/>
  <c r="L221" i="1" s="1"/>
  <c r="M221" i="1" s="1"/>
  <c r="N221" i="1" s="1"/>
  <c r="O221" i="1" s="1"/>
  <c r="K89" i="1"/>
  <c r="L89" i="1" s="1"/>
  <c r="M89" i="1" s="1"/>
  <c r="N89" i="1" s="1"/>
  <c r="O89" i="1" s="1"/>
  <c r="K166" i="1"/>
  <c r="L166" i="1" s="1"/>
  <c r="M166" i="1" s="1"/>
  <c r="N166" i="1" s="1"/>
  <c r="O166" i="1" s="1"/>
  <c r="K201" i="1"/>
  <c r="L201" i="1" s="1"/>
  <c r="M201" i="1" s="1"/>
  <c r="N201" i="1" s="1"/>
  <c r="O201" i="1" s="1"/>
  <c r="K96" i="1"/>
  <c r="L96" i="1" s="1"/>
  <c r="M96" i="1" s="1"/>
  <c r="N96" i="1" s="1"/>
  <c r="O96" i="1" s="1"/>
  <c r="K297" i="1"/>
  <c r="L297" i="1" s="1"/>
  <c r="M297" i="1" s="1"/>
  <c r="N297" i="1" s="1"/>
  <c r="O297" i="1" s="1"/>
  <c r="K322" i="1"/>
  <c r="L322" i="1" s="1"/>
  <c r="M322" i="1" s="1"/>
  <c r="N322" i="1" s="1"/>
  <c r="O322" i="1" s="1"/>
  <c r="K49" i="1"/>
  <c r="L49" i="1" s="1"/>
  <c r="M49" i="1" s="1"/>
  <c r="N49" i="1" s="1"/>
  <c r="O49" i="1" s="1"/>
  <c r="K167" i="1"/>
  <c r="L167" i="1" s="1"/>
  <c r="M167" i="1" s="1"/>
  <c r="N167" i="1" s="1"/>
  <c r="O167" i="1" s="1"/>
  <c r="K351" i="1"/>
  <c r="L351" i="1" s="1"/>
  <c r="M351" i="1" s="1"/>
  <c r="N351" i="1" s="1"/>
  <c r="O351" i="1" s="1"/>
  <c r="K298" i="1"/>
  <c r="L298" i="1" s="1"/>
  <c r="M298" i="1" s="1"/>
  <c r="N298" i="1" s="1"/>
  <c r="O298" i="1" s="1"/>
  <c r="K29" i="1"/>
  <c r="L29" i="1" s="1"/>
  <c r="M29" i="1" s="1"/>
  <c r="N29" i="1" s="1"/>
  <c r="O29" i="1" s="1"/>
  <c r="K48" i="1"/>
  <c r="L48" i="1" s="1"/>
  <c r="M48" i="1" s="1"/>
  <c r="N48" i="1" s="1"/>
  <c r="O48" i="1" s="1"/>
  <c r="K217" i="1"/>
  <c r="L217" i="1" s="1"/>
  <c r="M217" i="1" s="1"/>
  <c r="N217" i="1" s="1"/>
  <c r="O217" i="1" s="1"/>
  <c r="K208" i="1"/>
  <c r="L208" i="1" s="1"/>
  <c r="M208" i="1" s="1"/>
  <c r="N208" i="1" s="1"/>
  <c r="O208" i="1" s="1"/>
  <c r="K120" i="1"/>
  <c r="L120" i="1" s="1"/>
  <c r="M120" i="1" s="1"/>
  <c r="N120" i="1" s="1"/>
  <c r="O120" i="1" s="1"/>
  <c r="K58" i="1"/>
  <c r="L58" i="1" s="1"/>
  <c r="M58" i="1" s="1"/>
  <c r="N58" i="1" s="1"/>
  <c r="O58" i="1" s="1"/>
  <c r="K70" i="1"/>
  <c r="L70" i="1" s="1"/>
  <c r="M70" i="1" s="1"/>
  <c r="N70" i="1" s="1"/>
  <c r="O70" i="1" s="1"/>
  <c r="K44" i="1"/>
  <c r="L44" i="1" s="1"/>
  <c r="M44" i="1" s="1"/>
  <c r="N44" i="1" s="1"/>
  <c r="O44" i="1" s="1"/>
  <c r="K157" i="1"/>
  <c r="L157" i="1" s="1"/>
  <c r="M157" i="1" s="1"/>
  <c r="N157" i="1" s="1"/>
  <c r="O157" i="1" s="1"/>
  <c r="K267" i="1"/>
  <c r="L267" i="1" s="1"/>
  <c r="M267" i="1" s="1"/>
  <c r="N267" i="1" s="1"/>
  <c r="O267" i="1" s="1"/>
  <c r="K150" i="1"/>
  <c r="L150" i="1" s="1"/>
  <c r="M150" i="1" s="1"/>
  <c r="N150" i="1" s="1"/>
  <c r="O150" i="1" s="1"/>
  <c r="K117" i="1"/>
  <c r="L117" i="1" s="1"/>
  <c r="M117" i="1" s="1"/>
  <c r="N117" i="1" s="1"/>
  <c r="O117" i="1" s="1"/>
  <c r="K199" i="1"/>
  <c r="L199" i="1" s="1"/>
  <c r="M199" i="1" s="1"/>
  <c r="N199" i="1" s="1"/>
  <c r="O199" i="1" s="1"/>
  <c r="K287" i="1"/>
  <c r="L287" i="1" s="1"/>
  <c r="M287" i="1" s="1"/>
  <c r="N287" i="1" s="1"/>
  <c r="O287" i="1" s="1"/>
  <c r="K220" i="1"/>
  <c r="L220" i="1" s="1"/>
  <c r="M220" i="1" s="1"/>
  <c r="N220" i="1" s="1"/>
  <c r="O220" i="1" s="1"/>
  <c r="K153" i="1"/>
  <c r="L153" i="1" s="1"/>
  <c r="M153" i="1" s="1"/>
  <c r="N153" i="1" s="1"/>
  <c r="O153" i="1" s="1"/>
  <c r="K247" i="1"/>
  <c r="L247" i="1" s="1"/>
  <c r="M247" i="1" s="1"/>
  <c r="N247" i="1" s="1"/>
  <c r="O247" i="1" s="1"/>
  <c r="K202" i="1"/>
  <c r="L202" i="1" s="1"/>
  <c r="M202" i="1" s="1"/>
  <c r="N202" i="1" s="1"/>
  <c r="O202" i="1" s="1"/>
  <c r="K182" i="1"/>
  <c r="L182" i="1" s="1"/>
  <c r="M182" i="1" s="1"/>
  <c r="N182" i="1" s="1"/>
  <c r="O182" i="1" s="1"/>
  <c r="K218" i="1"/>
  <c r="L218" i="1" s="1"/>
  <c r="M218" i="1" s="1"/>
  <c r="N218" i="1" s="1"/>
  <c r="O218" i="1" s="1"/>
  <c r="K143" i="1"/>
  <c r="L143" i="1" s="1"/>
  <c r="M143" i="1" s="1"/>
  <c r="N143" i="1" s="1"/>
  <c r="O143" i="1" s="1"/>
  <c r="K280" i="1"/>
  <c r="L280" i="1" s="1"/>
  <c r="M280" i="1" s="1"/>
  <c r="N280" i="1" s="1"/>
  <c r="O280" i="1" s="1"/>
  <c r="K123" i="1"/>
  <c r="L123" i="1" s="1"/>
  <c r="M123" i="1" s="1"/>
  <c r="N123" i="1" s="1"/>
  <c r="O123" i="1" s="1"/>
  <c r="K63" i="1"/>
  <c r="L63" i="1" s="1"/>
  <c r="M63" i="1" s="1"/>
  <c r="N63" i="1" s="1"/>
  <c r="O63" i="1" s="1"/>
  <c r="K306" i="1"/>
  <c r="L306" i="1" s="1"/>
  <c r="M306" i="1" s="1"/>
  <c r="N306" i="1" s="1"/>
  <c r="O306" i="1" s="1"/>
  <c r="K79" i="1"/>
  <c r="L79" i="1" s="1"/>
  <c r="M79" i="1" s="1"/>
  <c r="N79" i="1" s="1"/>
  <c r="O79" i="1" s="1"/>
  <c r="K35" i="1"/>
  <c r="L35" i="1" s="1"/>
  <c r="M35" i="1" s="1"/>
  <c r="N35" i="1" s="1"/>
  <c r="O35" i="1" s="1"/>
  <c r="K152" i="1"/>
  <c r="L152" i="1" s="1"/>
  <c r="M152" i="1" s="1"/>
  <c r="N152" i="1" s="1"/>
  <c r="O152" i="1" s="1"/>
  <c r="K142" i="1"/>
  <c r="L142" i="1" s="1"/>
  <c r="M142" i="1" s="1"/>
  <c r="N142" i="1" s="1"/>
  <c r="O142" i="1" s="1"/>
  <c r="K68" i="1"/>
  <c r="L68" i="1" s="1"/>
  <c r="M68" i="1" s="1"/>
  <c r="N68" i="1" s="1"/>
  <c r="O68" i="1" s="1"/>
  <c r="K210" i="1"/>
  <c r="L210" i="1" s="1"/>
  <c r="M210" i="1" s="1"/>
  <c r="N210" i="1" s="1"/>
  <c r="O210" i="1" s="1"/>
  <c r="K11" i="1"/>
  <c r="L11" i="1" s="1"/>
  <c r="M11" i="1" s="1"/>
  <c r="N11" i="1" s="1"/>
  <c r="O11" i="1" s="1"/>
  <c r="K107" i="1"/>
  <c r="L107" i="1" s="1"/>
  <c r="M107" i="1" s="1"/>
  <c r="N107" i="1" s="1"/>
  <c r="O107" i="1" s="1"/>
  <c r="K124" i="1"/>
  <c r="L124" i="1" s="1"/>
  <c r="M124" i="1" s="1"/>
  <c r="N124" i="1" s="1"/>
  <c r="O124" i="1" s="1"/>
  <c r="K356" i="1"/>
  <c r="L356" i="1" s="1"/>
  <c r="M356" i="1" s="1"/>
  <c r="N356" i="1" s="1"/>
  <c r="O356" i="1" s="1"/>
  <c r="K37" i="1"/>
  <c r="L37" i="1" s="1"/>
  <c r="M37" i="1" s="1"/>
  <c r="N37" i="1" s="1"/>
  <c r="O37" i="1" s="1"/>
  <c r="K141" i="1"/>
  <c r="L141" i="1" s="1"/>
  <c r="M141" i="1" s="1"/>
  <c r="N141" i="1" s="1"/>
  <c r="O141" i="1" s="1"/>
  <c r="K30" i="1"/>
  <c r="L30" i="1" s="1"/>
  <c r="M30" i="1" s="1"/>
  <c r="N30" i="1" s="1"/>
  <c r="O30" i="1" s="1"/>
  <c r="K51" i="1"/>
  <c r="L51" i="1" s="1"/>
  <c r="M51" i="1" s="1"/>
  <c r="N51" i="1" s="1"/>
  <c r="O51" i="1" s="1"/>
  <c r="K330" i="1"/>
  <c r="L330" i="1" s="1"/>
  <c r="M330" i="1" s="1"/>
  <c r="N330" i="1" s="1"/>
  <c r="O330" i="1" s="1"/>
  <c r="K127" i="1"/>
  <c r="L127" i="1" s="1"/>
  <c r="M127" i="1" s="1"/>
  <c r="N127" i="1" s="1"/>
  <c r="O127" i="1" s="1"/>
  <c r="K238" i="1"/>
  <c r="L238" i="1" s="1"/>
  <c r="M238" i="1" s="1"/>
  <c r="N238" i="1" s="1"/>
  <c r="O238" i="1" s="1"/>
  <c r="K115" i="1"/>
  <c r="L115" i="1" s="1"/>
  <c r="M115" i="1" s="1"/>
  <c r="N115" i="1" s="1"/>
  <c r="O115" i="1" s="1"/>
  <c r="K109" i="1"/>
  <c r="L109" i="1" s="1"/>
  <c r="M109" i="1" s="1"/>
  <c r="N109" i="1" s="1"/>
  <c r="O109" i="1" s="1"/>
  <c r="K131" i="1"/>
  <c r="L131" i="1" s="1"/>
  <c r="M131" i="1" s="1"/>
  <c r="N131" i="1" s="1"/>
  <c r="O131" i="1" s="1"/>
  <c r="K255" i="1"/>
  <c r="L255" i="1" s="1"/>
  <c r="M255" i="1" s="1"/>
  <c r="N255" i="1" s="1"/>
  <c r="O255" i="1" s="1"/>
  <c r="K350" i="1"/>
  <c r="L350" i="1" s="1"/>
  <c r="M350" i="1" s="1"/>
  <c r="N350" i="1" s="1"/>
  <c r="O350" i="1" s="1"/>
  <c r="K184" i="1"/>
  <c r="L184" i="1" s="1"/>
  <c r="M184" i="1" s="1"/>
  <c r="N184" i="1" s="1"/>
  <c r="O184" i="1" s="1"/>
  <c r="K100" i="1"/>
  <c r="L100" i="1" s="1"/>
  <c r="M100" i="1" s="1"/>
  <c r="N100" i="1" s="1"/>
  <c r="O100" i="1" s="1"/>
  <c r="K227" i="1"/>
  <c r="L227" i="1" s="1"/>
  <c r="M227" i="1" s="1"/>
  <c r="N227" i="1" s="1"/>
  <c r="O227" i="1" s="1"/>
  <c r="K76" i="1"/>
  <c r="L76" i="1" s="1"/>
  <c r="M76" i="1" s="1"/>
  <c r="N76" i="1" s="1"/>
  <c r="O76" i="1" s="1"/>
  <c r="K258" i="1"/>
  <c r="L258" i="1" s="1"/>
  <c r="M258" i="1" s="1"/>
  <c r="N258" i="1" s="1"/>
  <c r="O258" i="1" s="1"/>
  <c r="K211" i="1"/>
  <c r="L211" i="1" s="1"/>
  <c r="M211" i="1" s="1"/>
  <c r="N211" i="1" s="1"/>
  <c r="O211" i="1" s="1"/>
  <c r="K302" i="1"/>
  <c r="L302" i="1" s="1"/>
  <c r="M302" i="1" s="1"/>
  <c r="N302" i="1" s="1"/>
  <c r="O302" i="1" s="1"/>
  <c r="K279" i="1"/>
  <c r="L279" i="1" s="1"/>
  <c r="M279" i="1" s="1"/>
  <c r="N279" i="1" s="1"/>
  <c r="O279" i="1" s="1"/>
  <c r="K339" i="1"/>
  <c r="L339" i="1" s="1"/>
  <c r="M339" i="1" s="1"/>
  <c r="N339" i="1" s="1"/>
  <c r="O339" i="1" s="1"/>
  <c r="K214" i="1"/>
  <c r="L214" i="1" s="1"/>
  <c r="M214" i="1" s="1"/>
  <c r="N214" i="1" s="1"/>
  <c r="O214" i="1" s="1"/>
  <c r="K101" i="1"/>
  <c r="L101" i="1" s="1"/>
  <c r="M101" i="1" s="1"/>
  <c r="N101" i="1" s="1"/>
  <c r="O101" i="1" s="1"/>
  <c r="K151" i="1"/>
  <c r="L151" i="1" s="1"/>
  <c r="M151" i="1" s="1"/>
  <c r="N151" i="1" s="1"/>
  <c r="O151" i="1" s="1"/>
  <c r="K180" i="1"/>
  <c r="L180" i="1" s="1"/>
  <c r="M180" i="1" s="1"/>
  <c r="N180" i="1" s="1"/>
  <c r="O180" i="1" s="1"/>
  <c r="K190" i="1"/>
  <c r="L190" i="1" s="1"/>
  <c r="M190" i="1" s="1"/>
  <c r="N190" i="1" s="1"/>
  <c r="O190" i="1" s="1"/>
  <c r="K40" i="1"/>
  <c r="L40" i="1" s="1"/>
  <c r="M40" i="1" s="1"/>
  <c r="N40" i="1" s="1"/>
  <c r="O40" i="1" s="1"/>
  <c r="K163" i="1"/>
  <c r="L163" i="1" s="1"/>
  <c r="M163" i="1" s="1"/>
  <c r="N163" i="1" s="1"/>
  <c r="O163" i="1" s="1"/>
  <c r="K305" i="1"/>
  <c r="L305" i="1" s="1"/>
  <c r="M305" i="1" s="1"/>
  <c r="N305" i="1" s="1"/>
  <c r="O305" i="1" s="1"/>
  <c r="K353" i="1"/>
  <c r="L353" i="1" s="1"/>
  <c r="M353" i="1" s="1"/>
  <c r="N353" i="1" s="1"/>
  <c r="O353" i="1" s="1"/>
  <c r="K122" i="1"/>
  <c r="L122" i="1" s="1"/>
  <c r="M122" i="1" s="1"/>
  <c r="N122" i="1" s="1"/>
  <c r="O122" i="1" s="1"/>
  <c r="K28" i="1"/>
  <c r="L28" i="1" s="1"/>
  <c r="M28" i="1" s="1"/>
  <c r="N28" i="1" s="1"/>
  <c r="O28" i="1" s="1"/>
  <c r="K315" i="1"/>
  <c r="L315" i="1" s="1"/>
  <c r="M315" i="1" s="1"/>
  <c r="N315" i="1" s="1"/>
  <c r="O315" i="1" s="1"/>
  <c r="K18" i="1"/>
  <c r="L18" i="1" s="1"/>
  <c r="M18" i="1" s="1"/>
  <c r="N18" i="1" s="1"/>
  <c r="O18" i="1" s="1"/>
  <c r="K105" i="1"/>
  <c r="L105" i="1" s="1"/>
  <c r="M105" i="1" s="1"/>
  <c r="N105" i="1" s="1"/>
  <c r="O105" i="1" s="1"/>
  <c r="K155" i="1"/>
  <c r="L155" i="1" s="1"/>
  <c r="M155" i="1" s="1"/>
  <c r="N155" i="1" s="1"/>
  <c r="O155" i="1" s="1"/>
  <c r="K288" i="1"/>
  <c r="L288" i="1" s="1"/>
  <c r="M288" i="1" s="1"/>
  <c r="N288" i="1" s="1"/>
  <c r="O288" i="1" s="1"/>
  <c r="K95" i="1"/>
  <c r="L95" i="1" s="1"/>
  <c r="M95" i="1" s="1"/>
  <c r="N95" i="1" s="1"/>
  <c r="O95" i="1" s="1"/>
  <c r="K205" i="1"/>
  <c r="L205" i="1" s="1"/>
  <c r="M205" i="1" s="1"/>
  <c r="N205" i="1" s="1"/>
  <c r="O205" i="1" s="1"/>
  <c r="K147" i="1"/>
  <c r="L147" i="1" s="1"/>
  <c r="M147" i="1" s="1"/>
  <c r="N147" i="1" s="1"/>
  <c r="O147" i="1" s="1"/>
  <c r="K53" i="1"/>
  <c r="L53" i="1" s="1"/>
  <c r="M53" i="1" s="1"/>
  <c r="N53" i="1" s="1"/>
  <c r="O53" i="1" s="1"/>
  <c r="K338" i="1"/>
  <c r="L338" i="1" s="1"/>
  <c r="M338" i="1" s="1"/>
  <c r="N338" i="1" s="1"/>
  <c r="O338" i="1" s="1"/>
  <c r="K116" i="1"/>
  <c r="L116" i="1" s="1"/>
  <c r="M116" i="1" s="1"/>
  <c r="N116" i="1" s="1"/>
  <c r="O116" i="1" s="1"/>
  <c r="K200" i="1"/>
  <c r="L200" i="1" s="1"/>
  <c r="M200" i="1" s="1"/>
  <c r="N200" i="1" s="1"/>
  <c r="O200" i="1" s="1"/>
  <c r="K256" i="1"/>
  <c r="L256" i="1" s="1"/>
  <c r="M256" i="1" s="1"/>
  <c r="N256" i="1" s="1"/>
  <c r="O256" i="1" s="1"/>
  <c r="K128" i="1"/>
  <c r="L128" i="1" s="1"/>
  <c r="M128" i="1" s="1"/>
  <c r="N128" i="1" s="1"/>
  <c r="O128" i="1" s="1"/>
  <c r="K278" i="1"/>
  <c r="L278" i="1" s="1"/>
  <c r="M278" i="1" s="1"/>
  <c r="N278" i="1" s="1"/>
  <c r="O278" i="1" s="1"/>
  <c r="K292" i="1"/>
  <c r="L292" i="1" s="1"/>
  <c r="M292" i="1" s="1"/>
  <c r="N292" i="1" s="1"/>
  <c r="O292" i="1" s="1"/>
  <c r="K265" i="1"/>
  <c r="L265" i="1" s="1"/>
  <c r="M265" i="1" s="1"/>
  <c r="N265" i="1" s="1"/>
  <c r="O265" i="1" s="1"/>
  <c r="K97" i="1"/>
  <c r="L97" i="1" s="1"/>
  <c r="M97" i="1" s="1"/>
  <c r="N97" i="1" s="1"/>
  <c r="O97" i="1" s="1"/>
  <c r="K71" i="1"/>
  <c r="L71" i="1" s="1"/>
  <c r="M71" i="1" s="1"/>
  <c r="N71" i="1" s="1"/>
  <c r="O71" i="1" s="1"/>
  <c r="K173" i="1"/>
  <c r="L173" i="1" s="1"/>
  <c r="M173" i="1" s="1"/>
  <c r="N173" i="1" s="1"/>
  <c r="O173" i="1" s="1"/>
  <c r="K27" i="1"/>
  <c r="L27" i="1" s="1"/>
  <c r="M27" i="1" s="1"/>
  <c r="N27" i="1" s="1"/>
  <c r="O27" i="1" s="1"/>
  <c r="K145" i="1"/>
  <c r="L145" i="1" s="1"/>
  <c r="M145" i="1" s="1"/>
  <c r="N145" i="1" s="1"/>
  <c r="O145" i="1" s="1"/>
  <c r="K219" i="1"/>
  <c r="L219" i="1" s="1"/>
  <c r="M219" i="1" s="1"/>
  <c r="N219" i="1" s="1"/>
  <c r="O219" i="1" s="1"/>
  <c r="K84" i="1"/>
  <c r="L84" i="1" s="1"/>
  <c r="M84" i="1" s="1"/>
  <c r="N84" i="1" s="1"/>
  <c r="O84" i="1" s="1"/>
  <c r="K78" i="1"/>
  <c r="L78" i="1" s="1"/>
  <c r="M78" i="1" s="1"/>
  <c r="N78" i="1" s="1"/>
  <c r="O78" i="1" s="1"/>
  <c r="K348" i="1"/>
  <c r="L348" i="1" s="1"/>
  <c r="M348" i="1" s="1"/>
  <c r="N348" i="1" s="1"/>
  <c r="O348" i="1" s="1"/>
  <c r="K359" i="1"/>
  <c r="L359" i="1" s="1"/>
  <c r="M359" i="1" s="1"/>
  <c r="N359" i="1" s="1"/>
  <c r="O359" i="1" s="1"/>
  <c r="K329" i="1"/>
  <c r="L329" i="1" s="1"/>
  <c r="M329" i="1" s="1"/>
  <c r="N329" i="1" s="1"/>
  <c r="O329" i="1" s="1"/>
  <c r="K250" i="1"/>
  <c r="L250" i="1" s="1"/>
  <c r="M250" i="1" s="1"/>
  <c r="N250" i="1" s="1"/>
  <c r="O250" i="1" s="1"/>
  <c r="K248" i="1"/>
  <c r="L248" i="1" s="1"/>
  <c r="M248" i="1" s="1"/>
  <c r="N248" i="1" s="1"/>
  <c r="O248" i="1" s="1"/>
  <c r="K363" i="1"/>
  <c r="L363" i="1" s="1"/>
  <c r="M363" i="1" s="1"/>
  <c r="N363" i="1" s="1"/>
  <c r="O363" i="1" s="1"/>
  <c r="K231" i="1"/>
  <c r="L231" i="1" s="1"/>
  <c r="M231" i="1" s="1"/>
  <c r="N231" i="1" s="1"/>
  <c r="O231" i="1" s="1"/>
  <c r="K357" i="1"/>
  <c r="L357" i="1" s="1"/>
  <c r="M357" i="1" s="1"/>
  <c r="N357" i="1" s="1"/>
  <c r="O357" i="1" s="1"/>
  <c r="K165" i="1"/>
  <c r="L165" i="1" s="1"/>
  <c r="M165" i="1" s="1"/>
  <c r="N165" i="1" s="1"/>
  <c r="O165" i="1" s="1"/>
  <c r="K83" i="1"/>
  <c r="L83" i="1" s="1"/>
  <c r="M83" i="1" s="1"/>
  <c r="N83" i="1" s="1"/>
  <c r="O83" i="1" s="1"/>
  <c r="L365" i="1" l="1"/>
  <c r="M7" i="1"/>
  <c r="N7" i="1" l="1"/>
  <c r="M365" i="1"/>
  <c r="N365" i="1" l="1"/>
  <c r="O365" i="1" s="1"/>
  <c r="O7" i="1"/>
  <c r="P365" i="1" l="1"/>
  <c r="P55" i="1"/>
  <c r="P113" i="1"/>
  <c r="P178" i="1"/>
  <c r="P281" i="1"/>
  <c r="P201" i="1"/>
  <c r="P167" i="1"/>
  <c r="P348" i="1"/>
  <c r="P98" i="1"/>
  <c r="P165" i="1"/>
  <c r="P117" i="1"/>
  <c r="P326" i="1"/>
  <c r="P9" i="1"/>
  <c r="P269" i="1"/>
  <c r="P301" i="1"/>
  <c r="P72" i="1"/>
  <c r="P17" i="1"/>
  <c r="P27" i="1"/>
  <c r="P139" i="1"/>
  <c r="P43" i="1"/>
  <c r="P34" i="1"/>
  <c r="P153" i="1"/>
  <c r="P110" i="1"/>
  <c r="P77" i="1"/>
  <c r="P36" i="1"/>
  <c r="P300" i="1"/>
  <c r="P331" i="1"/>
  <c r="P132" i="1"/>
  <c r="P250" i="1"/>
  <c r="P320" i="1"/>
  <c r="P296" i="1"/>
  <c r="P259" i="1"/>
  <c r="P24" i="1"/>
  <c r="P200" i="1"/>
  <c r="P189" i="1"/>
  <c r="P210" i="1"/>
  <c r="P64" i="1"/>
  <c r="P66" i="1"/>
  <c r="P313" i="1"/>
  <c r="P163" i="1"/>
  <c r="P181" i="1"/>
  <c r="P145" i="1"/>
  <c r="P209" i="1"/>
  <c r="P205" i="1"/>
  <c r="P235" i="1"/>
  <c r="P187" i="1"/>
  <c r="P108" i="1"/>
  <c r="P48" i="1"/>
  <c r="P112" i="1"/>
  <c r="P130" i="1"/>
  <c r="P25" i="1"/>
  <c r="P271" i="1"/>
  <c r="P303" i="1"/>
  <c r="P204" i="1"/>
  <c r="P302" i="1"/>
  <c r="P174" i="1"/>
  <c r="P289" i="1"/>
  <c r="P254" i="1"/>
  <c r="P15" i="1"/>
  <c r="P353" i="1"/>
  <c r="P344" i="1"/>
  <c r="P237" i="1"/>
  <c r="P239" i="1"/>
  <c r="P82" i="1"/>
  <c r="P191" i="1"/>
  <c r="P147" i="1"/>
  <c r="P180" i="1"/>
  <c r="P135" i="1"/>
  <c r="P134" i="1"/>
  <c r="P276" i="1"/>
  <c r="P19" i="1"/>
  <c r="P70" i="1"/>
  <c r="P95" i="1"/>
  <c r="P79" i="1"/>
  <c r="P359" i="1"/>
  <c r="P284" i="1"/>
  <c r="P131" i="1"/>
  <c r="P252" i="1"/>
  <c r="P76" i="1"/>
  <c r="P86" i="1"/>
  <c r="P127" i="1"/>
  <c r="P60" i="1"/>
  <c r="P342" i="1"/>
  <c r="P215" i="1"/>
  <c r="P10" i="1"/>
  <c r="P74" i="1"/>
  <c r="P190" i="1"/>
  <c r="P39" i="1"/>
  <c r="P255" i="1"/>
  <c r="P206" i="1"/>
  <c r="P125" i="1"/>
  <c r="P312" i="1"/>
  <c r="P172" i="1"/>
  <c r="P293" i="1"/>
  <c r="P260" i="1"/>
  <c r="P277" i="1"/>
  <c r="P321" i="1"/>
  <c r="P291" i="1"/>
  <c r="P169" i="1"/>
  <c r="P150" i="1"/>
  <c r="P73" i="1"/>
  <c r="P216" i="1"/>
  <c r="P37" i="1"/>
  <c r="P12" i="1"/>
  <c r="P62" i="1"/>
  <c r="P54" i="1"/>
  <c r="P103" i="1"/>
  <c r="P87" i="1"/>
  <c r="P49" i="1"/>
  <c r="P85" i="1"/>
  <c r="P198" i="1"/>
  <c r="P111" i="1"/>
  <c r="P214" i="1"/>
  <c r="P152" i="1"/>
  <c r="P84" i="1"/>
  <c r="P249" i="1"/>
  <c r="P90" i="1"/>
  <c r="P196" i="1"/>
  <c r="P294" i="1"/>
  <c r="P161" i="1"/>
  <c r="P283" i="1"/>
  <c r="P29" i="1"/>
  <c r="P179" i="1"/>
  <c r="P154" i="1"/>
  <c r="P137" i="1"/>
  <c r="P247" i="1"/>
  <c r="P61" i="1"/>
  <c r="P256" i="1"/>
  <c r="P144" i="1"/>
  <c r="P212" i="1"/>
  <c r="P317" i="1"/>
  <c r="P141" i="1"/>
  <c r="P310" i="1"/>
  <c r="P351" i="1"/>
  <c r="P170" i="1"/>
  <c r="P78" i="1"/>
  <c r="P347" i="1"/>
  <c r="P219" i="1"/>
  <c r="P138" i="1"/>
  <c r="P350" i="1"/>
  <c r="P31" i="1"/>
  <c r="P11" i="1"/>
  <c r="P23" i="1"/>
  <c r="P173" i="1"/>
  <c r="P290" i="1"/>
  <c r="P195" i="1"/>
  <c r="P226" i="1"/>
  <c r="P308" i="1"/>
  <c r="P363" i="1"/>
  <c r="P230" i="1"/>
  <c r="P266" i="1"/>
  <c r="P63" i="1"/>
  <c r="P124" i="1"/>
  <c r="P93" i="1"/>
  <c r="P155" i="1"/>
  <c r="P183" i="1"/>
  <c r="P67" i="1"/>
  <c r="P218" i="1"/>
  <c r="P233" i="1"/>
  <c r="P71" i="1"/>
  <c r="P194" i="1"/>
  <c r="P253" i="1"/>
  <c r="P282" i="1"/>
  <c r="P330" i="1"/>
  <c r="P106" i="1"/>
  <c r="P68" i="1"/>
  <c r="P207" i="1"/>
  <c r="P225" i="1"/>
  <c r="P222" i="1"/>
  <c r="P122" i="1"/>
  <c r="P42" i="1"/>
  <c r="P248" i="1"/>
  <c r="P257" i="1"/>
  <c r="P123" i="1"/>
  <c r="P273" i="1"/>
  <c r="P188" i="1"/>
  <c r="P94" i="1"/>
  <c r="P116" i="1"/>
  <c r="P176" i="1"/>
  <c r="P53" i="1"/>
  <c r="P102" i="1"/>
  <c r="P107" i="1"/>
  <c r="P65" i="1"/>
  <c r="P202" i="1"/>
  <c r="P318" i="1"/>
  <c r="P151" i="1"/>
  <c r="P261" i="1"/>
  <c r="P295" i="1"/>
  <c r="P171" i="1"/>
  <c r="P362" i="1"/>
  <c r="P265" i="1"/>
  <c r="P192" i="1"/>
  <c r="P356" i="1"/>
  <c r="P121" i="1"/>
  <c r="P89" i="1"/>
  <c r="P357" i="1"/>
  <c r="P213" i="1"/>
  <c r="P272" i="1"/>
  <c r="P168" i="1"/>
  <c r="P280" i="1"/>
  <c r="P146" i="1"/>
  <c r="P292" i="1"/>
  <c r="P148" i="1"/>
  <c r="P258" i="1"/>
  <c r="P13" i="1"/>
  <c r="P18" i="1"/>
  <c r="P128" i="1"/>
  <c r="P157" i="1"/>
  <c r="P164" i="1"/>
  <c r="P264" i="1"/>
  <c r="P232" i="1"/>
  <c r="P305" i="1"/>
  <c r="P358" i="1"/>
  <c r="P40" i="1"/>
  <c r="P75" i="1"/>
  <c r="P182" i="1"/>
  <c r="P236" i="1"/>
  <c r="P208" i="1"/>
  <c r="P57" i="1"/>
  <c r="P217" i="1"/>
  <c r="P136" i="1"/>
  <c r="P352" i="1"/>
  <c r="P231" i="1"/>
  <c r="P345" i="1"/>
  <c r="P105" i="1"/>
  <c r="P228" i="1"/>
  <c r="P229" i="1"/>
  <c r="P114" i="1"/>
  <c r="P129" i="1"/>
  <c r="P315" i="1"/>
  <c r="P279" i="1"/>
  <c r="P349" i="1"/>
  <c r="P30" i="1"/>
  <c r="P309" i="1"/>
  <c r="P35" i="1"/>
  <c r="P51" i="1"/>
  <c r="P297" i="1"/>
  <c r="P245" i="1"/>
  <c r="P20" i="1"/>
  <c r="P28" i="1"/>
  <c r="P227" i="1"/>
  <c r="P327" i="1"/>
  <c r="P184" i="1"/>
  <c r="P319" i="1"/>
  <c r="P120" i="1"/>
  <c r="P159" i="1"/>
  <c r="P221" i="1"/>
  <c r="P337" i="1"/>
  <c r="P8" i="1"/>
  <c r="P46" i="1"/>
  <c r="P50" i="1"/>
  <c r="P97" i="1"/>
  <c r="P22" i="1"/>
  <c r="P339" i="1"/>
  <c r="P323" i="1"/>
  <c r="P199" i="1"/>
  <c r="P203" i="1"/>
  <c r="P306" i="1"/>
  <c r="P88" i="1"/>
  <c r="P234" i="1"/>
  <c r="P69" i="1"/>
  <c r="P224" i="1"/>
  <c r="P238" i="1"/>
  <c r="P267" i="1"/>
  <c r="P126" i="1"/>
  <c r="P38" i="1"/>
  <c r="P243" i="1"/>
  <c r="P185" i="1"/>
  <c r="P47" i="1"/>
  <c r="P332" i="1"/>
  <c r="P118" i="1"/>
  <c r="P262" i="1"/>
  <c r="P268" i="1"/>
  <c r="P83" i="1"/>
  <c r="P336" i="1"/>
  <c r="P59" i="1"/>
  <c r="P175" i="1"/>
  <c r="P81" i="1"/>
  <c r="P246" i="1"/>
  <c r="P322" i="1"/>
  <c r="P33" i="1"/>
  <c r="P285" i="1"/>
  <c r="P346" i="1"/>
  <c r="P286" i="1"/>
  <c r="P311" i="1"/>
  <c r="P341" i="1"/>
  <c r="P223" i="1"/>
  <c r="P44" i="1"/>
  <c r="P343" i="1"/>
  <c r="P58" i="1"/>
  <c r="P307" i="1"/>
  <c r="P334" i="1"/>
  <c r="P355" i="1"/>
  <c r="P299" i="1"/>
  <c r="P241" i="1"/>
  <c r="P288" i="1"/>
  <c r="P99" i="1"/>
  <c r="P115" i="1"/>
  <c r="P56" i="1"/>
  <c r="P287" i="1"/>
  <c r="P119" i="1"/>
  <c r="P360" i="1"/>
  <c r="P240" i="1"/>
  <c r="P333" i="1"/>
  <c r="P91" i="1"/>
  <c r="P274" i="1"/>
  <c r="P314" i="1"/>
  <c r="P354" i="1"/>
  <c r="P92" i="1"/>
  <c r="P143" i="1"/>
  <c r="P109" i="1"/>
  <c r="P220" i="1"/>
  <c r="P156" i="1"/>
  <c r="P32" i="1"/>
  <c r="P104" i="1"/>
  <c r="P263" i="1"/>
  <c r="P244" i="1"/>
  <c r="P329" i="1"/>
  <c r="P41" i="1"/>
  <c r="P316" i="1"/>
  <c r="P16" i="1"/>
  <c r="P340" i="1"/>
  <c r="P328" i="1"/>
  <c r="P100" i="1"/>
  <c r="P242" i="1"/>
  <c r="P275" i="1"/>
  <c r="P96" i="1"/>
  <c r="P133" i="1"/>
  <c r="P166" i="1"/>
  <c r="P26" i="1"/>
  <c r="P335" i="1"/>
  <c r="P193" i="1"/>
  <c r="P270" i="1"/>
  <c r="P338" i="1"/>
  <c r="P21" i="1"/>
  <c r="P101" i="1"/>
  <c r="P197" i="1"/>
  <c r="P142" i="1"/>
  <c r="P304" i="1"/>
  <c r="P298" i="1"/>
  <c r="P325" i="1"/>
  <c r="P211" i="1"/>
  <c r="P162" i="1"/>
  <c r="P361" i="1"/>
  <c r="P14" i="1"/>
  <c r="P278" i="1"/>
  <c r="P140" i="1"/>
  <c r="P158" i="1"/>
  <c r="P80" i="1"/>
  <c r="P160" i="1"/>
  <c r="P251" i="1"/>
  <c r="P186" i="1"/>
  <c r="P52" i="1"/>
  <c r="P177" i="1"/>
  <c r="P149" i="1"/>
  <c r="P324" i="1"/>
  <c r="P45" i="1"/>
  <c r="P7" i="1"/>
</calcChain>
</file>

<file path=xl/sharedStrings.xml><?xml version="1.0" encoding="utf-8"?>
<sst xmlns="http://schemas.openxmlformats.org/spreadsheetml/2006/main" count="498" uniqueCount="447">
  <si>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</si>
  <si>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</si>
  <si>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</si>
  <si>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</si>
  <si>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</si>
  <si>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</si>
  <si>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</si>
  <si>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</si>
  <si>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</si>
  <si>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</si>
  <si>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</si>
  <si>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</si>
  <si>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</si>
  <si>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</si>
  <si>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</si>
  <si>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</si>
  <si>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</si>
  <si>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</si>
  <si>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</si>
  <si>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</si>
  <si>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</si>
  <si>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</si>
  <si>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</si>
  <si>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</si>
  <si>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</si>
  <si>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</si>
  <si>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</si>
  <si>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</si>
  <si>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</si>
  <si>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</si>
  <si>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</si>
  <si>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</si>
  <si>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</si>
  <si>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</si>
  <si>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</si>
  <si>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</si>
  <si>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</si>
  <si>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</si>
  <si>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</si>
  <si>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</si>
  <si>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</si>
  <si>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</si>
  <si>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</si>
  <si>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</si>
  <si>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</si>
  <si>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</si>
  <si>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</si>
  <si>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</si>
  <si>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</si>
  <si>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</si>
  <si>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</si>
  <si>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</si>
  <si>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</si>
  <si>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</si>
  <si>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</si>
  <si>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</si>
  <si>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</si>
  <si>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</si>
  <si>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</si>
  <si>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</si>
  <si>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</si>
  <si>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</si>
  <si>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</si>
  <si>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</si>
  <si>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</si>
  <si>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</si>
  <si>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</si>
  <si>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</si>
  <si>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</si>
  <si>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</si>
  <si>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</si>
  <si>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</si>
  <si>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</si>
  <si>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</si>
  <si>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</si>
  <si>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</si>
  <si>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</si>
  <si>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</si>
  <si>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</si>
  <si>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</si>
  <si>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</si>
  <si>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</si>
  <si>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</si>
  <si>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</si>
  <si>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</si>
  <si>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</si>
  <si>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</si>
  <si>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</si>
  <si>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</si>
  <si>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</si>
  <si>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</si>
  <si>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</si>
  <si>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</si>
  <si>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</si>
  <si>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</si>
  <si>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</si>
  <si>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</si>
  <si>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</si>
  <si>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</si>
  <si>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</si>
  <si>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</si>
  <si>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</si>
  <si>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</si>
  <si>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</si>
  <si>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</si>
  <si>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</si>
  <si>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</si>
  <si>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</si>
  <si>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</si>
  <si>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</si>
  <si>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</si>
  <si>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</si>
  <si>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</si>
  <si>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</si>
  <si>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</si>
  <si>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</si>
  <si>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</si>
  <si>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</si>
  <si>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</si>
  <si>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</si>
  <si>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</si>
  <si>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</si>
  <si>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</si>
  <si>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</si>
  <si>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</si>
  <si>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</si>
  <si>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</si>
  <si>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</si>
  <si>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</si>
  <si>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</si>
  <si>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</si>
  <si>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</si>
  <si>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</si>
  <si>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</si>
  <si>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</si>
  <si>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</si>
  <si>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</si>
  <si>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</si>
  <si>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</si>
  <si>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</si>
  <si>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</si>
  <si>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</si>
  <si>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</si>
  <si>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</si>
  <si>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</si>
  <si>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</si>
  <si>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</si>
  <si>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</si>
  <si>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</si>
  <si>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</si>
  <si>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</si>
  <si>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</si>
  <si>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</si>
  <si>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</si>
  <si>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</si>
  <si>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</si>
  <si>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</si>
  <si>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</si>
  <si>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</si>
  <si>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</si>
  <si>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</si>
  <si>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</si>
  <si>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</si>
  <si>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</si>
  <si>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</si>
  <si>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</si>
  <si>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</si>
  <si>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</si>
  <si>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</si>
  <si>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</si>
  <si>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</si>
  <si>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</si>
  <si>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</si>
  <si>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</si>
  <si>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</si>
  <si>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</si>
  <si>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</si>
  <si>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</si>
  <si>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</si>
  <si>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</si>
  <si>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</si>
  <si>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</si>
  <si>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</si>
  <si>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</si>
  <si>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</si>
  <si>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</si>
  <si>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</si>
  <si>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</si>
  <si>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</si>
  <si>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</si>
  <si>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</si>
  <si>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</si>
  <si>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</si>
  <si>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</si>
  <si>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</si>
  <si>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</si>
  <si>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</si>
  <si>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</si>
  <si>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</si>
  <si>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</si>
  <si>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</si>
  <si>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</si>
  <si>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</si>
  <si>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</si>
  <si>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</si>
  <si>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</si>
  <si>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</si>
  <si>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</si>
  <si>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</si>
  <si>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</si>
  <si>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</si>
  <si>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</si>
  <si>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</si>
  <si>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</si>
  <si>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</si>
  <si>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</si>
  <si>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</si>
  <si>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</si>
  <si>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</si>
  <si>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</si>
  <si>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</si>
  <si>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</si>
  <si>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</si>
  <si>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</si>
  <si>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</si>
  <si>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</si>
  <si>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</si>
  <si>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</si>
  <si>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</si>
  <si>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</si>
  <si>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</si>
  <si>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</si>
  <si>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</si>
  <si>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</si>
  <si>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</si>
  <si>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</si>
  <si>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</si>
  <si>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</si>
  <si>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</si>
  <si>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</si>
  <si>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</si>
  <si>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</si>
  <si>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</si>
  <si>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</si>
  <si>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</si>
  <si>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</si>
  <si>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</si>
  <si>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</si>
  <si>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</si>
  <si>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</si>
  <si>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</si>
  <si>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</si>
  <si>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</si>
  <si>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</si>
  <si>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</si>
  <si>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</si>
  <si>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</si>
  <si>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</si>
  <si>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</si>
  <si>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</si>
  <si>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</si>
  <si>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</si>
  <si>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</si>
  <si>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</si>
  <si>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</si>
  <si>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</si>
  <si>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</si>
  <si>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</si>
  <si>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</si>
  <si>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</si>
  <si>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</si>
  <si>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</si>
  <si>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</si>
  <si>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</si>
  <si>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</si>
  <si>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</si>
  <si>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</si>
  <si>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</si>
  <si>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</si>
  <si>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</si>
  <si>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</si>
  <si>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</si>
  <si>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</si>
  <si>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</si>
  <si>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</si>
  <si>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</si>
  <si>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</si>
  <si>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</si>
  <si>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</si>
  <si>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</si>
  <si>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</si>
  <si>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</si>
  <si>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</si>
  <si>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</si>
  <si>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</si>
  <si>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</si>
  <si>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</si>
  <si>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</si>
  <si>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</si>
  <si>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</si>
  <si>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</si>
  <si>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</si>
  <si>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</si>
  <si>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</si>
  <si>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</si>
  <si>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</si>
  <si>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</si>
  <si>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</si>
  <si>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</si>
  <si>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</si>
  <si>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</si>
  <si>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</si>
  <si>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</si>
  <si>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</si>
  <si>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</si>
  <si>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</si>
  <si>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</si>
  <si>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</si>
  <si>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</si>
  <si>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</si>
  <si>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</si>
  <si>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</si>
  <si>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</si>
  <si>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</si>
  <si>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</si>
  <si>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</si>
  <si>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</si>
  <si>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</si>
  <si>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</si>
  <si>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</si>
  <si>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</si>
  <si>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</si>
  <si>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</si>
  <si>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</si>
  <si>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</si>
  <si>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</si>
  <si>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</si>
  <si>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</si>
  <si>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</si>
  <si>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</si>
  <si>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</si>
  <si>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</si>
  <si>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</si>
  <si>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</si>
  <si>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</si>
  <si>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</si>
  <si>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</si>
  <si>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</si>
  <si>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</si>
  <si>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</si>
  <si>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</si>
  <si>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</si>
  <si>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</si>
  <si>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</si>
  <si>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</si>
  <si>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</si>
  <si>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</si>
  <si>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</si>
  <si>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</si>
  <si>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</si>
  <si>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</si>
  <si>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</si>
  <si>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</si>
  <si>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</si>
  <si>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</si>
  <si>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</si>
  <si>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</si>
  <si>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</si>
  <si>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</si>
  <si>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</si>
  <si>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</si>
  <si>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</si>
  <si>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</si>
  <si>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</si>
  <si>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</si>
  <si>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</si>
  <si>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</si>
  <si>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</si>
  <si>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</si>
  <si>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</si>
  <si>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</si>
  <si>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</si>
  <si>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</si>
  <si>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</si>
  <si>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</si>
  <si>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</si>
  <si>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</si>
  <si>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</si>
  <si>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</si>
  <si>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</si>
  <si>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</si>
  <si>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</si>
  <si>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</si>
  <si>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</si>
  <si>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</si>
  <si>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</si>
  <si>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</si>
  <si>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</si>
  <si>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</si>
  <si>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</si>
  <si>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</si>
  <si>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</si>
  <si>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</si>
  <si>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</si>
  <si>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</si>
  <si>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</si>
  <si>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</si>
  <si>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</si>
  <si>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</si>
  <si>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</si>
  <si>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</si>
  <si>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</si>
  <si>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</si>
  <si>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</si>
  <si>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</si>
  <si>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</si>
  <si>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</si>
  <si>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</si>
  <si>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</si>
  <si>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</si>
  <si>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</si>
  <si>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</si>
  <si>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</si>
  <si>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</si>
  <si>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</si>
  <si>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</si>
  <si>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</si>
  <si>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</si>
  <si>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</si>
  <si>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</si>
  <si>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</si>
  <si>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</si>
  <si>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</si>
  <si>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</si>
  <si>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</si>
  <si>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Anslag SB2026</t>
  </si>
  <si>
    <t>Anslag RNB2026</t>
  </si>
  <si>
    <t>Anslag NB2027</t>
  </si>
  <si>
    <t>Pst-vis endring</t>
  </si>
  <si>
    <t>fra året før</t>
  </si>
  <si>
    <t>Analyse pr måned: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</si>
  <si>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</si>
  <si>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</si>
  <si>
    <t>endring 25-26</t>
  </si>
  <si>
    <t>1.1.2026</t>
  </si>
  <si>
    <t>Utbetales/trekkes ved 8. termin rammetilskudd i september</t>
  </si>
  <si>
    <t>Folketall 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</si>
</sst>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4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2" fillId="5" borderId="9" xfId="0" applyNumberFormat="1" applyFont="1" applyFill="1" applyBorder="1"/>
    <xf numFmtId="166" fontId="7" fillId="0" borderId="0" xfId="7" applyNumberFormat="1" applyFont="1" applyFill="1"/>
    <xf numFmtId="0" fontId="45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0.89487977109455985</c:v>
                </c:pt>
                <c:pt idx="1">
                  <c:v>0.94346843006859105</c:v>
                </c:pt>
                <c:pt idx="2">
                  <c:v>0.98425730817700119</c:v>
                </c:pt>
                <c:pt idx="3">
                  <c:v>0.95949978136036729</c:v>
                </c:pt>
                <c:pt idx="4">
                  <c:v>1.0508375259796991</c:v>
                </c:pt>
                <c:pt idx="5">
                  <c:v>1.0488822379332545</c:v>
                </c:pt>
                <c:pt idx="6">
                  <c:v>1.0221761784079277</c:v>
                </c:pt>
                <c:pt idx="7">
                  <c:v>0.83031042727238802</c:v>
                </c:pt>
                <c:pt idx="8">
                  <c:v>0.83282919708598713</c:v>
                </c:pt>
                <c:pt idx="9">
                  <c:v>0.93228129171875462</c:v>
                </c:pt>
                <c:pt idx="10">
                  <c:v>0.84170837463697368</c:v>
                </c:pt>
                <c:pt idx="11">
                  <c:v>0.83427405792424791</c:v>
                </c:pt>
                <c:pt idx="12">
                  <c:v>0.95538031836049842</c:v>
                </c:pt>
                <c:pt idx="13">
                  <c:v>0.9242220595213485</c:v>
                </c:pt>
                <c:pt idx="14">
                  <c:v>0.89786065478889265</c:v>
                </c:pt>
                <c:pt idx="15">
                  <c:v>0.98847340407461015</c:v>
                </c:pt>
                <c:pt idx="16">
                  <c:v>0.94945320592410931</c:v>
                </c:pt>
                <c:pt idx="17">
                  <c:v>0.76409500664110142</c:v>
                </c:pt>
                <c:pt idx="18">
                  <c:v>0.80620630558173689</c:v>
                </c:pt>
                <c:pt idx="19">
                  <c:v>1.033186579453899</c:v>
                </c:pt>
                <c:pt idx="20">
                  <c:v>0.83925445161969137</c:v>
                </c:pt>
                <c:pt idx="21">
                  <c:v>0.93613657233854408</c:v>
                </c:pt>
                <c:pt idx="22">
                  <c:v>0.9261344952600935</c:v>
                </c:pt>
                <c:pt idx="23">
                  <c:v>0.79136501623362809</c:v>
                </c:pt>
                <c:pt idx="24">
                  <c:v>0.91008120596939734</c:v>
                </c:pt>
                <c:pt idx="25">
                  <c:v>0.88147174636079206</c:v>
                </c:pt>
                <c:pt idx="26">
                  <c:v>0.88367241580299793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0.95482306750915069</c:v>
                </c:pt>
                <c:pt idx="1">
                  <c:v>0.97051585793254713</c:v>
                </c:pt>
                <c:pt idx="2">
                  <c:v>0.98519985405157484</c:v>
                </c:pt>
                <c:pt idx="3">
                  <c:v>0.97628714439758668</c:v>
                </c:pt>
                <c:pt idx="4">
                  <c:v>1.0020283098780929</c:v>
                </c:pt>
                <c:pt idx="5">
                  <c:v>1.008464828763826</c:v>
                </c:pt>
                <c:pt idx="6">
                  <c:v>0.9988506473347083</c:v>
                </c:pt>
                <c:pt idx="7">
                  <c:v>0.95417737407092906</c:v>
                </c:pt>
                <c:pt idx="8">
                  <c:v>0.95420256176906504</c:v>
                </c:pt>
                <c:pt idx="9">
                  <c:v>0.96648848812660604</c:v>
                </c:pt>
                <c:pt idx="10">
                  <c:v>0.95429135354457484</c:v>
                </c:pt>
                <c:pt idx="11">
                  <c:v>0.95421701037744766</c:v>
                </c:pt>
                <c:pt idx="12">
                  <c:v>0.97480413771763386</c:v>
                </c:pt>
                <c:pt idx="13">
                  <c:v>0.96358716453553983</c:v>
                </c:pt>
                <c:pt idx="14">
                  <c:v>0.95485287634609417</c:v>
                </c:pt>
                <c:pt idx="15">
                  <c:v>0.98671764857471389</c:v>
                </c:pt>
                <c:pt idx="16">
                  <c:v>0.97267037724053373</c:v>
                </c:pt>
                <c:pt idx="17">
                  <c:v>0.95351521986461629</c:v>
                </c:pt>
                <c:pt idx="18">
                  <c:v>0.95393633285402246</c:v>
                </c:pt>
                <c:pt idx="19">
                  <c:v>1.002814391711258</c:v>
                </c:pt>
                <c:pt idx="20">
                  <c:v>0.9542668143144023</c:v>
                </c:pt>
                <c:pt idx="21">
                  <c:v>0.96787638914973029</c:v>
                </c:pt>
                <c:pt idx="22">
                  <c:v>0.96427564140148792</c:v>
                </c:pt>
                <c:pt idx="23">
                  <c:v>0.95378791996054146</c:v>
                </c:pt>
                <c:pt idx="24">
                  <c:v>0.9584964572568373</c:v>
                </c:pt>
                <c:pt idx="25">
                  <c:v>0.95468898726181317</c:v>
                </c:pt>
                <c:pt idx="26">
                  <c:v>0.95471099395623527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1.0240865566690003</c:v>
                </c:pt>
                <c:pt idx="1">
                  <c:v>1.2518658521544874</c:v>
                </c:pt>
                <c:pt idx="2">
                  <c:v>1.0168053502970162</c:v>
                </c:pt>
                <c:pt idx="3">
                  <c:v>1.0418677420605558</c:v>
                </c:pt>
                <c:pt idx="4">
                  <c:v>0.83534187917306213</c:v>
                </c:pt>
                <c:pt idx="5">
                  <c:v>0.85551483406663043</c:v>
                </c:pt>
                <c:pt idx="6">
                  <c:v>0.92637154569625002</c:v>
                </c:pt>
                <c:pt idx="7">
                  <c:v>0.89480879934768642</c:v>
                </c:pt>
                <c:pt idx="8">
                  <c:v>0.97247868933559334</c:v>
                </c:pt>
                <c:pt idx="9">
                  <c:v>1.0157532966137812</c:v>
                </c:pt>
                <c:pt idx="10">
                  <c:v>0.85792327163372728</c:v>
                </c:pt>
                <c:pt idx="11">
                  <c:v>1.2785887963593874</c:v>
                </c:pt>
                <c:pt idx="12">
                  <c:v>1.0886003998514726</c:v>
                </c:pt>
                <c:pt idx="13">
                  <c:v>0.91408200953201568</c:v>
                </c:pt>
                <c:pt idx="14">
                  <c:v>1.3039709320938826</c:v>
                </c:pt>
                <c:pt idx="15">
                  <c:v>1.3573523403282417</c:v>
                </c:pt>
                <c:pt idx="16">
                  <c:v>1.0334867393708509</c:v>
                </c:pt>
                <c:pt idx="17">
                  <c:v>1.0628787655236627</c:v>
                </c:pt>
                <c:pt idx="18">
                  <c:v>1.0627912134130322</c:v>
                </c:pt>
                <c:pt idx="19">
                  <c:v>0.96451118645784173</c:v>
                </c:pt>
                <c:pt idx="20">
                  <c:v>0.94334410345830788</c:v>
                </c:pt>
                <c:pt idx="21">
                  <c:v>0.98332863924766734</c:v>
                </c:pt>
                <c:pt idx="22">
                  <c:v>1.0680627938452834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0.99953838350869439</c:v>
                </c:pt>
                <c:pt idx="1">
                  <c:v>1.0815389298834701</c:v>
                </c:pt>
                <c:pt idx="2">
                  <c:v>0.99691714921478036</c:v>
                </c:pt>
                <c:pt idx="3">
                  <c:v>1.0059396102496547</c:v>
                </c:pt>
                <c:pt idx="4">
                  <c:v>0.9542276885899359</c:v>
                </c:pt>
                <c:pt idx="5">
                  <c:v>0.9544294181388715</c:v>
                </c:pt>
                <c:pt idx="6">
                  <c:v>0.96436097955850453</c:v>
                </c:pt>
                <c:pt idx="7">
                  <c:v>0.95482235779168201</c:v>
                </c:pt>
                <c:pt idx="8">
                  <c:v>0.98095955126866807</c:v>
                </c:pt>
                <c:pt idx="9">
                  <c:v>0.9965384098888157</c:v>
                </c:pt>
                <c:pt idx="10">
                  <c:v>0.95445350251454242</c:v>
                </c:pt>
                <c:pt idx="11">
                  <c:v>1.0911591897972339</c:v>
                </c:pt>
                <c:pt idx="12">
                  <c:v>1.0227633670543845</c:v>
                </c:pt>
                <c:pt idx="13">
                  <c:v>0.95993674653937999</c:v>
                </c:pt>
                <c:pt idx="14">
                  <c:v>1.1002967586616521</c:v>
                </c:pt>
                <c:pt idx="15">
                  <c:v>1.1195140656260214</c:v>
                </c:pt>
                <c:pt idx="16">
                  <c:v>1.0029224492813609</c:v>
                </c:pt>
                <c:pt idx="17">
                  <c:v>1.0135035786963729</c:v>
                </c:pt>
                <c:pt idx="18">
                  <c:v>1.0134720599365461</c:v>
                </c:pt>
                <c:pt idx="19">
                  <c:v>0.97809125023267751</c:v>
                </c:pt>
                <c:pt idx="20">
                  <c:v>0.97047110035284512</c:v>
                </c:pt>
                <c:pt idx="21">
                  <c:v>0.98486553323701476</c:v>
                </c:pt>
                <c:pt idx="22">
                  <c:v>1.0153698288921564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0.98000851057497285</c:v>
                </c:pt>
                <c:pt idx="1">
                  <c:v>0.93590076248453469</c:v>
                </c:pt>
                <c:pt idx="2">
                  <c:v>0.88669617931217737</c:v>
                </c:pt>
                <c:pt idx="3">
                  <c:v>0.78362043292942629</c:v>
                </c:pt>
                <c:pt idx="4">
                  <c:v>0.84200101155782614</c:v>
                </c:pt>
                <c:pt idx="5">
                  <c:v>0.78991820675701241</c:v>
                </c:pt>
                <c:pt idx="6">
                  <c:v>0.92954994055307683</c:v>
                </c:pt>
                <c:pt idx="7">
                  <c:v>0.86481864021267885</c:v>
                </c:pt>
                <c:pt idx="8">
                  <c:v>0.93339267053700248</c:v>
                </c:pt>
                <c:pt idx="9">
                  <c:v>0.74096468061315457</c:v>
                </c:pt>
                <c:pt idx="10">
                  <c:v>0.86394089613805303</c:v>
                </c:pt>
                <c:pt idx="11">
                  <c:v>0.82941423939131487</c:v>
                </c:pt>
                <c:pt idx="12">
                  <c:v>0.76166106425996993</c:v>
                </c:pt>
                <c:pt idx="13">
                  <c:v>0.83900652544684762</c:v>
                </c:pt>
                <c:pt idx="14">
                  <c:v>0.86805576927195682</c:v>
                </c:pt>
                <c:pt idx="15">
                  <c:v>1.0264839733279234</c:v>
                </c:pt>
                <c:pt idx="16">
                  <c:v>0.92175779084485654</c:v>
                </c:pt>
                <c:pt idx="17">
                  <c:v>1.3012208263816303</c:v>
                </c:pt>
                <c:pt idx="18">
                  <c:v>1.0899005070268104</c:v>
                </c:pt>
                <c:pt idx="19">
                  <c:v>0.92658426420129958</c:v>
                </c:pt>
                <c:pt idx="20">
                  <c:v>1.0780336118795519</c:v>
                </c:pt>
                <c:pt idx="21">
                  <c:v>0.91682907880835496</c:v>
                </c:pt>
                <c:pt idx="22">
                  <c:v>0.91075130355424727</c:v>
                </c:pt>
                <c:pt idx="23">
                  <c:v>0.79883619905748626</c:v>
                </c:pt>
                <c:pt idx="24">
                  <c:v>0.88535438896978558</c:v>
                </c:pt>
                <c:pt idx="25">
                  <c:v>1.1656897847044787</c:v>
                </c:pt>
                <c:pt idx="26">
                  <c:v>0.87886422937635944</c:v>
                </c:pt>
                <c:pt idx="27">
                  <c:v>0.87707470813200505</c:v>
                </c:pt>
                <c:pt idx="28">
                  <c:v>0.8639241407581969</c:v>
                </c:pt>
                <c:pt idx="29">
                  <c:v>1.0637407256110809</c:v>
                </c:pt>
                <c:pt idx="30">
                  <c:v>1.0828195903731967</c:v>
                </c:pt>
                <c:pt idx="31">
                  <c:v>1.0382332743292433</c:v>
                </c:pt>
                <c:pt idx="32">
                  <c:v>0.83926871479461296</c:v>
                </c:pt>
                <c:pt idx="33">
                  <c:v>0.81392533450204274</c:v>
                </c:pt>
                <c:pt idx="34">
                  <c:v>0.91427284469159364</c:v>
                </c:pt>
                <c:pt idx="35">
                  <c:v>0.88759447679849868</c:v>
                </c:pt>
                <c:pt idx="36">
                  <c:v>0.9427030260948891</c:v>
                </c:pt>
                <c:pt idx="37">
                  <c:v>0.89034999691149397</c:v>
                </c:pt>
                <c:pt idx="38">
                  <c:v>0.96964627383389257</c:v>
                </c:pt>
                <c:pt idx="39">
                  <c:v>1.1282406700050462</c:v>
                </c:pt>
                <c:pt idx="40">
                  <c:v>0.90944744569832603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0.9836702869148447</c:v>
                </c:pt>
                <c:pt idx="1">
                  <c:v>0.96779149760228711</c:v>
                </c:pt>
                <c:pt idx="2">
                  <c:v>0.95474123159132707</c:v>
                </c:pt>
                <c:pt idx="3">
                  <c:v>0.95371047412749943</c:v>
                </c:pt>
                <c:pt idx="4">
                  <c:v>0.95429427991378335</c:v>
                </c:pt>
                <c:pt idx="5">
                  <c:v>0.95377345186577533</c:v>
                </c:pt>
                <c:pt idx="6">
                  <c:v>0.96550520170696208</c:v>
                </c:pt>
                <c:pt idx="7">
                  <c:v>0.95452245620033216</c:v>
                </c:pt>
                <c:pt idx="8">
                  <c:v>0.96688858450117532</c:v>
                </c:pt>
                <c:pt idx="9">
                  <c:v>0.95328391660433687</c:v>
                </c:pt>
                <c:pt idx="10">
                  <c:v>0.9545136787595857</c:v>
                </c:pt>
                <c:pt idx="11">
                  <c:v>0.95416841219211856</c:v>
                </c:pt>
                <c:pt idx="12">
                  <c:v>0.95349088044080488</c:v>
                </c:pt>
                <c:pt idx="13">
                  <c:v>0.95426433505267361</c:v>
                </c:pt>
                <c:pt idx="14">
                  <c:v>0.9545548274909248</c:v>
                </c:pt>
                <c:pt idx="15">
                  <c:v>1.0004014535059067</c:v>
                </c:pt>
                <c:pt idx="16">
                  <c:v>0.9627000278120027</c:v>
                </c:pt>
                <c:pt idx="17">
                  <c:v>1.0993067206052416</c:v>
                </c:pt>
                <c:pt idx="18">
                  <c:v>1.0232314056375063</c:v>
                </c:pt>
                <c:pt idx="19">
                  <c:v>0.96443755822032229</c:v>
                </c:pt>
                <c:pt idx="20">
                  <c:v>1.0189593233844934</c:v>
                </c:pt>
                <c:pt idx="21">
                  <c:v>0.9609256914788622</c:v>
                </c:pt>
                <c:pt idx="22">
                  <c:v>0.95873769238738349</c:v>
                </c:pt>
                <c:pt idx="23">
                  <c:v>0.95386263178878006</c:v>
                </c:pt>
                <c:pt idx="24">
                  <c:v>0.95472781368790316</c:v>
                </c:pt>
                <c:pt idx="25">
                  <c:v>1.050515545601467</c:v>
                </c:pt>
                <c:pt idx="26">
                  <c:v>0.95466291209196874</c:v>
                </c:pt>
                <c:pt idx="27">
                  <c:v>0.95464501687952519</c:v>
                </c:pt>
                <c:pt idx="28">
                  <c:v>0.95451351120578731</c:v>
                </c:pt>
                <c:pt idx="29">
                  <c:v>1.0138138843278437</c:v>
                </c:pt>
                <c:pt idx="30">
                  <c:v>1.0206822756422054</c:v>
                </c:pt>
                <c:pt idx="31">
                  <c:v>1.0046312018663819</c:v>
                </c:pt>
                <c:pt idx="32">
                  <c:v>0.95426695694615149</c:v>
                </c:pt>
                <c:pt idx="33">
                  <c:v>0.95401352314322574</c:v>
                </c:pt>
                <c:pt idx="34">
                  <c:v>0.96000544719682812</c:v>
                </c:pt>
                <c:pt idx="35">
                  <c:v>0.92619013656427285</c:v>
                </c:pt>
                <c:pt idx="36">
                  <c:v>0.97024031250201459</c:v>
                </c:pt>
                <c:pt idx="37">
                  <c:v>0.95477776976732021</c:v>
                </c:pt>
                <c:pt idx="38">
                  <c:v>0.97993988168805568</c:v>
                </c:pt>
                <c:pt idx="39">
                  <c:v>1.037033864309671</c:v>
                </c:pt>
                <c:pt idx="40">
                  <c:v>0.95826830355925163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0.79603195472327326</c:v>
                </c:pt>
                <c:pt idx="1">
                  <c:v>0.8771848979560154</c:v>
                </c:pt>
                <c:pt idx="2">
                  <c:v>0.76596012682115577</c:v>
                </c:pt>
                <c:pt idx="3">
                  <c:v>0.80887901046593347</c:v>
                </c:pt>
                <c:pt idx="4">
                  <c:v>0.94601799874213</c:v>
                </c:pt>
                <c:pt idx="5">
                  <c:v>0.8839923258711625</c:v>
                </c:pt>
                <c:pt idx="6">
                  <c:v>0.82719587200162403</c:v>
                </c:pt>
                <c:pt idx="7">
                  <c:v>0.82766989597374141</c:v>
                </c:pt>
                <c:pt idx="8">
                  <c:v>0.8308251985976508</c:v>
                </c:pt>
                <c:pt idx="9">
                  <c:v>0.79923566010288494</c:v>
                </c:pt>
                <c:pt idx="10">
                  <c:v>0.78438058215179507</c:v>
                </c:pt>
                <c:pt idx="11">
                  <c:v>0.8043163324322995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0.95383458934543797</c:v>
                </c:pt>
                <c:pt idx="1">
                  <c:v>0.9546461187777654</c:v>
                </c:pt>
                <c:pt idx="2">
                  <c:v>0.95353387106641696</c:v>
                </c:pt>
                <c:pt idx="3">
                  <c:v>0.95396305990286434</c:v>
                </c:pt>
                <c:pt idx="4">
                  <c:v>0.97143370265502116</c:v>
                </c:pt>
                <c:pt idx="5">
                  <c:v>0.95471419305691696</c:v>
                </c:pt>
                <c:pt idx="6">
                  <c:v>0.95414622851822151</c:v>
                </c:pt>
                <c:pt idx="7">
                  <c:v>0.9541509687579427</c:v>
                </c:pt>
                <c:pt idx="8">
                  <c:v>0.95418252178418184</c:v>
                </c:pt>
                <c:pt idx="9">
                  <c:v>0.95386662639923403</c:v>
                </c:pt>
                <c:pt idx="10">
                  <c:v>0.9537180756197231</c:v>
                </c:pt>
                <c:pt idx="11">
                  <c:v>0.95391743312252819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0.83623735494148932</c:v>
                </c:pt>
                <c:pt idx="1">
                  <c:v>0.87684849326380077</c:v>
                </c:pt>
                <c:pt idx="2">
                  <c:v>0.92225971003442575</c:v>
                </c:pt>
                <c:pt idx="3">
                  <c:v>0.85460597012459294</c:v>
                </c:pt>
                <c:pt idx="4">
                  <c:v>0.83978050654001424</c:v>
                </c:pt>
                <c:pt idx="5">
                  <c:v>0.99758028874802229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0.95423664334762004</c:v>
                </c:pt>
                <c:pt idx="1">
                  <c:v>0.95464275473084315</c:v>
                </c:pt>
                <c:pt idx="2">
                  <c:v>0.96288071872024783</c:v>
                </c:pt>
                <c:pt idx="3">
                  <c:v>0.95442032949945121</c:v>
                </c:pt>
                <c:pt idx="4">
                  <c:v>0.95427207486360532</c:v>
                </c:pt>
                <c:pt idx="5">
                  <c:v>0.98999612705714246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0.81509283222311635</c:v>
                </c:pt>
                <c:pt idx="1">
                  <c:v>0.89746441822040646</c:v>
                </c:pt>
                <c:pt idx="2">
                  <c:v>0.9003321478659837</c:v>
                </c:pt>
                <c:pt idx="3">
                  <c:v>0.8243715193408373</c:v>
                </c:pt>
                <c:pt idx="4">
                  <c:v>0.80499692784047983</c:v>
                </c:pt>
                <c:pt idx="5">
                  <c:v>0.74743340649090928</c:v>
                </c:pt>
                <c:pt idx="6">
                  <c:v>0.79341373065636722</c:v>
                </c:pt>
                <c:pt idx="7">
                  <c:v>0.7479796486194884</c:v>
                </c:pt>
                <c:pt idx="8">
                  <c:v>0.8011547468428204</c:v>
                </c:pt>
                <c:pt idx="9">
                  <c:v>0.69293567601659611</c:v>
                </c:pt>
                <c:pt idx="10">
                  <c:v>0.77875252410920393</c:v>
                </c:pt>
                <c:pt idx="11">
                  <c:v>0.74645249998601193</c:v>
                </c:pt>
                <c:pt idx="12">
                  <c:v>0.73899223610518694</c:v>
                </c:pt>
                <c:pt idx="13">
                  <c:v>0.81092085480187881</c:v>
                </c:pt>
                <c:pt idx="14">
                  <c:v>0.84142043367440722</c:v>
                </c:pt>
                <c:pt idx="15">
                  <c:v>0.90997350972926239</c:v>
                </c:pt>
                <c:pt idx="16">
                  <c:v>0.75569761757657861</c:v>
                </c:pt>
                <c:pt idx="17">
                  <c:v>0.7978764502168959</c:v>
                </c:pt>
                <c:pt idx="18">
                  <c:v>0.70354069439316036</c:v>
                </c:pt>
                <c:pt idx="19">
                  <c:v>0.77941208747149504</c:v>
                </c:pt>
                <c:pt idx="20">
                  <c:v>0.82290598218102362</c:v>
                </c:pt>
                <c:pt idx="21">
                  <c:v>0.83694295661018769</c:v>
                </c:pt>
                <c:pt idx="22">
                  <c:v>0.74555803959545031</c:v>
                </c:pt>
                <c:pt idx="23">
                  <c:v>0.80139603629739453</c:v>
                </c:pt>
                <c:pt idx="24">
                  <c:v>0.79429852450299565</c:v>
                </c:pt>
                <c:pt idx="25">
                  <c:v>0.88952263681355492</c:v>
                </c:pt>
                <c:pt idx="26">
                  <c:v>0.98417155900142206</c:v>
                </c:pt>
                <c:pt idx="27">
                  <c:v>0.81722235466275261</c:v>
                </c:pt>
                <c:pt idx="28">
                  <c:v>0.82501702636248819</c:v>
                </c:pt>
                <c:pt idx="29">
                  <c:v>0.93584435308244163</c:v>
                </c:pt>
                <c:pt idx="30">
                  <c:v>0.77726681735607406</c:v>
                </c:pt>
                <c:pt idx="31">
                  <c:v>0.89522315798301966</c:v>
                </c:pt>
                <c:pt idx="32">
                  <c:v>0.83280218701984454</c:v>
                </c:pt>
                <c:pt idx="33">
                  <c:v>0.9104219268074687</c:v>
                </c:pt>
                <c:pt idx="34">
                  <c:v>0.84503354982339096</c:v>
                </c:pt>
                <c:pt idx="35">
                  <c:v>0.80026315328940023</c:v>
                </c:pt>
                <c:pt idx="36">
                  <c:v>0.81783843769093212</c:v>
                </c:pt>
                <c:pt idx="37">
                  <c:v>0.85322101855150856</c:v>
                </c:pt>
                <c:pt idx="38">
                  <c:v>0.71196628146619634</c:v>
                </c:pt>
                <c:pt idx="39">
                  <c:v>0.78239398348914102</c:v>
                </c:pt>
                <c:pt idx="40">
                  <c:v>0.8237962858049197</c:v>
                </c:pt>
                <c:pt idx="41">
                  <c:v>0.60007583836244283</c:v>
                </c:pt>
                <c:pt idx="42">
                  <c:v>0.85334164211119501</c:v>
                </c:pt>
                <c:pt idx="43">
                  <c:v>0.8486557281812096</c:v>
                </c:pt>
                <c:pt idx="44">
                  <c:v>0.89236377737626782</c:v>
                </c:pt>
                <c:pt idx="45">
                  <c:v>0.96119613072642973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0.9540251981204364</c:v>
                </c:pt>
                <c:pt idx="1">
                  <c:v>0.95484891398040916</c:v>
                </c:pt>
                <c:pt idx="2">
                  <c:v>0.95498679633960848</c:v>
                </c:pt>
                <c:pt idx="3">
                  <c:v>0.95411798499161371</c:v>
                </c:pt>
                <c:pt idx="4">
                  <c:v>0.95392423907660995</c:v>
                </c:pt>
                <c:pt idx="5">
                  <c:v>0.95334860386311426</c:v>
                </c:pt>
                <c:pt idx="6">
                  <c:v>0.953808407104769</c:v>
                </c:pt>
                <c:pt idx="7">
                  <c:v>0.9533540662844</c:v>
                </c:pt>
                <c:pt idx="8">
                  <c:v>0.95388581726663346</c:v>
                </c:pt>
                <c:pt idx="9">
                  <c:v>0.95280362655837114</c:v>
                </c:pt>
                <c:pt idx="10">
                  <c:v>0.95366179503929704</c:v>
                </c:pt>
                <c:pt idx="11">
                  <c:v>0.95333879479806538</c:v>
                </c:pt>
                <c:pt idx="12">
                  <c:v>0.95326419215925706</c:v>
                </c:pt>
                <c:pt idx="13">
                  <c:v>0.9539834783462241</c:v>
                </c:pt>
                <c:pt idx="14">
                  <c:v>0.95428847413494922</c:v>
                </c:pt>
                <c:pt idx="15">
                  <c:v>0.95845768661038899</c:v>
                </c:pt>
                <c:pt idx="16">
                  <c:v>0.953431245973971</c:v>
                </c:pt>
                <c:pt idx="17">
                  <c:v>0.95385303430037427</c:v>
                </c:pt>
                <c:pt idx="18">
                  <c:v>0.95290967674213667</c:v>
                </c:pt>
                <c:pt idx="19">
                  <c:v>0.95366839067292009</c:v>
                </c:pt>
                <c:pt idx="20">
                  <c:v>0.95410332962001543</c:v>
                </c:pt>
                <c:pt idx="21">
                  <c:v>0.95424369936430709</c:v>
                </c:pt>
                <c:pt idx="22">
                  <c:v>0.95332985019415983</c:v>
                </c:pt>
                <c:pt idx="23">
                  <c:v>0.9538882301611793</c:v>
                </c:pt>
                <c:pt idx="24">
                  <c:v>0.95381725504323522</c:v>
                </c:pt>
                <c:pt idx="25">
                  <c:v>0.95476949616634066</c:v>
                </c:pt>
                <c:pt idx="26">
                  <c:v>0.98516898434836631</c:v>
                </c:pt>
                <c:pt idx="27">
                  <c:v>0.9540464933448326</c:v>
                </c:pt>
                <c:pt idx="28">
                  <c:v>0.95412444006183006</c:v>
                </c:pt>
                <c:pt idx="29">
                  <c:v>0.96777119021753333</c:v>
                </c:pt>
                <c:pt idx="30">
                  <c:v>0.95364693797176592</c:v>
                </c:pt>
                <c:pt idx="31">
                  <c:v>0.95482650137803537</c:v>
                </c:pt>
                <c:pt idx="32">
                  <c:v>0.95420229166840376</c:v>
                </c:pt>
                <c:pt idx="33">
                  <c:v>0.95861911675854306</c:v>
                </c:pt>
                <c:pt idx="34">
                  <c:v>0.95432460529643903</c:v>
                </c:pt>
                <c:pt idx="35">
                  <c:v>0.95387690133109926</c:v>
                </c:pt>
                <c:pt idx="36">
                  <c:v>0.95405265417511453</c:v>
                </c:pt>
                <c:pt idx="37">
                  <c:v>0.9544064799837203</c:v>
                </c:pt>
                <c:pt idx="38">
                  <c:v>0.95299393261286713</c:v>
                </c:pt>
                <c:pt idx="39">
                  <c:v>0.95369820963309671</c:v>
                </c:pt>
                <c:pt idx="40">
                  <c:v>0.95411223265625444</c:v>
                </c:pt>
                <c:pt idx="41">
                  <c:v>0.9518750281818299</c:v>
                </c:pt>
                <c:pt idx="42">
                  <c:v>0.95440768621931715</c:v>
                </c:pt>
                <c:pt idx="43">
                  <c:v>0.95436082708001746</c:v>
                </c:pt>
                <c:pt idx="44">
                  <c:v>0.95479790757196792</c:v>
                </c:pt>
                <c:pt idx="45">
                  <c:v>0.97689783016936915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0.78846915702612563</c:v>
                </c:pt>
                <c:pt idx="1">
                  <c:v>0.83014022163149814</c:v>
                </c:pt>
                <c:pt idx="2">
                  <c:v>0.8558693795603225</c:v>
                </c:pt>
                <c:pt idx="3">
                  <c:v>0.83061143956107752</c:v>
                </c:pt>
                <c:pt idx="4">
                  <c:v>0.8272859846595948</c:v>
                </c:pt>
                <c:pt idx="5">
                  <c:v>0.84638785309036735</c:v>
                </c:pt>
                <c:pt idx="6">
                  <c:v>0.86180161149741263</c:v>
                </c:pt>
                <c:pt idx="7">
                  <c:v>0.75748895201343203</c:v>
                </c:pt>
                <c:pt idx="8">
                  <c:v>0.7134299961821412</c:v>
                </c:pt>
                <c:pt idx="9">
                  <c:v>0.81141966484818873</c:v>
                </c:pt>
                <c:pt idx="10">
                  <c:v>0.77929009699901641</c:v>
                </c:pt>
                <c:pt idx="11">
                  <c:v>0.86789688639236762</c:v>
                </c:pt>
                <c:pt idx="12">
                  <c:v>0.73945621550520735</c:v>
                </c:pt>
                <c:pt idx="13">
                  <c:v>0.85328590409447425</c:v>
                </c:pt>
                <c:pt idx="14">
                  <c:v>0.84462828989881222</c:v>
                </c:pt>
                <c:pt idx="15">
                  <c:v>0.75718643996719504</c:v>
                </c:pt>
                <c:pt idx="16">
                  <c:v>0.88753962108606643</c:v>
                </c:pt>
                <c:pt idx="17">
                  <c:v>1.3661472218008019</c:v>
                </c:pt>
                <c:pt idx="18">
                  <c:v>2.3943859155836007</c:v>
                </c:pt>
                <c:pt idx="19">
                  <c:v>0.74414211329592361</c:v>
                </c:pt>
                <c:pt idx="20">
                  <c:v>1.5752072899996497</c:v>
                </c:pt>
                <c:pt idx="21">
                  <c:v>0.7476458959871205</c:v>
                </c:pt>
                <c:pt idx="22">
                  <c:v>0.83315110177431229</c:v>
                </c:pt>
                <c:pt idx="23">
                  <c:v>0.9616301453980034</c:v>
                </c:pt>
                <c:pt idx="24">
                  <c:v>1.7883558511063182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0.95375896136846638</c:v>
                </c:pt>
                <c:pt idx="1">
                  <c:v>0.95417567201452014</c:v>
                </c:pt>
                <c:pt idx="2">
                  <c:v>0.95443296359380847</c:v>
                </c:pt>
                <c:pt idx="3">
                  <c:v>0.95418038419381612</c:v>
                </c:pt>
                <c:pt idx="4">
                  <c:v>0.95414712964480108</c:v>
                </c:pt>
                <c:pt idx="5">
                  <c:v>0.95433814832910902</c:v>
                </c:pt>
                <c:pt idx="6">
                  <c:v>0.95449228591317925</c:v>
                </c:pt>
                <c:pt idx="7">
                  <c:v>0.95344915931833962</c:v>
                </c:pt>
                <c:pt idx="8">
                  <c:v>0.95300856976002657</c:v>
                </c:pt>
                <c:pt idx="9">
                  <c:v>0.95398846644668711</c:v>
                </c:pt>
                <c:pt idx="10">
                  <c:v>0.95366717076819552</c:v>
                </c:pt>
                <c:pt idx="11">
                  <c:v>0.95455323866212893</c:v>
                </c:pt>
                <c:pt idx="12">
                  <c:v>0.95326883195325729</c:v>
                </c:pt>
                <c:pt idx="13">
                  <c:v>0.95440712883915002</c:v>
                </c:pt>
                <c:pt idx="14">
                  <c:v>0.95432055269719351</c:v>
                </c:pt>
                <c:pt idx="15">
                  <c:v>0.95344613419787716</c:v>
                </c:pt>
                <c:pt idx="16">
                  <c:v>0.95474966600906597</c:v>
                </c:pt>
                <c:pt idx="17">
                  <c:v>1.122680222956143</c:v>
                </c:pt>
                <c:pt idx="18">
                  <c:v>1.4928461527179515</c:v>
                </c:pt>
                <c:pt idx="19">
                  <c:v>0.95331569093116442</c:v>
                </c:pt>
                <c:pt idx="20">
                  <c:v>1.1979418475077284</c:v>
                </c:pt>
                <c:pt idx="21">
                  <c:v>0.95335072875807658</c:v>
                </c:pt>
                <c:pt idx="22">
                  <c:v>0.95420578081594842</c:v>
                </c:pt>
                <c:pt idx="23">
                  <c:v>0.97705407545113576</c:v>
                </c:pt>
                <c:pt idx="24">
                  <c:v>1.2746753295061293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1.0574009011007437</c:v>
                </c:pt>
                <c:pt idx="1">
                  <c:v>0.97104376331000208</c:v>
                </c:pt>
                <c:pt idx="2">
                  <c:v>0.91739985375547806</c:v>
                </c:pt>
                <c:pt idx="3">
                  <c:v>0.90863155374687832</c:v>
                </c:pt>
                <c:pt idx="4">
                  <c:v>0.96974100332192448</c:v>
                </c:pt>
                <c:pt idx="5">
                  <c:v>1.1714999984773868</c:v>
                </c:pt>
                <c:pt idx="6">
                  <c:v>0.97477683322597586</c:v>
                </c:pt>
                <c:pt idx="7">
                  <c:v>1.0635623623335666</c:v>
                </c:pt>
                <c:pt idx="8">
                  <c:v>1.0300462138834605</c:v>
                </c:pt>
                <c:pt idx="9">
                  <c:v>1.1991492800349195</c:v>
                </c:pt>
                <c:pt idx="10">
                  <c:v>1.9220421984685181</c:v>
                </c:pt>
                <c:pt idx="11">
                  <c:v>1.121193507743576</c:v>
                </c:pt>
                <c:pt idx="12">
                  <c:v>0.9067373644378881</c:v>
                </c:pt>
                <c:pt idx="13">
                  <c:v>0.94694633352240642</c:v>
                </c:pt>
                <c:pt idx="14">
                  <c:v>0.91360065117160449</c:v>
                </c:pt>
                <c:pt idx="15">
                  <c:v>0.95396417259470123</c:v>
                </c:pt>
                <c:pt idx="16">
                  <c:v>1.3875340146655881</c:v>
                </c:pt>
                <c:pt idx="17">
                  <c:v>0.94851740686896302</c:v>
                </c:pt>
                <c:pt idx="18">
                  <c:v>0.89175889453299617</c:v>
                </c:pt>
                <c:pt idx="19">
                  <c:v>0.951522349578656</c:v>
                </c:pt>
                <c:pt idx="20">
                  <c:v>2.23372958006961</c:v>
                </c:pt>
                <c:pt idx="21">
                  <c:v>0.82739401111206623</c:v>
                </c:pt>
                <c:pt idx="22">
                  <c:v>0.91176785572333552</c:v>
                </c:pt>
                <c:pt idx="23">
                  <c:v>1.1983123538608846</c:v>
                </c:pt>
                <c:pt idx="24">
                  <c:v>0.88775444016636773</c:v>
                </c:pt>
                <c:pt idx="25">
                  <c:v>1.2705772299070406</c:v>
                </c:pt>
                <c:pt idx="26">
                  <c:v>1.244110365240688</c:v>
                </c:pt>
                <c:pt idx="27">
                  <c:v>1.14331099956405</c:v>
                </c:pt>
                <c:pt idx="28">
                  <c:v>0.97033755822402012</c:v>
                </c:pt>
                <c:pt idx="29">
                  <c:v>1.0919722609278724</c:v>
                </c:pt>
                <c:pt idx="30">
                  <c:v>1.0452278659265684</c:v>
                </c:pt>
                <c:pt idx="31">
                  <c:v>0.89426733542089287</c:v>
                </c:pt>
                <c:pt idx="32">
                  <c:v>1.5728311796231742</c:v>
                </c:pt>
                <c:pt idx="33">
                  <c:v>1.1222181950799091</c:v>
                </c:pt>
                <c:pt idx="34">
                  <c:v>1.1744116163493032</c:v>
                </c:pt>
                <c:pt idx="35">
                  <c:v>1.07241503635331</c:v>
                </c:pt>
                <c:pt idx="36">
                  <c:v>0.92103631422255738</c:v>
                </c:pt>
                <c:pt idx="37">
                  <c:v>0.83927404991373977</c:v>
                </c:pt>
                <c:pt idx="38">
                  <c:v>0.94162678941683864</c:v>
                </c:pt>
                <c:pt idx="39">
                  <c:v>1.0802065088916393</c:v>
                </c:pt>
                <c:pt idx="40">
                  <c:v>0.86542044705882415</c:v>
                </c:pt>
                <c:pt idx="41">
                  <c:v>0.85504886988098883</c:v>
                </c:pt>
                <c:pt idx="42">
                  <c:v>0.90492025596232639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1.0115315475041222</c:v>
                </c:pt>
                <c:pt idx="1">
                  <c:v>0.98044297789945523</c:v>
                </c:pt>
                <c:pt idx="2">
                  <c:v>0.96113117045982654</c:v>
                </c:pt>
                <c:pt idx="3">
                  <c:v>0.95797458245673051</c:v>
                </c:pt>
                <c:pt idx="4">
                  <c:v>0.97997398430374716</c:v>
                </c:pt>
                <c:pt idx="5">
                  <c:v>1.0526072225597136</c:v>
                </c:pt>
                <c:pt idx="6">
                  <c:v>0.98178688306920558</c:v>
                </c:pt>
                <c:pt idx="7">
                  <c:v>1.0137496735479383</c:v>
                </c:pt>
                <c:pt idx="8">
                  <c:v>1.0016838601059004</c:v>
                </c:pt>
                <c:pt idx="9">
                  <c:v>1.0625609639204254</c:v>
                </c:pt>
                <c:pt idx="10">
                  <c:v>1.3228024145565209</c:v>
                </c:pt>
                <c:pt idx="11">
                  <c:v>1.0344968858955417</c:v>
                </c:pt>
                <c:pt idx="12">
                  <c:v>0.95729267430549414</c:v>
                </c:pt>
                <c:pt idx="13">
                  <c:v>0.97176790317592066</c:v>
                </c:pt>
                <c:pt idx="14">
                  <c:v>0.95976345752963188</c:v>
                </c:pt>
                <c:pt idx="15">
                  <c:v>0.97429432524194681</c:v>
                </c:pt>
                <c:pt idx="16">
                  <c:v>1.1303794683874664</c:v>
                </c:pt>
                <c:pt idx="17">
                  <c:v>0.97233348958068111</c:v>
                </c:pt>
                <c:pt idx="18">
                  <c:v>0.95479185874353534</c:v>
                </c:pt>
                <c:pt idx="19">
                  <c:v>0.9734152689561707</c:v>
                </c:pt>
                <c:pt idx="20">
                  <c:v>1.4350098719329145</c:v>
                </c:pt>
                <c:pt idx="21">
                  <c:v>0.95414820990932581</c:v>
                </c:pt>
                <c:pt idx="22">
                  <c:v>0.95910365116825513</c:v>
                </c:pt>
                <c:pt idx="23">
                  <c:v>1.0622596704977727</c:v>
                </c:pt>
                <c:pt idx="24">
                  <c:v>0.95475181419986899</c:v>
                </c:pt>
                <c:pt idx="25">
                  <c:v>1.0882750258743887</c:v>
                </c:pt>
                <c:pt idx="26">
                  <c:v>1.0787469545945021</c:v>
                </c:pt>
                <c:pt idx="27">
                  <c:v>1.0424591829509124</c:v>
                </c:pt>
                <c:pt idx="28">
                  <c:v>0.98018874406850165</c:v>
                </c:pt>
                <c:pt idx="29">
                  <c:v>1.0239772370418885</c:v>
                </c:pt>
                <c:pt idx="30">
                  <c:v>1.0071492548414189</c:v>
                </c:pt>
                <c:pt idx="31">
                  <c:v>0.95481694315241417</c:v>
                </c:pt>
                <c:pt idx="32">
                  <c:v>1.1970864477721974</c:v>
                </c:pt>
                <c:pt idx="33">
                  <c:v>1.0348657733366216</c:v>
                </c:pt>
                <c:pt idx="34">
                  <c:v>1.0536554049936036</c:v>
                </c:pt>
                <c:pt idx="35">
                  <c:v>1.016936636195046</c:v>
                </c:pt>
                <c:pt idx="36">
                  <c:v>0.962440296227975</c:v>
                </c:pt>
                <c:pt idx="37">
                  <c:v>0.95426701029734262</c:v>
                </c:pt>
                <c:pt idx="38">
                  <c:v>0.9698528672979162</c:v>
                </c:pt>
                <c:pt idx="39">
                  <c:v>1.0197415663088447</c:v>
                </c:pt>
                <c:pt idx="40">
                  <c:v>0.9545284742687935</c:v>
                </c:pt>
                <c:pt idx="41">
                  <c:v>0.95442475849701502</c:v>
                </c:pt>
                <c:pt idx="42">
                  <c:v>0.95663851525429189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0.98198448123321957</c:v>
                </c:pt>
                <c:pt idx="1">
                  <c:v>0.77545035751160563</c:v>
                </c:pt>
                <c:pt idx="2">
                  <c:v>0.83206737940989883</c:v>
                </c:pt>
                <c:pt idx="3">
                  <c:v>1.0949983073156315</c:v>
                </c:pt>
                <c:pt idx="4">
                  <c:v>0.8390503839275576</c:v>
                </c:pt>
                <c:pt idx="5">
                  <c:v>0.82048844772807794</c:v>
                </c:pt>
                <c:pt idx="6">
                  <c:v>0.80030773573790315</c:v>
                </c:pt>
                <c:pt idx="7">
                  <c:v>0.82534257247169751</c:v>
                </c:pt>
                <c:pt idx="8">
                  <c:v>0.7443995192849997</c:v>
                </c:pt>
                <c:pt idx="9">
                  <c:v>0.79250168925971998</c:v>
                </c:pt>
                <c:pt idx="10">
                  <c:v>0.82899853263607093</c:v>
                </c:pt>
                <c:pt idx="11">
                  <c:v>0.82630075019617766</c:v>
                </c:pt>
                <c:pt idx="12">
                  <c:v>0.92657802845013471</c:v>
                </c:pt>
                <c:pt idx="13">
                  <c:v>0.84039869812233781</c:v>
                </c:pt>
                <c:pt idx="14">
                  <c:v>1.5483123054836165</c:v>
                </c:pt>
                <c:pt idx="15">
                  <c:v>0.74412873948061209</c:v>
                </c:pt>
                <c:pt idx="16">
                  <c:v>0.82908848882330355</c:v>
                </c:pt>
                <c:pt idx="17">
                  <c:v>0.77957037768572068</c:v>
                </c:pt>
                <c:pt idx="18">
                  <c:v>0.83005381238208309</c:v>
                </c:pt>
                <c:pt idx="19">
                  <c:v>0.78481059315461432</c:v>
                </c:pt>
                <c:pt idx="20">
                  <c:v>0.75409640574030423</c:v>
                </c:pt>
                <c:pt idx="21">
                  <c:v>0.84571944628250073</c:v>
                </c:pt>
                <c:pt idx="22">
                  <c:v>0.960075975826025</c:v>
                </c:pt>
                <c:pt idx="23">
                  <c:v>1.2124211017243773</c:v>
                </c:pt>
                <c:pt idx="24">
                  <c:v>0.86704459632438269</c:v>
                </c:pt>
                <c:pt idx="25">
                  <c:v>0.77008346993499788</c:v>
                </c:pt>
                <c:pt idx="26">
                  <c:v>0.80312052835425574</c:v>
                </c:pt>
                <c:pt idx="27">
                  <c:v>0.92402337877654472</c:v>
                </c:pt>
                <c:pt idx="28">
                  <c:v>0.79275153220073424</c:v>
                </c:pt>
                <c:pt idx="29">
                  <c:v>0.80629607000393066</c:v>
                </c:pt>
                <c:pt idx="30">
                  <c:v>0.75524701889347579</c:v>
                </c:pt>
                <c:pt idx="31">
                  <c:v>0.86177758491157419</c:v>
                </c:pt>
                <c:pt idx="32">
                  <c:v>0.89091650099918074</c:v>
                </c:pt>
                <c:pt idx="33">
                  <c:v>0.8454599171778151</c:v>
                </c:pt>
                <c:pt idx="34">
                  <c:v>0.86036998881099258</c:v>
                </c:pt>
                <c:pt idx="35">
                  <c:v>0.81393254484803546</c:v>
                </c:pt>
                <c:pt idx="36">
                  <c:v>0.91876499391883804</c:v>
                </c:pt>
                <c:pt idx="37">
                  <c:v>0.85333422114250623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0.98438163635181353</c:v>
                </c:pt>
                <c:pt idx="1">
                  <c:v>0.9536287733733213</c:v>
                </c:pt>
                <c:pt idx="2">
                  <c:v>0.95419494359230417</c:v>
                </c:pt>
                <c:pt idx="3">
                  <c:v>1.0250666137414819</c:v>
                </c:pt>
                <c:pt idx="4">
                  <c:v>0.95426477363748075</c:v>
                </c:pt>
                <c:pt idx="5">
                  <c:v>0.95407915427548595</c:v>
                </c:pt>
                <c:pt idx="6">
                  <c:v>0.95387734715558403</c:v>
                </c:pt>
                <c:pt idx="7">
                  <c:v>0.95412769552292209</c:v>
                </c:pt>
                <c:pt idx="8">
                  <c:v>0.95331826499105532</c:v>
                </c:pt>
                <c:pt idx="9">
                  <c:v>0.95379928669080249</c:v>
                </c:pt>
                <c:pt idx="10">
                  <c:v>0.95416425512456593</c:v>
                </c:pt>
                <c:pt idx="11">
                  <c:v>0.95413727730016695</c:v>
                </c:pt>
                <c:pt idx="12">
                  <c:v>0.96443531334990296</c:v>
                </c:pt>
                <c:pt idx="13">
                  <c:v>0.95427825677942868</c:v>
                </c:pt>
                <c:pt idx="14">
                  <c:v>1.1882596530819565</c:v>
                </c:pt>
                <c:pt idx="15">
                  <c:v>0.95331555719301142</c:v>
                </c:pt>
                <c:pt idx="16">
                  <c:v>0.95416515468643803</c:v>
                </c:pt>
                <c:pt idx="17">
                  <c:v>0.95366997357506245</c:v>
                </c:pt>
                <c:pt idx="18">
                  <c:v>0.95417480792202614</c:v>
                </c:pt>
                <c:pt idx="19">
                  <c:v>0.95372237572975138</c:v>
                </c:pt>
                <c:pt idx="20">
                  <c:v>0.95341523385560811</c:v>
                </c:pt>
                <c:pt idx="21">
                  <c:v>0.95433146426103022</c:v>
                </c:pt>
                <c:pt idx="22">
                  <c:v>0.97649457440522325</c:v>
                </c:pt>
                <c:pt idx="23">
                  <c:v>1.0673388197286304</c:v>
                </c:pt>
                <c:pt idx="24">
                  <c:v>0.95454471576144895</c:v>
                </c:pt>
                <c:pt idx="25">
                  <c:v>0.95357510449755523</c:v>
                </c:pt>
                <c:pt idx="26">
                  <c:v>0.95390547508174783</c:v>
                </c:pt>
                <c:pt idx="27">
                  <c:v>0.96351563946741059</c:v>
                </c:pt>
                <c:pt idx="28">
                  <c:v>0.95380178512021263</c:v>
                </c:pt>
                <c:pt idx="29">
                  <c:v>0.95393723049824442</c:v>
                </c:pt>
                <c:pt idx="30">
                  <c:v>0.95342673998714011</c:v>
                </c:pt>
                <c:pt idx="31">
                  <c:v>0.95449204564732104</c:v>
                </c:pt>
                <c:pt idx="32">
                  <c:v>0.95478343480819705</c:v>
                </c:pt>
                <c:pt idx="33">
                  <c:v>0.95432886896998326</c:v>
                </c:pt>
                <c:pt idx="34">
                  <c:v>0.95447796968631515</c:v>
                </c:pt>
                <c:pt idx="35">
                  <c:v>0.95401359524668561</c:v>
                </c:pt>
                <c:pt idx="36">
                  <c:v>0.96162262091863615</c:v>
                </c:pt>
                <c:pt idx="37">
                  <c:v>0.9544076120096302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0.99353746864291193</c:v>
                </c:pt>
                <c:pt idx="1">
                  <c:v>0.91207048412041669</c:v>
                </c:pt>
                <c:pt idx="2">
                  <c:v>0.77833944515265241</c:v>
                </c:pt>
                <c:pt idx="3">
                  <c:v>0.86880782453212047</c:v>
                </c:pt>
                <c:pt idx="4">
                  <c:v>0.88393718566824231</c:v>
                </c:pt>
                <c:pt idx="5">
                  <c:v>0.87211400319358334</c:v>
                </c:pt>
                <c:pt idx="6">
                  <c:v>0.663169757676072</c:v>
                </c:pt>
                <c:pt idx="7">
                  <c:v>1.0662189138362963</c:v>
                </c:pt>
                <c:pt idx="8">
                  <c:v>0.76347290359045972</c:v>
                </c:pt>
                <c:pt idx="9">
                  <c:v>0.95277454153869878</c:v>
                </c:pt>
                <c:pt idx="10">
                  <c:v>0.89282602168962311</c:v>
                </c:pt>
                <c:pt idx="11">
                  <c:v>0.82459882862726797</c:v>
                </c:pt>
                <c:pt idx="12">
                  <c:v>0.90001738028448042</c:v>
                </c:pt>
                <c:pt idx="13">
                  <c:v>0.80278617541687536</c:v>
                </c:pt>
                <c:pt idx="14">
                  <c:v>0.83119643079164951</c:v>
                </c:pt>
                <c:pt idx="15">
                  <c:v>0.77168190472208864</c:v>
                </c:pt>
                <c:pt idx="16">
                  <c:v>0.84317972928296647</c:v>
                </c:pt>
                <c:pt idx="17">
                  <c:v>0.78700387301068009</c:v>
                </c:pt>
                <c:pt idx="18">
                  <c:v>0.86061837367819505</c:v>
                </c:pt>
                <c:pt idx="19">
                  <c:v>0.82819091755518837</c:v>
                </c:pt>
                <c:pt idx="20">
                  <c:v>0.84916074471512415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0.9885407118193027</c:v>
                </c:pt>
                <c:pt idx="1">
                  <c:v>0.95921259739120435</c:v>
                </c:pt>
                <c:pt idx="2">
                  <c:v>0.95365766424973164</c:v>
                </c:pt>
                <c:pt idx="3">
                  <c:v>0.95456234804352658</c:v>
                </c:pt>
                <c:pt idx="4">
                  <c:v>0.95471364165488748</c:v>
                </c:pt>
                <c:pt idx="5">
                  <c:v>0.95459540983014102</c:v>
                </c:pt>
                <c:pt idx="6">
                  <c:v>0.95250596737496618</c:v>
                </c:pt>
                <c:pt idx="7">
                  <c:v>1.014706032088921</c:v>
                </c:pt>
                <c:pt idx="8">
                  <c:v>0.95350899883410967</c:v>
                </c:pt>
                <c:pt idx="9">
                  <c:v>0.97386605806178583</c:v>
                </c:pt>
                <c:pt idx="10">
                  <c:v>0.9548025300151014</c:v>
                </c:pt>
                <c:pt idx="11">
                  <c:v>0.95412025808447787</c:v>
                </c:pt>
                <c:pt idx="12">
                  <c:v>0.95487444360105012</c:v>
                </c:pt>
                <c:pt idx="13">
                  <c:v>0.95390213155237391</c:v>
                </c:pt>
                <c:pt idx="14">
                  <c:v>0.9541862341061218</c:v>
                </c:pt>
                <c:pt idx="15">
                  <c:v>0.95359108884542609</c:v>
                </c:pt>
                <c:pt idx="16">
                  <c:v>0.95430606709103505</c:v>
                </c:pt>
                <c:pt idx="17">
                  <c:v>0.95374430852831193</c:v>
                </c:pt>
                <c:pt idx="18">
                  <c:v>0.95448045353498712</c:v>
                </c:pt>
                <c:pt idx="19">
                  <c:v>0.95415617897375715</c:v>
                </c:pt>
                <c:pt idx="20">
                  <c:v>0.9543658772453566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1.5547146681770487</c:v>
                </c:pt>
                <c:pt idx="1">
                  <c:v>1.2651031959532952</c:v>
                </c:pt>
                <c:pt idx="2">
                  <c:v>0.97883194157864051</c:v>
                </c:pt>
                <c:pt idx="3">
                  <c:v>1.0696818145282587</c:v>
                </c:pt>
                <c:pt idx="4">
                  <c:v>0.86765078035917576</c:v>
                </c:pt>
                <c:pt idx="5">
                  <c:v>0.98093386545011474</c:v>
                </c:pt>
                <c:pt idx="6">
                  <c:v>1.1263662652809334</c:v>
                </c:pt>
                <c:pt idx="7">
                  <c:v>0.89431039807843371</c:v>
                </c:pt>
                <c:pt idx="8">
                  <c:v>0.92198230023692063</c:v>
                </c:pt>
                <c:pt idx="9">
                  <c:v>0.84705841919825675</c:v>
                </c:pt>
                <c:pt idx="10">
                  <c:v>0.98131985179971937</c:v>
                </c:pt>
                <c:pt idx="11">
                  <c:v>0.92672653145637185</c:v>
                </c:pt>
                <c:pt idx="12">
                  <c:v>0.76153010272145438</c:v>
                </c:pt>
                <c:pt idx="13">
                  <c:v>0.84520249410689519</c:v>
                </c:pt>
                <c:pt idx="14">
                  <c:v>1.0492452383607263</c:v>
                </c:pt>
                <c:pt idx="15">
                  <c:v>1.0136188309969747</c:v>
                </c:pt>
                <c:pt idx="16">
                  <c:v>0.86247789987147516</c:v>
                </c:pt>
                <c:pt idx="17">
                  <c:v>0.80528641126747336</c:v>
                </c:pt>
                <c:pt idx="18">
                  <c:v>0.82965105651482685</c:v>
                </c:pt>
                <c:pt idx="19">
                  <c:v>0.815653271398605</c:v>
                </c:pt>
                <c:pt idx="20">
                  <c:v>0.75155103935667811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1.1905645036515922</c:v>
                </c:pt>
                <c:pt idx="1">
                  <c:v>1.0863043736510407</c:v>
                </c:pt>
                <c:pt idx="2">
                  <c:v>0.98324672207616493</c:v>
                </c:pt>
                <c:pt idx="3">
                  <c:v>1.0159526763380275</c:v>
                </c:pt>
                <c:pt idx="4">
                  <c:v>0.95455077760179707</c:v>
                </c:pt>
                <c:pt idx="5">
                  <c:v>0.98400341466989572</c:v>
                </c:pt>
                <c:pt idx="6">
                  <c:v>1.0363590786089905</c:v>
                </c:pt>
                <c:pt idx="7">
                  <c:v>0.95481737377898968</c:v>
                </c:pt>
                <c:pt idx="8">
                  <c:v>0.96278085119314583</c:v>
                </c:pt>
                <c:pt idx="9">
                  <c:v>0.95434485399018776</c:v>
                </c:pt>
                <c:pt idx="10">
                  <c:v>0.98414236975575342</c:v>
                </c:pt>
                <c:pt idx="11">
                  <c:v>0.9644887744321482</c:v>
                </c:pt>
                <c:pt idx="12">
                  <c:v>0.95348957082541974</c:v>
                </c:pt>
                <c:pt idx="13">
                  <c:v>0.95432629473927444</c:v>
                </c:pt>
                <c:pt idx="14">
                  <c:v>1.0085955089177159</c:v>
                </c:pt>
                <c:pt idx="15">
                  <c:v>0.99577000226676526</c:v>
                </c:pt>
                <c:pt idx="16">
                  <c:v>0.95449904879691994</c:v>
                </c:pt>
                <c:pt idx="17">
                  <c:v>0.95392713391088002</c:v>
                </c:pt>
                <c:pt idx="18">
                  <c:v>0.95417078036335357</c:v>
                </c:pt>
                <c:pt idx="19">
                  <c:v>0.9540308025121913</c:v>
                </c:pt>
                <c:pt idx="20">
                  <c:v>0.95338978019177201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0.89316596054535669</c:v>
                </c:pt>
                <c:pt idx="1">
                  <c:v>1.0944729064261896</c:v>
                </c:pt>
                <c:pt idx="2">
                  <c:v>0.85749334235515517</c:v>
                </c:pt>
                <c:pt idx="3">
                  <c:v>1.0304589819969332</c:v>
                </c:pt>
                <c:pt idx="4">
                  <c:v>1.0470071473621885</c:v>
                </c:pt>
                <c:pt idx="5">
                  <c:v>0.89041760273008441</c:v>
                </c:pt>
                <c:pt idx="6">
                  <c:v>0.79520070292355127</c:v>
                </c:pt>
                <c:pt idx="7">
                  <c:v>0.93844847781603968</c:v>
                </c:pt>
                <c:pt idx="8">
                  <c:v>0.98487843537576902</c:v>
                </c:pt>
                <c:pt idx="9">
                  <c:v>0.90976318152869451</c:v>
                </c:pt>
                <c:pt idx="10">
                  <c:v>0.98618202238614894</c:v>
                </c:pt>
                <c:pt idx="11">
                  <c:v>1.0944934622002433</c:v>
                </c:pt>
                <c:pt idx="12">
                  <c:v>0.94679526507385847</c:v>
                </c:pt>
                <c:pt idx="13">
                  <c:v>1.2187877883593516</c:v>
                </c:pt>
                <c:pt idx="14">
                  <c:v>0.91539703482576429</c:v>
                </c:pt>
                <c:pt idx="15">
                  <c:v>0.91299395221016033</c:v>
                </c:pt>
                <c:pt idx="16">
                  <c:v>0.8967729129522668</c:v>
                </c:pt>
                <c:pt idx="17">
                  <c:v>1.2455687186125195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0.95480592940365894</c:v>
                </c:pt>
                <c:pt idx="1">
                  <c:v>1.0248774694212828</c:v>
                </c:pt>
                <c:pt idx="2">
                  <c:v>0.95444920322175686</c:v>
                </c:pt>
                <c:pt idx="3">
                  <c:v>1.0018324566267502</c:v>
                </c:pt>
                <c:pt idx="4">
                  <c:v>1.0077897961582423</c:v>
                </c:pt>
                <c:pt idx="5">
                  <c:v>0.95477844582550619</c:v>
                </c:pt>
                <c:pt idx="6">
                  <c:v>0.95382627682744081</c:v>
                </c:pt>
                <c:pt idx="7">
                  <c:v>0.96870867512162862</c:v>
                </c:pt>
                <c:pt idx="8">
                  <c:v>0.98542345984313107</c:v>
                </c:pt>
                <c:pt idx="9">
                  <c:v>0.95838196845818457</c:v>
                </c:pt>
                <c:pt idx="10">
                  <c:v>0.98589275116686814</c:v>
                </c:pt>
                <c:pt idx="11">
                  <c:v>1.024884869499942</c:v>
                </c:pt>
                <c:pt idx="12">
                  <c:v>0.97171351853444332</c:v>
                </c:pt>
                <c:pt idx="13">
                  <c:v>1.069630826917221</c:v>
                </c:pt>
                <c:pt idx="14">
                  <c:v>0.96041015564512955</c:v>
                </c:pt>
                <c:pt idx="15">
                  <c:v>0.95954504590351208</c:v>
                </c:pt>
                <c:pt idx="16">
                  <c:v>0.95484199892772792</c:v>
                </c:pt>
                <c:pt idx="17">
                  <c:v>1.0792719618083613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0.91844344249552856</c:v>
                </c:pt>
                <c:pt idx="1">
                  <c:v>0.85728759908619701</c:v>
                </c:pt>
                <c:pt idx="2">
                  <c:v>0.85322049275066814</c:v>
                </c:pt>
                <c:pt idx="3">
                  <c:v>0.81269414038617083</c:v>
                </c:pt>
                <c:pt idx="4">
                  <c:v>0.91804591437360772</c:v>
                </c:pt>
                <c:pt idx="5">
                  <c:v>0.81781059234264197</c:v>
                </c:pt>
                <c:pt idx="6">
                  <c:v>0.77227450565656164</c:v>
                </c:pt>
                <c:pt idx="7">
                  <c:v>0.81576564782157857</c:v>
                </c:pt>
                <c:pt idx="8">
                  <c:v>0.75889724636872624</c:v>
                </c:pt>
                <c:pt idx="9">
                  <c:v>0.84902738496306962</c:v>
                </c:pt>
                <c:pt idx="10">
                  <c:v>0.96201289631135978</c:v>
                </c:pt>
                <c:pt idx="11">
                  <c:v>1.2420736685799565</c:v>
                </c:pt>
                <c:pt idx="12">
                  <c:v>0.89362051069460369</c:v>
                </c:pt>
                <c:pt idx="13">
                  <c:v>0.95401917288725646</c:v>
                </c:pt>
                <c:pt idx="14">
                  <c:v>0.95974131922443806</c:v>
                </c:pt>
                <c:pt idx="15">
                  <c:v>1.3163810749047427</c:v>
                </c:pt>
                <c:pt idx="16">
                  <c:v>1.2973068104828582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0.96150686240624472</c:v>
                </c:pt>
                <c:pt idx="1">
                  <c:v>0.9544471457890672</c:v>
                </c:pt>
                <c:pt idx="2">
                  <c:v>0.95440647472571194</c:v>
                </c:pt>
                <c:pt idx="3">
                  <c:v>0.95400121120206693</c:v>
                </c:pt>
                <c:pt idx="4">
                  <c:v>0.96136375228235305</c:v>
                </c:pt>
                <c:pt idx="5">
                  <c:v>0.95405237572163171</c:v>
                </c:pt>
                <c:pt idx="6">
                  <c:v>0.95359701485477089</c:v>
                </c:pt>
                <c:pt idx="7">
                  <c:v>0.95403192627642097</c:v>
                </c:pt>
                <c:pt idx="8">
                  <c:v>0.95346324226189272</c:v>
                </c:pt>
                <c:pt idx="9">
                  <c:v>0.95436454364783574</c:v>
                </c:pt>
                <c:pt idx="10">
                  <c:v>0.97719186577994388</c:v>
                </c:pt>
                <c:pt idx="11">
                  <c:v>1.0780137437966386</c:v>
                </c:pt>
                <c:pt idx="12">
                  <c:v>0.95481047490515125</c:v>
                </c:pt>
                <c:pt idx="13">
                  <c:v>0.97431412534726669</c:v>
                </c:pt>
                <c:pt idx="14">
                  <c:v>0.97637409802865205</c:v>
                </c:pt>
                <c:pt idx="15">
                  <c:v>1.1047644100735619</c:v>
                </c:pt>
                <c:pt idx="16">
                  <c:v>1.0978976748816835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0.87721835510252377</c:v>
                </c:pt>
                <c:pt idx="1">
                  <c:v>1.052558051725702</c:v>
                </c:pt>
                <c:pt idx="2">
                  <c:v>0.90613182022221206</c:v>
                </c:pt>
                <c:pt idx="3">
                  <c:v>0.85924024471049465</c:v>
                </c:pt>
                <c:pt idx="4">
                  <c:v>0.78799290162654523</c:v>
                </c:pt>
                <c:pt idx="5">
                  <c:v>0.69159673679892597</c:v>
                </c:pt>
                <c:pt idx="6">
                  <c:v>0.84271186947125487</c:v>
                </c:pt>
                <c:pt idx="7">
                  <c:v>0.8282468102718874</c:v>
                </c:pt>
                <c:pt idx="8">
                  <c:v>0.93094636793952035</c:v>
                </c:pt>
                <c:pt idx="9">
                  <c:v>0.97145174262426837</c:v>
                </c:pt>
                <c:pt idx="10">
                  <c:v>0.90520514996826018</c:v>
                </c:pt>
                <c:pt idx="11">
                  <c:v>0.91578307437046114</c:v>
                </c:pt>
                <c:pt idx="12">
                  <c:v>0.75711614149609718</c:v>
                </c:pt>
                <c:pt idx="13">
                  <c:v>0.83408461255769295</c:v>
                </c:pt>
                <c:pt idx="14">
                  <c:v>0.8495650323279651</c:v>
                </c:pt>
                <c:pt idx="15">
                  <c:v>0.86092396417034911</c:v>
                </c:pt>
                <c:pt idx="16">
                  <c:v>0.75044932205011161</c:v>
                </c:pt>
                <c:pt idx="17">
                  <c:v>0.7903835516313884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0.95464645334923059</c:v>
                </c:pt>
                <c:pt idx="1">
                  <c:v>1.0097881217291071</c:v>
                </c:pt>
                <c:pt idx="2">
                  <c:v>0.95707467838785054</c:v>
                </c:pt>
                <c:pt idx="3">
                  <c:v>0.95446667224531001</c:v>
                </c:pt>
                <c:pt idx="4">
                  <c:v>0.95375419881447077</c:v>
                </c:pt>
                <c:pt idx="5">
                  <c:v>0.95279023716619449</c:v>
                </c:pt>
                <c:pt idx="6">
                  <c:v>0.95430138849291768</c:v>
                </c:pt>
                <c:pt idx="7">
                  <c:v>0.95415673790092403</c:v>
                </c:pt>
                <c:pt idx="8">
                  <c:v>0.96600791556608168</c:v>
                </c:pt>
                <c:pt idx="9">
                  <c:v>0.98058985045259106</c:v>
                </c:pt>
                <c:pt idx="10">
                  <c:v>0.95674107709642808</c:v>
                </c:pt>
                <c:pt idx="11">
                  <c:v>0.96054912988122054</c:v>
                </c:pt>
                <c:pt idx="12">
                  <c:v>0.95344543121316605</c:v>
                </c:pt>
                <c:pt idx="13">
                  <c:v>0.95421511592378194</c:v>
                </c:pt>
                <c:pt idx="14">
                  <c:v>0.95436992012148492</c:v>
                </c:pt>
                <c:pt idx="15">
                  <c:v>0.95448350943990878</c:v>
                </c:pt>
                <c:pt idx="16">
                  <c:v>0.95337876301870617</c:v>
                </c:pt>
                <c:pt idx="17">
                  <c:v>0.95377810531451923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5">
                  <c:v>0.17659318151674896</c:v>
                </c:pt>
                <c:pt idx="6">
                  <c:v>7.29771759680167E-2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5">
                  <c:v>0.20400957343563358</c:v>
                </c:pt>
                <c:pt idx="6">
                  <c:v>9.8515803376140756E-2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5">
                  <c:v>0.17659318151674896</c:v>
                </c:pt>
                <c:pt idx="6">
                  <c:v>7.29771759680167E-2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5">
                  <c:v>0.20400957343563358</c:v>
                </c:pt>
                <c:pt idx="6">
                  <c:v>9.8515803376140756E-2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15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15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3947913" cy="911087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3947913" cy="911087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309" activePane="bottomRight" state="frozen"/>
      <selection pane="topRight" activeCell="D1" sqref="D1"/>
      <selection pane="bottomLeft" activeCell="A7" sqref="A7"/>
      <selection pane="bottomRight" activeCell="S342" sqref="S342"/>
    </sheetView>
  </sheetViews>
  <sheetFormatPr baseColWidth="10" defaultColWidth="11.54296875" defaultRowHeight="14.5"/>
  <cols>
    <col min="1" max="1" width="4.6328125" customWidth="1"/>
    <col min="2" max="2" width="11.54296875" style="84" customWidth="1"/>
    <col min="3" max="3" width="18.453125" style="84" customWidth="1"/>
    <col min="4" max="4" width="17.36328125" style="84" bestFit="1" customWidth="1"/>
    <col min="5" max="5" width="15.36328125" style="84" bestFit="1" customWidth="1"/>
    <col min="6" max="7" width="11.453125" style="84"/>
    <col min="8" max="8" width="14.453125" style="84" bestFit="1" customWidth="1"/>
    <col min="9" max="9" width="9.6328125" style="84" bestFit="1" customWidth="1"/>
    <col min="10" max="10" width="14" style="84" bestFit="1" customWidth="1"/>
    <col min="11" max="11" width="11.453125" style="84"/>
    <col min="12" max="12" width="13.6328125" style="84" bestFit="1" customWidth="1"/>
    <col min="13" max="13" width="17.6328125" style="84" bestFit="1" customWidth="1"/>
    <col min="14" max="14" width="17.36328125" style="84" bestFit="1" customWidth="1"/>
    <col min="15" max="15" width="13.6328125" style="84" bestFit="1" customWidth="1"/>
    <col min="16" max="16" width="11.453125" style="84"/>
    <col min="17" max="17" width="12.54296875" style="84" customWidth="1"/>
    <col min="18" max="18" width="14.6328125" style="84" customWidth="1"/>
    <col min="19" max="19" width="13.36328125" style="84" bestFit="1" customWidth="1"/>
    <col min="20" max="20" width="13" style="84" customWidth="1"/>
    <col min="21" max="21" width="16.54296875" style="84" customWidth="1"/>
    <col min="22" max="22" width="13.36328125" style="84" customWidth="1"/>
    <col min="24" max="24" width="17.36328125" style="84" bestFit="1" customWidth="1"/>
    <col min="25" max="25" width="13.6328125" style="84" bestFit="1" customWidth="1"/>
  </cols>
  <sheetData>
    <row r="1" spans="2:27" ht="29">
      <c r="B1" s="68" t="s">
        <v>0</v>
      </c>
      <c r="C1" s="68" t="s">
        <v>1</v>
      </c>
      <c r="D1" s="241" t="s">
        <v>2</v>
      </c>
      <c r="E1" s="241"/>
      <c r="F1" s="241"/>
      <c r="G1" s="242" t="s">
        <v>3</v>
      </c>
      <c r="H1" s="242"/>
      <c r="I1" s="242" t="s">
        <v>4</v>
      </c>
      <c r="J1" s="242"/>
      <c r="K1" s="242"/>
      <c r="L1" s="242"/>
      <c r="M1" s="69" t="s">
        <v>5</v>
      </c>
      <c r="N1" s="243" t="s">
        <v>6</v>
      </c>
      <c r="O1" s="243"/>
      <c r="P1" s="243"/>
      <c r="Q1" s="70" t="s">
        <v>7</v>
      </c>
      <c r="R1" s="235" t="s">
        <v>8</v>
      </c>
      <c r="S1" s="235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6" t="s">
        <v>429</v>
      </c>
      <c r="E2" s="237"/>
      <c r="F2" s="237"/>
      <c r="G2" s="238" t="s">
        <v>13</v>
      </c>
      <c r="H2" s="238"/>
      <c r="I2" s="179" t="s">
        <v>14</v>
      </c>
      <c r="J2" s="179"/>
      <c r="K2" s="179"/>
      <c r="L2" s="179"/>
      <c r="M2" s="180" t="str">
        <f>D2</f>
        <v>Juli</v>
      </c>
      <c r="N2" s="239" t="str">
        <f>D2</f>
        <v>Juli</v>
      </c>
      <c r="O2" s="240"/>
      <c r="P2" s="240"/>
      <c r="Q2" s="181" t="str">
        <f>RIGHT(N2,4)</f>
        <v>Juli</v>
      </c>
      <c r="R2" s="244" t="s">
        <v>15</v>
      </c>
      <c r="S2" s="244"/>
      <c r="T2" s="73" t="s">
        <v>16</v>
      </c>
      <c r="U2" s="76" t="str">
        <f>D2</f>
        <v>Juli</v>
      </c>
      <c r="V2" s="74" t="str">
        <f>U2</f>
        <v>Juli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0" t="s">
        <v>20</v>
      </c>
      <c r="H3" s="240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46023</v>
      </c>
      <c r="V3" s="74"/>
      <c r="X3" s="184"/>
      <c r="Y3" s="179"/>
    </row>
    <row r="4" spans="2:27">
      <c r="B4" s="183"/>
      <c r="C4" s="77">
        <f>J367</f>
        <v>-252.85772178234464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5" customHeight="1">
      <c r="B7" s="204">
        <v>301</v>
      </c>
      <c r="C7" t="s">
        <v>35</v>
      </c>
      <c r="D7" s="1">
        <v>26230773</v>
      </c>
      <c r="E7" s="86">
        <f>D7/T7*1000</f>
        <v>35995.977845903879</v>
      </c>
      <c r="F7" s="87">
        <f t="shared" ref="F7:F70" si="0">E7/E$365</f>
        <v>1.3021496430503618</v>
      </c>
      <c r="G7" s="189">
        <f>($E$365+$Y$365-E7-Y7)*0.64</f>
        <v>-5345.1879884894033</v>
      </c>
      <c r="H7" s="189">
        <f>G7*T7/1000</f>
        <v>-3895113.3198440671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-252.85772178234464</v>
      </c>
      <c r="L7" s="88">
        <f t="shared" ref="L7:L70" si="3">K7*T7/1000</f>
        <v>-184260.96187089951</v>
      </c>
      <c r="M7" s="89">
        <f>+H7+L7</f>
        <v>-4079374.2817149665</v>
      </c>
      <c r="N7" s="89">
        <f>D7+M7</f>
        <v>22151398.718285032</v>
      </c>
      <c r="O7" s="89">
        <f>N7/T7*1000</f>
        <v>30397.932135632127</v>
      </c>
      <c r="P7" s="90">
        <f t="shared" ref="P7:P70" si="4">O7/O$365</f>
        <v>1.0996410946059845</v>
      </c>
      <c r="Q7" s="1">
        <v>-282607.60350784753</v>
      </c>
      <c r="R7" s="90">
        <f>(D7-U7)/U7</f>
        <v>6.4645812460831856E-2</v>
      </c>
      <c r="S7" s="90">
        <f>(E7-V7)/V7</f>
        <v>5.818238088914969E-2</v>
      </c>
      <c r="T7" s="92">
        <v>728714</v>
      </c>
      <c r="U7" s="1">
        <v>24638027.682999998</v>
      </c>
      <c r="V7" s="1">
        <v>34016.79946292231</v>
      </c>
      <c r="W7" s="195"/>
      <c r="X7" s="89">
        <v>0</v>
      </c>
      <c r="Y7" s="89">
        <f>X7*1000/T7</f>
        <v>0</v>
      </c>
      <c r="Z7" s="1"/>
      <c r="AA7" s="1"/>
    </row>
    <row r="8" spans="2:27" ht="25.25" customHeight="1">
      <c r="B8" s="204">
        <v>1101</v>
      </c>
      <c r="C8" t="s">
        <v>36</v>
      </c>
      <c r="D8" s="1">
        <v>440097</v>
      </c>
      <c r="E8" s="86">
        <f t="shared" ref="E8:E71" si="5">D8/T8*1000</f>
        <v>28309.340023157085</v>
      </c>
      <c r="F8" s="87">
        <f t="shared" si="0"/>
        <v>1.0240865566690003</v>
      </c>
      <c r="G8" s="189">
        <f t="shared" ref="G8:G71" si="6">($E$365+$Y$365-E8-Y8)*0.64</f>
        <v>-425.73978193145479</v>
      </c>
      <c r="H8" s="189">
        <f t="shared" ref="H8:H70" si="7">G8*T8/1000</f>
        <v>-6618.5506499063958</v>
      </c>
      <c r="I8" s="189">
        <f t="shared" si="1"/>
        <v>0</v>
      </c>
      <c r="J8" s="88">
        <f t="shared" si="2"/>
        <v>0</v>
      </c>
      <c r="K8" s="189">
        <f t="shared" ref="K8:K71" si="8">I8+J$367</f>
        <v>-252.85772178234464</v>
      </c>
      <c r="L8" s="88">
        <f t="shared" si="3"/>
        <v>-3930.9261428283298</v>
      </c>
      <c r="M8" s="89">
        <f t="shared" ref="M8:M71" si="9">+H8+L8</f>
        <v>-10549.476792734726</v>
      </c>
      <c r="N8" s="89">
        <f t="shared" ref="N8:N71" si="10">D8+M8</f>
        <v>429547.5232072653</v>
      </c>
      <c r="O8" s="89">
        <f t="shared" ref="O8:O71" si="11">N8/T8*1000</f>
        <v>27630.742519443284</v>
      </c>
      <c r="P8" s="90">
        <f t="shared" si="4"/>
        <v>0.99953838350869439</v>
      </c>
      <c r="Q8" s="1">
        <v>-516.31305424763013</v>
      </c>
      <c r="R8" s="90">
        <f t="shared" ref="R8:S71" si="12">(D8-U8)/U8</f>
        <v>6.6139067401175408E-2</v>
      </c>
      <c r="S8" s="90">
        <f t="shared" si="12"/>
        <v>5.4411949137596297E-2</v>
      </c>
      <c r="T8" s="92">
        <v>15546</v>
      </c>
      <c r="U8" s="1">
        <v>412795.11599999998</v>
      </c>
      <c r="V8" s="1">
        <v>26848.462829268294</v>
      </c>
      <c r="W8" s="195"/>
      <c r="X8" s="89">
        <v>0</v>
      </c>
      <c r="Y8" s="89">
        <f t="shared" ref="Y8:Y71" si="13">X8*1000/T8</f>
        <v>0</v>
      </c>
      <c r="Z8" s="1"/>
    </row>
    <row r="9" spans="2:27">
      <c r="B9" s="204">
        <v>1103</v>
      </c>
      <c r="C9" t="s">
        <v>37</v>
      </c>
      <c r="D9" s="1">
        <v>5248651</v>
      </c>
      <c r="E9" s="86">
        <f t="shared" si="5"/>
        <v>34605.957710540715</v>
      </c>
      <c r="F9" s="87">
        <f t="shared" si="0"/>
        <v>1.2518658521544874</v>
      </c>
      <c r="G9" s="189">
        <f t="shared" si="6"/>
        <v>-4455.5751018569781</v>
      </c>
      <c r="H9" s="189">
        <f t="shared" si="7"/>
        <v>-675772.62012354599</v>
      </c>
      <c r="I9" s="189">
        <f t="shared" si="1"/>
        <v>0</v>
      </c>
      <c r="J9" s="88">
        <f t="shared" si="2"/>
        <v>0</v>
      </c>
      <c r="K9" s="189">
        <f t="shared" si="8"/>
        <v>-252.85772178234464</v>
      </c>
      <c r="L9" s="88">
        <f t="shared" si="3"/>
        <v>-38350.677805006431</v>
      </c>
      <c r="M9" s="89">
        <f t="shared" si="9"/>
        <v>-714123.29792855238</v>
      </c>
      <c r="N9" s="89">
        <f t="shared" si="10"/>
        <v>4534527.7020714479</v>
      </c>
      <c r="O9" s="89">
        <f t="shared" si="11"/>
        <v>29897.524886901396</v>
      </c>
      <c r="P9" s="90">
        <f t="shared" si="4"/>
        <v>1.0815389298834701</v>
      </c>
      <c r="Q9" s="1">
        <v>-82430.027416999568</v>
      </c>
      <c r="R9" s="93">
        <f t="shared" si="12"/>
        <v>6.4391603818132942E-2</v>
      </c>
      <c r="S9" s="93">
        <f t="shared" si="12"/>
        <v>5.3541994342875293E-2</v>
      </c>
      <c r="T9" s="92">
        <v>151669</v>
      </c>
      <c r="U9" s="1">
        <v>4931127.7740000002</v>
      </c>
      <c r="V9" s="1">
        <v>32847.250414659982</v>
      </c>
      <c r="W9" s="195"/>
      <c r="X9" s="89">
        <v>0</v>
      </c>
      <c r="Y9" s="89">
        <f t="shared" si="13"/>
        <v>0</v>
      </c>
      <c r="Z9" s="1"/>
      <c r="AA9" s="1"/>
    </row>
    <row r="10" spans="2:27">
      <c r="B10" s="204">
        <v>1106</v>
      </c>
      <c r="C10" t="s">
        <v>38</v>
      </c>
      <c r="D10" s="1">
        <v>1086742</v>
      </c>
      <c r="E10" s="86">
        <f>D10/T10*1000</f>
        <v>28108.061971393836</v>
      </c>
      <c r="F10" s="87">
        <f t="shared" si="0"/>
        <v>1.0168053502970162</v>
      </c>
      <c r="G10" s="189">
        <f t="shared" si="6"/>
        <v>-296.92182880297537</v>
      </c>
      <c r="H10" s="189">
        <f t="shared" si="7"/>
        <v>-11479.888667009438</v>
      </c>
      <c r="I10" s="189">
        <f t="shared" si="1"/>
        <v>0</v>
      </c>
      <c r="J10" s="88">
        <f t="shared" si="2"/>
        <v>0</v>
      </c>
      <c r="K10" s="189">
        <f t="shared" si="8"/>
        <v>-252.85772178234464</v>
      </c>
      <c r="L10" s="88">
        <f t="shared" si="3"/>
        <v>-9776.2380972707906</v>
      </c>
      <c r="M10" s="89">
        <f t="shared" si="9"/>
        <v>-21256.126764280227</v>
      </c>
      <c r="N10" s="89">
        <f t="shared" si="10"/>
        <v>1065485.8732357197</v>
      </c>
      <c r="O10" s="89">
        <f t="shared" si="11"/>
        <v>27558.282420808519</v>
      </c>
      <c r="P10" s="90">
        <f t="shared" si="4"/>
        <v>0.99691714921478036</v>
      </c>
      <c r="Q10" s="1">
        <v>-7752.8197257413121</v>
      </c>
      <c r="R10" s="93">
        <f t="shared" si="12"/>
        <v>5.6728910186883551E-2</v>
      </c>
      <c r="S10" s="93">
        <f t="shared" si="12"/>
        <v>5.0661253304037042E-2</v>
      </c>
      <c r="T10" s="92">
        <v>38663</v>
      </c>
      <c r="U10" s="1">
        <v>1028401.882</v>
      </c>
      <c r="V10" s="1">
        <v>26752.73489243256</v>
      </c>
      <c r="W10" s="195"/>
      <c r="X10" s="89">
        <v>0</v>
      </c>
      <c r="Y10" s="89">
        <f t="shared" si="13"/>
        <v>0</v>
      </c>
      <c r="Z10" s="1"/>
    </row>
    <row r="11" spans="2:27">
      <c r="B11" s="204">
        <v>1108</v>
      </c>
      <c r="C11" t="s">
        <v>39</v>
      </c>
      <c r="D11" s="1">
        <v>2470683</v>
      </c>
      <c r="E11" s="86">
        <f t="shared" si="5"/>
        <v>28800.874278720054</v>
      </c>
      <c r="F11" s="87">
        <f t="shared" si="0"/>
        <v>1.0418677420605558</v>
      </c>
      <c r="G11" s="189">
        <f t="shared" si="6"/>
        <v>-740.32170549175476</v>
      </c>
      <c r="H11" s="189">
        <f t="shared" si="7"/>
        <v>-63508.497505610183</v>
      </c>
      <c r="I11" s="189">
        <f t="shared" si="1"/>
        <v>0</v>
      </c>
      <c r="J11" s="88">
        <f t="shared" si="2"/>
        <v>0</v>
      </c>
      <c r="K11" s="189">
        <f t="shared" si="8"/>
        <v>-252.85772178234464</v>
      </c>
      <c r="L11" s="88">
        <f t="shared" si="3"/>
        <v>-21691.399663098437</v>
      </c>
      <c r="M11" s="89">
        <f t="shared" si="9"/>
        <v>-85199.897168708616</v>
      </c>
      <c r="N11" s="89">
        <f t="shared" si="10"/>
        <v>2385483.1028312915</v>
      </c>
      <c r="O11" s="89">
        <f t="shared" si="11"/>
        <v>27807.694851445958</v>
      </c>
      <c r="P11" s="90">
        <f t="shared" si="4"/>
        <v>1.0059396102496547</v>
      </c>
      <c r="Q11" s="1">
        <v>-15035.754771557375</v>
      </c>
      <c r="R11" s="93">
        <f t="shared" si="12"/>
        <v>9.1830696252100871E-2</v>
      </c>
      <c r="S11" s="93">
        <f t="shared" si="12"/>
        <v>8.0668657193837798E-2</v>
      </c>
      <c r="T11" s="92">
        <v>85785</v>
      </c>
      <c r="U11" s="1">
        <v>2262881.057</v>
      </c>
      <c r="V11" s="1">
        <v>26650.975844443397</v>
      </c>
      <c r="W11" s="195"/>
      <c r="X11" s="89">
        <v>0</v>
      </c>
      <c r="Y11" s="89">
        <f t="shared" si="13"/>
        <v>0</v>
      </c>
      <c r="Z11" s="1"/>
      <c r="AA11" s="1"/>
    </row>
    <row r="12" spans="2:27">
      <c r="B12" s="204">
        <v>1111</v>
      </c>
      <c r="C12" t="s">
        <v>40</v>
      </c>
      <c r="D12" s="1">
        <v>77496</v>
      </c>
      <c r="E12" s="86">
        <f t="shared" si="5"/>
        <v>23091.775923718713</v>
      </c>
      <c r="F12" s="87">
        <f t="shared" si="0"/>
        <v>0.83534187917306213</v>
      </c>
      <c r="G12" s="189">
        <f t="shared" si="6"/>
        <v>2913.5012417091034</v>
      </c>
      <c r="H12" s="189">
        <f t="shared" si="7"/>
        <v>9777.7101671757518</v>
      </c>
      <c r="I12" s="189">
        <f t="shared" si="1"/>
        <v>625.77673507354439</v>
      </c>
      <c r="J12" s="88">
        <f t="shared" si="2"/>
        <v>2100.1067229068149</v>
      </c>
      <c r="K12" s="189">
        <f t="shared" si="8"/>
        <v>372.91901329119975</v>
      </c>
      <c r="L12" s="88">
        <f t="shared" si="3"/>
        <v>1251.5162086052665</v>
      </c>
      <c r="M12" s="89">
        <f t="shared" si="9"/>
        <v>11029.226375781018</v>
      </c>
      <c r="N12" s="89">
        <f t="shared" si="10"/>
        <v>88525.226375781014</v>
      </c>
      <c r="O12" s="89">
        <f t="shared" si="11"/>
        <v>26378.196178719016</v>
      </c>
      <c r="P12" s="90">
        <f t="shared" si="4"/>
        <v>0.9542276885899359</v>
      </c>
      <c r="Q12" s="1">
        <v>80.33886721626186</v>
      </c>
      <c r="R12" s="93">
        <f t="shared" si="12"/>
        <v>4.9403596539145535E-2</v>
      </c>
      <c r="S12" s="93">
        <f t="shared" si="12"/>
        <v>5.4094017858599359E-2</v>
      </c>
      <c r="T12" s="92">
        <v>3356</v>
      </c>
      <c r="U12" s="1">
        <v>73847.66</v>
      </c>
      <c r="V12" s="1">
        <v>21906.751705725306</v>
      </c>
      <c r="W12" s="195"/>
      <c r="X12" s="89">
        <v>0</v>
      </c>
      <c r="Y12" s="89">
        <f t="shared" si="13"/>
        <v>0</v>
      </c>
      <c r="Z12" s="1"/>
      <c r="AA12" s="1"/>
    </row>
    <row r="13" spans="2:27">
      <c r="B13" s="204">
        <v>1112</v>
      </c>
      <c r="C13" t="s">
        <v>41</v>
      </c>
      <c r="D13" s="1">
        <v>76364</v>
      </c>
      <c r="E13" s="86">
        <f t="shared" si="5"/>
        <v>23649.427067203469</v>
      </c>
      <c r="F13" s="87">
        <f t="shared" si="0"/>
        <v>0.85551483406663043</v>
      </c>
      <c r="G13" s="189">
        <f t="shared" si="6"/>
        <v>2556.6045098788595</v>
      </c>
      <c r="H13" s="189">
        <f t="shared" si="7"/>
        <v>8255.2759623988368</v>
      </c>
      <c r="I13" s="189">
        <f t="shared" si="1"/>
        <v>430.59883485387979</v>
      </c>
      <c r="J13" s="88">
        <f t="shared" si="2"/>
        <v>1390.4036377431778</v>
      </c>
      <c r="K13" s="189">
        <f t="shared" si="8"/>
        <v>177.74111307153515</v>
      </c>
      <c r="L13" s="88">
        <f t="shared" si="3"/>
        <v>573.92605410798694</v>
      </c>
      <c r="M13" s="89">
        <f t="shared" si="9"/>
        <v>8829.2020165068243</v>
      </c>
      <c r="N13" s="89">
        <f t="shared" si="10"/>
        <v>85193.202016506824</v>
      </c>
      <c r="O13" s="89">
        <f t="shared" si="11"/>
        <v>26383.772690153863</v>
      </c>
      <c r="P13" s="90">
        <f t="shared" si="4"/>
        <v>0.9544294181388715</v>
      </c>
      <c r="Q13" s="1">
        <v>1292.9761508466436</v>
      </c>
      <c r="R13" s="93">
        <f t="shared" si="12"/>
        <v>3.7747346272768698E-2</v>
      </c>
      <c r="S13" s="93">
        <f t="shared" si="12"/>
        <v>4.7388851502927556E-2</v>
      </c>
      <c r="T13" s="92">
        <v>3229</v>
      </c>
      <c r="U13" s="1">
        <v>73586.312000000005</v>
      </c>
      <c r="V13" s="1">
        <v>22579.414544338757</v>
      </c>
      <c r="W13" s="195"/>
      <c r="X13" s="89">
        <v>0</v>
      </c>
      <c r="Y13" s="89">
        <f t="shared" si="13"/>
        <v>0</v>
      </c>
      <c r="Z13" s="1"/>
      <c r="AA13" s="1"/>
    </row>
    <row r="14" spans="2:27">
      <c r="B14" s="204">
        <v>1114</v>
      </c>
      <c r="C14" t="s">
        <v>42</v>
      </c>
      <c r="D14" s="1">
        <v>74110</v>
      </c>
      <c r="E14" s="86">
        <f t="shared" si="5"/>
        <v>25608.154803040772</v>
      </c>
      <c r="F14" s="87">
        <f t="shared" si="0"/>
        <v>0.92637154569625002</v>
      </c>
      <c r="G14" s="189">
        <f t="shared" si="6"/>
        <v>1303.0187589429854</v>
      </c>
      <c r="H14" s="189">
        <f t="shared" si="7"/>
        <v>3770.9362883809995</v>
      </c>
      <c r="I14" s="189">
        <f t="shared" si="1"/>
        <v>0</v>
      </c>
      <c r="J14" s="88">
        <f t="shared" si="2"/>
        <v>0</v>
      </c>
      <c r="K14" s="189">
        <f t="shared" si="8"/>
        <v>-252.85772178234464</v>
      </c>
      <c r="L14" s="88">
        <f t="shared" si="3"/>
        <v>-731.77024683810532</v>
      </c>
      <c r="M14" s="89">
        <f t="shared" si="9"/>
        <v>3039.1660415428942</v>
      </c>
      <c r="N14" s="89">
        <f t="shared" si="10"/>
        <v>77149.166041542892</v>
      </c>
      <c r="O14" s="89">
        <f t="shared" si="11"/>
        <v>26658.315840201416</v>
      </c>
      <c r="P14" s="90">
        <f t="shared" si="4"/>
        <v>0.96436097955850453</v>
      </c>
      <c r="Q14" s="1">
        <v>517.88345947558719</v>
      </c>
      <c r="R14" s="93">
        <f t="shared" si="12"/>
        <v>6.8434213336656932E-2</v>
      </c>
      <c r="S14" s="93">
        <f t="shared" si="12"/>
        <v>7.2495297077742951E-2</v>
      </c>
      <c r="T14" s="92">
        <v>2894</v>
      </c>
      <c r="U14" s="1">
        <v>69363.184999999998</v>
      </c>
      <c r="V14" s="1">
        <v>23877.172117039587</v>
      </c>
      <c r="W14" s="195"/>
      <c r="X14" s="89">
        <v>0</v>
      </c>
      <c r="Y14" s="89">
        <f t="shared" si="13"/>
        <v>0</v>
      </c>
      <c r="Z14" s="1"/>
      <c r="AA14" s="1"/>
    </row>
    <row r="15" spans="2:27">
      <c r="B15" s="204">
        <v>1119</v>
      </c>
      <c r="C15" t="s">
        <v>43</v>
      </c>
      <c r="D15" s="1">
        <v>496865</v>
      </c>
      <c r="E15" s="86">
        <f t="shared" si="5"/>
        <v>24735.649922835666</v>
      </c>
      <c r="F15" s="87">
        <f t="shared" si="0"/>
        <v>0.89480879934768642</v>
      </c>
      <c r="G15" s="189">
        <f t="shared" si="6"/>
        <v>1861.4218822742532</v>
      </c>
      <c r="H15" s="189">
        <f t="shared" si="7"/>
        <v>37390.381349242925</v>
      </c>
      <c r="I15" s="189">
        <f t="shared" si="1"/>
        <v>50.420835382610854</v>
      </c>
      <c r="J15" s="88">
        <f t="shared" si="2"/>
        <v>1012.8033203305042</v>
      </c>
      <c r="K15" s="189">
        <f t="shared" si="8"/>
        <v>-202.43688639973379</v>
      </c>
      <c r="L15" s="88">
        <f t="shared" si="3"/>
        <v>-4066.3497371114527</v>
      </c>
      <c r="M15" s="89">
        <f t="shared" si="9"/>
        <v>33324.031612131475</v>
      </c>
      <c r="N15" s="89">
        <f t="shared" si="10"/>
        <v>530189.03161213151</v>
      </c>
      <c r="O15" s="89">
        <f t="shared" si="11"/>
        <v>26394.634918710184</v>
      </c>
      <c r="P15" s="90">
        <f t="shared" si="4"/>
        <v>0.95482235779168201</v>
      </c>
      <c r="Q15" s="1">
        <v>4590.692391469951</v>
      </c>
      <c r="R15" s="93">
        <f t="shared" si="12"/>
        <v>8.8891518230553107E-2</v>
      </c>
      <c r="S15" s="93">
        <f t="shared" si="12"/>
        <v>8.7807342875118807E-2</v>
      </c>
      <c r="T15" s="92">
        <v>20087</v>
      </c>
      <c r="U15" s="1">
        <v>456303.49</v>
      </c>
      <c r="V15" s="1">
        <v>22738.998853839636</v>
      </c>
      <c r="W15" s="195"/>
      <c r="X15" s="89">
        <v>0</v>
      </c>
      <c r="Y15" s="89">
        <f t="shared" si="13"/>
        <v>0</v>
      </c>
      <c r="Z15" s="1"/>
      <c r="AA15" s="1"/>
    </row>
    <row r="16" spans="2:27">
      <c r="B16" s="204">
        <v>1120</v>
      </c>
      <c r="C16" t="s">
        <v>44</v>
      </c>
      <c r="D16" s="1">
        <v>576473</v>
      </c>
      <c r="E16" s="86">
        <f t="shared" si="5"/>
        <v>26882.717776534228</v>
      </c>
      <c r="F16" s="87">
        <f t="shared" si="0"/>
        <v>0.97247868933559334</v>
      </c>
      <c r="G16" s="189">
        <f t="shared" si="6"/>
        <v>487.29845590717395</v>
      </c>
      <c r="H16" s="189">
        <f t="shared" si="7"/>
        <v>10449.628088473437</v>
      </c>
      <c r="I16" s="189">
        <f t="shared" si="1"/>
        <v>0</v>
      </c>
      <c r="J16" s="88">
        <f t="shared" si="2"/>
        <v>0</v>
      </c>
      <c r="K16" s="189">
        <f t="shared" si="8"/>
        <v>-252.85772178234464</v>
      </c>
      <c r="L16" s="88">
        <f t="shared" si="3"/>
        <v>-5422.2809859005984</v>
      </c>
      <c r="M16" s="89">
        <f t="shared" si="9"/>
        <v>5027.3471025728386</v>
      </c>
      <c r="N16" s="89">
        <f t="shared" si="10"/>
        <v>581500.34710257279</v>
      </c>
      <c r="O16" s="89">
        <f t="shared" si="11"/>
        <v>27117.158510659057</v>
      </c>
      <c r="P16" s="90">
        <f t="shared" si="4"/>
        <v>0.98095955126866807</v>
      </c>
      <c r="Q16" s="1">
        <v>-885.63247235849758</v>
      </c>
      <c r="R16" s="93">
        <f t="shared" si="12"/>
        <v>9.2779362636924378E-2</v>
      </c>
      <c r="S16" s="93">
        <f t="shared" si="12"/>
        <v>7.9631765380800162E-2</v>
      </c>
      <c r="T16" s="92">
        <v>21444</v>
      </c>
      <c r="U16" s="1">
        <v>527529.179</v>
      </c>
      <c r="V16" s="1">
        <v>24899.895166619466</v>
      </c>
      <c r="W16" s="195"/>
      <c r="X16" s="89">
        <v>0</v>
      </c>
      <c r="Y16" s="89">
        <f t="shared" si="13"/>
        <v>0</v>
      </c>
      <c r="Z16" s="1"/>
      <c r="AA16" s="1"/>
    </row>
    <row r="17" spans="2:27">
      <c r="B17" s="204">
        <v>1121</v>
      </c>
      <c r="C17" t="s">
        <v>45</v>
      </c>
      <c r="D17" s="1">
        <v>574524</v>
      </c>
      <c r="E17" s="86">
        <f t="shared" si="5"/>
        <v>28078.979522017496</v>
      </c>
      <c r="F17" s="87">
        <f t="shared" si="0"/>
        <v>1.0157532966137812</v>
      </c>
      <c r="G17" s="189">
        <f t="shared" si="6"/>
        <v>-278.30906120211819</v>
      </c>
      <c r="H17" s="189">
        <f t="shared" si="7"/>
        <v>-5694.4817012565409</v>
      </c>
      <c r="I17" s="189">
        <f t="shared" si="1"/>
        <v>0</v>
      </c>
      <c r="J17" s="88">
        <f t="shared" si="2"/>
        <v>0</v>
      </c>
      <c r="K17" s="189">
        <f t="shared" si="8"/>
        <v>-252.85772178234464</v>
      </c>
      <c r="L17" s="88">
        <f t="shared" si="3"/>
        <v>-5173.7218453885544</v>
      </c>
      <c r="M17" s="89">
        <f t="shared" si="9"/>
        <v>-10868.203546645094</v>
      </c>
      <c r="N17" s="89">
        <f t="shared" si="10"/>
        <v>563655.79645335488</v>
      </c>
      <c r="O17" s="89">
        <f t="shared" si="11"/>
        <v>27547.812739033034</v>
      </c>
      <c r="P17" s="90">
        <f t="shared" si="4"/>
        <v>0.9965384098888157</v>
      </c>
      <c r="Q17" s="1">
        <v>77.147430659959355</v>
      </c>
      <c r="R17" s="93">
        <f t="shared" si="12"/>
        <v>0.10907023044132538</v>
      </c>
      <c r="S17" s="93">
        <f t="shared" si="12"/>
        <v>9.2592181956199421E-2</v>
      </c>
      <c r="T17" s="92">
        <v>20461</v>
      </c>
      <c r="U17" s="1">
        <v>518023.10100000002</v>
      </c>
      <c r="V17" s="1">
        <v>25699.414645036464</v>
      </c>
      <c r="W17" s="195"/>
      <c r="X17" s="89">
        <v>0</v>
      </c>
      <c r="Y17" s="89">
        <f t="shared" si="13"/>
        <v>0</v>
      </c>
      <c r="Z17" s="1"/>
      <c r="AA17" s="1"/>
    </row>
    <row r="18" spans="2:27">
      <c r="B18" s="204">
        <v>1122</v>
      </c>
      <c r="C18" t="s">
        <v>46</v>
      </c>
      <c r="D18" s="1">
        <v>301549</v>
      </c>
      <c r="E18" s="86">
        <f t="shared" si="5"/>
        <v>23716.004718836022</v>
      </c>
      <c r="F18" s="87">
        <f t="shared" si="0"/>
        <v>0.85792327163372728</v>
      </c>
      <c r="G18" s="189">
        <f t="shared" si="6"/>
        <v>2513.9948128340252</v>
      </c>
      <c r="H18" s="189">
        <f t="shared" si="7"/>
        <v>31965.444045184631</v>
      </c>
      <c r="I18" s="189">
        <f t="shared" si="1"/>
        <v>407.2966567824862</v>
      </c>
      <c r="J18" s="88">
        <f t="shared" si="2"/>
        <v>5178.7769909893113</v>
      </c>
      <c r="K18" s="189">
        <f t="shared" si="8"/>
        <v>154.43893500014156</v>
      </c>
      <c r="L18" s="88">
        <f t="shared" si="3"/>
        <v>1963.6910585267997</v>
      </c>
      <c r="M18" s="89">
        <f t="shared" si="9"/>
        <v>33929.135103711429</v>
      </c>
      <c r="N18" s="89">
        <f t="shared" si="10"/>
        <v>335478.13510371145</v>
      </c>
      <c r="O18" s="89">
        <f t="shared" si="11"/>
        <v>26384.438466670188</v>
      </c>
      <c r="P18" s="90">
        <f t="shared" si="4"/>
        <v>0.95445350251454242</v>
      </c>
      <c r="Q18" s="1">
        <v>1838.8639262976394</v>
      </c>
      <c r="R18" s="93">
        <f t="shared" si="12"/>
        <v>7.1314492817875733E-2</v>
      </c>
      <c r="S18" s="93">
        <f t="shared" si="12"/>
        <v>5.6232676521029541E-2</v>
      </c>
      <c r="T18" s="92">
        <v>12715</v>
      </c>
      <c r="U18" s="1">
        <v>281475.70299999998</v>
      </c>
      <c r="V18" s="1">
        <v>22453.390475430759</v>
      </c>
      <c r="W18" s="195"/>
      <c r="X18" s="89">
        <v>0</v>
      </c>
      <c r="Y18" s="89">
        <f t="shared" si="13"/>
        <v>0</v>
      </c>
      <c r="Z18" s="1"/>
      <c r="AA18" s="1"/>
    </row>
    <row r="19" spans="2:27">
      <c r="B19" s="204">
        <v>1124</v>
      </c>
      <c r="C19" t="s">
        <v>47</v>
      </c>
      <c r="D19" s="1">
        <v>1044117</v>
      </c>
      <c r="E19" s="86">
        <f t="shared" si="5"/>
        <v>35344.673504620696</v>
      </c>
      <c r="F19" s="87">
        <f t="shared" si="0"/>
        <v>1.2785887963593874</v>
      </c>
      <c r="G19" s="189">
        <f t="shared" si="6"/>
        <v>-4928.3532100681659</v>
      </c>
      <c r="H19" s="189">
        <f t="shared" si="7"/>
        <v>-145588.48217862367</v>
      </c>
      <c r="I19" s="189">
        <f t="shared" si="1"/>
        <v>0</v>
      </c>
      <c r="J19" s="88">
        <f t="shared" si="2"/>
        <v>0</v>
      </c>
      <c r="K19" s="189">
        <f t="shared" si="8"/>
        <v>-252.85772178234464</v>
      </c>
      <c r="L19" s="88">
        <f t="shared" si="3"/>
        <v>-7469.6699591722436</v>
      </c>
      <c r="M19" s="89">
        <f t="shared" si="9"/>
        <v>-153058.15213779593</v>
      </c>
      <c r="N19" s="89">
        <f t="shared" si="10"/>
        <v>891058.84786220407</v>
      </c>
      <c r="O19" s="89">
        <f t="shared" si="11"/>
        <v>30163.462572770186</v>
      </c>
      <c r="P19" s="90">
        <f t="shared" si="4"/>
        <v>1.0911591897972339</v>
      </c>
      <c r="Q19" s="1">
        <v>-20707.564755919768</v>
      </c>
      <c r="R19" s="93">
        <f t="shared" si="12"/>
        <v>9.8266113439731226E-2</v>
      </c>
      <c r="S19" s="93">
        <f t="shared" si="12"/>
        <v>8.3841170072390406E-2</v>
      </c>
      <c r="T19" s="92">
        <v>29541</v>
      </c>
      <c r="U19" s="1">
        <v>950695.81700000004</v>
      </c>
      <c r="V19" s="1">
        <v>32610.565533564299</v>
      </c>
      <c r="W19" s="195"/>
      <c r="X19" s="89">
        <v>0</v>
      </c>
      <c r="Y19" s="89">
        <f t="shared" si="13"/>
        <v>0</v>
      </c>
      <c r="Z19" s="1"/>
      <c r="AA19" s="1"/>
    </row>
    <row r="20" spans="2:27">
      <c r="B20" s="204">
        <v>1127</v>
      </c>
      <c r="C20" t="s">
        <v>48</v>
      </c>
      <c r="D20" s="1">
        <v>356328</v>
      </c>
      <c r="E20" s="86">
        <f t="shared" si="5"/>
        <v>30092.728654674436</v>
      </c>
      <c r="F20" s="87">
        <f t="shared" si="0"/>
        <v>1.0886003998514726</v>
      </c>
      <c r="G20" s="189">
        <f t="shared" si="6"/>
        <v>-1567.1085061025597</v>
      </c>
      <c r="H20" s="189">
        <f t="shared" si="7"/>
        <v>-18556.131820760409</v>
      </c>
      <c r="I20" s="189">
        <f t="shared" si="1"/>
        <v>0</v>
      </c>
      <c r="J20" s="88">
        <f t="shared" si="2"/>
        <v>0</v>
      </c>
      <c r="K20" s="189">
        <f t="shared" si="8"/>
        <v>-252.85772178234464</v>
      </c>
      <c r="L20" s="88">
        <f t="shared" si="3"/>
        <v>-2994.0882836247433</v>
      </c>
      <c r="M20" s="89">
        <f t="shared" si="9"/>
        <v>-21550.220104385153</v>
      </c>
      <c r="N20" s="89">
        <f t="shared" si="10"/>
        <v>334777.77989561483</v>
      </c>
      <c r="O20" s="89">
        <f t="shared" si="11"/>
        <v>28272.76242678953</v>
      </c>
      <c r="P20" s="90">
        <f t="shared" si="4"/>
        <v>1.0227633670543845</v>
      </c>
      <c r="Q20" s="1">
        <v>-2609.2432468381739</v>
      </c>
      <c r="R20" s="93">
        <f t="shared" si="12"/>
        <v>6.1389532877679294E-2</v>
      </c>
      <c r="S20" s="93">
        <f t="shared" si="12"/>
        <v>5.726623936257294E-2</v>
      </c>
      <c r="T20" s="92">
        <v>11841</v>
      </c>
      <c r="U20" s="1">
        <v>335718.40399999998</v>
      </c>
      <c r="V20" s="1">
        <v>28462.772700296737</v>
      </c>
      <c r="W20" s="195"/>
      <c r="X20" s="89">
        <v>0</v>
      </c>
      <c r="Y20" s="89">
        <f t="shared" si="13"/>
        <v>0</v>
      </c>
      <c r="Z20" s="1"/>
      <c r="AA20" s="1"/>
    </row>
    <row r="21" spans="2:27">
      <c r="B21" s="204">
        <v>1130</v>
      </c>
      <c r="C21" t="s">
        <v>49</v>
      </c>
      <c r="D21" s="1">
        <v>352722</v>
      </c>
      <c r="E21" s="86">
        <f t="shared" si="5"/>
        <v>25268.42897055663</v>
      </c>
      <c r="F21" s="87">
        <f t="shared" si="0"/>
        <v>0.91408200953201568</v>
      </c>
      <c r="G21" s="189">
        <f t="shared" si="6"/>
        <v>1520.4432917328365</v>
      </c>
      <c r="H21" s="189">
        <f t="shared" si="7"/>
        <v>21223.867909298664</v>
      </c>
      <c r="I21" s="189">
        <f t="shared" si="1"/>
        <v>0</v>
      </c>
      <c r="J21" s="88">
        <f t="shared" si="2"/>
        <v>0</v>
      </c>
      <c r="K21" s="189">
        <f t="shared" si="8"/>
        <v>-252.85772178234464</v>
      </c>
      <c r="L21" s="88">
        <f t="shared" si="3"/>
        <v>-3529.6409383597488</v>
      </c>
      <c r="M21" s="89">
        <f t="shared" si="9"/>
        <v>17694.226970938915</v>
      </c>
      <c r="N21" s="89">
        <f t="shared" si="10"/>
        <v>370416.22697093891</v>
      </c>
      <c r="O21" s="89">
        <f t="shared" si="11"/>
        <v>26536.01454050712</v>
      </c>
      <c r="P21" s="90">
        <f t="shared" si="4"/>
        <v>0.95993674653937999</v>
      </c>
      <c r="Q21" s="1">
        <v>983.56782682089761</v>
      </c>
      <c r="R21" s="93">
        <f t="shared" si="12"/>
        <v>0.10029631280854996</v>
      </c>
      <c r="S21" s="94">
        <f t="shared" si="12"/>
        <v>8.8788091469625463E-2</v>
      </c>
      <c r="T21" s="92">
        <v>13959</v>
      </c>
      <c r="U21" s="1">
        <v>320570.01</v>
      </c>
      <c r="V21" s="1">
        <v>23207.848403677694</v>
      </c>
      <c r="W21" s="195"/>
      <c r="X21" s="89">
        <v>0</v>
      </c>
      <c r="Y21" s="89">
        <f t="shared" si="13"/>
        <v>0</v>
      </c>
      <c r="Z21" s="1"/>
      <c r="AA21" s="1"/>
    </row>
    <row r="22" spans="2:27">
      <c r="B22" s="204">
        <v>1133</v>
      </c>
      <c r="C22" t="s">
        <v>50</v>
      </c>
      <c r="D22" s="1">
        <v>94153</v>
      </c>
      <c r="E22" s="86">
        <f t="shared" si="5"/>
        <v>36046.324655436452</v>
      </c>
      <c r="F22" s="87">
        <f t="shared" si="0"/>
        <v>1.3039709320938826</v>
      </c>
      <c r="G22" s="189">
        <f t="shared" si="6"/>
        <v>-5377.40994659025</v>
      </c>
      <c r="H22" s="189">
        <f t="shared" si="7"/>
        <v>-14045.794780493732</v>
      </c>
      <c r="I22" s="189">
        <f t="shared" si="1"/>
        <v>0</v>
      </c>
      <c r="J22" s="88">
        <f t="shared" si="2"/>
        <v>0</v>
      </c>
      <c r="K22" s="189">
        <f t="shared" si="8"/>
        <v>-252.85772178234464</v>
      </c>
      <c r="L22" s="88">
        <f t="shared" si="3"/>
        <v>-660.46436929548418</v>
      </c>
      <c r="M22" s="89">
        <f t="shared" si="9"/>
        <v>-14706.259149789217</v>
      </c>
      <c r="N22" s="89">
        <f t="shared" si="10"/>
        <v>79446.740850210786</v>
      </c>
      <c r="O22" s="89">
        <f t="shared" si="11"/>
        <v>30416.056987063854</v>
      </c>
      <c r="P22" s="90">
        <f t="shared" si="4"/>
        <v>1.1002967586616521</v>
      </c>
      <c r="Q22" s="1">
        <v>188.15643267111045</v>
      </c>
      <c r="R22" s="93">
        <f t="shared" si="12"/>
        <v>6.0166023577949104E-2</v>
      </c>
      <c r="S22" s="94">
        <f t="shared" si="12"/>
        <v>8.8171940739847632E-2</v>
      </c>
      <c r="T22" s="92">
        <v>2612</v>
      </c>
      <c r="U22" s="1">
        <v>88809.675000000003</v>
      </c>
      <c r="V22" s="1">
        <v>33125.578142484148</v>
      </c>
      <c r="W22" s="195"/>
      <c r="X22" s="89">
        <v>0</v>
      </c>
      <c r="Y22" s="89">
        <f t="shared" si="13"/>
        <v>0</v>
      </c>
      <c r="Z22" s="1"/>
      <c r="AA22" s="1"/>
    </row>
    <row r="23" spans="2:27">
      <c r="B23" s="204">
        <v>1134</v>
      </c>
      <c r="C23" t="s">
        <v>51</v>
      </c>
      <c r="D23" s="1">
        <v>145998</v>
      </c>
      <c r="E23" s="86">
        <f t="shared" si="5"/>
        <v>37521.973785659211</v>
      </c>
      <c r="F23" s="87">
        <f t="shared" si="0"/>
        <v>1.3573523403282417</v>
      </c>
      <c r="G23" s="189">
        <f t="shared" si="6"/>
        <v>-6321.8253899328156</v>
      </c>
      <c r="H23" s="189">
        <f t="shared" si="7"/>
        <v>-24598.222592228583</v>
      </c>
      <c r="I23" s="189">
        <f t="shared" si="1"/>
        <v>0</v>
      </c>
      <c r="J23" s="88">
        <f t="shared" si="2"/>
        <v>0</v>
      </c>
      <c r="K23" s="189">
        <f t="shared" si="8"/>
        <v>-252.85772178234464</v>
      </c>
      <c r="L23" s="88">
        <f t="shared" si="3"/>
        <v>-983.86939545510302</v>
      </c>
      <c r="M23" s="89">
        <f t="shared" si="9"/>
        <v>-25582.091987683685</v>
      </c>
      <c r="N23" s="89">
        <f t="shared" si="10"/>
        <v>120415.90801231631</v>
      </c>
      <c r="O23" s="89">
        <f t="shared" si="11"/>
        <v>30947.290673944051</v>
      </c>
      <c r="P23" s="90">
        <f t="shared" si="4"/>
        <v>1.1195140656260214</v>
      </c>
      <c r="Q23" s="1">
        <v>415.02929537648743</v>
      </c>
      <c r="R23" s="93">
        <f t="shared" si="12"/>
        <v>7.323960931778821E-2</v>
      </c>
      <c r="S23" s="93">
        <f t="shared" si="12"/>
        <v>8.6479265253859558E-2</v>
      </c>
      <c r="T23" s="92">
        <v>3891</v>
      </c>
      <c r="U23" s="1">
        <v>136034.85999999999</v>
      </c>
      <c r="V23" s="1">
        <v>34535.379537953791</v>
      </c>
      <c r="W23" s="195"/>
      <c r="X23" s="89">
        <v>0</v>
      </c>
      <c r="Y23" s="89">
        <f t="shared" si="13"/>
        <v>0</v>
      </c>
      <c r="Z23" s="1"/>
      <c r="AA23" s="1"/>
    </row>
    <row r="24" spans="2:27">
      <c r="B24" s="204">
        <v>1135</v>
      </c>
      <c r="C24" t="s">
        <v>52</v>
      </c>
      <c r="D24" s="1">
        <v>131504</v>
      </c>
      <c r="E24" s="86">
        <f t="shared" si="5"/>
        <v>28569.194003910492</v>
      </c>
      <c r="F24" s="87">
        <f t="shared" si="0"/>
        <v>1.0334867393708509</v>
      </c>
      <c r="G24" s="189">
        <f t="shared" si="6"/>
        <v>-592.04632961363529</v>
      </c>
      <c r="H24" s="189">
        <f t="shared" si="7"/>
        <v>-2725.1892552115632</v>
      </c>
      <c r="I24" s="189">
        <f t="shared" si="1"/>
        <v>0</v>
      </c>
      <c r="J24" s="88">
        <f t="shared" si="2"/>
        <v>0</v>
      </c>
      <c r="K24" s="189">
        <f t="shared" si="8"/>
        <v>-252.85772178234464</v>
      </c>
      <c r="L24" s="88">
        <f t="shared" si="3"/>
        <v>-1163.9040933641322</v>
      </c>
      <c r="M24" s="89">
        <f t="shared" si="9"/>
        <v>-3889.0933485756955</v>
      </c>
      <c r="N24" s="89">
        <f t="shared" si="10"/>
        <v>127614.9066514243</v>
      </c>
      <c r="O24" s="89">
        <f t="shared" si="11"/>
        <v>27724.289952514515</v>
      </c>
      <c r="P24" s="90">
        <f t="shared" si="4"/>
        <v>1.0029224492813609</v>
      </c>
      <c r="Q24" s="1">
        <v>-453.57026815269137</v>
      </c>
      <c r="R24" s="93">
        <f t="shared" si="12"/>
        <v>7.562554515788554E-2</v>
      </c>
      <c r="S24" s="93">
        <f t="shared" si="12"/>
        <v>7.4924507435644855E-2</v>
      </c>
      <c r="T24" s="92">
        <v>4603</v>
      </c>
      <c r="U24" s="1">
        <v>122258.16</v>
      </c>
      <c r="V24" s="1">
        <v>26577.860869565218</v>
      </c>
      <c r="W24" s="195"/>
      <c r="X24" s="89">
        <v>0</v>
      </c>
      <c r="Y24" s="89">
        <f t="shared" si="13"/>
        <v>0</v>
      </c>
      <c r="Z24" s="1"/>
      <c r="AA24" s="1"/>
    </row>
    <row r="25" spans="2:27">
      <c r="B25" s="204">
        <v>1144</v>
      </c>
      <c r="C25" t="s">
        <v>53</v>
      </c>
      <c r="D25" s="1">
        <v>17012</v>
      </c>
      <c r="E25" s="86">
        <f t="shared" si="5"/>
        <v>29381.692573402419</v>
      </c>
      <c r="F25" s="87">
        <f t="shared" si="0"/>
        <v>1.0628787655236627</v>
      </c>
      <c r="G25" s="189">
        <f t="shared" si="6"/>
        <v>-1112.0454140884685</v>
      </c>
      <c r="H25" s="189">
        <f t="shared" si="7"/>
        <v>-643.8742947572232</v>
      </c>
      <c r="I25" s="189">
        <f t="shared" si="1"/>
        <v>0</v>
      </c>
      <c r="J25" s="88">
        <f t="shared" si="2"/>
        <v>0</v>
      </c>
      <c r="K25" s="189">
        <f t="shared" si="8"/>
        <v>-252.85772178234464</v>
      </c>
      <c r="L25" s="88">
        <f t="shared" si="3"/>
        <v>-146.40462091197753</v>
      </c>
      <c r="M25" s="89">
        <f t="shared" si="9"/>
        <v>-790.27891566920073</v>
      </c>
      <c r="N25" s="89">
        <f t="shared" si="10"/>
        <v>16221.721084330798</v>
      </c>
      <c r="O25" s="89">
        <f t="shared" si="11"/>
        <v>28016.789437531603</v>
      </c>
      <c r="P25" s="90">
        <f t="shared" si="4"/>
        <v>1.0135035786963729</v>
      </c>
      <c r="Q25" s="1">
        <v>49.14591673682196</v>
      </c>
      <c r="R25" s="93">
        <f t="shared" si="12"/>
        <v>0.14632719784588594</v>
      </c>
      <c r="S25" s="93">
        <f t="shared" si="12"/>
        <v>0.12850864036641618</v>
      </c>
      <c r="T25" s="92">
        <v>579</v>
      </c>
      <c r="U25" s="1">
        <v>14840.44</v>
      </c>
      <c r="V25" s="1">
        <v>26035.859649122809</v>
      </c>
      <c r="W25" s="195"/>
      <c r="X25" s="89">
        <v>0</v>
      </c>
      <c r="Y25" s="89">
        <f t="shared" si="13"/>
        <v>0</v>
      </c>
      <c r="Z25" s="1"/>
      <c r="AA25" s="1"/>
    </row>
    <row r="26" spans="2:27">
      <c r="B26" s="204">
        <v>1145</v>
      </c>
      <c r="C26" t="s">
        <v>54</v>
      </c>
      <c r="D26" s="1">
        <v>26647</v>
      </c>
      <c r="E26" s="86">
        <f t="shared" si="5"/>
        <v>29379.272326350605</v>
      </c>
      <c r="F26" s="87">
        <f t="shared" si="0"/>
        <v>1.0627912134130322</v>
      </c>
      <c r="G26" s="189">
        <f t="shared" si="6"/>
        <v>-1110.4964559753078</v>
      </c>
      <c r="H26" s="189">
        <f t="shared" si="7"/>
        <v>-1007.2202855696041</v>
      </c>
      <c r="I26" s="189">
        <f t="shared" si="1"/>
        <v>0</v>
      </c>
      <c r="J26" s="88">
        <f t="shared" si="2"/>
        <v>0</v>
      </c>
      <c r="K26" s="189">
        <f t="shared" si="8"/>
        <v>-252.85772178234464</v>
      </c>
      <c r="L26" s="88">
        <f t="shared" si="3"/>
        <v>-229.34195365658658</v>
      </c>
      <c r="M26" s="89">
        <f t="shared" si="9"/>
        <v>-1236.5622392261907</v>
      </c>
      <c r="N26" s="89">
        <f t="shared" si="10"/>
        <v>25410.43776077381</v>
      </c>
      <c r="O26" s="89">
        <f t="shared" si="11"/>
        <v>28015.918148592955</v>
      </c>
      <c r="P26" s="90">
        <f t="shared" si="4"/>
        <v>1.0134720599365461</v>
      </c>
      <c r="Q26" s="1">
        <v>-280.36534286649839</v>
      </c>
      <c r="R26" s="93">
        <f t="shared" si="12"/>
        <v>0.13769606279115645</v>
      </c>
      <c r="S26" s="93">
        <f t="shared" si="12"/>
        <v>0.12013515333241756</v>
      </c>
      <c r="T26" s="92">
        <v>907</v>
      </c>
      <c r="U26" s="1">
        <v>23421.897000000001</v>
      </c>
      <c r="V26" s="1">
        <v>26228.328107502799</v>
      </c>
      <c r="W26" s="195"/>
      <c r="X26" s="89">
        <v>0</v>
      </c>
      <c r="Y26" s="89">
        <f t="shared" si="13"/>
        <v>0</v>
      </c>
      <c r="Z26" s="1"/>
      <c r="AA26" s="1"/>
    </row>
    <row r="27" spans="2:27">
      <c r="B27" s="204">
        <v>1146</v>
      </c>
      <c r="C27" t="s">
        <v>55</v>
      </c>
      <c r="D27" s="1">
        <v>313284</v>
      </c>
      <c r="E27" s="86">
        <f t="shared" si="5"/>
        <v>26662.468085106382</v>
      </c>
      <c r="F27" s="87">
        <f t="shared" si="0"/>
        <v>0.96451118645784173</v>
      </c>
      <c r="G27" s="189">
        <f t="shared" si="6"/>
        <v>628.25825842099493</v>
      </c>
      <c r="H27" s="189">
        <f t="shared" si="7"/>
        <v>7382.0345364466903</v>
      </c>
      <c r="I27" s="189">
        <f t="shared" si="1"/>
        <v>0</v>
      </c>
      <c r="J27" s="88">
        <f t="shared" si="2"/>
        <v>0</v>
      </c>
      <c r="K27" s="189">
        <f t="shared" si="8"/>
        <v>-252.85772178234464</v>
      </c>
      <c r="L27" s="88">
        <f t="shared" si="3"/>
        <v>-2971.0782309425495</v>
      </c>
      <c r="M27" s="89">
        <f t="shared" si="9"/>
        <v>4410.9563055041408</v>
      </c>
      <c r="N27" s="89">
        <f t="shared" si="10"/>
        <v>317694.95630550414</v>
      </c>
      <c r="O27" s="89">
        <f t="shared" si="11"/>
        <v>27037.868621745034</v>
      </c>
      <c r="P27" s="90">
        <f t="shared" si="4"/>
        <v>0.97809125023267751</v>
      </c>
      <c r="Q27" s="1">
        <v>-1065.0005498140481</v>
      </c>
      <c r="R27" s="93">
        <f t="shared" si="12"/>
        <v>0.10650513117719634</v>
      </c>
      <c r="S27" s="93">
        <f t="shared" si="12"/>
        <v>0.10320915844603022</v>
      </c>
      <c r="T27" s="92">
        <v>11750</v>
      </c>
      <c r="U27" s="1">
        <v>283129.27899999998</v>
      </c>
      <c r="V27" s="1">
        <v>24168.098932991888</v>
      </c>
      <c r="W27" s="195"/>
      <c r="X27" s="89">
        <v>0</v>
      </c>
      <c r="Y27" s="89">
        <f t="shared" si="13"/>
        <v>0</v>
      </c>
      <c r="Z27" s="1"/>
      <c r="AA27" s="1"/>
    </row>
    <row r="28" spans="2:27">
      <c r="B28" s="204">
        <v>1149</v>
      </c>
      <c r="C28" t="s">
        <v>56</v>
      </c>
      <c r="D28" s="1">
        <v>1147142</v>
      </c>
      <c r="E28" s="86">
        <f t="shared" si="5"/>
        <v>26077.335758126846</v>
      </c>
      <c r="F28" s="87">
        <f t="shared" si="0"/>
        <v>0.94334410345830788</v>
      </c>
      <c r="G28" s="189">
        <f t="shared" si="6"/>
        <v>1002.7429476878979</v>
      </c>
      <c r="H28" s="189">
        <f t="shared" si="7"/>
        <v>44110.662268790627</v>
      </c>
      <c r="I28" s="189">
        <f t="shared" si="1"/>
        <v>0</v>
      </c>
      <c r="J28" s="88">
        <f t="shared" si="2"/>
        <v>0</v>
      </c>
      <c r="K28" s="189">
        <f t="shared" si="8"/>
        <v>-252.85772178234464</v>
      </c>
      <c r="L28" s="88">
        <f t="shared" si="3"/>
        <v>-11123.211181205341</v>
      </c>
      <c r="M28" s="89">
        <f t="shared" si="9"/>
        <v>32987.451087585287</v>
      </c>
      <c r="N28" s="89">
        <f t="shared" si="10"/>
        <v>1180129.4510875852</v>
      </c>
      <c r="O28" s="89">
        <f t="shared" si="11"/>
        <v>26827.220984032396</v>
      </c>
      <c r="P28" s="90">
        <f t="shared" si="4"/>
        <v>0.97047110035284512</v>
      </c>
      <c r="Q28" s="1">
        <v>-3940.8360669208705</v>
      </c>
      <c r="R28" s="93">
        <f t="shared" si="12"/>
        <v>0.11438612971036943</v>
      </c>
      <c r="S28" s="93">
        <f t="shared" si="12"/>
        <v>0.10762229482442558</v>
      </c>
      <c r="T28" s="92">
        <v>43990</v>
      </c>
      <c r="U28" s="1">
        <v>1029393.645</v>
      </c>
      <c r="V28" s="1">
        <v>23543.527319717312</v>
      </c>
      <c r="W28" s="195"/>
      <c r="X28" s="89">
        <v>0</v>
      </c>
      <c r="Y28" s="89">
        <f t="shared" si="13"/>
        <v>0</v>
      </c>
      <c r="Z28" s="1"/>
      <c r="AA28" s="1"/>
    </row>
    <row r="29" spans="2:27">
      <c r="B29" s="204">
        <v>1151</v>
      </c>
      <c r="C29" t="s">
        <v>57</v>
      </c>
      <c r="D29" s="1">
        <v>5953</v>
      </c>
      <c r="E29" s="86">
        <f t="shared" si="5"/>
        <v>27182.648401826482</v>
      </c>
      <c r="F29" s="87">
        <f t="shared" si="0"/>
        <v>0.98332863924766734</v>
      </c>
      <c r="G29" s="189">
        <f t="shared" si="6"/>
        <v>295.34285572013118</v>
      </c>
      <c r="H29" s="189">
        <f t="shared" si="7"/>
        <v>64.680085402708727</v>
      </c>
      <c r="I29" s="189">
        <f t="shared" si="1"/>
        <v>0</v>
      </c>
      <c r="J29" s="88">
        <f t="shared" si="2"/>
        <v>0</v>
      </c>
      <c r="K29" s="189">
        <f t="shared" si="8"/>
        <v>-252.85772178234464</v>
      </c>
      <c r="L29" s="88">
        <f t="shared" si="3"/>
        <v>-55.375841070333472</v>
      </c>
      <c r="M29" s="89">
        <f t="shared" si="9"/>
        <v>9.3042443323752551</v>
      </c>
      <c r="N29" s="89">
        <f t="shared" si="10"/>
        <v>5962.3042443323757</v>
      </c>
      <c r="O29" s="89">
        <f t="shared" si="11"/>
        <v>27225.133535764271</v>
      </c>
      <c r="P29" s="90">
        <f t="shared" si="4"/>
        <v>0.98486553323701476</v>
      </c>
      <c r="Q29" s="1">
        <v>-88.738798332704334</v>
      </c>
      <c r="R29" s="93">
        <f t="shared" si="12"/>
        <v>7.2705000538785161E-2</v>
      </c>
      <c r="S29" s="93">
        <f t="shared" si="12"/>
        <v>6.2908607839800804E-2</v>
      </c>
      <c r="T29" s="92">
        <v>219</v>
      </c>
      <c r="U29" s="1">
        <v>5549.5219999999999</v>
      </c>
      <c r="V29" s="1">
        <v>25573.834101382487</v>
      </c>
      <c r="W29" s="195"/>
      <c r="X29" s="89">
        <v>0</v>
      </c>
      <c r="Y29" s="89">
        <f t="shared" si="13"/>
        <v>0</v>
      </c>
      <c r="Z29" s="1"/>
      <c r="AA29" s="1"/>
    </row>
    <row r="30" spans="2:27">
      <c r="B30" s="204">
        <v>1160</v>
      </c>
      <c r="C30" t="s">
        <v>58</v>
      </c>
      <c r="D30" s="1">
        <v>271069</v>
      </c>
      <c r="E30" s="86">
        <f t="shared" si="5"/>
        <v>29524.997276985079</v>
      </c>
      <c r="F30" s="87">
        <f t="shared" si="0"/>
        <v>1.0680627938452834</v>
      </c>
      <c r="G30" s="189">
        <f t="shared" si="6"/>
        <v>-1203.7604243813712</v>
      </c>
      <c r="H30" s="189">
        <f t="shared" si="7"/>
        <v>-11051.724456245369</v>
      </c>
      <c r="I30" s="189">
        <f t="shared" si="1"/>
        <v>0</v>
      </c>
      <c r="J30" s="88">
        <f t="shared" si="2"/>
        <v>0</v>
      </c>
      <c r="K30" s="189">
        <f t="shared" si="8"/>
        <v>-252.85772178234464</v>
      </c>
      <c r="L30" s="88">
        <f t="shared" si="3"/>
        <v>-2321.4867436837062</v>
      </c>
      <c r="M30" s="89">
        <f t="shared" si="9"/>
        <v>-13373.211199929076</v>
      </c>
      <c r="N30" s="89">
        <f t="shared" si="10"/>
        <v>257695.78880007094</v>
      </c>
      <c r="O30" s="89">
        <f t="shared" si="11"/>
        <v>28068.379130821362</v>
      </c>
      <c r="P30" s="90">
        <f t="shared" si="4"/>
        <v>1.0153698288921564</v>
      </c>
      <c r="Q30" s="1">
        <v>-3130.4936415185439</v>
      </c>
      <c r="R30" s="93">
        <f t="shared" si="12"/>
        <v>0.10085289387035969</v>
      </c>
      <c r="S30" s="93">
        <f t="shared" si="12"/>
        <v>8.7423471790686352E-2</v>
      </c>
      <c r="T30" s="92">
        <v>9181</v>
      </c>
      <c r="U30" s="1">
        <v>246235.443</v>
      </c>
      <c r="V30" s="1">
        <v>27151.333443599076</v>
      </c>
      <c r="W30" s="195"/>
      <c r="X30" s="89">
        <v>0</v>
      </c>
      <c r="Y30" s="89">
        <f t="shared" si="13"/>
        <v>0</v>
      </c>
      <c r="Z30" s="1"/>
      <c r="AA30" s="1"/>
    </row>
    <row r="31" spans="2:27">
      <c r="B31" s="204">
        <v>1505</v>
      </c>
      <c r="C31" t="s">
        <v>59</v>
      </c>
      <c r="D31" s="1">
        <v>605552</v>
      </c>
      <c r="E31" s="86">
        <f t="shared" si="5"/>
        <v>24737.611830548634</v>
      </c>
      <c r="F31" s="87">
        <f t="shared" si="0"/>
        <v>0.89487977109455985</v>
      </c>
      <c r="G31" s="189">
        <f t="shared" si="6"/>
        <v>1860.1662613379538</v>
      </c>
      <c r="H31" s="189">
        <f t="shared" si="7"/>
        <v>45535.009911291774</v>
      </c>
      <c r="I31" s="189">
        <f t="shared" si="1"/>
        <v>49.734167683071973</v>
      </c>
      <c r="J31" s="88">
        <f t="shared" si="2"/>
        <v>1217.4426907139189</v>
      </c>
      <c r="K31" s="189">
        <f t="shared" si="8"/>
        <v>-203.12355409927267</v>
      </c>
      <c r="L31" s="88">
        <f t="shared" si="3"/>
        <v>-4972.2614807960963</v>
      </c>
      <c r="M31" s="89">
        <f t="shared" si="9"/>
        <v>40562.748430495674</v>
      </c>
      <c r="N31" s="89">
        <f t="shared" si="10"/>
        <v>646114.74843049562</v>
      </c>
      <c r="O31" s="89">
        <f t="shared" si="11"/>
        <v>26394.654537787312</v>
      </c>
      <c r="P31" s="90">
        <f t="shared" si="4"/>
        <v>0.95482306750915069</v>
      </c>
      <c r="Q31" s="1">
        <v>-1636.9372912434483</v>
      </c>
      <c r="R31" s="93">
        <f t="shared" si="12"/>
        <v>7.1277857333893913E-2</v>
      </c>
      <c r="S31" s="93">
        <f t="shared" si="12"/>
        <v>7.5610408004920387E-2</v>
      </c>
      <c r="T31" s="92">
        <v>24479</v>
      </c>
      <c r="U31" s="1">
        <v>565261.38</v>
      </c>
      <c r="V31" s="1">
        <v>22998.672796810155</v>
      </c>
      <c r="W31" s="195"/>
      <c r="X31" s="89">
        <v>0</v>
      </c>
      <c r="Y31" s="89">
        <f t="shared" si="13"/>
        <v>0</v>
      </c>
      <c r="Z31" s="1"/>
      <c r="AA31" s="1"/>
    </row>
    <row r="32" spans="2:27">
      <c r="B32" s="204">
        <v>1506</v>
      </c>
      <c r="C32" t="s">
        <v>60</v>
      </c>
      <c r="D32" s="1">
        <v>868255</v>
      </c>
      <c r="E32" s="86">
        <f t="shared" si="5"/>
        <v>26080.772581178095</v>
      </c>
      <c r="F32" s="87">
        <f t="shared" si="0"/>
        <v>0.94346843006859105</v>
      </c>
      <c r="G32" s="189">
        <f t="shared" si="6"/>
        <v>1000.543380935099</v>
      </c>
      <c r="H32" s="189">
        <f t="shared" si="7"/>
        <v>33309.089694710383</v>
      </c>
      <c r="I32" s="189">
        <f t="shared" si="1"/>
        <v>0</v>
      </c>
      <c r="J32" s="88">
        <f t="shared" si="2"/>
        <v>0</v>
      </c>
      <c r="K32" s="189">
        <f t="shared" si="8"/>
        <v>-252.85772178234464</v>
      </c>
      <c r="L32" s="88">
        <f t="shared" si="3"/>
        <v>-8417.8864158560355</v>
      </c>
      <c r="M32" s="89">
        <f t="shared" si="9"/>
        <v>24891.203278854347</v>
      </c>
      <c r="N32" s="89">
        <f t="shared" si="10"/>
        <v>893146.20327885437</v>
      </c>
      <c r="O32" s="89">
        <f t="shared" si="11"/>
        <v>26828.458240330849</v>
      </c>
      <c r="P32" s="90">
        <f t="shared" si="4"/>
        <v>0.97051585793254713</v>
      </c>
      <c r="Q32" s="1">
        <v>570.76102605451888</v>
      </c>
      <c r="R32" s="93">
        <f t="shared" si="12"/>
        <v>5.3322730394441048E-2</v>
      </c>
      <c r="S32" s="93">
        <f t="shared" si="12"/>
        <v>4.9272827733346722E-2</v>
      </c>
      <c r="T32" s="92">
        <v>33291</v>
      </c>
      <c r="U32" s="1">
        <v>824301.01899999997</v>
      </c>
      <c r="V32" s="1">
        <v>24856.044959744293</v>
      </c>
      <c r="W32" s="195"/>
      <c r="X32" s="89">
        <v>0</v>
      </c>
      <c r="Y32" s="89">
        <f t="shared" si="13"/>
        <v>0</v>
      </c>
      <c r="Z32" s="1"/>
      <c r="AA32" s="1"/>
    </row>
    <row r="33" spans="2:27">
      <c r="B33" s="204">
        <v>1508</v>
      </c>
      <c r="C33" s="225" t="s">
        <v>61</v>
      </c>
      <c r="D33" s="1">
        <v>1623330</v>
      </c>
      <c r="E33" s="86">
        <f t="shared" si="5"/>
        <v>27208.320064361498</v>
      </c>
      <c r="F33" s="87">
        <f t="shared" si="0"/>
        <v>0.98425730817700119</v>
      </c>
      <c r="G33" s="189">
        <f t="shared" si="6"/>
        <v>278.91299169772071</v>
      </c>
      <c r="H33" s="189">
        <f t="shared" si="7"/>
        <v>16640.78582366111</v>
      </c>
      <c r="I33" s="189">
        <f t="shared" si="1"/>
        <v>0</v>
      </c>
      <c r="J33" s="88">
        <f t="shared" si="2"/>
        <v>0</v>
      </c>
      <c r="K33" s="189">
        <f t="shared" si="8"/>
        <v>-252.85772178234464</v>
      </c>
      <c r="L33" s="88">
        <f t="shared" si="3"/>
        <v>-15086.250254700028</v>
      </c>
      <c r="M33" s="89">
        <f t="shared" si="9"/>
        <v>1554.5355689610824</v>
      </c>
      <c r="N33" s="89">
        <f t="shared" si="10"/>
        <v>1624884.5355689612</v>
      </c>
      <c r="O33" s="89">
        <f t="shared" si="11"/>
        <v>27234.375334276876</v>
      </c>
      <c r="P33" s="90">
        <f t="shared" si="4"/>
        <v>0.98519985405157484</v>
      </c>
      <c r="Q33" s="1">
        <v>-1027.321106685642</v>
      </c>
      <c r="R33" s="93">
        <f t="shared" si="12"/>
        <v>7.0344484988815431E-2</v>
      </c>
      <c r="S33" s="93">
        <f t="shared" si="12"/>
        <v>6.2002460861302705E-2</v>
      </c>
      <c r="T33" s="92">
        <v>59663</v>
      </c>
      <c r="U33" s="1">
        <v>1516642.5601912295</v>
      </c>
      <c r="V33" s="1">
        <v>25619.827700111986</v>
      </c>
      <c r="W33" s="195"/>
      <c r="X33" s="89">
        <v>0</v>
      </c>
      <c r="Y33" s="89">
        <f t="shared" si="13"/>
        <v>0</v>
      </c>
      <c r="Z33" s="1"/>
      <c r="AA33" s="1"/>
    </row>
    <row r="34" spans="2:27">
      <c r="B34" s="204">
        <v>1511</v>
      </c>
      <c r="C34" t="s">
        <v>62</v>
      </c>
      <c r="D34" s="1">
        <v>80341</v>
      </c>
      <c r="E34" s="86">
        <f t="shared" si="5"/>
        <v>26523.935292175636</v>
      </c>
      <c r="F34" s="87">
        <f t="shared" si="0"/>
        <v>0.95949978136036729</v>
      </c>
      <c r="G34" s="189">
        <f t="shared" si="6"/>
        <v>716.91924589667235</v>
      </c>
      <c r="H34" s="189">
        <f t="shared" si="7"/>
        <v>2171.5483958210207</v>
      </c>
      <c r="I34" s="189">
        <f t="shared" si="1"/>
        <v>0</v>
      </c>
      <c r="J34" s="88">
        <f t="shared" si="2"/>
        <v>0</v>
      </c>
      <c r="K34" s="189">
        <f t="shared" si="8"/>
        <v>-252.85772178234464</v>
      </c>
      <c r="L34" s="88">
        <f t="shared" si="3"/>
        <v>-765.90603927872189</v>
      </c>
      <c r="M34" s="89">
        <f t="shared" si="9"/>
        <v>1405.6423565422988</v>
      </c>
      <c r="N34" s="89">
        <f t="shared" si="10"/>
        <v>81746.642356542303</v>
      </c>
      <c r="O34" s="89">
        <f t="shared" si="11"/>
        <v>26987.996816289964</v>
      </c>
      <c r="P34" s="90">
        <f t="shared" si="4"/>
        <v>0.97628714439758668</v>
      </c>
      <c r="Q34" s="1">
        <v>347.99022762665709</v>
      </c>
      <c r="R34" s="93">
        <f t="shared" si="12"/>
        <v>9.6178461635691284E-2</v>
      </c>
      <c r="S34" s="93">
        <f t="shared" si="12"/>
        <v>0.1030544572682691</v>
      </c>
      <c r="T34" s="92">
        <v>3029</v>
      </c>
      <c r="U34" s="1">
        <v>73291.898000000001</v>
      </c>
      <c r="V34" s="1">
        <v>24045.898293963255</v>
      </c>
      <c r="W34" s="195"/>
      <c r="X34" s="89">
        <v>0</v>
      </c>
      <c r="Y34" s="89">
        <f t="shared" si="13"/>
        <v>0</v>
      </c>
      <c r="Z34" s="1"/>
      <c r="AA34" s="1"/>
    </row>
    <row r="35" spans="2:27">
      <c r="B35" s="205">
        <v>1514</v>
      </c>
      <c r="C35" s="206" t="s">
        <v>63</v>
      </c>
      <c r="D35" s="1">
        <v>70792</v>
      </c>
      <c r="E35" s="217">
        <f t="shared" si="5"/>
        <v>29048.830529339353</v>
      </c>
      <c r="F35" s="218">
        <f t="shared" si="0"/>
        <v>1.0508375259796991</v>
      </c>
      <c r="G35" s="219">
        <f t="shared" si="6"/>
        <v>-1096.4000005126452</v>
      </c>
      <c r="H35" s="219">
        <f t="shared" si="7"/>
        <v>-2671.9268012493162</v>
      </c>
      <c r="I35" s="219">
        <f t="shared" si="1"/>
        <v>0</v>
      </c>
      <c r="J35" s="220">
        <f t="shared" si="2"/>
        <v>0</v>
      </c>
      <c r="K35" s="219">
        <f t="shared" si="8"/>
        <v>-252.85772178234464</v>
      </c>
      <c r="L35" s="220">
        <f t="shared" si="3"/>
        <v>-616.21426798357379</v>
      </c>
      <c r="M35" s="221">
        <f t="shared" si="9"/>
        <v>-3288.14106923289</v>
      </c>
      <c r="N35" s="221">
        <f t="shared" si="10"/>
        <v>67503.858930767106</v>
      </c>
      <c r="O35" s="221">
        <f t="shared" si="11"/>
        <v>27699.572807044362</v>
      </c>
      <c r="P35" s="222">
        <f t="shared" si="4"/>
        <v>1.0020283098780929</v>
      </c>
      <c r="Q35" s="1">
        <v>-436.43530382101289</v>
      </c>
      <c r="R35" s="222">
        <f t="shared" si="12"/>
        <v>7.1004794846347752E-2</v>
      </c>
      <c r="S35" s="222">
        <f t="shared" si="12"/>
        <v>7.0125841383199383E-2</v>
      </c>
      <c r="T35" s="92">
        <v>2437</v>
      </c>
      <c r="U35" s="1">
        <v>66098.676999999996</v>
      </c>
      <c r="V35" s="1">
        <v>27145.247227926076</v>
      </c>
      <c r="W35" s="223"/>
      <c r="X35" s="230">
        <v>751.61000000000104</v>
      </c>
      <c r="Y35" s="221">
        <f t="shared" si="13"/>
        <v>308.41608535084163</v>
      </c>
      <c r="Z35" s="1"/>
      <c r="AA35" s="1"/>
    </row>
    <row r="36" spans="2:27">
      <c r="B36" s="204">
        <v>1515</v>
      </c>
      <c r="C36" t="s">
        <v>64</v>
      </c>
      <c r="D36" s="1">
        <v>261040</v>
      </c>
      <c r="E36" s="86">
        <f t="shared" si="5"/>
        <v>28994.779517938467</v>
      </c>
      <c r="F36" s="87">
        <f t="shared" si="0"/>
        <v>1.0488822379332545</v>
      </c>
      <c r="G36" s="189">
        <f t="shared" si="6"/>
        <v>-864.42105859153901</v>
      </c>
      <c r="H36" s="189">
        <f t="shared" si="7"/>
        <v>-7782.382790499626</v>
      </c>
      <c r="I36" s="189">
        <f t="shared" si="1"/>
        <v>0</v>
      </c>
      <c r="J36" s="88">
        <f t="shared" si="2"/>
        <v>0</v>
      </c>
      <c r="K36" s="189">
        <f t="shared" si="8"/>
        <v>-252.85772178234464</v>
      </c>
      <c r="L36" s="88">
        <f t="shared" si="3"/>
        <v>-2276.4780692064487</v>
      </c>
      <c r="M36" s="89">
        <f t="shared" si="9"/>
        <v>-10058.860859706074</v>
      </c>
      <c r="N36" s="89">
        <f t="shared" si="10"/>
        <v>250981.13914029393</v>
      </c>
      <c r="O36" s="89">
        <f t="shared" si="11"/>
        <v>27877.50073756458</v>
      </c>
      <c r="P36" s="90">
        <f t="shared" si="4"/>
        <v>1.008464828763826</v>
      </c>
      <c r="Q36" s="1">
        <v>348.41624936373955</v>
      </c>
      <c r="R36" s="93">
        <f t="shared" si="12"/>
        <v>7.1942815415179898E-2</v>
      </c>
      <c r="S36" s="93">
        <f t="shared" si="12"/>
        <v>7.5276637344717248E-2</v>
      </c>
      <c r="T36" s="92">
        <v>9003</v>
      </c>
      <c r="U36" s="1">
        <v>243520.45300000001</v>
      </c>
      <c r="V36" s="1">
        <v>26964.948842874546</v>
      </c>
      <c r="W36" s="195"/>
      <c r="X36" s="89">
        <v>0</v>
      </c>
      <c r="Y36" s="89">
        <f t="shared" si="13"/>
        <v>0</v>
      </c>
      <c r="Z36" s="1"/>
      <c r="AA36" s="1"/>
    </row>
    <row r="37" spans="2:27">
      <c r="B37" s="204">
        <v>1516</v>
      </c>
      <c r="C37" t="s">
        <v>65</v>
      </c>
      <c r="D37" s="1">
        <v>253122</v>
      </c>
      <c r="E37" s="86">
        <f t="shared" si="5"/>
        <v>28256.530475552579</v>
      </c>
      <c r="F37" s="87">
        <f t="shared" si="0"/>
        <v>1.0221761784079277</v>
      </c>
      <c r="G37" s="189">
        <f t="shared" si="6"/>
        <v>-391.9416714645713</v>
      </c>
      <c r="H37" s="189">
        <f t="shared" si="7"/>
        <v>-3511.01349297963</v>
      </c>
      <c r="I37" s="189">
        <f t="shared" si="1"/>
        <v>0</v>
      </c>
      <c r="J37" s="88">
        <f t="shared" si="2"/>
        <v>0</v>
      </c>
      <c r="K37" s="189">
        <f t="shared" si="8"/>
        <v>-252.85772178234464</v>
      </c>
      <c r="L37" s="88">
        <f t="shared" si="3"/>
        <v>-2265.0994717262433</v>
      </c>
      <c r="M37" s="89">
        <f t="shared" si="9"/>
        <v>-5776.1129647058733</v>
      </c>
      <c r="N37" s="89">
        <f t="shared" si="10"/>
        <v>247345.88703529412</v>
      </c>
      <c r="O37" s="89">
        <f t="shared" si="11"/>
        <v>27611.731082305661</v>
      </c>
      <c r="P37" s="90">
        <f t="shared" si="4"/>
        <v>0.9988506473347083</v>
      </c>
      <c r="Q37" s="1">
        <v>-1597.9393400199697</v>
      </c>
      <c r="R37" s="93">
        <f t="shared" si="12"/>
        <v>9.3166579529010987E-2</v>
      </c>
      <c r="S37" s="93">
        <f t="shared" si="12"/>
        <v>8.1451465481814603E-2</v>
      </c>
      <c r="T37" s="92">
        <v>8958</v>
      </c>
      <c r="U37" s="1">
        <v>231549.34</v>
      </c>
      <c r="V37" s="1">
        <v>26128.338975400588</v>
      </c>
      <c r="W37" s="195"/>
      <c r="X37" s="89">
        <v>0</v>
      </c>
      <c r="Y37" s="89">
        <f t="shared" si="13"/>
        <v>0</v>
      </c>
      <c r="Z37" s="1"/>
      <c r="AA37" s="1"/>
    </row>
    <row r="38" spans="2:27">
      <c r="B38" s="204">
        <v>1517</v>
      </c>
      <c r="C38" t="s">
        <v>66</v>
      </c>
      <c r="D38" s="1">
        <v>124197</v>
      </c>
      <c r="E38" s="86">
        <f t="shared" si="5"/>
        <v>22952.688966919239</v>
      </c>
      <c r="F38" s="87">
        <f t="shared" si="0"/>
        <v>0.83031042727238802</v>
      </c>
      <c r="G38" s="189">
        <f t="shared" si="6"/>
        <v>3002.5168940607668</v>
      </c>
      <c r="H38" s="189">
        <f t="shared" si="7"/>
        <v>16246.61891376281</v>
      </c>
      <c r="I38" s="189">
        <f t="shared" si="1"/>
        <v>674.45716995336034</v>
      </c>
      <c r="J38" s="88">
        <f t="shared" si="2"/>
        <v>3649.4877466176331</v>
      </c>
      <c r="K38" s="189">
        <f t="shared" si="8"/>
        <v>421.59944817101569</v>
      </c>
      <c r="L38" s="88">
        <f t="shared" si="3"/>
        <v>2281.2746140533659</v>
      </c>
      <c r="M38" s="89">
        <f t="shared" si="9"/>
        <v>18527.893527816177</v>
      </c>
      <c r="N38" s="89">
        <f t="shared" si="10"/>
        <v>142724.89352781617</v>
      </c>
      <c r="O38" s="89">
        <f t="shared" si="11"/>
        <v>26376.805309151019</v>
      </c>
      <c r="P38" s="90">
        <f t="shared" si="4"/>
        <v>0.95417737407092906</v>
      </c>
      <c r="Q38" s="1">
        <v>707.2425061106369</v>
      </c>
      <c r="R38" s="93">
        <f t="shared" si="12"/>
        <v>9.0706330554494202E-2</v>
      </c>
      <c r="S38" s="93">
        <f t="shared" si="12"/>
        <v>7.2363274542581735E-2</v>
      </c>
      <c r="T38" s="92">
        <v>5411</v>
      </c>
      <c r="U38" s="1">
        <v>113868.414</v>
      </c>
      <c r="V38" s="1">
        <v>21403.837218045112</v>
      </c>
      <c r="W38" s="195"/>
      <c r="X38" s="89">
        <v>0</v>
      </c>
      <c r="Y38" s="89">
        <f t="shared" si="13"/>
        <v>0</v>
      </c>
      <c r="Z38" s="1"/>
      <c r="AA38" s="1"/>
    </row>
    <row r="39" spans="2:27">
      <c r="B39" s="204">
        <v>1520</v>
      </c>
      <c r="C39" t="s">
        <v>67</v>
      </c>
      <c r="D39" s="1">
        <v>254811</v>
      </c>
      <c r="E39" s="86">
        <f t="shared" si="5"/>
        <v>23022.31658836285</v>
      </c>
      <c r="F39" s="87">
        <f t="shared" si="0"/>
        <v>0.83282919708598713</v>
      </c>
      <c r="G39" s="189">
        <f t="shared" si="6"/>
        <v>2957.9552163368558</v>
      </c>
      <c r="H39" s="189">
        <f t="shared" si="7"/>
        <v>32738.648334416317</v>
      </c>
      <c r="I39" s="189">
        <f t="shared" si="1"/>
        <v>650.08750244809653</v>
      </c>
      <c r="J39" s="88">
        <f t="shared" si="2"/>
        <v>7195.1684770955326</v>
      </c>
      <c r="K39" s="189">
        <f t="shared" si="8"/>
        <v>397.22978066575189</v>
      </c>
      <c r="L39" s="88">
        <f t="shared" si="3"/>
        <v>4396.539212408542</v>
      </c>
      <c r="M39" s="89">
        <f t="shared" si="9"/>
        <v>37135.187546824862</v>
      </c>
      <c r="N39" s="89">
        <f t="shared" si="10"/>
        <v>291946.18754682486</v>
      </c>
      <c r="O39" s="89">
        <f t="shared" si="11"/>
        <v>26377.501585365455</v>
      </c>
      <c r="P39" s="90">
        <f t="shared" si="4"/>
        <v>0.95420256176906504</v>
      </c>
      <c r="Q39" s="1">
        <v>2874.6025573151128</v>
      </c>
      <c r="R39" s="93">
        <f t="shared" si="12"/>
        <v>4.5841081564124399E-2</v>
      </c>
      <c r="S39" s="94">
        <f t="shared" si="12"/>
        <v>4.4612681305691723E-2</v>
      </c>
      <c r="T39" s="92">
        <v>11068</v>
      </c>
      <c r="U39" s="1">
        <v>243642.179</v>
      </c>
      <c r="V39" s="1">
        <v>22039.093532338309</v>
      </c>
      <c r="W39" s="195"/>
      <c r="X39" s="89">
        <v>0</v>
      </c>
      <c r="Y39" s="89">
        <f t="shared" si="13"/>
        <v>0</v>
      </c>
      <c r="Z39" s="1"/>
      <c r="AA39" s="1"/>
    </row>
    <row r="40" spans="2:27">
      <c r="B40" s="204">
        <v>1525</v>
      </c>
      <c r="C40" t="s">
        <v>68</v>
      </c>
      <c r="D40" s="1">
        <v>111668</v>
      </c>
      <c r="E40" s="86">
        <f t="shared" si="5"/>
        <v>25771.520886222017</v>
      </c>
      <c r="F40" s="87">
        <f t="shared" si="0"/>
        <v>0.93228129171875462</v>
      </c>
      <c r="G40" s="189">
        <f t="shared" si="6"/>
        <v>1198.4644657069887</v>
      </c>
      <c r="H40" s="189">
        <f t="shared" si="7"/>
        <v>5192.9465299083822</v>
      </c>
      <c r="I40" s="189">
        <f t="shared" si="1"/>
        <v>0</v>
      </c>
      <c r="J40" s="88">
        <f t="shared" si="2"/>
        <v>0</v>
      </c>
      <c r="K40" s="189">
        <f t="shared" si="8"/>
        <v>-252.85772178234464</v>
      </c>
      <c r="L40" s="88">
        <f t="shared" si="3"/>
        <v>-1095.6325084828993</v>
      </c>
      <c r="M40" s="89">
        <f t="shared" si="9"/>
        <v>4097.3140214254827</v>
      </c>
      <c r="N40" s="89">
        <f t="shared" si="10"/>
        <v>115765.31402142548</v>
      </c>
      <c r="O40" s="89">
        <f t="shared" si="11"/>
        <v>26717.127630146661</v>
      </c>
      <c r="P40" s="90">
        <f t="shared" si="4"/>
        <v>0.96648848812660604</v>
      </c>
      <c r="Q40" s="1">
        <v>-109.94380445483421</v>
      </c>
      <c r="R40" s="93">
        <f t="shared" si="12"/>
        <v>7.0224025850834537E-2</v>
      </c>
      <c r="S40" s="93">
        <f t="shared" si="12"/>
        <v>8.1832733262556023E-2</v>
      </c>
      <c r="T40" s="92">
        <v>4333</v>
      </c>
      <c r="U40" s="1">
        <v>104340.77099999999</v>
      </c>
      <c r="V40" s="1">
        <v>23822.093835616437</v>
      </c>
      <c r="W40" s="195"/>
      <c r="X40" s="89">
        <v>0</v>
      </c>
      <c r="Y40" s="89">
        <f t="shared" si="13"/>
        <v>0</v>
      </c>
      <c r="Z40" s="1"/>
      <c r="AA40" s="1"/>
    </row>
    <row r="41" spans="2:27">
      <c r="B41" s="204">
        <v>1528</v>
      </c>
      <c r="C41" t="s">
        <v>69</v>
      </c>
      <c r="D41" s="1">
        <v>177440</v>
      </c>
      <c r="E41" s="86">
        <f t="shared" si="5"/>
        <v>23267.768161552583</v>
      </c>
      <c r="F41" s="87">
        <f t="shared" si="0"/>
        <v>0.84170837463697368</v>
      </c>
      <c r="G41" s="189">
        <f t="shared" si="6"/>
        <v>2800.8662094954261</v>
      </c>
      <c r="H41" s="189">
        <f t="shared" si="7"/>
        <v>21359.405713612119</v>
      </c>
      <c r="I41" s="189">
        <f t="shared" si="1"/>
        <v>564.17945183168968</v>
      </c>
      <c r="J41" s="88">
        <f t="shared" si="2"/>
        <v>4302.4324996684663</v>
      </c>
      <c r="K41" s="189">
        <f t="shared" si="8"/>
        <v>311.32173004934504</v>
      </c>
      <c r="L41" s="88">
        <f t="shared" si="3"/>
        <v>2374.1395133563051</v>
      </c>
      <c r="M41" s="89">
        <f t="shared" si="9"/>
        <v>23733.545226968425</v>
      </c>
      <c r="N41" s="89">
        <f t="shared" si="10"/>
        <v>201173.54522696842</v>
      </c>
      <c r="O41" s="89">
        <f t="shared" si="11"/>
        <v>26379.956101097352</v>
      </c>
      <c r="P41" s="90">
        <f t="shared" si="4"/>
        <v>0.95429135354457484</v>
      </c>
      <c r="Q41" s="1">
        <v>691.8638979115749</v>
      </c>
      <c r="R41" s="93">
        <f t="shared" si="12"/>
        <v>6.1606311340461031E-2</v>
      </c>
      <c r="S41" s="93">
        <f t="shared" si="12"/>
        <v>6.1606311340461031E-2</v>
      </c>
      <c r="T41" s="92">
        <v>7626</v>
      </c>
      <c r="U41" s="1">
        <v>167142.94</v>
      </c>
      <c r="V41" s="1">
        <v>21917.511146079203</v>
      </c>
      <c r="W41" s="195"/>
      <c r="X41" s="89">
        <v>0</v>
      </c>
      <c r="Y41" s="89">
        <f t="shared" si="13"/>
        <v>0</v>
      </c>
      <c r="Z41" s="1"/>
      <c r="AA41" s="1"/>
    </row>
    <row r="42" spans="2:27">
      <c r="B42" s="204">
        <v>1531</v>
      </c>
      <c r="C42" t="s">
        <v>70</v>
      </c>
      <c r="D42" s="1">
        <v>225964</v>
      </c>
      <c r="E42" s="86">
        <f t="shared" si="5"/>
        <v>23062.25760359257</v>
      </c>
      <c r="F42" s="87">
        <f t="shared" si="0"/>
        <v>0.83427405792424791</v>
      </c>
      <c r="G42" s="189">
        <f t="shared" si="6"/>
        <v>2932.3929665898345</v>
      </c>
      <c r="H42" s="189">
        <f t="shared" si="7"/>
        <v>28731.586286647198</v>
      </c>
      <c r="I42" s="189">
        <f t="shared" si="1"/>
        <v>636.10814711769433</v>
      </c>
      <c r="J42" s="88">
        <f t="shared" si="2"/>
        <v>6232.5876254591694</v>
      </c>
      <c r="K42" s="189">
        <f t="shared" si="8"/>
        <v>383.25042533534969</v>
      </c>
      <c r="L42" s="88">
        <f t="shared" si="3"/>
        <v>3755.0876674357564</v>
      </c>
      <c r="M42" s="89">
        <f t="shared" si="9"/>
        <v>32486.673954082955</v>
      </c>
      <c r="N42" s="89">
        <f t="shared" si="10"/>
        <v>258450.67395408294</v>
      </c>
      <c r="O42" s="89">
        <f t="shared" si="11"/>
        <v>26377.900995517753</v>
      </c>
      <c r="P42" s="90">
        <f t="shared" si="4"/>
        <v>0.95421701037744766</v>
      </c>
      <c r="Q42" s="1">
        <v>2462.6253936188914</v>
      </c>
      <c r="R42" s="93">
        <f t="shared" si="12"/>
        <v>6.5537060192757415E-2</v>
      </c>
      <c r="S42" s="93">
        <f t="shared" si="12"/>
        <v>6.1295792041347275E-2</v>
      </c>
      <c r="T42" s="92">
        <v>9798</v>
      </c>
      <c r="U42" s="1">
        <v>212065.829</v>
      </c>
      <c r="V42" s="1">
        <v>21730.282713392764</v>
      </c>
      <c r="W42" s="195"/>
      <c r="X42" s="89">
        <v>0</v>
      </c>
      <c r="Y42" s="89">
        <f t="shared" si="13"/>
        <v>0</v>
      </c>
      <c r="Z42" s="1"/>
      <c r="AA42" s="1"/>
    </row>
    <row r="43" spans="2:27">
      <c r="B43" s="204">
        <v>1532</v>
      </c>
      <c r="C43" t="s">
        <v>71</v>
      </c>
      <c r="D43" s="1">
        <v>233148</v>
      </c>
      <c r="E43" s="86">
        <f t="shared" si="5"/>
        <v>26410.058903488898</v>
      </c>
      <c r="F43" s="87">
        <f t="shared" si="0"/>
        <v>0.95538031836049842</v>
      </c>
      <c r="G43" s="189">
        <f t="shared" si="6"/>
        <v>789.80013465618481</v>
      </c>
      <c r="H43" s="189">
        <f t="shared" si="7"/>
        <v>6972.3555887447992</v>
      </c>
      <c r="I43" s="189">
        <f t="shared" si="1"/>
        <v>0</v>
      </c>
      <c r="J43" s="88">
        <f t="shared" si="2"/>
        <v>0</v>
      </c>
      <c r="K43" s="189">
        <f t="shared" si="8"/>
        <v>-252.85772178234464</v>
      </c>
      <c r="L43" s="88">
        <f t="shared" si="3"/>
        <v>-2232.2279678945383</v>
      </c>
      <c r="M43" s="89">
        <f t="shared" si="9"/>
        <v>4740.1276208502604</v>
      </c>
      <c r="N43" s="89">
        <f t="shared" si="10"/>
        <v>237888.12762085025</v>
      </c>
      <c r="O43" s="89">
        <f t="shared" si="11"/>
        <v>26947.001316362737</v>
      </c>
      <c r="P43" s="90">
        <f t="shared" si="4"/>
        <v>0.97480413771763386</v>
      </c>
      <c r="Q43" s="1">
        <v>89.264512871623083</v>
      </c>
      <c r="R43" s="93">
        <f t="shared" si="12"/>
        <v>0.11827861720753785</v>
      </c>
      <c r="S43" s="93">
        <f t="shared" si="12"/>
        <v>0.11131154381079861</v>
      </c>
      <c r="T43" s="92">
        <v>8828</v>
      </c>
      <c r="U43" s="1">
        <v>208488.29300000001</v>
      </c>
      <c r="V43" s="1">
        <v>23764.766100535733</v>
      </c>
      <c r="W43" s="195"/>
      <c r="X43" s="89">
        <v>0</v>
      </c>
      <c r="Y43" s="89">
        <f t="shared" si="13"/>
        <v>0</v>
      </c>
      <c r="Z43" s="1"/>
      <c r="AA43" s="1"/>
    </row>
    <row r="44" spans="2:27">
      <c r="B44" s="204">
        <v>1535</v>
      </c>
      <c r="C44" t="s">
        <v>72</v>
      </c>
      <c r="D44" s="1">
        <v>186889</v>
      </c>
      <c r="E44" s="86">
        <f t="shared" si="5"/>
        <v>25548.735475051264</v>
      </c>
      <c r="F44" s="87">
        <f t="shared" si="0"/>
        <v>0.9242220595213485</v>
      </c>
      <c r="G44" s="189">
        <f t="shared" si="6"/>
        <v>1341.0471288562705</v>
      </c>
      <c r="H44" s="189">
        <f t="shared" si="7"/>
        <v>9809.7597475836192</v>
      </c>
      <c r="I44" s="189">
        <f t="shared" si="1"/>
        <v>0</v>
      </c>
      <c r="J44" s="88">
        <f t="shared" si="2"/>
        <v>0</v>
      </c>
      <c r="K44" s="189">
        <f t="shared" si="8"/>
        <v>-252.85772178234464</v>
      </c>
      <c r="L44" s="88">
        <f t="shared" si="3"/>
        <v>-1849.6542348378509</v>
      </c>
      <c r="M44" s="89">
        <f t="shared" si="9"/>
        <v>7960.1055127457685</v>
      </c>
      <c r="N44" s="89">
        <f t="shared" si="10"/>
        <v>194849.10551274577</v>
      </c>
      <c r="O44" s="89">
        <f t="shared" si="11"/>
        <v>26636.924882125189</v>
      </c>
      <c r="P44" s="90">
        <f t="shared" si="4"/>
        <v>0.96358716453553983</v>
      </c>
      <c r="Q44" s="1">
        <v>-262.8814146289269</v>
      </c>
      <c r="R44" s="93">
        <f t="shared" si="12"/>
        <v>6.6583313420513698E-2</v>
      </c>
      <c r="S44" s="93">
        <f t="shared" si="12"/>
        <v>5.5939351441060929E-2</v>
      </c>
      <c r="T44" s="92">
        <v>7315</v>
      </c>
      <c r="U44" s="1">
        <v>175222.13</v>
      </c>
      <c r="V44" s="1">
        <v>24195.267881800606</v>
      </c>
      <c r="W44" s="195"/>
      <c r="X44" s="89">
        <v>0</v>
      </c>
      <c r="Y44" s="89">
        <f t="shared" si="13"/>
        <v>0</v>
      </c>
      <c r="Z44" s="1"/>
      <c r="AA44" s="1"/>
    </row>
    <row r="45" spans="2:27">
      <c r="B45" s="204">
        <v>1539</v>
      </c>
      <c r="C45" t="s">
        <v>73</v>
      </c>
      <c r="D45" s="1">
        <v>178580</v>
      </c>
      <c r="E45" s="86">
        <f t="shared" si="5"/>
        <v>24820.013898540656</v>
      </c>
      <c r="F45" s="87">
        <f t="shared" si="0"/>
        <v>0.89786065478889265</v>
      </c>
      <c r="G45" s="189">
        <f t="shared" si="6"/>
        <v>1807.4289378230601</v>
      </c>
      <c r="H45" s="189">
        <f t="shared" si="7"/>
        <v>13004.451207636917</v>
      </c>
      <c r="I45" s="189">
        <f t="shared" si="1"/>
        <v>20.893443885864507</v>
      </c>
      <c r="J45" s="88">
        <f t="shared" si="2"/>
        <v>150.32832875879512</v>
      </c>
      <c r="K45" s="189">
        <f t="shared" si="8"/>
        <v>-231.96427789648013</v>
      </c>
      <c r="L45" s="88">
        <f t="shared" si="3"/>
        <v>-1668.9829794651746</v>
      </c>
      <c r="M45" s="89">
        <f t="shared" si="9"/>
        <v>11335.468228171743</v>
      </c>
      <c r="N45" s="89">
        <f t="shared" si="10"/>
        <v>189915.46822817175</v>
      </c>
      <c r="O45" s="89">
        <f t="shared" si="11"/>
        <v>26395.478558467235</v>
      </c>
      <c r="P45" s="90">
        <f t="shared" si="4"/>
        <v>0.95485287634609417</v>
      </c>
      <c r="Q45" s="1">
        <v>1692.7920091066826</v>
      </c>
      <c r="R45" s="93">
        <f t="shared" si="12"/>
        <v>5.2252949989495361E-2</v>
      </c>
      <c r="S45" s="93">
        <f t="shared" si="12"/>
        <v>5.2399197793524581E-2</v>
      </c>
      <c r="T45" s="92">
        <v>7195</v>
      </c>
      <c r="U45" s="1">
        <v>169712.04500000001</v>
      </c>
      <c r="V45" s="1">
        <v>23584.219705391886</v>
      </c>
      <c r="W45" s="195"/>
      <c r="X45" s="89">
        <v>0</v>
      </c>
      <c r="Y45" s="89">
        <f t="shared" si="13"/>
        <v>0</v>
      </c>
      <c r="Z45" s="1"/>
      <c r="AA45" s="1"/>
    </row>
    <row r="46" spans="2:27">
      <c r="B46" s="204">
        <v>1547</v>
      </c>
      <c r="C46" t="s">
        <v>74</v>
      </c>
      <c r="D46" s="1">
        <v>103288</v>
      </c>
      <c r="E46" s="86">
        <f t="shared" si="5"/>
        <v>27324.867724867727</v>
      </c>
      <c r="F46" s="87">
        <f t="shared" si="0"/>
        <v>0.98847340407461015</v>
      </c>
      <c r="G46" s="189">
        <f t="shared" si="6"/>
        <v>204.32248897373444</v>
      </c>
      <c r="H46" s="189">
        <f t="shared" si="7"/>
        <v>772.33900832071618</v>
      </c>
      <c r="I46" s="189">
        <f t="shared" si="1"/>
        <v>0</v>
      </c>
      <c r="J46" s="88">
        <f t="shared" si="2"/>
        <v>0</v>
      </c>
      <c r="K46" s="189">
        <f t="shared" si="8"/>
        <v>-252.85772178234464</v>
      </c>
      <c r="L46" s="88">
        <f t="shared" si="3"/>
        <v>-955.80218833726269</v>
      </c>
      <c r="M46" s="89">
        <f t="shared" si="9"/>
        <v>-183.46318001654652</v>
      </c>
      <c r="N46" s="89">
        <f t="shared" si="10"/>
        <v>103104.53681998345</v>
      </c>
      <c r="O46" s="89">
        <f t="shared" si="11"/>
        <v>27276.332492059111</v>
      </c>
      <c r="P46" s="90">
        <f t="shared" si="4"/>
        <v>0.98671764857471389</v>
      </c>
      <c r="Q46" s="1">
        <v>236.26950823001613</v>
      </c>
      <c r="R46" s="93">
        <f t="shared" si="12"/>
        <v>0.11679188965679202</v>
      </c>
      <c r="S46" s="94">
        <f t="shared" si="12"/>
        <v>0.11058749026980996</v>
      </c>
      <c r="T46" s="92">
        <v>3780</v>
      </c>
      <c r="U46" s="1">
        <v>92486.345000000001</v>
      </c>
      <c r="V46" s="1">
        <v>24603.975791433892</v>
      </c>
      <c r="W46" s="195"/>
      <c r="X46" s="89">
        <v>0</v>
      </c>
      <c r="Y46" s="89">
        <f t="shared" si="13"/>
        <v>0</v>
      </c>
      <c r="Z46" s="1"/>
      <c r="AA46" s="1"/>
    </row>
    <row r="47" spans="2:27">
      <c r="B47" s="204">
        <v>1554</v>
      </c>
      <c r="C47" t="s">
        <v>75</v>
      </c>
      <c r="D47" s="1">
        <v>157661</v>
      </c>
      <c r="E47" s="86">
        <f t="shared" si="5"/>
        <v>26246.212751789579</v>
      </c>
      <c r="F47" s="87">
        <f t="shared" si="0"/>
        <v>0.94945320592410931</v>
      </c>
      <c r="G47" s="189">
        <f t="shared" si="6"/>
        <v>894.66167174374914</v>
      </c>
      <c r="H47" s="189">
        <f t="shared" si="7"/>
        <v>5374.2326621647007</v>
      </c>
      <c r="I47" s="189">
        <f t="shared" si="1"/>
        <v>0</v>
      </c>
      <c r="J47" s="88">
        <f t="shared" si="2"/>
        <v>0</v>
      </c>
      <c r="K47" s="189">
        <f t="shared" si="8"/>
        <v>-252.85772178234464</v>
      </c>
      <c r="L47" s="88">
        <f t="shared" si="3"/>
        <v>-1518.9163347465442</v>
      </c>
      <c r="M47" s="89">
        <f t="shared" si="9"/>
        <v>3855.3163274181566</v>
      </c>
      <c r="N47" s="89">
        <f t="shared" si="10"/>
        <v>161516.31632741814</v>
      </c>
      <c r="O47" s="89">
        <f t="shared" si="11"/>
        <v>26888.016701750981</v>
      </c>
      <c r="P47" s="90">
        <f t="shared" si="4"/>
        <v>0.97267037724053373</v>
      </c>
      <c r="Q47" s="1">
        <v>344.78812061846065</v>
      </c>
      <c r="R47" s="93">
        <f t="shared" si="12"/>
        <v>5.3925762330565827E-2</v>
      </c>
      <c r="S47" s="94">
        <f t="shared" si="12"/>
        <v>5.1294018292783433E-2</v>
      </c>
      <c r="T47" s="92">
        <v>6007</v>
      </c>
      <c r="U47" s="1">
        <v>149594.02799999999</v>
      </c>
      <c r="V47" s="1">
        <v>24965.625500667556</v>
      </c>
      <c r="W47" s="195"/>
      <c r="X47" s="89">
        <v>0</v>
      </c>
      <c r="Y47" s="89">
        <f t="shared" si="13"/>
        <v>0</v>
      </c>
      <c r="Z47" s="1"/>
      <c r="AA47" s="1"/>
    </row>
    <row r="48" spans="2:27">
      <c r="B48" s="204">
        <v>1557</v>
      </c>
      <c r="C48" t="s">
        <v>76</v>
      </c>
      <c r="D48" s="1">
        <v>57875</v>
      </c>
      <c r="E48" s="86">
        <f t="shared" si="5"/>
        <v>21122.262773722628</v>
      </c>
      <c r="F48" s="87">
        <f t="shared" si="0"/>
        <v>0.76409500664110142</v>
      </c>
      <c r="G48" s="189">
        <f t="shared" si="6"/>
        <v>4173.9896577065974</v>
      </c>
      <c r="H48" s="189">
        <f t="shared" si="7"/>
        <v>11436.731662116077</v>
      </c>
      <c r="I48" s="189">
        <f t="shared" si="1"/>
        <v>1315.106337572174</v>
      </c>
      <c r="J48" s="88">
        <f t="shared" si="2"/>
        <v>3603.3913649477568</v>
      </c>
      <c r="K48" s="189">
        <f t="shared" si="8"/>
        <v>1062.2486157898293</v>
      </c>
      <c r="L48" s="88">
        <f t="shared" si="3"/>
        <v>2910.5612072641325</v>
      </c>
      <c r="M48" s="89">
        <f t="shared" si="9"/>
        <v>14347.29286938021</v>
      </c>
      <c r="N48" s="89">
        <f t="shared" si="10"/>
        <v>72222.29286938021</v>
      </c>
      <c r="O48" s="89">
        <f t="shared" si="11"/>
        <v>26358.501047219055</v>
      </c>
      <c r="P48" s="90">
        <f t="shared" si="4"/>
        <v>0.95351521986461629</v>
      </c>
      <c r="Q48" s="1">
        <v>1105.1515185257958</v>
      </c>
      <c r="R48" s="93">
        <f t="shared" si="12"/>
        <v>1.783840282222357E-2</v>
      </c>
      <c r="S48" s="94">
        <f t="shared" si="12"/>
        <v>5.9512389936427837E-3</v>
      </c>
      <c r="T48" s="92">
        <v>2740</v>
      </c>
      <c r="U48" s="1">
        <v>56860.696000000004</v>
      </c>
      <c r="V48" s="1">
        <v>20997.302806499265</v>
      </c>
      <c r="W48" s="195"/>
      <c r="X48" s="89">
        <v>0</v>
      </c>
      <c r="Y48" s="89">
        <f t="shared" si="13"/>
        <v>0</v>
      </c>
      <c r="Z48" s="1"/>
      <c r="AA48" s="1"/>
    </row>
    <row r="49" spans="2:27">
      <c r="B49" s="204">
        <v>1560</v>
      </c>
      <c r="C49" t="s">
        <v>77</v>
      </c>
      <c r="D49" s="1">
        <v>68330</v>
      </c>
      <c r="E49" s="86">
        <f t="shared" si="5"/>
        <v>22286.366601435097</v>
      </c>
      <c r="F49" s="87">
        <f t="shared" si="0"/>
        <v>0.80620630558173689</v>
      </c>
      <c r="G49" s="189">
        <f t="shared" si="6"/>
        <v>3428.963207970618</v>
      </c>
      <c r="H49" s="189">
        <f t="shared" si="7"/>
        <v>10513.201195637916</v>
      </c>
      <c r="I49" s="189">
        <f t="shared" si="1"/>
        <v>907.66999787281009</v>
      </c>
      <c r="J49" s="88">
        <f t="shared" si="2"/>
        <v>2782.9162134780358</v>
      </c>
      <c r="K49" s="189">
        <f t="shared" si="8"/>
        <v>654.8122760904655</v>
      </c>
      <c r="L49" s="88">
        <f t="shared" si="3"/>
        <v>2007.6544384933673</v>
      </c>
      <c r="M49" s="89">
        <f t="shared" si="9"/>
        <v>12520.855634131283</v>
      </c>
      <c r="N49" s="89">
        <f t="shared" si="10"/>
        <v>80850.85563413128</v>
      </c>
      <c r="O49" s="89">
        <f t="shared" si="11"/>
        <v>26370.142085496176</v>
      </c>
      <c r="P49" s="90">
        <f t="shared" si="4"/>
        <v>0.95393633285402246</v>
      </c>
      <c r="Q49" s="1">
        <v>861.09794007302844</v>
      </c>
      <c r="R49" s="93">
        <f t="shared" si="12"/>
        <v>6.419362997646412E-2</v>
      </c>
      <c r="S49" s="94">
        <f t="shared" si="12"/>
        <v>6.8011676267964796E-2</v>
      </c>
      <c r="T49" s="92">
        <v>3066</v>
      </c>
      <c r="U49" s="1">
        <v>64208.24</v>
      </c>
      <c r="V49" s="1">
        <v>20867.156321091974</v>
      </c>
      <c r="W49" s="195"/>
      <c r="X49" s="89">
        <v>0</v>
      </c>
      <c r="Y49" s="89">
        <f t="shared" si="13"/>
        <v>0</v>
      </c>
      <c r="Z49" s="1"/>
      <c r="AA49" s="1"/>
    </row>
    <row r="50" spans="2:27">
      <c r="B50" s="204">
        <v>1563</v>
      </c>
      <c r="C50" t="s">
        <v>78</v>
      </c>
      <c r="D50" s="1">
        <v>202611</v>
      </c>
      <c r="E50" s="86">
        <f t="shared" si="5"/>
        <v>28560.8965322808</v>
      </c>
      <c r="F50" s="87">
        <f t="shared" si="0"/>
        <v>1.033186579453899</v>
      </c>
      <c r="G50" s="189">
        <f t="shared" si="6"/>
        <v>-586.73594777063238</v>
      </c>
      <c r="H50" s="189">
        <f t="shared" si="7"/>
        <v>-4162.3048134848659</v>
      </c>
      <c r="I50" s="189">
        <f t="shared" si="1"/>
        <v>0</v>
      </c>
      <c r="J50" s="88">
        <f t="shared" si="2"/>
        <v>0</v>
      </c>
      <c r="K50" s="189">
        <f t="shared" si="8"/>
        <v>-252.85772178234464</v>
      </c>
      <c r="L50" s="88">
        <f t="shared" si="3"/>
        <v>-1793.772678323953</v>
      </c>
      <c r="M50" s="89">
        <f t="shared" si="9"/>
        <v>-5956.0774918088191</v>
      </c>
      <c r="N50" s="89">
        <f t="shared" si="10"/>
        <v>196654.92250819117</v>
      </c>
      <c r="O50" s="89">
        <f t="shared" si="11"/>
        <v>27721.302862727822</v>
      </c>
      <c r="P50" s="90">
        <f t="shared" si="4"/>
        <v>1.002814391711258</v>
      </c>
      <c r="Q50" s="1">
        <v>-826.6348647132636</v>
      </c>
      <c r="R50" s="93">
        <f t="shared" si="12"/>
        <v>6.2223532145233594E-2</v>
      </c>
      <c r="S50" s="94">
        <f t="shared" si="12"/>
        <v>7.704734518193751E-2</v>
      </c>
      <c r="T50" s="92">
        <v>7094</v>
      </c>
      <c r="U50" s="1">
        <v>190742.33799999999</v>
      </c>
      <c r="V50" s="1">
        <v>26517.7725566523</v>
      </c>
      <c r="W50" s="195"/>
      <c r="X50" s="89">
        <v>0</v>
      </c>
      <c r="Y50" s="89">
        <f t="shared" si="13"/>
        <v>0</v>
      </c>
      <c r="Z50" s="1"/>
      <c r="AA50" s="1"/>
    </row>
    <row r="51" spans="2:27">
      <c r="B51" s="204">
        <v>1566</v>
      </c>
      <c r="C51" t="s">
        <v>79</v>
      </c>
      <c r="D51" s="1">
        <v>138782</v>
      </c>
      <c r="E51" s="86">
        <f t="shared" si="5"/>
        <v>23199.933132731527</v>
      </c>
      <c r="F51" s="87">
        <f t="shared" si="0"/>
        <v>0.83925445161969137</v>
      </c>
      <c r="G51" s="189">
        <f t="shared" si="6"/>
        <v>2844.2806279409024</v>
      </c>
      <c r="H51" s="189">
        <f t="shared" si="7"/>
        <v>17014.486716342479</v>
      </c>
      <c r="I51" s="189">
        <f t="shared" si="1"/>
        <v>587.92171191905959</v>
      </c>
      <c r="J51" s="88">
        <f t="shared" si="2"/>
        <v>3516.9476806998146</v>
      </c>
      <c r="K51" s="189">
        <f t="shared" si="8"/>
        <v>335.06399013671495</v>
      </c>
      <c r="L51" s="88">
        <f t="shared" si="3"/>
        <v>2004.3527889978288</v>
      </c>
      <c r="M51" s="89">
        <f t="shared" si="9"/>
        <v>19018.839505340307</v>
      </c>
      <c r="N51" s="89">
        <f t="shared" si="10"/>
        <v>157800.83950534032</v>
      </c>
      <c r="O51" s="89">
        <f t="shared" si="11"/>
        <v>26379.277750809149</v>
      </c>
      <c r="P51" s="90">
        <f t="shared" si="4"/>
        <v>0.9542668143144023</v>
      </c>
      <c r="Q51" s="1">
        <v>1905.8129867961215</v>
      </c>
      <c r="R51" s="93">
        <f t="shared" si="12"/>
        <v>8.6024482730190185E-2</v>
      </c>
      <c r="S51" s="94">
        <f t="shared" si="12"/>
        <v>8.0214923477872263E-2</v>
      </c>
      <c r="T51" s="92">
        <v>5982</v>
      </c>
      <c r="U51" s="1">
        <v>127789.016</v>
      </c>
      <c r="V51" s="1">
        <v>21477.145546218486</v>
      </c>
      <c r="W51" s="195"/>
      <c r="X51" s="89">
        <v>0</v>
      </c>
      <c r="Y51" s="89">
        <f t="shared" si="13"/>
        <v>0</v>
      </c>
      <c r="Z51" s="1"/>
      <c r="AA51" s="1"/>
    </row>
    <row r="52" spans="2:27">
      <c r="B52" s="204">
        <v>1573</v>
      </c>
      <c r="C52" t="s">
        <v>80</v>
      </c>
      <c r="D52" s="1">
        <v>55405</v>
      </c>
      <c r="E52" s="86">
        <f t="shared" si="5"/>
        <v>25878.094348435312</v>
      </c>
      <c r="F52" s="87">
        <f t="shared" si="0"/>
        <v>0.93613657233854408</v>
      </c>
      <c r="G52" s="189">
        <f t="shared" si="6"/>
        <v>1130.2574498904798</v>
      </c>
      <c r="H52" s="189">
        <f t="shared" si="7"/>
        <v>2419.8812002155178</v>
      </c>
      <c r="I52" s="189">
        <f t="shared" si="1"/>
        <v>0</v>
      </c>
      <c r="J52" s="88">
        <f t="shared" si="2"/>
        <v>0</v>
      </c>
      <c r="K52" s="189">
        <f t="shared" si="8"/>
        <v>-252.85772178234464</v>
      </c>
      <c r="L52" s="88">
        <f t="shared" si="3"/>
        <v>-541.36838233599985</v>
      </c>
      <c r="M52" s="89">
        <f t="shared" si="9"/>
        <v>1878.512817879518</v>
      </c>
      <c r="N52" s="89">
        <f t="shared" si="10"/>
        <v>57283.51281787952</v>
      </c>
      <c r="O52" s="89">
        <f t="shared" si="11"/>
        <v>26755.494076543448</v>
      </c>
      <c r="P52" s="90">
        <f t="shared" si="4"/>
        <v>0.96787638914973029</v>
      </c>
      <c r="Q52" s="1">
        <v>249.75193045515789</v>
      </c>
      <c r="R52" s="93">
        <f t="shared" si="12"/>
        <v>7.9351704800026318E-2</v>
      </c>
      <c r="S52" s="94">
        <f t="shared" si="12"/>
        <v>9.2963333024968425E-2</v>
      </c>
      <c r="T52" s="92">
        <v>2141</v>
      </c>
      <c r="U52" s="1">
        <v>51331.739000000001</v>
      </c>
      <c r="V52" s="1">
        <v>23677.001383763836</v>
      </c>
      <c r="W52" s="195"/>
      <c r="X52" s="89">
        <v>0</v>
      </c>
      <c r="Y52" s="89">
        <f t="shared" si="13"/>
        <v>0</v>
      </c>
      <c r="Z52" s="1"/>
      <c r="AA52" s="1"/>
    </row>
    <row r="53" spans="2:27">
      <c r="B53" s="204">
        <v>1576</v>
      </c>
      <c r="C53" t="s">
        <v>81</v>
      </c>
      <c r="D53" s="1">
        <v>86303</v>
      </c>
      <c r="E53" s="86">
        <f t="shared" si="5"/>
        <v>25601.601898546429</v>
      </c>
      <c r="F53" s="87">
        <f t="shared" si="0"/>
        <v>0.9261344952600935</v>
      </c>
      <c r="G53" s="189">
        <f t="shared" si="6"/>
        <v>1307.2126178193651</v>
      </c>
      <c r="H53" s="189">
        <f t="shared" si="7"/>
        <v>4406.6137346690803</v>
      </c>
      <c r="I53" s="189">
        <f t="shared" si="1"/>
        <v>0</v>
      </c>
      <c r="J53" s="88">
        <f t="shared" si="2"/>
        <v>0</v>
      </c>
      <c r="K53" s="189">
        <f t="shared" si="8"/>
        <v>-252.85772178234464</v>
      </c>
      <c r="L53" s="88">
        <f t="shared" si="3"/>
        <v>-852.38338012828376</v>
      </c>
      <c r="M53" s="89">
        <f t="shared" si="9"/>
        <v>3554.2303545407967</v>
      </c>
      <c r="N53" s="89">
        <f t="shared" si="10"/>
        <v>89857.230354540792</v>
      </c>
      <c r="O53" s="89">
        <f t="shared" si="11"/>
        <v>26655.956794583446</v>
      </c>
      <c r="P53" s="90">
        <f t="shared" si="4"/>
        <v>0.96427564140148792</v>
      </c>
      <c r="Q53" s="1">
        <v>258.88470694269972</v>
      </c>
      <c r="R53" s="93">
        <f t="shared" si="12"/>
        <v>8.9643990835541337E-2</v>
      </c>
      <c r="S53" s="94">
        <f t="shared" si="12"/>
        <v>9.7078524145899597E-2</v>
      </c>
      <c r="T53" s="92">
        <v>3371</v>
      </c>
      <c r="U53" s="1">
        <v>79202.933000000005</v>
      </c>
      <c r="V53" s="1">
        <v>23336.161756040074</v>
      </c>
      <c r="W53" s="195"/>
      <c r="X53" s="89">
        <v>0</v>
      </c>
      <c r="Y53" s="89">
        <f t="shared" si="13"/>
        <v>0</v>
      </c>
      <c r="Z53" s="1"/>
      <c r="AA53" s="1"/>
    </row>
    <row r="54" spans="2:27">
      <c r="B54" s="204">
        <v>1577</v>
      </c>
      <c r="C54" t="s">
        <v>82</v>
      </c>
      <c r="D54" s="1">
        <v>240834</v>
      </c>
      <c r="E54" s="86">
        <f t="shared" si="5"/>
        <v>21876.101371605047</v>
      </c>
      <c r="F54" s="87">
        <f t="shared" si="0"/>
        <v>0.79136501623362809</v>
      </c>
      <c r="G54" s="189">
        <f t="shared" si="6"/>
        <v>3691.5329550618494</v>
      </c>
      <c r="H54" s="189">
        <f t="shared" si="7"/>
        <v>40640.0863022759</v>
      </c>
      <c r="I54" s="189">
        <f t="shared" si="1"/>
        <v>1051.2628283133274</v>
      </c>
      <c r="J54" s="88">
        <f t="shared" si="2"/>
        <v>11573.352476901422</v>
      </c>
      <c r="K54" s="189">
        <f t="shared" si="8"/>
        <v>798.40510653098272</v>
      </c>
      <c r="L54" s="88">
        <f t="shared" si="3"/>
        <v>8789.6418177995893</v>
      </c>
      <c r="M54" s="89">
        <f t="shared" si="9"/>
        <v>49429.728120075488</v>
      </c>
      <c r="N54" s="89">
        <f t="shared" si="10"/>
        <v>290263.72812007548</v>
      </c>
      <c r="O54" s="89">
        <f t="shared" si="11"/>
        <v>26366.039433197879</v>
      </c>
      <c r="P54" s="90">
        <f t="shared" si="4"/>
        <v>0.95378791996054146</v>
      </c>
      <c r="Q54" s="1">
        <v>5137.2068859308929</v>
      </c>
      <c r="R54" s="93">
        <f t="shared" si="12"/>
        <v>5.248384443591822E-2</v>
      </c>
      <c r="S54" s="94">
        <f t="shared" si="12"/>
        <v>6.4147304243455716E-2</v>
      </c>
      <c r="T54" s="92">
        <v>11009</v>
      </c>
      <c r="U54" s="1">
        <v>228824.41500000001</v>
      </c>
      <c r="V54" s="1">
        <v>20557.399604707574</v>
      </c>
      <c r="W54" s="195"/>
      <c r="X54" s="89">
        <v>0</v>
      </c>
      <c r="Y54" s="89">
        <f t="shared" si="13"/>
        <v>0</v>
      </c>
      <c r="Z54" s="1"/>
      <c r="AA54" s="1"/>
    </row>
    <row r="55" spans="2:27">
      <c r="B55" s="204">
        <v>1578</v>
      </c>
      <c r="C55" t="s">
        <v>83</v>
      </c>
      <c r="D55" s="1">
        <v>64077</v>
      </c>
      <c r="E55" s="86">
        <f t="shared" si="5"/>
        <v>25157.832744405183</v>
      </c>
      <c r="F55" s="87">
        <f t="shared" si="0"/>
        <v>0.91008120596939734</v>
      </c>
      <c r="G55" s="189">
        <f t="shared" si="6"/>
        <v>1591.2248764697626</v>
      </c>
      <c r="H55" s="189">
        <f t="shared" si="7"/>
        <v>4052.8497603684855</v>
      </c>
      <c r="I55" s="189">
        <f t="shared" si="1"/>
        <v>0</v>
      </c>
      <c r="J55" s="88">
        <f t="shared" si="2"/>
        <v>0</v>
      </c>
      <c r="K55" s="189">
        <f t="shared" si="8"/>
        <v>-252.85772178234464</v>
      </c>
      <c r="L55" s="88">
        <f t="shared" si="3"/>
        <v>-644.0286173796319</v>
      </c>
      <c r="M55" s="89">
        <f t="shared" si="9"/>
        <v>3408.8211429888534</v>
      </c>
      <c r="N55" s="89">
        <f t="shared" si="10"/>
        <v>67485.821142988847</v>
      </c>
      <c r="O55" s="89">
        <f t="shared" si="11"/>
        <v>26496.199899092597</v>
      </c>
      <c r="P55" s="90">
        <f t="shared" si="4"/>
        <v>0.9584964572568373</v>
      </c>
      <c r="Q55" s="1">
        <v>805.51835911690205</v>
      </c>
      <c r="R55" s="93">
        <f t="shared" si="12"/>
        <v>4.5503220114674579E-2</v>
      </c>
      <c r="S55" s="93">
        <f t="shared" si="12"/>
        <v>2.8673368514870238E-2</v>
      </c>
      <c r="T55" s="92">
        <v>2547</v>
      </c>
      <c r="U55" s="1">
        <v>61288.19</v>
      </c>
      <c r="V55" s="1">
        <v>24456.580207501996</v>
      </c>
      <c r="W55" s="195"/>
      <c r="X55" s="89">
        <v>0</v>
      </c>
      <c r="Y55" s="89">
        <f t="shared" si="13"/>
        <v>0</v>
      </c>
      <c r="Z55" s="1"/>
      <c r="AA55" s="1"/>
    </row>
    <row r="56" spans="2:27">
      <c r="B56" s="204">
        <v>1579</v>
      </c>
      <c r="C56" t="s">
        <v>84</v>
      </c>
      <c r="D56" s="1">
        <v>329880</v>
      </c>
      <c r="E56" s="86">
        <f t="shared" si="5"/>
        <v>24366.96705569508</v>
      </c>
      <c r="F56" s="87">
        <f t="shared" si="0"/>
        <v>0.88147174636079206</v>
      </c>
      <c r="G56" s="189">
        <f t="shared" si="6"/>
        <v>2097.378917244228</v>
      </c>
      <c r="H56" s="189">
        <f t="shared" si="7"/>
        <v>28394.315781652356</v>
      </c>
      <c r="I56" s="189">
        <f t="shared" si="1"/>
        <v>179.45983888181581</v>
      </c>
      <c r="J56" s="88">
        <f t="shared" si="2"/>
        <v>2429.5272987820226</v>
      </c>
      <c r="K56" s="189">
        <f t="shared" si="8"/>
        <v>-73.397882900528828</v>
      </c>
      <c r="L56" s="88">
        <f t="shared" si="3"/>
        <v>-993.66053870735925</v>
      </c>
      <c r="M56" s="89">
        <f t="shared" si="9"/>
        <v>27400.655242944998</v>
      </c>
      <c r="N56" s="89">
        <f t="shared" si="10"/>
        <v>357280.65524294501</v>
      </c>
      <c r="O56" s="89">
        <f t="shared" si="11"/>
        <v>26390.948090038779</v>
      </c>
      <c r="P56" s="90">
        <f t="shared" si="4"/>
        <v>0.95468898726181317</v>
      </c>
      <c r="Q56" s="1">
        <v>-732.59713218899924</v>
      </c>
      <c r="R56" s="93">
        <f t="shared" si="12"/>
        <v>9.7556908789856817E-2</v>
      </c>
      <c r="S56" s="93">
        <f t="shared" si="12"/>
        <v>9.1233268748077412E-2</v>
      </c>
      <c r="T56" s="92">
        <v>13538</v>
      </c>
      <c r="U56" s="1">
        <v>300558.44699999999</v>
      </c>
      <c r="V56" s="1">
        <v>22329.750891530461</v>
      </c>
      <c r="W56" s="195"/>
      <c r="X56" s="89">
        <v>0</v>
      </c>
      <c r="Y56" s="89">
        <f t="shared" si="13"/>
        <v>0</v>
      </c>
      <c r="Z56" s="1"/>
      <c r="AA56" s="1"/>
    </row>
    <row r="57" spans="2:27">
      <c r="B57" s="204">
        <v>1580</v>
      </c>
      <c r="C57" s="225" t="s">
        <v>85</v>
      </c>
      <c r="D57" s="1">
        <v>231087</v>
      </c>
      <c r="E57" s="86">
        <f t="shared" si="5"/>
        <v>24427.801268498944</v>
      </c>
      <c r="F57" s="87">
        <f t="shared" si="0"/>
        <v>0.88367241580299793</v>
      </c>
      <c r="G57" s="189">
        <f t="shared" si="6"/>
        <v>2058.4450210497553</v>
      </c>
      <c r="H57" s="189">
        <f t="shared" si="7"/>
        <v>19472.889899130685</v>
      </c>
      <c r="I57" s="189">
        <f t="shared" si="1"/>
        <v>158.16786440046343</v>
      </c>
      <c r="J57" s="88">
        <f t="shared" si="2"/>
        <v>1496.267997228384</v>
      </c>
      <c r="K57" s="189">
        <f t="shared" si="8"/>
        <v>-94.689857381881211</v>
      </c>
      <c r="L57" s="88">
        <f t="shared" si="3"/>
        <v>-895.76605083259631</v>
      </c>
      <c r="M57" s="89">
        <f t="shared" si="9"/>
        <v>18577.123848298088</v>
      </c>
      <c r="N57" s="89">
        <f t="shared" si="10"/>
        <v>249664.1238482981</v>
      </c>
      <c r="O57" s="89">
        <f t="shared" si="11"/>
        <v>26391.556432166821</v>
      </c>
      <c r="P57" s="90">
        <f t="shared" si="4"/>
        <v>0.95471099395623527</v>
      </c>
      <c r="Q57" s="1">
        <v>1239.1027206036561</v>
      </c>
      <c r="R57" s="93">
        <f t="shared" si="12"/>
        <v>8.0901108405999095E-2</v>
      </c>
      <c r="S57" s="93">
        <f t="shared" si="12"/>
        <v>7.5073840274000617E-2</v>
      </c>
      <c r="T57" s="92">
        <v>9460</v>
      </c>
      <c r="U57" s="1">
        <v>213791.06580877057</v>
      </c>
      <c r="V57" s="1">
        <v>22721.975322432838</v>
      </c>
      <c r="W57" s="195"/>
      <c r="X57" s="89">
        <v>0</v>
      </c>
      <c r="Y57" s="89">
        <f t="shared" si="13"/>
        <v>0</v>
      </c>
      <c r="Z57" s="1"/>
      <c r="AA57" s="1"/>
    </row>
    <row r="58" spans="2:27">
      <c r="B58" s="204">
        <v>1804</v>
      </c>
      <c r="C58" t="s">
        <v>86</v>
      </c>
      <c r="D58" s="1">
        <v>1453100</v>
      </c>
      <c r="E58" s="86">
        <f t="shared" si="5"/>
        <v>27090.868414183973</v>
      </c>
      <c r="F58" s="87">
        <f t="shared" si="0"/>
        <v>0.98000851057497285</v>
      </c>
      <c r="G58" s="189">
        <f t="shared" si="6"/>
        <v>354.08204781133685</v>
      </c>
      <c r="H58" s="189">
        <f t="shared" si="7"/>
        <v>18992.252880504486</v>
      </c>
      <c r="I58" s="189">
        <f t="shared" si="1"/>
        <v>0</v>
      </c>
      <c r="J58" s="88">
        <f t="shared" si="2"/>
        <v>0</v>
      </c>
      <c r="K58" s="189">
        <f t="shared" si="8"/>
        <v>-252.85772178234464</v>
      </c>
      <c r="L58" s="88">
        <f t="shared" si="3"/>
        <v>-13562.782480961401</v>
      </c>
      <c r="M58" s="89">
        <f t="shared" si="9"/>
        <v>5429.4703995430846</v>
      </c>
      <c r="N58" s="89">
        <f t="shared" si="10"/>
        <v>1458529.4703995432</v>
      </c>
      <c r="O58" s="89">
        <f t="shared" si="11"/>
        <v>27192.092740212967</v>
      </c>
      <c r="P58" s="90">
        <f t="shared" si="4"/>
        <v>0.9836702869148447</v>
      </c>
      <c r="Q58" s="1">
        <v>-248.46970305752075</v>
      </c>
      <c r="R58" s="93">
        <f t="shared" si="12"/>
        <v>6.9107431010168585E-2</v>
      </c>
      <c r="S58" s="93">
        <f t="shared" si="12"/>
        <v>7.0841506600195919E-2</v>
      </c>
      <c r="T58" s="92">
        <v>53638</v>
      </c>
      <c r="U58" s="1">
        <v>1359171.172</v>
      </c>
      <c r="V58" s="1">
        <v>25298.672349930199</v>
      </c>
      <c r="W58" s="195"/>
      <c r="X58" s="89">
        <v>0</v>
      </c>
      <c r="Y58" s="89">
        <f t="shared" si="13"/>
        <v>0</v>
      </c>
      <c r="Z58" s="1"/>
      <c r="AA58" s="1"/>
    </row>
    <row r="59" spans="2:27">
      <c r="B59" s="204">
        <v>1806</v>
      </c>
      <c r="C59" t="s">
        <v>87</v>
      </c>
      <c r="D59" s="1">
        <v>560042</v>
      </c>
      <c r="E59" s="86">
        <f t="shared" si="5"/>
        <v>25871.575737977546</v>
      </c>
      <c r="F59" s="87">
        <f t="shared" si="0"/>
        <v>0.93590076248453469</v>
      </c>
      <c r="G59" s="189">
        <f t="shared" si="6"/>
        <v>1134.4293605834503</v>
      </c>
      <c r="H59" s="189">
        <f t="shared" si="7"/>
        <v>24556.992368549945</v>
      </c>
      <c r="I59" s="189">
        <f t="shared" si="1"/>
        <v>0</v>
      </c>
      <c r="J59" s="88">
        <f t="shared" si="2"/>
        <v>0</v>
      </c>
      <c r="K59" s="189">
        <f t="shared" si="8"/>
        <v>-252.85772178234464</v>
      </c>
      <c r="L59" s="88">
        <f t="shared" si="3"/>
        <v>-5473.6111034224141</v>
      </c>
      <c r="M59" s="89">
        <f t="shared" si="9"/>
        <v>19083.381265127529</v>
      </c>
      <c r="N59" s="89">
        <f t="shared" si="10"/>
        <v>579125.38126512757</v>
      </c>
      <c r="O59" s="89">
        <f t="shared" si="11"/>
        <v>26753.147376778656</v>
      </c>
      <c r="P59" s="90">
        <f t="shared" si="4"/>
        <v>0.96779149760228711</v>
      </c>
      <c r="Q59" s="1">
        <v>2140.4107419723659</v>
      </c>
      <c r="R59" s="93">
        <f t="shared" si="12"/>
        <v>8.3429042919217711E-2</v>
      </c>
      <c r="S59" s="93">
        <f t="shared" si="12"/>
        <v>8.0626251474515145E-2</v>
      </c>
      <c r="T59" s="92">
        <v>21647</v>
      </c>
      <c r="U59" s="1">
        <v>516916.17800000001</v>
      </c>
      <c r="V59" s="1">
        <v>23941.280070399702</v>
      </c>
      <c r="W59" s="195"/>
      <c r="X59" s="89">
        <v>0</v>
      </c>
      <c r="Y59" s="89">
        <f t="shared" si="13"/>
        <v>0</v>
      </c>
      <c r="Z59" s="1"/>
      <c r="AA59" s="1"/>
    </row>
    <row r="60" spans="2:27">
      <c r="B60" s="204">
        <v>1811</v>
      </c>
      <c r="C60" t="s">
        <v>88</v>
      </c>
      <c r="D60" s="1">
        <v>33360</v>
      </c>
      <c r="E60" s="86">
        <f t="shared" si="5"/>
        <v>24511.388684790596</v>
      </c>
      <c r="F60" s="87">
        <f t="shared" si="0"/>
        <v>0.88669617931217737</v>
      </c>
      <c r="G60" s="189">
        <f t="shared" si="6"/>
        <v>2004.9490746230981</v>
      </c>
      <c r="H60" s="189">
        <f t="shared" si="7"/>
        <v>2728.7356905620363</v>
      </c>
      <c r="I60" s="189">
        <f t="shared" si="1"/>
        <v>128.91226869838536</v>
      </c>
      <c r="J60" s="88">
        <f t="shared" si="2"/>
        <v>175.44959769850249</v>
      </c>
      <c r="K60" s="189">
        <f t="shared" si="8"/>
        <v>-123.94545308395928</v>
      </c>
      <c r="L60" s="88">
        <f t="shared" si="3"/>
        <v>-168.68976164726857</v>
      </c>
      <c r="M60" s="89">
        <f t="shared" si="9"/>
        <v>2560.045928914768</v>
      </c>
      <c r="N60" s="89">
        <f t="shared" si="10"/>
        <v>35920.045928914769</v>
      </c>
      <c r="O60" s="89">
        <f t="shared" si="11"/>
        <v>26392.392306329737</v>
      </c>
      <c r="P60" s="90">
        <f t="shared" si="4"/>
        <v>0.95474123159132707</v>
      </c>
      <c r="Q60" s="1">
        <v>673.32438566190149</v>
      </c>
      <c r="R60" s="93">
        <f t="shared" si="12"/>
        <v>-2.2490669862339887E-3</v>
      </c>
      <c r="S60" s="93">
        <f t="shared" si="12"/>
        <v>7.2812505223472258E-3</v>
      </c>
      <c r="T60" s="92">
        <v>1361</v>
      </c>
      <c r="U60" s="1">
        <v>33435.197999999997</v>
      </c>
      <c r="V60" s="1">
        <v>24334.20524017467</v>
      </c>
      <c r="W60" s="195"/>
      <c r="X60" s="89">
        <v>0</v>
      </c>
      <c r="Y60" s="89">
        <f t="shared" si="13"/>
        <v>0</v>
      </c>
      <c r="Z60" s="1"/>
      <c r="AA60" s="1"/>
    </row>
    <row r="61" spans="2:27">
      <c r="B61" s="204">
        <v>1812</v>
      </c>
      <c r="C61" t="s">
        <v>89</v>
      </c>
      <c r="D61" s="1">
        <v>43454</v>
      </c>
      <c r="E61" s="86">
        <f t="shared" si="5"/>
        <v>21662.013958125623</v>
      </c>
      <c r="F61" s="87">
        <f t="shared" si="0"/>
        <v>0.78362043292942629</v>
      </c>
      <c r="G61" s="189">
        <f t="shared" si="6"/>
        <v>3828.5488996886811</v>
      </c>
      <c r="H61" s="189">
        <f t="shared" si="7"/>
        <v>7680.069092775494</v>
      </c>
      <c r="I61" s="189">
        <f t="shared" si="1"/>
        <v>1126.193423031126</v>
      </c>
      <c r="J61" s="88">
        <f t="shared" si="2"/>
        <v>2259.1440066004388</v>
      </c>
      <c r="K61" s="189">
        <f t="shared" si="8"/>
        <v>873.33570124878133</v>
      </c>
      <c r="L61" s="88">
        <f t="shared" si="3"/>
        <v>1751.9114167050554</v>
      </c>
      <c r="M61" s="89">
        <f t="shared" si="9"/>
        <v>9431.9805094805488</v>
      </c>
      <c r="N61" s="89">
        <f t="shared" si="10"/>
        <v>52885.980509480549</v>
      </c>
      <c r="O61" s="89">
        <f t="shared" si="11"/>
        <v>26363.898559063084</v>
      </c>
      <c r="P61" s="90">
        <f t="shared" si="4"/>
        <v>0.95371047412749943</v>
      </c>
      <c r="Q61" s="1">
        <v>1019.1028270666975</v>
      </c>
      <c r="R61" s="93">
        <f t="shared" si="12"/>
        <v>9.2814077227858657E-2</v>
      </c>
      <c r="S61" s="93">
        <f t="shared" si="12"/>
        <v>7.8105213775639226E-2</v>
      </c>
      <c r="T61" s="92">
        <v>2006</v>
      </c>
      <c r="U61" s="1">
        <v>39763.396999999997</v>
      </c>
      <c r="V61" s="1">
        <v>20092.671551288528</v>
      </c>
      <c r="W61" s="195"/>
      <c r="X61" s="89">
        <v>0</v>
      </c>
      <c r="Y61" s="89">
        <f t="shared" si="13"/>
        <v>0</v>
      </c>
      <c r="Z61" s="1"/>
      <c r="AA61" s="1"/>
    </row>
    <row r="62" spans="2:27">
      <c r="B62" s="204">
        <v>1813</v>
      </c>
      <c r="C62" t="s">
        <v>90</v>
      </c>
      <c r="D62" s="1">
        <v>182506</v>
      </c>
      <c r="E62" s="86">
        <f t="shared" si="5"/>
        <v>23275.857671215406</v>
      </c>
      <c r="F62" s="87">
        <f t="shared" si="0"/>
        <v>0.84200101155782614</v>
      </c>
      <c r="G62" s="189">
        <f t="shared" si="6"/>
        <v>2795.6889233112197</v>
      </c>
      <c r="H62" s="189">
        <f t="shared" si="7"/>
        <v>21920.996847683273</v>
      </c>
      <c r="I62" s="189">
        <f t="shared" si="1"/>
        <v>561.34812344970169</v>
      </c>
      <c r="J62" s="88">
        <f t="shared" si="2"/>
        <v>4401.5306359691103</v>
      </c>
      <c r="K62" s="189">
        <f t="shared" si="8"/>
        <v>308.49040166735705</v>
      </c>
      <c r="L62" s="88">
        <f t="shared" si="3"/>
        <v>2418.8732394737467</v>
      </c>
      <c r="M62" s="89">
        <f t="shared" si="9"/>
        <v>24339.870087157018</v>
      </c>
      <c r="N62" s="89">
        <f t="shared" si="10"/>
        <v>206845.870087157</v>
      </c>
      <c r="O62" s="89">
        <f t="shared" si="11"/>
        <v>26380.03699619398</v>
      </c>
      <c r="P62" s="90">
        <f t="shared" si="4"/>
        <v>0.95429427991378335</v>
      </c>
      <c r="Q62" s="1">
        <v>2498.7033783798397</v>
      </c>
      <c r="R62" s="93">
        <f t="shared" si="12"/>
        <v>5.3512459583251036E-2</v>
      </c>
      <c r="S62" s="93">
        <f t="shared" si="12"/>
        <v>5.3109381228608747E-2</v>
      </c>
      <c r="T62" s="92">
        <v>7841</v>
      </c>
      <c r="U62" s="1">
        <v>173235.73</v>
      </c>
      <c r="V62" s="1">
        <v>22102.032406226081</v>
      </c>
      <c r="W62" s="195"/>
      <c r="X62" s="89">
        <v>0</v>
      </c>
      <c r="Y62" s="89">
        <f t="shared" si="13"/>
        <v>0</v>
      </c>
      <c r="Z62" s="1"/>
      <c r="AA62" s="1"/>
    </row>
    <row r="63" spans="2:27">
      <c r="B63" s="204">
        <v>1815</v>
      </c>
      <c r="C63" t="s">
        <v>91</v>
      </c>
      <c r="D63" s="1">
        <v>26247</v>
      </c>
      <c r="E63" s="86">
        <f t="shared" si="5"/>
        <v>21836.106489184695</v>
      </c>
      <c r="F63" s="87">
        <f t="shared" si="0"/>
        <v>0.78991820675701241</v>
      </c>
      <c r="G63" s="189">
        <f t="shared" si="6"/>
        <v>3717.1296798108751</v>
      </c>
      <c r="H63" s="189">
        <f t="shared" si="7"/>
        <v>4467.9898751326718</v>
      </c>
      <c r="I63" s="189">
        <f t="shared" si="1"/>
        <v>1065.2610371604508</v>
      </c>
      <c r="J63" s="88">
        <f t="shared" si="2"/>
        <v>1280.4437666668616</v>
      </c>
      <c r="K63" s="189">
        <f t="shared" si="8"/>
        <v>812.40331537810607</v>
      </c>
      <c r="L63" s="88">
        <f t="shared" si="3"/>
        <v>976.50878508448341</v>
      </c>
      <c r="M63" s="89">
        <f t="shared" si="9"/>
        <v>5444.4986602171557</v>
      </c>
      <c r="N63" s="89">
        <f t="shared" si="10"/>
        <v>31691.498660217156</v>
      </c>
      <c r="O63" s="89">
        <f t="shared" si="11"/>
        <v>26365.639484373674</v>
      </c>
      <c r="P63" s="90">
        <f t="shared" si="4"/>
        <v>0.95377345186577533</v>
      </c>
      <c r="Q63" s="1">
        <v>412.40011871094703</v>
      </c>
      <c r="R63" s="93">
        <f t="shared" si="12"/>
        <v>0.10745639203222103</v>
      </c>
      <c r="S63" s="93">
        <f t="shared" si="12"/>
        <v>0.11206311579275469</v>
      </c>
      <c r="T63" s="92">
        <v>1202</v>
      </c>
      <c r="U63" s="1">
        <v>23700.256000000001</v>
      </c>
      <c r="V63" s="1">
        <v>19635.671913835955</v>
      </c>
      <c r="W63" s="195"/>
      <c r="X63" s="89">
        <v>0</v>
      </c>
      <c r="Y63" s="89">
        <f t="shared" si="13"/>
        <v>0</v>
      </c>
      <c r="Z63" s="1"/>
      <c r="AA63" s="1"/>
    </row>
    <row r="64" spans="2:27">
      <c r="B64" s="204">
        <v>1816</v>
      </c>
      <c r="C64" t="s">
        <v>92</v>
      </c>
      <c r="D64" s="1">
        <v>12257</v>
      </c>
      <c r="E64" s="86">
        <f t="shared" si="5"/>
        <v>25696.01677148847</v>
      </c>
      <c r="F64" s="87">
        <f t="shared" si="0"/>
        <v>0.92954994055307683</v>
      </c>
      <c r="G64" s="189">
        <f t="shared" si="6"/>
        <v>1246.7870991364587</v>
      </c>
      <c r="H64" s="189">
        <f t="shared" si="7"/>
        <v>594.71744628809074</v>
      </c>
      <c r="I64" s="189">
        <f t="shared" si="1"/>
        <v>0</v>
      </c>
      <c r="J64" s="88">
        <f t="shared" si="2"/>
        <v>0</v>
      </c>
      <c r="K64" s="189">
        <f t="shared" si="8"/>
        <v>-252.85772178234464</v>
      </c>
      <c r="L64" s="88">
        <f t="shared" si="3"/>
        <v>-120.6131332901784</v>
      </c>
      <c r="M64" s="89">
        <f t="shared" si="9"/>
        <v>474.10431299791236</v>
      </c>
      <c r="N64" s="89">
        <f t="shared" si="10"/>
        <v>12731.104312997912</v>
      </c>
      <c r="O64" s="89">
        <f t="shared" si="11"/>
        <v>26689.946148842584</v>
      </c>
      <c r="P64" s="90">
        <f t="shared" si="4"/>
        <v>0.96550520170696208</v>
      </c>
      <c r="Q64" s="1">
        <v>172.36124746712267</v>
      </c>
      <c r="R64" s="93">
        <f t="shared" si="12"/>
        <v>0.3456204867178575</v>
      </c>
      <c r="S64" s="93">
        <f t="shared" si="12"/>
        <v>0.32587343555009024</v>
      </c>
      <c r="T64" s="92">
        <v>477</v>
      </c>
      <c r="U64" s="1">
        <v>9108.8089999999993</v>
      </c>
      <c r="V64" s="1">
        <v>19380.444680851062</v>
      </c>
      <c r="W64" s="195"/>
      <c r="X64" s="89">
        <v>0</v>
      </c>
      <c r="Y64" s="89">
        <f t="shared" si="13"/>
        <v>0</v>
      </c>
      <c r="Z64" s="1"/>
      <c r="AA64" s="1"/>
    </row>
    <row r="65" spans="2:27">
      <c r="B65" s="204">
        <v>1818</v>
      </c>
      <c r="C65" t="s">
        <v>64</v>
      </c>
      <c r="D65" s="1">
        <v>44801</v>
      </c>
      <c r="E65" s="86">
        <f t="shared" si="5"/>
        <v>23906.616862326573</v>
      </c>
      <c r="F65" s="87">
        <f t="shared" si="0"/>
        <v>0.86481864021267885</v>
      </c>
      <c r="G65" s="189">
        <f t="shared" si="6"/>
        <v>2392.0030410000727</v>
      </c>
      <c r="H65" s="189">
        <f t="shared" si="7"/>
        <v>4482.6136988341359</v>
      </c>
      <c r="I65" s="189">
        <f t="shared" si="1"/>
        <v>340.5824065607934</v>
      </c>
      <c r="J65" s="88">
        <f t="shared" si="2"/>
        <v>638.25142989492679</v>
      </c>
      <c r="K65" s="189">
        <f t="shared" si="8"/>
        <v>87.724684778448761</v>
      </c>
      <c r="L65" s="88">
        <f t="shared" si="3"/>
        <v>164.39605927481298</v>
      </c>
      <c r="M65" s="89">
        <f t="shared" si="9"/>
        <v>4647.0097581089485</v>
      </c>
      <c r="N65" s="89">
        <f t="shared" si="10"/>
        <v>49448.00975810895</v>
      </c>
      <c r="O65" s="89">
        <f t="shared" si="11"/>
        <v>26386.344588105098</v>
      </c>
      <c r="P65" s="90">
        <f t="shared" si="4"/>
        <v>0.95452245620033216</v>
      </c>
      <c r="Q65" s="1">
        <v>232.58268091874288</v>
      </c>
      <c r="R65" s="93">
        <f t="shared" si="12"/>
        <v>7.5737221319444839E-2</v>
      </c>
      <c r="S65" s="93">
        <f t="shared" si="12"/>
        <v>8.3773678682556946E-2</v>
      </c>
      <c r="T65" s="92">
        <v>1874</v>
      </c>
      <c r="U65" s="1">
        <v>41646.788</v>
      </c>
      <c r="V65" s="1">
        <v>22058.680084745763</v>
      </c>
      <c r="W65" s="195"/>
      <c r="X65" s="89">
        <v>0</v>
      </c>
      <c r="Y65" s="89">
        <f t="shared" si="13"/>
        <v>0</v>
      </c>
      <c r="Z65" s="1"/>
      <c r="AA65" s="1"/>
    </row>
    <row r="66" spans="2:27">
      <c r="B66" s="204">
        <v>1820</v>
      </c>
      <c r="C66" t="s">
        <v>93</v>
      </c>
      <c r="D66" s="1">
        <v>193233</v>
      </c>
      <c r="E66" s="86">
        <f t="shared" si="5"/>
        <v>25802.243290158898</v>
      </c>
      <c r="F66" s="87">
        <f t="shared" si="0"/>
        <v>0.93339267053700248</v>
      </c>
      <c r="G66" s="189">
        <f t="shared" si="6"/>
        <v>1178.8021271873847</v>
      </c>
      <c r="H66" s="189">
        <f t="shared" si="7"/>
        <v>8828.0491305063242</v>
      </c>
      <c r="I66" s="189">
        <f t="shared" si="1"/>
        <v>0</v>
      </c>
      <c r="J66" s="88">
        <f t="shared" si="2"/>
        <v>0</v>
      </c>
      <c r="K66" s="189">
        <f t="shared" si="8"/>
        <v>-252.85772178234464</v>
      </c>
      <c r="L66" s="88">
        <f t="shared" si="3"/>
        <v>-1893.6514784279789</v>
      </c>
      <c r="M66" s="89">
        <f t="shared" si="9"/>
        <v>6934.3976520783453</v>
      </c>
      <c r="N66" s="89">
        <f t="shared" si="10"/>
        <v>200167.39765207833</v>
      </c>
      <c r="O66" s="89">
        <f t="shared" si="11"/>
        <v>26728.187695563938</v>
      </c>
      <c r="P66" s="90">
        <f t="shared" si="4"/>
        <v>0.96688858450117532</v>
      </c>
      <c r="Q66" s="1">
        <v>573.06419765469491</v>
      </c>
      <c r="R66" s="93">
        <f t="shared" si="12"/>
        <v>0.14320048391955195</v>
      </c>
      <c r="S66" s="93">
        <f t="shared" si="12"/>
        <v>0.13953686906922874</v>
      </c>
      <c r="T66" s="92">
        <v>7489</v>
      </c>
      <c r="U66" s="1">
        <v>169028.095</v>
      </c>
      <c r="V66" s="1">
        <v>22642.745478901543</v>
      </c>
      <c r="W66" s="195"/>
      <c r="X66" s="89">
        <v>0</v>
      </c>
      <c r="Y66" s="89">
        <f t="shared" si="13"/>
        <v>0</v>
      </c>
      <c r="Z66" s="1"/>
      <c r="AA66" s="1"/>
    </row>
    <row r="67" spans="2:27">
      <c r="B67" s="204">
        <v>1822</v>
      </c>
      <c r="C67" t="s">
        <v>94</v>
      </c>
      <c r="D67" s="1">
        <v>48995</v>
      </c>
      <c r="E67" s="86">
        <f t="shared" si="5"/>
        <v>20482.859531772574</v>
      </c>
      <c r="F67" s="87">
        <f t="shared" si="0"/>
        <v>0.74096468061315457</v>
      </c>
      <c r="G67" s="189">
        <f t="shared" si="6"/>
        <v>4583.2077325546325</v>
      </c>
      <c r="H67" s="189">
        <f t="shared" si="7"/>
        <v>10963.032896270681</v>
      </c>
      <c r="I67" s="189">
        <f t="shared" si="1"/>
        <v>1538.897472254693</v>
      </c>
      <c r="J67" s="88">
        <f t="shared" si="2"/>
        <v>3681.0427536332254</v>
      </c>
      <c r="K67" s="189">
        <f t="shared" si="8"/>
        <v>1286.0397504723483</v>
      </c>
      <c r="L67" s="88">
        <f t="shared" si="3"/>
        <v>3076.207083129857</v>
      </c>
      <c r="M67" s="89">
        <f t="shared" si="9"/>
        <v>14039.239979400538</v>
      </c>
      <c r="N67" s="89">
        <f t="shared" si="10"/>
        <v>63034.23997940054</v>
      </c>
      <c r="O67" s="89">
        <f t="shared" si="11"/>
        <v>26352.107014799556</v>
      </c>
      <c r="P67" s="90">
        <f t="shared" si="4"/>
        <v>0.95328391660433687</v>
      </c>
      <c r="Q67" s="1">
        <v>748.52840595391172</v>
      </c>
      <c r="R67" s="93">
        <f t="shared" si="12"/>
        <v>0.12180247085952363</v>
      </c>
      <c r="S67" s="93">
        <f t="shared" si="12"/>
        <v>0.10398119414854454</v>
      </c>
      <c r="T67" s="92">
        <v>2392</v>
      </c>
      <c r="U67" s="1">
        <v>43675.247000000003</v>
      </c>
      <c r="V67" s="1">
        <v>18553.630841121496</v>
      </c>
      <c r="W67" s="195"/>
      <c r="X67" s="89">
        <v>0</v>
      </c>
      <c r="Y67" s="89">
        <f t="shared" si="13"/>
        <v>0</v>
      </c>
      <c r="Z67" s="1"/>
      <c r="AA67" s="1"/>
    </row>
    <row r="68" spans="2:27">
      <c r="B68" s="204">
        <v>1824</v>
      </c>
      <c r="C68" t="s">
        <v>95</v>
      </c>
      <c r="D68" s="1">
        <v>321958</v>
      </c>
      <c r="E68" s="86">
        <f t="shared" si="5"/>
        <v>23882.352941176472</v>
      </c>
      <c r="F68" s="87">
        <f t="shared" si="0"/>
        <v>0.86394089613805303</v>
      </c>
      <c r="G68" s="189">
        <f t="shared" si="6"/>
        <v>2407.5319505361376</v>
      </c>
      <c r="H68" s="189">
        <f t="shared" si="7"/>
        <v>32455.938225177673</v>
      </c>
      <c r="I68" s="189">
        <f t="shared" si="1"/>
        <v>349.07477896332875</v>
      </c>
      <c r="J68" s="88">
        <f t="shared" si="2"/>
        <v>4705.8770952046343</v>
      </c>
      <c r="K68" s="189">
        <f t="shared" si="8"/>
        <v>96.217057180984114</v>
      </c>
      <c r="L68" s="88">
        <f t="shared" si="3"/>
        <v>1297.1021478568468</v>
      </c>
      <c r="M68" s="89">
        <f t="shared" si="9"/>
        <v>33753.040373034521</v>
      </c>
      <c r="N68" s="89">
        <f t="shared" si="10"/>
        <v>355711.04037303454</v>
      </c>
      <c r="O68" s="89">
        <f t="shared" si="11"/>
        <v>26386.101948893593</v>
      </c>
      <c r="P68" s="90">
        <f t="shared" si="4"/>
        <v>0.9545136787595857</v>
      </c>
      <c r="Q68" s="1">
        <v>1250.174168338086</v>
      </c>
      <c r="R68" s="93">
        <f t="shared" si="12"/>
        <v>6.1661943501321544E-2</v>
      </c>
      <c r="S68" s="93">
        <f t="shared" si="12"/>
        <v>6.1189428727862101E-2</v>
      </c>
      <c r="T68" s="92">
        <v>13481</v>
      </c>
      <c r="U68" s="1">
        <v>303258.49200000003</v>
      </c>
      <c r="V68" s="1">
        <v>22505.268423005567</v>
      </c>
      <c r="W68" s="195"/>
      <c r="X68" s="89">
        <v>0</v>
      </c>
      <c r="Y68" s="89">
        <f t="shared" si="13"/>
        <v>0</v>
      </c>
      <c r="Z68" s="1"/>
      <c r="AA68" s="1"/>
    </row>
    <row r="69" spans="2:27">
      <c r="B69" s="204">
        <v>1825</v>
      </c>
      <c r="C69" t="s">
        <v>96</v>
      </c>
      <c r="D69" s="1">
        <v>32443</v>
      </c>
      <c r="E69" s="86">
        <f t="shared" si="5"/>
        <v>22927.915194346289</v>
      </c>
      <c r="F69" s="87">
        <f t="shared" si="0"/>
        <v>0.82941423939131487</v>
      </c>
      <c r="G69" s="189">
        <f t="shared" si="6"/>
        <v>3018.3721085074544</v>
      </c>
      <c r="H69" s="189">
        <f t="shared" si="7"/>
        <v>4270.9965335380484</v>
      </c>
      <c r="I69" s="189">
        <f t="shared" si="1"/>
        <v>683.12799035389264</v>
      </c>
      <c r="J69" s="88">
        <f t="shared" si="2"/>
        <v>966.62610635075816</v>
      </c>
      <c r="K69" s="189">
        <f t="shared" si="8"/>
        <v>430.270268571548</v>
      </c>
      <c r="L69" s="88">
        <f t="shared" si="3"/>
        <v>608.83243002874042</v>
      </c>
      <c r="M69" s="89">
        <f t="shared" si="9"/>
        <v>4879.8289635667888</v>
      </c>
      <c r="N69" s="89">
        <f t="shared" si="10"/>
        <v>37322.82896356679</v>
      </c>
      <c r="O69" s="89">
        <f t="shared" si="11"/>
        <v>26376.557571425295</v>
      </c>
      <c r="P69" s="90">
        <f t="shared" si="4"/>
        <v>0.95416841219211856</v>
      </c>
      <c r="Q69" s="1">
        <v>607.18262726788453</v>
      </c>
      <c r="R69" s="93">
        <f t="shared" si="12"/>
        <v>2.1823167111977401E-2</v>
      </c>
      <c r="S69" s="93">
        <f t="shared" si="12"/>
        <v>3.2655214819878133E-2</v>
      </c>
      <c r="T69" s="92">
        <v>1415</v>
      </c>
      <c r="U69" s="1">
        <v>31750.112000000001</v>
      </c>
      <c r="V69" s="1">
        <v>22202.875524475527</v>
      </c>
      <c r="W69" s="195"/>
      <c r="X69" s="89">
        <v>0</v>
      </c>
      <c r="Y69" s="89">
        <f t="shared" si="13"/>
        <v>0</v>
      </c>
      <c r="Z69" s="1"/>
      <c r="AA69" s="1"/>
    </row>
    <row r="70" spans="2:27">
      <c r="B70" s="204">
        <v>1826</v>
      </c>
      <c r="C70" t="s">
        <v>97</v>
      </c>
      <c r="D70" s="1">
        <v>26424</v>
      </c>
      <c r="E70" s="86">
        <f t="shared" si="5"/>
        <v>21054.980079681274</v>
      </c>
      <c r="F70" s="87">
        <f t="shared" si="0"/>
        <v>0.76166106425996993</v>
      </c>
      <c r="G70" s="189">
        <f t="shared" si="6"/>
        <v>4217.0505818930642</v>
      </c>
      <c r="H70" s="189">
        <f t="shared" si="7"/>
        <v>5292.3984802757959</v>
      </c>
      <c r="I70" s="189">
        <f t="shared" si="1"/>
        <v>1338.6552804866478</v>
      </c>
      <c r="J70" s="88">
        <f t="shared" si="2"/>
        <v>1680.0123770107432</v>
      </c>
      <c r="K70" s="189">
        <f t="shared" si="8"/>
        <v>1085.7975587043031</v>
      </c>
      <c r="L70" s="88">
        <f t="shared" si="3"/>
        <v>1362.6759361739005</v>
      </c>
      <c r="M70" s="89">
        <f t="shared" si="9"/>
        <v>6655.0744164496964</v>
      </c>
      <c r="N70" s="89">
        <f t="shared" si="10"/>
        <v>33079.074416449694</v>
      </c>
      <c r="O70" s="89">
        <f t="shared" si="11"/>
        <v>26357.828220278639</v>
      </c>
      <c r="P70" s="90">
        <f t="shared" si="4"/>
        <v>0.95349088044080488</v>
      </c>
      <c r="Q70" s="1">
        <v>948.50487436127059</v>
      </c>
      <c r="R70" s="93">
        <f t="shared" si="12"/>
        <v>6.4077358069561399E-2</v>
      </c>
      <c r="S70" s="93">
        <f t="shared" si="12"/>
        <v>8.0186895761451202E-2</v>
      </c>
      <c r="T70" s="92">
        <v>1255</v>
      </c>
      <c r="U70" s="1">
        <v>24832.780999999999</v>
      </c>
      <c r="V70" s="1">
        <v>19491.978806907377</v>
      </c>
      <c r="W70" s="195"/>
      <c r="X70" s="89">
        <v>0</v>
      </c>
      <c r="Y70" s="89">
        <f t="shared" si="13"/>
        <v>0</v>
      </c>
      <c r="Z70" s="1"/>
      <c r="AA70" s="1"/>
    </row>
    <row r="71" spans="2:27">
      <c r="B71" s="204">
        <v>1827</v>
      </c>
      <c r="C71" t="s">
        <v>98</v>
      </c>
      <c r="D71" s="1">
        <v>33514</v>
      </c>
      <c r="E71" s="86">
        <f t="shared" si="5"/>
        <v>23193.079584775089</v>
      </c>
      <c r="F71" s="87">
        <f t="shared" ref="F71:F134" si="14">E71/E$365</f>
        <v>0.83900652544684762</v>
      </c>
      <c r="G71" s="189">
        <f t="shared" si="6"/>
        <v>2848.6668986330228</v>
      </c>
      <c r="H71" s="189">
        <f t="shared" ref="H71:H134" si="15">G71*T71/1000</f>
        <v>4116.3236685247175</v>
      </c>
      <c r="I71" s="189">
        <f t="shared" ref="I71:I134" si="16">IF(E71+Y71&lt;(E$365+Y$365)*0.9,((E$365+Y$365)*0.9-E71-Y71)*0.35,0)</f>
        <v>590.32045370381286</v>
      </c>
      <c r="J71" s="88">
        <f t="shared" ref="J71:J134" si="17">I71*T71/1000</f>
        <v>853.01305560200956</v>
      </c>
      <c r="K71" s="189">
        <f t="shared" si="8"/>
        <v>337.46273192146822</v>
      </c>
      <c r="L71" s="88">
        <f t="shared" ref="L71:L134" si="18">K71*T71/1000</f>
        <v>487.63364762652157</v>
      </c>
      <c r="M71" s="89">
        <f t="shared" si="9"/>
        <v>4603.957316151239</v>
      </c>
      <c r="N71" s="89">
        <f t="shared" si="10"/>
        <v>38117.957316151238</v>
      </c>
      <c r="O71" s="89">
        <f t="shared" si="11"/>
        <v>26379.209215329578</v>
      </c>
      <c r="P71" s="90">
        <f t="shared" ref="P71:P134" si="19">O71/O$365</f>
        <v>0.95426433505267361</v>
      </c>
      <c r="Q71" s="1">
        <v>763.70720593787428</v>
      </c>
      <c r="R71" s="93">
        <f t="shared" si="12"/>
        <v>-8.556392089366667E-2</v>
      </c>
      <c r="S71" s="93">
        <f t="shared" si="12"/>
        <v>-8.4298265420855042E-2</v>
      </c>
      <c r="T71" s="92">
        <v>1445</v>
      </c>
      <c r="U71" s="1">
        <v>36649.910000000003</v>
      </c>
      <c r="V71" s="1">
        <v>25328.203178991018</v>
      </c>
      <c r="W71" s="195"/>
      <c r="X71" s="89">
        <v>0</v>
      </c>
      <c r="Y71" s="89">
        <f t="shared" si="13"/>
        <v>0</v>
      </c>
      <c r="Z71" s="1"/>
      <c r="AA71" s="1"/>
    </row>
    <row r="72" spans="2:27">
      <c r="B72" s="204">
        <v>1828</v>
      </c>
      <c r="C72" t="s">
        <v>99</v>
      </c>
      <c r="D72" s="1">
        <v>43097</v>
      </c>
      <c r="E72" s="86">
        <f t="shared" ref="E72:E135" si="20">D72/T72*1000</f>
        <v>23996.102449888644</v>
      </c>
      <c r="F72" s="87">
        <f t="shared" si="14"/>
        <v>0.86805576927195682</v>
      </c>
      <c r="G72" s="189">
        <f t="shared" ref="G72:G135" si="21">($E$365+$Y$365-E72-Y72)*0.64</f>
        <v>2334.7322649603479</v>
      </c>
      <c r="H72" s="189">
        <f t="shared" si="15"/>
        <v>4193.1791478687846</v>
      </c>
      <c r="I72" s="189">
        <f t="shared" si="16"/>
        <v>309.26245091406872</v>
      </c>
      <c r="J72" s="88">
        <f t="shared" si="17"/>
        <v>555.43536184166749</v>
      </c>
      <c r="K72" s="189">
        <f t="shared" ref="K72:K135" si="22">I72+J$367</f>
        <v>56.404729131724082</v>
      </c>
      <c r="L72" s="88">
        <f t="shared" si="18"/>
        <v>101.30289352057646</v>
      </c>
      <c r="M72" s="89">
        <f t="shared" ref="M72:M135" si="23">+H72+L72</f>
        <v>4294.4820413893613</v>
      </c>
      <c r="N72" s="89">
        <f t="shared" ref="N72:N135" si="24">D72+M72</f>
        <v>47391.482041389361</v>
      </c>
      <c r="O72" s="89">
        <f t="shared" ref="O72:O135" si="25">N72/T72*1000</f>
        <v>26387.239443980714</v>
      </c>
      <c r="P72" s="90">
        <f t="shared" si="19"/>
        <v>0.9545548274909248</v>
      </c>
      <c r="Q72" s="1">
        <v>812.45077637675558</v>
      </c>
      <c r="R72" s="93">
        <f t="shared" ref="R72:S135" si="26">(D72-U72)/U72</f>
        <v>0.18590027667520964</v>
      </c>
      <c r="S72" s="93">
        <f t="shared" si="26"/>
        <v>0.16873245529795164</v>
      </c>
      <c r="T72" s="92">
        <v>1796</v>
      </c>
      <c r="U72" s="1">
        <v>36341.167000000001</v>
      </c>
      <c r="V72" s="1">
        <v>20531.732768361584</v>
      </c>
      <c r="W72" s="195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4">
        <v>1832</v>
      </c>
      <c r="C73" t="s">
        <v>100</v>
      </c>
      <c r="D73" s="1">
        <v>127293</v>
      </c>
      <c r="E73" s="86">
        <f t="shared" si="20"/>
        <v>28375.613018279091</v>
      </c>
      <c r="F73" s="87">
        <f t="shared" si="14"/>
        <v>1.0264839733279234</v>
      </c>
      <c r="G73" s="189">
        <f t="shared" si="21"/>
        <v>-468.15449880953878</v>
      </c>
      <c r="H73" s="189">
        <f t="shared" si="15"/>
        <v>-2100.1410816595908</v>
      </c>
      <c r="I73" s="189">
        <f t="shared" si="16"/>
        <v>0</v>
      </c>
      <c r="J73" s="88">
        <f t="shared" si="17"/>
        <v>0</v>
      </c>
      <c r="K73" s="189">
        <f t="shared" si="22"/>
        <v>-252.85772178234464</v>
      </c>
      <c r="L73" s="88">
        <f t="shared" si="18"/>
        <v>-1134.3197399155979</v>
      </c>
      <c r="M73" s="89">
        <f t="shared" si="23"/>
        <v>-3234.4608215751887</v>
      </c>
      <c r="N73" s="89">
        <f t="shared" si="24"/>
        <v>124058.53917842481</v>
      </c>
      <c r="O73" s="89">
        <f t="shared" si="25"/>
        <v>27654.600797687206</v>
      </c>
      <c r="P73" s="90">
        <f t="shared" si="19"/>
        <v>1.0004014535059067</v>
      </c>
      <c r="Q73" s="1">
        <v>1787.7931994497094</v>
      </c>
      <c r="R73" s="93">
        <f t="shared" si="26"/>
        <v>5.208819708095673E-2</v>
      </c>
      <c r="S73" s="93">
        <f t="shared" si="26"/>
        <v>5.1853670064220092E-2</v>
      </c>
      <c r="T73" s="92">
        <v>4486</v>
      </c>
      <c r="U73" s="1">
        <v>120990.807</v>
      </c>
      <c r="V73" s="1">
        <v>26976.768561872908</v>
      </c>
      <c r="W73" s="195"/>
      <c r="X73" s="89">
        <v>0</v>
      </c>
      <c r="Y73" s="89">
        <f t="shared" si="27"/>
        <v>0</v>
      </c>
      <c r="Z73" s="1"/>
      <c r="AA73" s="1"/>
    </row>
    <row r="74" spans="2:27">
      <c r="B74" s="204">
        <v>1833</v>
      </c>
      <c r="C74" t="s">
        <v>101</v>
      </c>
      <c r="D74" s="1">
        <v>658521</v>
      </c>
      <c r="E74" s="86">
        <f t="shared" si="20"/>
        <v>25480.61445596657</v>
      </c>
      <c r="F74" s="87">
        <f t="shared" si="14"/>
        <v>0.92175779084485654</v>
      </c>
      <c r="G74" s="189">
        <f t="shared" si="21"/>
        <v>1384.6445810704749</v>
      </c>
      <c r="H74" s="189">
        <f>G74*T74/1000</f>
        <v>35784.754553185354</v>
      </c>
      <c r="I74" s="189">
        <f t="shared" si="16"/>
        <v>0</v>
      </c>
      <c r="J74" s="88">
        <f t="shared" si="17"/>
        <v>0</v>
      </c>
      <c r="K74" s="189">
        <f t="shared" si="22"/>
        <v>-252.85772178234464</v>
      </c>
      <c r="L74" s="88">
        <f t="shared" si="18"/>
        <v>-6534.8549617429153</v>
      </c>
      <c r="M74" s="89">
        <f t="shared" si="23"/>
        <v>29249.899591442438</v>
      </c>
      <c r="N74" s="89">
        <f t="shared" si="24"/>
        <v>687770.89959144243</v>
      </c>
      <c r="O74" s="89">
        <f t="shared" si="25"/>
        <v>26612.401315254698</v>
      </c>
      <c r="P74" s="90">
        <f t="shared" si="19"/>
        <v>0.9627000278120027</v>
      </c>
      <c r="Q74" s="1">
        <v>2336.8340451578952</v>
      </c>
      <c r="R74" s="93">
        <f t="shared" si="26"/>
        <v>8.4619713605687069E-2</v>
      </c>
      <c r="S74" s="93">
        <f t="shared" si="26"/>
        <v>8.8103053500025258E-2</v>
      </c>
      <c r="T74" s="92">
        <v>25844</v>
      </c>
      <c r="U74" s="1">
        <v>607144.598</v>
      </c>
      <c r="V74" s="1">
        <v>23417.464342191535</v>
      </c>
      <c r="W74" s="195"/>
      <c r="X74" s="89">
        <v>0</v>
      </c>
      <c r="Y74" s="89">
        <f t="shared" si="27"/>
        <v>0</v>
      </c>
      <c r="Z74" s="1"/>
      <c r="AA74" s="1"/>
    </row>
    <row r="75" spans="2:27">
      <c r="B75" s="204">
        <v>1834</v>
      </c>
      <c r="C75" t="s">
        <v>102</v>
      </c>
      <c r="D75" s="1">
        <v>70250</v>
      </c>
      <c r="E75" s="86">
        <f t="shared" si="20"/>
        <v>35970.302099334353</v>
      </c>
      <c r="F75" s="87">
        <f t="shared" si="14"/>
        <v>1.3012208263816303</v>
      </c>
      <c r="G75" s="189">
        <f t="shared" si="21"/>
        <v>-5328.7555106849059</v>
      </c>
      <c r="H75" s="189">
        <f t="shared" si="15"/>
        <v>-10407.059512367621</v>
      </c>
      <c r="I75" s="189">
        <f t="shared" si="16"/>
        <v>0</v>
      </c>
      <c r="J75" s="88">
        <f t="shared" si="17"/>
        <v>0</v>
      </c>
      <c r="K75" s="189">
        <f t="shared" si="22"/>
        <v>-252.85772178234464</v>
      </c>
      <c r="L75" s="88">
        <f t="shared" si="18"/>
        <v>-493.83113064091907</v>
      </c>
      <c r="M75" s="89">
        <f t="shared" si="23"/>
        <v>-10900.890643008541</v>
      </c>
      <c r="N75" s="89">
        <f t="shared" si="24"/>
        <v>59349.109356991459</v>
      </c>
      <c r="O75" s="89">
        <f t="shared" si="25"/>
        <v>30388.688866867105</v>
      </c>
      <c r="P75" s="90">
        <f t="shared" si="19"/>
        <v>1.0993067206052416</v>
      </c>
      <c r="Q75" s="1">
        <v>-100.19942074781102</v>
      </c>
      <c r="R75" s="93">
        <f t="shared" si="26"/>
        <v>-0.29325002261851441</v>
      </c>
      <c r="S75" s="93">
        <f t="shared" si="26"/>
        <v>-0.29505941836193866</v>
      </c>
      <c r="T75" s="92">
        <v>1953</v>
      </c>
      <c r="U75" s="1">
        <v>99398.659</v>
      </c>
      <c r="V75" s="1">
        <v>51026.005646817248</v>
      </c>
      <c r="W75" s="195"/>
      <c r="X75" s="89">
        <v>0</v>
      </c>
      <c r="Y75" s="89">
        <f t="shared" si="27"/>
        <v>0</v>
      </c>
      <c r="Z75" s="1"/>
      <c r="AA75" s="1"/>
    </row>
    <row r="76" spans="2:27">
      <c r="B76" s="204">
        <v>1835</v>
      </c>
      <c r="C76" t="s">
        <v>103</v>
      </c>
      <c r="D76" s="1">
        <v>13347</v>
      </c>
      <c r="E76" s="86">
        <f t="shared" si="20"/>
        <v>30128.668171557561</v>
      </c>
      <c r="F76" s="87">
        <f t="shared" si="14"/>
        <v>1.0899005070268104</v>
      </c>
      <c r="G76" s="189">
        <f t="shared" si="21"/>
        <v>-1590.1097969077598</v>
      </c>
      <c r="H76" s="189">
        <f t="shared" si="15"/>
        <v>-704.41864003013757</v>
      </c>
      <c r="I76" s="189">
        <f t="shared" si="16"/>
        <v>0</v>
      </c>
      <c r="J76" s="88">
        <f t="shared" si="17"/>
        <v>0</v>
      </c>
      <c r="K76" s="189">
        <f t="shared" si="22"/>
        <v>-252.85772178234464</v>
      </c>
      <c r="L76" s="88">
        <f t="shared" si="18"/>
        <v>-112.01597074957867</v>
      </c>
      <c r="M76" s="89">
        <f t="shared" si="23"/>
        <v>-816.43461077971619</v>
      </c>
      <c r="N76" s="89">
        <f t="shared" si="24"/>
        <v>12530.565389220284</v>
      </c>
      <c r="O76" s="89">
        <f t="shared" si="25"/>
        <v>28285.700652867457</v>
      </c>
      <c r="P76" s="90">
        <f t="shared" si="19"/>
        <v>1.0232314056375063</v>
      </c>
      <c r="Q76" s="1">
        <v>15.03302437722391</v>
      </c>
      <c r="R76" s="93">
        <f t="shared" si="26"/>
        <v>0.29481842710847456</v>
      </c>
      <c r="S76" s="93">
        <f t="shared" si="26"/>
        <v>0.353275240973417</v>
      </c>
      <c r="T76" s="92">
        <v>443</v>
      </c>
      <c r="U76" s="1">
        <v>10308.009</v>
      </c>
      <c r="V76" s="1">
        <v>22263.518358531317</v>
      </c>
      <c r="W76" s="195"/>
      <c r="X76" s="89">
        <v>0</v>
      </c>
      <c r="Y76" s="89">
        <f t="shared" si="27"/>
        <v>0</v>
      </c>
      <c r="Z76" s="1"/>
      <c r="AA76" s="1"/>
    </row>
    <row r="77" spans="2:27">
      <c r="B77" s="204">
        <v>1836</v>
      </c>
      <c r="C77" t="s">
        <v>104</v>
      </c>
      <c r="D77" s="1">
        <v>29200</v>
      </c>
      <c r="E77" s="86">
        <f t="shared" si="20"/>
        <v>25614.035087719298</v>
      </c>
      <c r="F77" s="87">
        <f t="shared" si="14"/>
        <v>0.92658426420129958</v>
      </c>
      <c r="G77" s="189">
        <f t="shared" si="21"/>
        <v>1299.2553767487291</v>
      </c>
      <c r="H77" s="189">
        <f t="shared" si="15"/>
        <v>1481.151129493551</v>
      </c>
      <c r="I77" s="189">
        <f t="shared" si="16"/>
        <v>0</v>
      </c>
      <c r="J77" s="88">
        <f t="shared" si="17"/>
        <v>0</v>
      </c>
      <c r="K77" s="189">
        <f t="shared" si="22"/>
        <v>-252.85772178234464</v>
      </c>
      <c r="L77" s="88">
        <f t="shared" si="18"/>
        <v>-288.25780283187288</v>
      </c>
      <c r="M77" s="89">
        <f t="shared" si="23"/>
        <v>1192.8933266616782</v>
      </c>
      <c r="N77" s="89">
        <f t="shared" si="24"/>
        <v>30392.893326661677</v>
      </c>
      <c r="O77" s="89">
        <f t="shared" si="25"/>
        <v>26660.432742685683</v>
      </c>
      <c r="P77" s="90">
        <f t="shared" si="19"/>
        <v>0.96443755822032229</v>
      </c>
      <c r="Q77" s="1">
        <v>50.501597720165591</v>
      </c>
      <c r="R77" s="93">
        <f t="shared" si="26"/>
        <v>0.16929909129042373</v>
      </c>
      <c r="S77" s="93">
        <f t="shared" si="26"/>
        <v>0.18981311043586985</v>
      </c>
      <c r="T77" s="92">
        <v>1140</v>
      </c>
      <c r="U77" s="1">
        <v>24972.224999999999</v>
      </c>
      <c r="V77" s="1">
        <v>21527.78017241379</v>
      </c>
      <c r="W77" s="195"/>
      <c r="X77" s="89">
        <v>0</v>
      </c>
      <c r="Y77" s="89">
        <f t="shared" si="27"/>
        <v>0</v>
      </c>
      <c r="Z77" s="1"/>
      <c r="AA77" s="1"/>
    </row>
    <row r="78" spans="2:27">
      <c r="B78" s="204">
        <v>1837</v>
      </c>
      <c r="C78" t="s">
        <v>105</v>
      </c>
      <c r="D78" s="1">
        <v>181009</v>
      </c>
      <c r="E78" s="86">
        <f t="shared" si="20"/>
        <v>29800.625617385576</v>
      </c>
      <c r="F78" s="87">
        <f t="shared" si="14"/>
        <v>1.0780336118795519</v>
      </c>
      <c r="G78" s="189">
        <f t="shared" si="21"/>
        <v>-1380.1625622376894</v>
      </c>
      <c r="H78" s="189">
        <f t="shared" si="15"/>
        <v>-8383.107403031725</v>
      </c>
      <c r="I78" s="189">
        <f t="shared" si="16"/>
        <v>0</v>
      </c>
      <c r="J78" s="88">
        <f t="shared" si="17"/>
        <v>0</v>
      </c>
      <c r="K78" s="189">
        <f t="shared" si="22"/>
        <v>-252.85772178234464</v>
      </c>
      <c r="L78" s="88">
        <f t="shared" si="18"/>
        <v>-1535.8578021059614</v>
      </c>
      <c r="M78" s="89">
        <f t="shared" si="23"/>
        <v>-9918.965205137687</v>
      </c>
      <c r="N78" s="89">
        <f t="shared" si="24"/>
        <v>171090.03479486232</v>
      </c>
      <c r="O78" s="89">
        <f t="shared" si="25"/>
        <v>28167.605333365547</v>
      </c>
      <c r="P78" s="90">
        <f t="shared" si="19"/>
        <v>1.0189593233844934</v>
      </c>
      <c r="Q78" s="1">
        <v>-893.68155741026203</v>
      </c>
      <c r="R78" s="93">
        <f t="shared" si="26"/>
        <v>9.4035443680393072E-2</v>
      </c>
      <c r="S78" s="93">
        <f t="shared" si="26"/>
        <v>9.9438977317273455E-2</v>
      </c>
      <c r="T78" s="92">
        <v>6074</v>
      </c>
      <c r="U78" s="1">
        <v>165450.764</v>
      </c>
      <c r="V78" s="1">
        <v>27105.302096985582</v>
      </c>
      <c r="W78" s="195"/>
      <c r="X78" s="89">
        <v>0</v>
      </c>
      <c r="Y78" s="89">
        <f t="shared" si="27"/>
        <v>0</v>
      </c>
      <c r="Z78" s="1"/>
      <c r="AA78" s="1"/>
    </row>
    <row r="79" spans="2:27">
      <c r="B79" s="204">
        <v>1838</v>
      </c>
      <c r="C79" t="s">
        <v>106</v>
      </c>
      <c r="D79" s="1">
        <v>51297</v>
      </c>
      <c r="E79" s="86">
        <f t="shared" si="20"/>
        <v>25344.367588932804</v>
      </c>
      <c r="F79" s="87">
        <f t="shared" si="14"/>
        <v>0.91682907880835496</v>
      </c>
      <c r="G79" s="189">
        <f t="shared" si="21"/>
        <v>1471.8425759720849</v>
      </c>
      <c r="H79" s="189">
        <f t="shared" si="15"/>
        <v>2979.0093737674997</v>
      </c>
      <c r="I79" s="189">
        <f t="shared" si="16"/>
        <v>0</v>
      </c>
      <c r="J79" s="88">
        <f t="shared" si="17"/>
        <v>0</v>
      </c>
      <c r="K79" s="189">
        <f t="shared" si="22"/>
        <v>-252.85772178234464</v>
      </c>
      <c r="L79" s="88">
        <f t="shared" si="18"/>
        <v>-511.78402888746552</v>
      </c>
      <c r="M79" s="89">
        <f t="shared" si="23"/>
        <v>2467.2253448800343</v>
      </c>
      <c r="N79" s="89">
        <f t="shared" si="24"/>
        <v>53764.225344880033</v>
      </c>
      <c r="O79" s="89">
        <f t="shared" si="25"/>
        <v>26563.352443122545</v>
      </c>
      <c r="P79" s="90">
        <f t="shared" si="19"/>
        <v>0.9609256914788622</v>
      </c>
      <c r="Q79" s="1">
        <v>142.95539805756016</v>
      </c>
      <c r="R79" s="93">
        <f t="shared" si="26"/>
        <v>7.9868844469182965E-2</v>
      </c>
      <c r="S79" s="93">
        <f t="shared" si="26"/>
        <v>6.8664671675777333E-2</v>
      </c>
      <c r="T79" s="92">
        <v>2024</v>
      </c>
      <c r="U79" s="1">
        <v>47502.991000000002</v>
      </c>
      <c r="V79" s="1">
        <v>23715.92161757364</v>
      </c>
      <c r="W79" s="195"/>
      <c r="X79" s="89">
        <v>0</v>
      </c>
      <c r="Y79" s="89">
        <f t="shared" si="27"/>
        <v>0</v>
      </c>
      <c r="Z79" s="1"/>
      <c r="AA79" s="1"/>
    </row>
    <row r="80" spans="2:27">
      <c r="B80" s="204">
        <v>1839</v>
      </c>
      <c r="C80" t="s">
        <v>107</v>
      </c>
      <c r="D80" s="1">
        <v>25982</v>
      </c>
      <c r="E80" s="86">
        <f t="shared" si="20"/>
        <v>25176.356589147286</v>
      </c>
      <c r="F80" s="87">
        <f t="shared" si="14"/>
        <v>0.91075130355424727</v>
      </c>
      <c r="G80" s="189">
        <f t="shared" si="21"/>
        <v>1579.3696158348164</v>
      </c>
      <c r="H80" s="189">
        <f t="shared" si="15"/>
        <v>1629.9094435415304</v>
      </c>
      <c r="I80" s="189">
        <f t="shared" si="16"/>
        <v>0</v>
      </c>
      <c r="J80" s="88">
        <f t="shared" si="17"/>
        <v>0</v>
      </c>
      <c r="K80" s="189">
        <f t="shared" si="22"/>
        <v>-252.85772178234464</v>
      </c>
      <c r="L80" s="88">
        <f t="shared" si="18"/>
        <v>-260.94916887937967</v>
      </c>
      <c r="M80" s="89">
        <f t="shared" si="23"/>
        <v>1368.9602746621508</v>
      </c>
      <c r="N80" s="89">
        <f t="shared" si="24"/>
        <v>27350.960274662149</v>
      </c>
      <c r="O80" s="89">
        <f t="shared" si="25"/>
        <v>26502.86848319976</v>
      </c>
      <c r="P80" s="90">
        <f t="shared" si="19"/>
        <v>0.95873769238738349</v>
      </c>
      <c r="Q80" s="1">
        <v>533.68018319930832</v>
      </c>
      <c r="R80" s="93">
        <f t="shared" si="26"/>
        <v>4.5124083042594326E-2</v>
      </c>
      <c r="S80" s="93">
        <f t="shared" si="26"/>
        <v>7.2467445680336598E-2</v>
      </c>
      <c r="T80" s="92">
        <v>1032</v>
      </c>
      <c r="U80" s="1">
        <v>24860.205999999998</v>
      </c>
      <c r="V80" s="1">
        <v>23475.17091595845</v>
      </c>
      <c r="W80" s="195"/>
      <c r="X80" s="89">
        <v>0</v>
      </c>
      <c r="Y80" s="89">
        <f t="shared" si="27"/>
        <v>0</v>
      </c>
      <c r="Z80" s="1"/>
      <c r="AA80" s="1"/>
    </row>
    <row r="81" spans="2:29">
      <c r="B81" s="204">
        <v>1840</v>
      </c>
      <c r="C81" t="s">
        <v>108</v>
      </c>
      <c r="D81" s="1">
        <v>107432</v>
      </c>
      <c r="E81" s="86">
        <f t="shared" si="20"/>
        <v>22082.631038026724</v>
      </c>
      <c r="F81" s="87">
        <f t="shared" si="14"/>
        <v>0.79883619905748626</v>
      </c>
      <c r="G81" s="189">
        <f t="shared" si="21"/>
        <v>3559.3539685519763</v>
      </c>
      <c r="H81" s="189">
        <f t="shared" si="15"/>
        <v>17316.257057005365</v>
      </c>
      <c r="I81" s="189">
        <f t="shared" si="16"/>
        <v>978.97744506574043</v>
      </c>
      <c r="J81" s="88">
        <f t="shared" si="17"/>
        <v>4762.7252702448277</v>
      </c>
      <c r="K81" s="189">
        <f t="shared" si="22"/>
        <v>726.11972328339584</v>
      </c>
      <c r="L81" s="88">
        <f t="shared" si="18"/>
        <v>3532.5724537737206</v>
      </c>
      <c r="M81" s="89">
        <f t="shared" si="23"/>
        <v>20848.829510779084</v>
      </c>
      <c r="N81" s="89">
        <f t="shared" si="24"/>
        <v>128280.82951077909</v>
      </c>
      <c r="O81" s="89">
        <f t="shared" si="25"/>
        <v>26368.104729862094</v>
      </c>
      <c r="P81" s="90">
        <f t="shared" si="19"/>
        <v>0.95386263178878006</v>
      </c>
      <c r="Q81" s="1">
        <v>675.63917431678055</v>
      </c>
      <c r="R81" s="90">
        <f t="shared" si="26"/>
        <v>9.9088520341030578E-2</v>
      </c>
      <c r="S81" s="90">
        <f t="shared" si="26"/>
        <v>8.9374068876557078E-2</v>
      </c>
      <c r="T81" s="92">
        <v>4865</v>
      </c>
      <c r="U81" s="1">
        <v>97746.448999999993</v>
      </c>
      <c r="V81" s="1">
        <v>20270.935089174614</v>
      </c>
      <c r="W81" s="195"/>
      <c r="X81" s="89">
        <v>0</v>
      </c>
      <c r="Y81" s="89">
        <f t="shared" si="27"/>
        <v>0</v>
      </c>
      <c r="Z81" s="1"/>
      <c r="AA81" s="1"/>
    </row>
    <row r="82" spans="2:29">
      <c r="B82" s="204">
        <v>1841</v>
      </c>
      <c r="C82" t="s">
        <v>109</v>
      </c>
      <c r="D82" s="1">
        <v>237572</v>
      </c>
      <c r="E82" s="86">
        <f t="shared" si="20"/>
        <v>24474.296899144945</v>
      </c>
      <c r="F82" s="87">
        <f t="shared" si="14"/>
        <v>0.88535438896978558</v>
      </c>
      <c r="G82" s="189">
        <f t="shared" si="21"/>
        <v>2028.6878174363146</v>
      </c>
      <c r="H82" s="189">
        <f t="shared" si="15"/>
        <v>19692.472643854304</v>
      </c>
      <c r="I82" s="189">
        <f t="shared" si="16"/>
        <v>141.89439367436316</v>
      </c>
      <c r="J82" s="88">
        <f t="shared" si="17"/>
        <v>1377.3688793970432</v>
      </c>
      <c r="K82" s="189">
        <f t="shared" si="22"/>
        <v>-110.96332810798148</v>
      </c>
      <c r="L82" s="88">
        <f t="shared" si="18"/>
        <v>-1077.1210259441764</v>
      </c>
      <c r="M82" s="89">
        <f t="shared" si="23"/>
        <v>18615.351617910128</v>
      </c>
      <c r="N82" s="89">
        <f t="shared" si="24"/>
        <v>256187.35161791014</v>
      </c>
      <c r="O82" s="89">
        <f t="shared" si="25"/>
        <v>26392.02138847328</v>
      </c>
      <c r="P82" s="90">
        <f t="shared" si="19"/>
        <v>0.95472781368790316</v>
      </c>
      <c r="Q82" s="1">
        <v>702.41817165329485</v>
      </c>
      <c r="R82" s="90">
        <f t="shared" si="26"/>
        <v>6.4010792920753332E-2</v>
      </c>
      <c r="S82" s="90">
        <f t="shared" si="26"/>
        <v>7.4752840691046235E-2</v>
      </c>
      <c r="T82" s="92">
        <v>9707</v>
      </c>
      <c r="U82" s="1">
        <v>223279.69</v>
      </c>
      <c r="V82" s="1">
        <v>22772.023457419684</v>
      </c>
      <c r="W82" s="195"/>
      <c r="X82" s="89">
        <v>0</v>
      </c>
      <c r="Y82" s="89">
        <f t="shared" si="27"/>
        <v>0</v>
      </c>
      <c r="Z82" s="1"/>
      <c r="AA82" s="1"/>
    </row>
    <row r="83" spans="2:29">
      <c r="B83" s="204">
        <v>1845</v>
      </c>
      <c r="C83" t="s">
        <v>110</v>
      </c>
      <c r="D83" s="1">
        <v>58615</v>
      </c>
      <c r="E83" s="86">
        <f t="shared" si="20"/>
        <v>32223.749312809232</v>
      </c>
      <c r="F83" s="87">
        <f t="shared" si="14"/>
        <v>1.1656897847044787</v>
      </c>
      <c r="G83" s="189">
        <f t="shared" si="21"/>
        <v>-2930.9617273088288</v>
      </c>
      <c r="H83" s="189">
        <f t="shared" si="15"/>
        <v>-5331.4193819747597</v>
      </c>
      <c r="I83" s="189">
        <f t="shared" si="16"/>
        <v>0</v>
      </c>
      <c r="J83" s="88">
        <f t="shared" si="17"/>
        <v>0</v>
      </c>
      <c r="K83" s="189">
        <f t="shared" si="22"/>
        <v>-252.85772178234464</v>
      </c>
      <c r="L83" s="88">
        <f t="shared" si="18"/>
        <v>-459.94819592208489</v>
      </c>
      <c r="M83" s="89">
        <f t="shared" si="23"/>
        <v>-5791.3675778968445</v>
      </c>
      <c r="N83" s="89">
        <f t="shared" si="24"/>
        <v>52823.632422103154</v>
      </c>
      <c r="O83" s="89">
        <f t="shared" si="25"/>
        <v>29039.929863718062</v>
      </c>
      <c r="P83" s="90">
        <f t="shared" si="19"/>
        <v>1.050515545601467</v>
      </c>
      <c r="Q83" s="1">
        <v>58.659935309638058</v>
      </c>
      <c r="R83" s="90">
        <f t="shared" si="26"/>
        <v>5.335182517037329E-2</v>
      </c>
      <c r="S83" s="90">
        <f t="shared" si="26"/>
        <v>7.1882478499373723E-2</v>
      </c>
      <c r="T83" s="92">
        <v>1819</v>
      </c>
      <c r="U83" s="1">
        <v>55646.175000000003</v>
      </c>
      <c r="V83" s="1">
        <v>30062.76337115073</v>
      </c>
      <c r="W83" s="195"/>
      <c r="X83" s="89">
        <v>0</v>
      </c>
      <c r="Y83" s="89">
        <f t="shared" si="27"/>
        <v>0</v>
      </c>
      <c r="Z83" s="1"/>
      <c r="AA83" s="1"/>
    </row>
    <row r="84" spans="2:29">
      <c r="B84" s="204">
        <v>1848</v>
      </c>
      <c r="C84" t="s">
        <v>111</v>
      </c>
      <c r="D84" s="1">
        <v>65086</v>
      </c>
      <c r="E84" s="86">
        <f t="shared" si="20"/>
        <v>24294.886151549086</v>
      </c>
      <c r="F84" s="87">
        <f t="shared" si="14"/>
        <v>0.87886422937635944</v>
      </c>
      <c r="G84" s="189">
        <f t="shared" si="21"/>
        <v>2143.5106958976644</v>
      </c>
      <c r="H84" s="189">
        <f t="shared" si="15"/>
        <v>5742.4651543098425</v>
      </c>
      <c r="I84" s="189">
        <f t="shared" si="16"/>
        <v>204.68815533291379</v>
      </c>
      <c r="J84" s="88">
        <f t="shared" si="17"/>
        <v>548.35956813687608</v>
      </c>
      <c r="K84" s="189">
        <f t="shared" si="22"/>
        <v>-48.169566449430846</v>
      </c>
      <c r="L84" s="88">
        <f t="shared" si="18"/>
        <v>-129.04626851802524</v>
      </c>
      <c r="M84" s="89">
        <f t="shared" si="23"/>
        <v>5613.418885791817</v>
      </c>
      <c r="N84" s="89">
        <f t="shared" si="24"/>
        <v>70699.41888579182</v>
      </c>
      <c r="O84" s="89">
        <f t="shared" si="25"/>
        <v>26390.227280997318</v>
      </c>
      <c r="P84" s="90">
        <f t="shared" si="19"/>
        <v>0.95466291209196874</v>
      </c>
      <c r="Q84" s="1">
        <v>-642.08112476984843</v>
      </c>
      <c r="R84" s="90">
        <f t="shared" si="26"/>
        <v>7.1297122955087958E-2</v>
      </c>
      <c r="S84" s="90">
        <f t="shared" si="26"/>
        <v>6.4499044907220707E-2</v>
      </c>
      <c r="T84" s="92">
        <v>2679</v>
      </c>
      <c r="U84" s="1">
        <v>60754.387000000002</v>
      </c>
      <c r="V84" s="1">
        <v>22822.835086401203</v>
      </c>
      <c r="W84" s="195"/>
      <c r="X84" s="89">
        <v>0</v>
      </c>
      <c r="Y84" s="89">
        <f t="shared" si="27"/>
        <v>0</v>
      </c>
      <c r="Z84" s="1"/>
      <c r="AA84" s="1"/>
    </row>
    <row r="85" spans="2:29">
      <c r="B85" s="204">
        <v>1851</v>
      </c>
      <c r="C85" t="s">
        <v>112</v>
      </c>
      <c r="D85" s="1">
        <v>47618</v>
      </c>
      <c r="E85" s="86">
        <f t="shared" si="20"/>
        <v>24245.417515274949</v>
      </c>
      <c r="F85" s="87">
        <f t="shared" si="14"/>
        <v>0.87707470813200505</v>
      </c>
      <c r="G85" s="189">
        <f t="shared" si="21"/>
        <v>2175.1706231131125</v>
      </c>
      <c r="H85" s="189">
        <f t="shared" si="15"/>
        <v>4272.0351037941527</v>
      </c>
      <c r="I85" s="189">
        <f t="shared" si="16"/>
        <v>222.00217802886198</v>
      </c>
      <c r="J85" s="88">
        <f t="shared" si="17"/>
        <v>436.01227764868491</v>
      </c>
      <c r="K85" s="189">
        <f t="shared" si="22"/>
        <v>-30.855543753482664</v>
      </c>
      <c r="L85" s="88">
        <f t="shared" si="18"/>
        <v>-60.600287931839951</v>
      </c>
      <c r="M85" s="89">
        <f t="shared" si="23"/>
        <v>4211.4348158623125</v>
      </c>
      <c r="N85" s="89">
        <f t="shared" si="24"/>
        <v>51829.434815862311</v>
      </c>
      <c r="O85" s="89">
        <f t="shared" si="25"/>
        <v>26389.732594634577</v>
      </c>
      <c r="P85" s="90">
        <f t="shared" si="19"/>
        <v>0.95464501687952519</v>
      </c>
      <c r="Q85" s="1">
        <v>710.0764169287113</v>
      </c>
      <c r="R85" s="90">
        <f t="shared" si="26"/>
        <v>0.11319142593397523</v>
      </c>
      <c r="S85" s="90">
        <f t="shared" si="26"/>
        <v>0.17157162800688744</v>
      </c>
      <c r="T85" s="92">
        <v>1964</v>
      </c>
      <c r="U85" s="1">
        <v>42776.110999999997</v>
      </c>
      <c r="V85" s="1">
        <v>20694.78035800677</v>
      </c>
      <c r="W85" s="195"/>
      <c r="X85" s="89">
        <v>0</v>
      </c>
      <c r="Y85" s="89">
        <f t="shared" si="27"/>
        <v>0</v>
      </c>
      <c r="Z85" s="1"/>
      <c r="AA85" s="1"/>
    </row>
    <row r="86" spans="2:29">
      <c r="B86" s="204">
        <v>1853</v>
      </c>
      <c r="C86" t="s">
        <v>113</v>
      </c>
      <c r="D86" s="1">
        <v>33363</v>
      </c>
      <c r="E86" s="86">
        <f t="shared" si="20"/>
        <v>23881.889763779527</v>
      </c>
      <c r="F86" s="87">
        <f t="shared" si="14"/>
        <v>0.8639241407581969</v>
      </c>
      <c r="G86" s="189">
        <f t="shared" si="21"/>
        <v>2407.8283840701824</v>
      </c>
      <c r="H86" s="189">
        <f t="shared" si="15"/>
        <v>3363.7362525460449</v>
      </c>
      <c r="I86" s="189">
        <f t="shared" si="16"/>
        <v>349.23689105225947</v>
      </c>
      <c r="J86" s="88">
        <f t="shared" si="17"/>
        <v>487.8839368000065</v>
      </c>
      <c r="K86" s="189">
        <f t="shared" si="22"/>
        <v>96.379169269914826</v>
      </c>
      <c r="L86" s="88">
        <f t="shared" si="18"/>
        <v>134.64169947007102</v>
      </c>
      <c r="M86" s="89">
        <f t="shared" si="23"/>
        <v>3498.3779520161161</v>
      </c>
      <c r="N86" s="89">
        <f t="shared" si="24"/>
        <v>36861.377952016119</v>
      </c>
      <c r="O86" s="89">
        <f t="shared" si="25"/>
        <v>26386.097317119627</v>
      </c>
      <c r="P86" s="90">
        <f t="shared" si="19"/>
        <v>0.95451351120578731</v>
      </c>
      <c r="Q86" s="1">
        <v>440.79988006589156</v>
      </c>
      <c r="R86" s="90">
        <f t="shared" si="26"/>
        <v>5.1323778386380185E-2</v>
      </c>
      <c r="S86" s="90">
        <f t="shared" si="26"/>
        <v>2.4984242063170934E-2</v>
      </c>
      <c r="T86" s="92">
        <v>1397</v>
      </c>
      <c r="U86" s="1">
        <v>31734.276999999998</v>
      </c>
      <c r="V86" s="1">
        <v>23299.762848751834</v>
      </c>
      <c r="W86" s="195"/>
      <c r="X86" s="89">
        <v>0</v>
      </c>
      <c r="Y86" s="89">
        <f t="shared" si="27"/>
        <v>0</v>
      </c>
      <c r="Z86" s="1"/>
      <c r="AA86" s="1"/>
    </row>
    <row r="87" spans="2:29">
      <c r="B87" s="204">
        <v>1856</v>
      </c>
      <c r="C87" t="s">
        <v>114</v>
      </c>
      <c r="D87" s="1">
        <v>13850</v>
      </c>
      <c r="E87" s="86">
        <f t="shared" si="20"/>
        <v>29405.520169851377</v>
      </c>
      <c r="F87" s="87">
        <f t="shared" si="14"/>
        <v>1.0637407256110809</v>
      </c>
      <c r="G87" s="189">
        <f t="shared" si="21"/>
        <v>-1127.295075815802</v>
      </c>
      <c r="H87" s="189">
        <f t="shared" si="15"/>
        <v>-530.95598070924279</v>
      </c>
      <c r="I87" s="189">
        <f t="shared" si="16"/>
        <v>0</v>
      </c>
      <c r="J87" s="88">
        <f t="shared" si="17"/>
        <v>0</v>
      </c>
      <c r="K87" s="189">
        <f t="shared" si="22"/>
        <v>-252.85772178234464</v>
      </c>
      <c r="L87" s="88">
        <f t="shared" si="18"/>
        <v>-119.09598695948432</v>
      </c>
      <c r="M87" s="89">
        <f t="shared" si="23"/>
        <v>-650.05196766872712</v>
      </c>
      <c r="N87" s="89">
        <f t="shared" si="24"/>
        <v>13199.948032331273</v>
      </c>
      <c r="O87" s="89">
        <f t="shared" si="25"/>
        <v>28025.367372253233</v>
      </c>
      <c r="P87" s="90">
        <f t="shared" si="19"/>
        <v>1.0138138843278437</v>
      </c>
      <c r="Q87" s="1">
        <v>34.404502215963703</v>
      </c>
      <c r="R87" s="90">
        <f t="shared" si="26"/>
        <v>0.13777642832838216</v>
      </c>
      <c r="S87" s="90">
        <f t="shared" si="26"/>
        <v>0.10637283264203601</v>
      </c>
      <c r="T87" s="92">
        <v>471</v>
      </c>
      <c r="U87" s="1">
        <v>12172.866</v>
      </c>
      <c r="V87" s="1">
        <v>26578.310043668123</v>
      </c>
      <c r="W87" s="195"/>
      <c r="X87" s="89">
        <v>0</v>
      </c>
      <c r="Y87" s="89">
        <f t="shared" si="27"/>
        <v>0</v>
      </c>
      <c r="Z87" s="1"/>
      <c r="AA87" s="1"/>
    </row>
    <row r="88" spans="2:29">
      <c r="B88" s="204">
        <v>1857</v>
      </c>
      <c r="C88" t="s">
        <v>115</v>
      </c>
      <c r="D88" s="1">
        <v>19636</v>
      </c>
      <c r="E88" s="86">
        <f t="shared" si="20"/>
        <v>29932.926829268294</v>
      </c>
      <c r="F88" s="87">
        <f t="shared" si="14"/>
        <v>1.0828195903731967</v>
      </c>
      <c r="G88" s="189">
        <f t="shared" si="21"/>
        <v>-1464.8353378426284</v>
      </c>
      <c r="H88" s="189">
        <f t="shared" si="15"/>
        <v>-960.93198162476426</v>
      </c>
      <c r="I88" s="189">
        <f t="shared" si="16"/>
        <v>0</v>
      </c>
      <c r="J88" s="88">
        <f t="shared" si="17"/>
        <v>0</v>
      </c>
      <c r="K88" s="189">
        <f t="shared" si="22"/>
        <v>-252.85772178234464</v>
      </c>
      <c r="L88" s="88">
        <f t="shared" si="18"/>
        <v>-165.87466548921807</v>
      </c>
      <c r="M88" s="89">
        <f t="shared" si="23"/>
        <v>-1126.8066471139823</v>
      </c>
      <c r="N88" s="89">
        <f t="shared" si="24"/>
        <v>18509.193352886017</v>
      </c>
      <c r="O88" s="89">
        <f t="shared" si="25"/>
        <v>28215.233769643321</v>
      </c>
      <c r="P88" s="90">
        <f t="shared" si="19"/>
        <v>1.0206822756422054</v>
      </c>
      <c r="Q88" s="1">
        <v>62.897480793360046</v>
      </c>
      <c r="R88" s="90">
        <f t="shared" si="26"/>
        <v>0.13912963673506268</v>
      </c>
      <c r="S88" s="90">
        <f t="shared" si="26"/>
        <v>0.17559567693542297</v>
      </c>
      <c r="T88" s="92">
        <v>656</v>
      </c>
      <c r="U88" s="1">
        <v>17237.722000000002</v>
      </c>
      <c r="V88" s="1">
        <v>25461.923190546531</v>
      </c>
      <c r="W88" s="195"/>
      <c r="X88" s="89">
        <v>0</v>
      </c>
      <c r="Y88" s="89">
        <f t="shared" si="27"/>
        <v>0</v>
      </c>
      <c r="Z88" s="1"/>
      <c r="AA88" s="1"/>
    </row>
    <row r="89" spans="2:29">
      <c r="B89" s="204">
        <v>1859</v>
      </c>
      <c r="C89" t="s">
        <v>116</v>
      </c>
      <c r="D89" s="1">
        <v>35445</v>
      </c>
      <c r="E89" s="86">
        <f t="shared" si="20"/>
        <v>28700.404858299597</v>
      </c>
      <c r="F89" s="87">
        <f t="shared" si="14"/>
        <v>1.0382332743292433</v>
      </c>
      <c r="G89" s="189">
        <f t="shared" si="21"/>
        <v>-676.02127642266225</v>
      </c>
      <c r="H89" s="189">
        <f t="shared" si="15"/>
        <v>-834.88627638198784</v>
      </c>
      <c r="I89" s="189">
        <f t="shared" si="16"/>
        <v>0</v>
      </c>
      <c r="J89" s="88">
        <f t="shared" si="17"/>
        <v>0</v>
      </c>
      <c r="K89" s="189">
        <f t="shared" si="22"/>
        <v>-252.85772178234464</v>
      </c>
      <c r="L89" s="88">
        <f t="shared" si="18"/>
        <v>-312.27928640119563</v>
      </c>
      <c r="M89" s="89">
        <f t="shared" si="23"/>
        <v>-1147.1655627831835</v>
      </c>
      <c r="N89" s="89">
        <f t="shared" si="24"/>
        <v>34297.834437216814</v>
      </c>
      <c r="O89" s="89">
        <f t="shared" si="25"/>
        <v>27771.525860094585</v>
      </c>
      <c r="P89" s="90">
        <f t="shared" si="19"/>
        <v>1.0046312018663819</v>
      </c>
      <c r="Q89" s="1">
        <v>131.88339753018067</v>
      </c>
      <c r="R89" s="90">
        <f t="shared" si="26"/>
        <v>0.20878237947575162</v>
      </c>
      <c r="S89" s="90">
        <f t="shared" si="26"/>
        <v>0.23912428535732927</v>
      </c>
      <c r="T89" s="92">
        <v>1235</v>
      </c>
      <c r="U89" s="1">
        <v>29322.896000000001</v>
      </c>
      <c r="V89" s="1">
        <v>23161.845181674566</v>
      </c>
      <c r="W89" s="195"/>
      <c r="X89" s="89">
        <v>0</v>
      </c>
      <c r="Y89" s="89">
        <f t="shared" si="27"/>
        <v>0</v>
      </c>
      <c r="Z89" s="1"/>
      <c r="AA89" s="1"/>
    </row>
    <row r="90" spans="2:29">
      <c r="B90" s="204">
        <v>1860</v>
      </c>
      <c r="C90" t="s">
        <v>117</v>
      </c>
      <c r="D90" s="1">
        <v>269263</v>
      </c>
      <c r="E90" s="86">
        <f t="shared" si="20"/>
        <v>23200.32741685335</v>
      </c>
      <c r="F90" s="87">
        <f t="shared" si="14"/>
        <v>0.83926871479461296</v>
      </c>
      <c r="G90" s="189">
        <f t="shared" si="21"/>
        <v>2844.0282861029359</v>
      </c>
      <c r="H90" s="189">
        <f t="shared" si="15"/>
        <v>33007.792288510675</v>
      </c>
      <c r="I90" s="189">
        <f t="shared" si="16"/>
        <v>587.78371247642144</v>
      </c>
      <c r="J90" s="88">
        <f t="shared" si="17"/>
        <v>6821.8177670013474</v>
      </c>
      <c r="K90" s="189">
        <f t="shared" si="22"/>
        <v>334.9259906940768</v>
      </c>
      <c r="L90" s="88">
        <f t="shared" si="18"/>
        <v>3887.1510479954554</v>
      </c>
      <c r="M90" s="89">
        <f t="shared" si="23"/>
        <v>36894.943336506127</v>
      </c>
      <c r="N90" s="89">
        <f t="shared" si="24"/>
        <v>306157.94333650614</v>
      </c>
      <c r="O90" s="89">
        <f t="shared" si="25"/>
        <v>26379.281693650366</v>
      </c>
      <c r="P90" s="90">
        <f t="shared" si="19"/>
        <v>0.95426695694615149</v>
      </c>
      <c r="Q90" s="1">
        <v>3482.0280014636883</v>
      </c>
      <c r="R90" s="90">
        <f t="shared" si="26"/>
        <v>6.0651197206252387E-2</v>
      </c>
      <c r="S90" s="90">
        <f t="shared" si="26"/>
        <v>5.8457880927349118E-2</v>
      </c>
      <c r="T90" s="92">
        <v>11606</v>
      </c>
      <c r="U90" s="1">
        <v>253865.739</v>
      </c>
      <c r="V90" s="1">
        <v>21918.989725436022</v>
      </c>
      <c r="W90" s="195"/>
      <c r="X90" s="89">
        <v>0</v>
      </c>
      <c r="Y90" s="89">
        <f t="shared" si="27"/>
        <v>0</v>
      </c>
      <c r="Z90" s="1"/>
      <c r="AA90" s="1"/>
    </row>
    <row r="91" spans="2:29">
      <c r="B91" s="204">
        <v>1865</v>
      </c>
      <c r="C91" t="s">
        <v>118</v>
      </c>
      <c r="D91" s="1">
        <v>222860</v>
      </c>
      <c r="E91" s="86">
        <f t="shared" si="20"/>
        <v>22499.747602221098</v>
      </c>
      <c r="F91" s="87">
        <f t="shared" si="14"/>
        <v>0.81392533450204274</v>
      </c>
      <c r="G91" s="189">
        <f t="shared" si="21"/>
        <v>3292.3993674675771</v>
      </c>
      <c r="H91" s="189">
        <f t="shared" si="15"/>
        <v>32611.215734766352</v>
      </c>
      <c r="I91" s="189">
        <f t="shared" si="16"/>
        <v>832.98664759770975</v>
      </c>
      <c r="J91" s="88">
        <f t="shared" si="17"/>
        <v>8250.7327444553157</v>
      </c>
      <c r="K91" s="189">
        <f t="shared" si="22"/>
        <v>580.12892581536516</v>
      </c>
      <c r="L91" s="88">
        <f t="shared" si="18"/>
        <v>5746.1770102011915</v>
      </c>
      <c r="M91" s="89">
        <f t="shared" si="23"/>
        <v>38357.392744967547</v>
      </c>
      <c r="N91" s="89">
        <f t="shared" si="24"/>
        <v>261217.39274496754</v>
      </c>
      <c r="O91" s="89">
        <f t="shared" si="25"/>
        <v>26372.275895504041</v>
      </c>
      <c r="P91" s="90">
        <f t="shared" si="19"/>
        <v>0.95401352314322574</v>
      </c>
      <c r="Q91" s="1">
        <v>3199.8883908752468</v>
      </c>
      <c r="R91" s="90">
        <f t="shared" si="26"/>
        <v>-5.8867775429582003E-3</v>
      </c>
      <c r="S91" s="90">
        <f t="shared" si="26"/>
        <v>-9.2991803257487377E-3</v>
      </c>
      <c r="T91" s="92">
        <v>9905</v>
      </c>
      <c r="U91" s="1">
        <v>224179.696</v>
      </c>
      <c r="V91" s="1">
        <v>22710.940735487791</v>
      </c>
      <c r="W91" s="195"/>
      <c r="X91" s="89">
        <v>0</v>
      </c>
      <c r="Y91" s="89">
        <f t="shared" si="27"/>
        <v>0</v>
      </c>
      <c r="Z91" s="1"/>
      <c r="AA91" s="1"/>
    </row>
    <row r="92" spans="2:29">
      <c r="B92" s="204">
        <v>1866</v>
      </c>
      <c r="C92" t="s">
        <v>119</v>
      </c>
      <c r="D92" s="1">
        <v>211642</v>
      </c>
      <c r="E92" s="86">
        <f t="shared" si="20"/>
        <v>25273.704322904225</v>
      </c>
      <c r="F92" s="87">
        <f t="shared" si="14"/>
        <v>0.91427284469159364</v>
      </c>
      <c r="G92" s="189">
        <f t="shared" si="21"/>
        <v>1517.0670662303758</v>
      </c>
      <c r="H92" s="189">
        <f t="shared" si="15"/>
        <v>12703.919612613166</v>
      </c>
      <c r="I92" s="189">
        <f t="shared" si="16"/>
        <v>0</v>
      </c>
      <c r="J92" s="88">
        <f t="shared" si="17"/>
        <v>0</v>
      </c>
      <c r="K92" s="189">
        <f t="shared" si="22"/>
        <v>-252.85772178234464</v>
      </c>
      <c r="L92" s="88">
        <f t="shared" si="18"/>
        <v>-2117.4305622053544</v>
      </c>
      <c r="M92" s="89">
        <f t="shared" si="23"/>
        <v>10586.489050407812</v>
      </c>
      <c r="N92" s="89">
        <f t="shared" si="24"/>
        <v>222228.48905040781</v>
      </c>
      <c r="O92" s="89">
        <f t="shared" si="25"/>
        <v>26537.913667352255</v>
      </c>
      <c r="P92" s="90">
        <f t="shared" si="19"/>
        <v>0.96000544719682812</v>
      </c>
      <c r="Q92" s="1">
        <v>602.00412220061298</v>
      </c>
      <c r="R92" s="90">
        <f t="shared" si="26"/>
        <v>2.8935999122952683E-2</v>
      </c>
      <c r="S92" s="90">
        <f t="shared" si="26"/>
        <v>3.2130689351898931E-2</v>
      </c>
      <c r="T92" s="92">
        <v>8374</v>
      </c>
      <c r="U92" s="1">
        <v>205690.15</v>
      </c>
      <c r="V92" s="1">
        <v>24486.922619047618</v>
      </c>
      <c r="W92" s="195"/>
      <c r="X92" s="89">
        <v>0</v>
      </c>
      <c r="Y92" s="89">
        <f>X92*1000/T92</f>
        <v>0</v>
      </c>
      <c r="Z92" s="1"/>
      <c r="AA92" s="1"/>
    </row>
    <row r="93" spans="2:29">
      <c r="B93" s="205">
        <v>1867</v>
      </c>
      <c r="C93" s="206" t="s">
        <v>120</v>
      </c>
      <c r="D93" s="1">
        <v>64015</v>
      </c>
      <c r="E93" s="217">
        <f t="shared" si="20"/>
        <v>24536.220774243007</v>
      </c>
      <c r="F93" s="218">
        <f t="shared" si="14"/>
        <v>0.88759447679849868</v>
      </c>
      <c r="G93" s="219">
        <f t="shared" si="21"/>
        <v>1319.7769666568051</v>
      </c>
      <c r="H93" s="219">
        <f t="shared" si="15"/>
        <v>3443.2981060076045</v>
      </c>
      <c r="I93" s="219">
        <f t="shared" si="16"/>
        <v>0</v>
      </c>
      <c r="J93" s="220">
        <f t="shared" si="17"/>
        <v>0</v>
      </c>
      <c r="K93" s="219">
        <f t="shared" si="22"/>
        <v>-252.85772178234464</v>
      </c>
      <c r="L93" s="220">
        <f t="shared" si="18"/>
        <v>-659.70579613013717</v>
      </c>
      <c r="M93" s="221">
        <f t="shared" si="23"/>
        <v>2783.5923098774674</v>
      </c>
      <c r="N93" s="221">
        <f t="shared" si="24"/>
        <v>66798.592309877466</v>
      </c>
      <c r="O93" s="221">
        <f t="shared" si="25"/>
        <v>25603.140019117465</v>
      </c>
      <c r="P93" s="222">
        <f t="shared" si="19"/>
        <v>0.92619013656427285</v>
      </c>
      <c r="Q93" s="1">
        <v>1277.2580600455331</v>
      </c>
      <c r="R93" s="222">
        <f t="shared" si="26"/>
        <v>6.0303307533475348E-2</v>
      </c>
      <c r="S93" s="222">
        <f t="shared" si="26"/>
        <v>6.3554525034536249E-2</v>
      </c>
      <c r="T93" s="92">
        <v>2609</v>
      </c>
      <c r="U93" s="1">
        <v>60374.233999999997</v>
      </c>
      <c r="V93" s="1">
        <v>23070.016813144823</v>
      </c>
      <c r="W93" s="223"/>
      <c r="X93" s="221">
        <v>2728.36</v>
      </c>
      <c r="Y93" s="221">
        <f t="shared" si="27"/>
        <v>1045.7493292449215</v>
      </c>
      <c r="Z93" s="1"/>
      <c r="AA93" s="1"/>
    </row>
    <row r="94" spans="2:29">
      <c r="B94" s="204">
        <v>1868</v>
      </c>
      <c r="C94" t="s">
        <v>121</v>
      </c>
      <c r="D94" s="1">
        <v>120213</v>
      </c>
      <c r="E94" s="86">
        <f t="shared" si="20"/>
        <v>26059.614133969215</v>
      </c>
      <c r="F94" s="87">
        <f t="shared" si="14"/>
        <v>0.9427030260948891</v>
      </c>
      <c r="G94" s="189">
        <f t="shared" si="21"/>
        <v>1014.0847871487821</v>
      </c>
      <c r="H94" s="189">
        <f t="shared" si="15"/>
        <v>4677.9731231173319</v>
      </c>
      <c r="I94" s="189">
        <f t="shared" si="16"/>
        <v>0</v>
      </c>
      <c r="J94" s="88">
        <f t="shared" si="17"/>
        <v>0</v>
      </c>
      <c r="K94" s="189">
        <f t="shared" si="22"/>
        <v>-252.85772178234464</v>
      </c>
      <c r="L94" s="88">
        <f t="shared" si="18"/>
        <v>-1166.432670581956</v>
      </c>
      <c r="M94" s="89">
        <f t="shared" si="23"/>
        <v>3511.5404525353761</v>
      </c>
      <c r="N94" s="89">
        <f t="shared" si="24"/>
        <v>123724.54045253538</v>
      </c>
      <c r="O94" s="89">
        <f t="shared" si="25"/>
        <v>26820.841199335657</v>
      </c>
      <c r="P94" s="90">
        <f t="shared" si="19"/>
        <v>0.97024031250201459</v>
      </c>
      <c r="Q94" s="1">
        <v>867.13097393258522</v>
      </c>
      <c r="R94" s="90">
        <f t="shared" si="26"/>
        <v>0.12117677628077791</v>
      </c>
      <c r="S94" s="90">
        <f t="shared" si="26"/>
        <v>0.12482248441956202</v>
      </c>
      <c r="T94" s="92">
        <v>4613</v>
      </c>
      <c r="U94" s="1">
        <v>107220.38</v>
      </c>
      <c r="V94" s="1">
        <v>23167.757130509941</v>
      </c>
      <c r="W94" s="195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4">
        <v>1870</v>
      </c>
      <c r="C95" t="s">
        <v>122</v>
      </c>
      <c r="D95" s="1">
        <v>264534</v>
      </c>
      <c r="E95" s="86">
        <f t="shared" si="20"/>
        <v>24612.393003349462</v>
      </c>
      <c r="F95" s="87">
        <f t="shared" si="14"/>
        <v>0.89034999691149397</v>
      </c>
      <c r="G95" s="189">
        <f t="shared" si="21"/>
        <v>1940.3063107454241</v>
      </c>
      <c r="H95" s="189">
        <f t="shared" si="15"/>
        <v>20854.412227891818</v>
      </c>
      <c r="I95" s="189">
        <f t="shared" si="16"/>
        <v>93.560757202782398</v>
      </c>
      <c r="J95" s="88">
        <f t="shared" si="17"/>
        <v>1005.5910184155052</v>
      </c>
      <c r="K95" s="189">
        <f t="shared" si="22"/>
        <v>-159.29696457956226</v>
      </c>
      <c r="L95" s="88">
        <f t="shared" si="18"/>
        <v>-1712.1237753011351</v>
      </c>
      <c r="M95" s="89">
        <f t="shared" si="23"/>
        <v>19142.288452590685</v>
      </c>
      <c r="N95" s="89">
        <f t="shared" si="24"/>
        <v>283676.2884525907</v>
      </c>
      <c r="O95" s="89">
        <f t="shared" si="25"/>
        <v>26393.402349515323</v>
      </c>
      <c r="P95" s="90">
        <f t="shared" si="19"/>
        <v>0.95477776976732021</v>
      </c>
      <c r="Q95" s="1">
        <v>2364.2970515019078</v>
      </c>
      <c r="R95" s="90">
        <f t="shared" si="26"/>
        <v>9.2638657344549333E-2</v>
      </c>
      <c r="S95" s="90">
        <f t="shared" si="26"/>
        <v>9.5993428063973513E-2</v>
      </c>
      <c r="T95" s="92">
        <v>10748</v>
      </c>
      <c r="U95" s="1">
        <v>242105.65700000001</v>
      </c>
      <c r="V95" s="1">
        <v>22456.697616176607</v>
      </c>
      <c r="W95" s="195"/>
      <c r="X95" s="89">
        <v>0</v>
      </c>
      <c r="Y95" s="89">
        <f t="shared" si="27"/>
        <v>0</v>
      </c>
      <c r="Z95" s="1"/>
      <c r="AA95" s="1"/>
    </row>
    <row r="96" spans="2:29">
      <c r="B96" s="204">
        <v>1871</v>
      </c>
      <c r="C96" t="s">
        <v>123</v>
      </c>
      <c r="D96" s="1">
        <v>121290</v>
      </c>
      <c r="E96" s="86">
        <f t="shared" si="20"/>
        <v>26804.419889502766</v>
      </c>
      <c r="F96" s="87">
        <f t="shared" si="14"/>
        <v>0.96964627383389257</v>
      </c>
      <c r="G96" s="189">
        <f t="shared" si="21"/>
        <v>537.40910360730948</v>
      </c>
      <c r="H96" s="189">
        <f t="shared" si="15"/>
        <v>2431.7761938230756</v>
      </c>
      <c r="I96" s="189">
        <f t="shared" si="16"/>
        <v>0</v>
      </c>
      <c r="J96" s="88">
        <f t="shared" si="17"/>
        <v>0</v>
      </c>
      <c r="K96" s="189">
        <f t="shared" si="22"/>
        <v>-252.85772178234464</v>
      </c>
      <c r="L96" s="88">
        <f t="shared" si="18"/>
        <v>-1144.1811910651095</v>
      </c>
      <c r="M96" s="89">
        <f t="shared" si="23"/>
        <v>1287.5950027579661</v>
      </c>
      <c r="N96" s="89">
        <f t="shared" si="24"/>
        <v>122577.59500275797</v>
      </c>
      <c r="O96" s="89">
        <f t="shared" si="25"/>
        <v>27088.971271327729</v>
      </c>
      <c r="P96" s="90">
        <f t="shared" si="19"/>
        <v>0.97993988168805568</v>
      </c>
      <c r="Q96" s="1">
        <v>-342.3679564177628</v>
      </c>
      <c r="R96" s="90">
        <f t="shared" si="26"/>
        <v>0.10430005189909797</v>
      </c>
      <c r="S96" s="90">
        <f t="shared" si="26"/>
        <v>0.10844880347529366</v>
      </c>
      <c r="T96" s="92">
        <v>4525</v>
      </c>
      <c r="U96" s="1">
        <v>109834.27899999999</v>
      </c>
      <c r="V96" s="1">
        <v>24181.919638925581</v>
      </c>
      <c r="W96" s="195"/>
      <c r="X96" s="89">
        <v>0</v>
      </c>
      <c r="Y96" s="89">
        <f t="shared" si="27"/>
        <v>0</v>
      </c>
      <c r="Z96" s="1"/>
      <c r="AA96" s="1"/>
    </row>
    <row r="97" spans="2:27">
      <c r="B97" s="204">
        <v>1874</v>
      </c>
      <c r="C97" t="s">
        <v>124</v>
      </c>
      <c r="D97" s="1">
        <v>30440</v>
      </c>
      <c r="E97" s="86">
        <f t="shared" si="20"/>
        <v>31188.524590163932</v>
      </c>
      <c r="F97" s="87">
        <f t="shared" si="14"/>
        <v>1.1282406700050462</v>
      </c>
      <c r="G97" s="189">
        <f t="shared" si="21"/>
        <v>-2268.4179048158367</v>
      </c>
      <c r="H97" s="189">
        <f t="shared" si="15"/>
        <v>-2213.9758751002564</v>
      </c>
      <c r="I97" s="189">
        <f t="shared" si="16"/>
        <v>0</v>
      </c>
      <c r="J97" s="88">
        <f t="shared" si="17"/>
        <v>0</v>
      </c>
      <c r="K97" s="189">
        <f t="shared" si="22"/>
        <v>-252.85772178234464</v>
      </c>
      <c r="L97" s="88">
        <f t="shared" si="18"/>
        <v>-246.78913645956837</v>
      </c>
      <c r="M97" s="89">
        <f t="shared" si="23"/>
        <v>-2460.7650115598249</v>
      </c>
      <c r="N97" s="89">
        <f t="shared" si="24"/>
        <v>27979.234988440174</v>
      </c>
      <c r="O97" s="89">
        <f t="shared" si="25"/>
        <v>28667.248963565751</v>
      </c>
      <c r="P97" s="90">
        <f t="shared" si="19"/>
        <v>1.037033864309671</v>
      </c>
      <c r="Q97" s="1">
        <v>-238.50277247816939</v>
      </c>
      <c r="R97" s="90">
        <f t="shared" si="26"/>
        <v>0.17079854576358824</v>
      </c>
      <c r="S97" s="90">
        <f t="shared" si="26"/>
        <v>0.16240142504602137</v>
      </c>
      <c r="T97" s="92">
        <v>976</v>
      </c>
      <c r="U97" s="1">
        <v>25999.348999999998</v>
      </c>
      <c r="V97" s="1">
        <v>26831.113519091847</v>
      </c>
      <c r="W97" s="195"/>
      <c r="X97" s="89">
        <v>0</v>
      </c>
      <c r="Y97" s="89">
        <f t="shared" si="27"/>
        <v>0</v>
      </c>
      <c r="Z97" s="1"/>
    </row>
    <row r="98" spans="2:27" ht="29.15" customHeight="1">
      <c r="B98" s="204">
        <v>1875</v>
      </c>
      <c r="C98" t="s">
        <v>125</v>
      </c>
      <c r="D98" s="1">
        <v>70594</v>
      </c>
      <c r="E98" s="86">
        <f t="shared" si="20"/>
        <v>25140.313390313393</v>
      </c>
      <c r="F98" s="87">
        <f t="shared" si="14"/>
        <v>0.90944744569832603</v>
      </c>
      <c r="G98" s="189">
        <f t="shared" si="21"/>
        <v>1602.4372630885082</v>
      </c>
      <c r="H98" s="189">
        <f t="shared" si="15"/>
        <v>4499.6438347525309</v>
      </c>
      <c r="I98" s="189">
        <f t="shared" si="16"/>
        <v>0</v>
      </c>
      <c r="J98" s="88">
        <f t="shared" si="17"/>
        <v>0</v>
      </c>
      <c r="K98" s="189">
        <f t="shared" si="22"/>
        <v>-252.85772178234464</v>
      </c>
      <c r="L98" s="88">
        <f t="shared" si="18"/>
        <v>-710.02448276482369</v>
      </c>
      <c r="M98" s="89">
        <f t="shared" si="23"/>
        <v>3789.619351987707</v>
      </c>
      <c r="N98" s="89">
        <f t="shared" si="24"/>
        <v>74383.619351987712</v>
      </c>
      <c r="O98" s="89">
        <f t="shared" si="25"/>
        <v>26489.892931619554</v>
      </c>
      <c r="P98" s="90">
        <f t="shared" si="19"/>
        <v>0.95826830355925163</v>
      </c>
      <c r="Q98" s="1">
        <v>310.31677754230486</v>
      </c>
      <c r="R98" s="90">
        <f t="shared" si="26"/>
        <v>2.9334502305671858E-2</v>
      </c>
      <c r="S98" s="90">
        <f t="shared" si="26"/>
        <v>2.1269915749146062E-2</v>
      </c>
      <c r="T98" s="92">
        <v>2808</v>
      </c>
      <c r="U98" s="1">
        <v>68582.176000000007</v>
      </c>
      <c r="V98" s="1">
        <v>24616.717875089736</v>
      </c>
      <c r="W98" s="195"/>
      <c r="X98" s="89">
        <v>0</v>
      </c>
      <c r="Y98" s="89">
        <f t="shared" si="27"/>
        <v>0</v>
      </c>
      <c r="Z98" s="1"/>
      <c r="AA98" s="1"/>
    </row>
    <row r="99" spans="2:27">
      <c r="B99" s="204">
        <v>3101</v>
      </c>
      <c r="C99" t="s">
        <v>126</v>
      </c>
      <c r="D99" s="1">
        <v>705968</v>
      </c>
      <c r="E99" s="86">
        <f t="shared" si="20"/>
        <v>22005.11190075432</v>
      </c>
      <c r="F99" s="87">
        <f t="shared" si="14"/>
        <v>0.79603195472327326</v>
      </c>
      <c r="G99" s="189">
        <f t="shared" si="21"/>
        <v>3608.9662164063147</v>
      </c>
      <c r="H99" s="189">
        <f t="shared" si="15"/>
        <v>115782.8541547474</v>
      </c>
      <c r="I99" s="189">
        <f t="shared" si="16"/>
        <v>1006.1091431110818</v>
      </c>
      <c r="J99" s="88">
        <f t="shared" si="17"/>
        <v>32277.993529289724</v>
      </c>
      <c r="K99" s="189">
        <f t="shared" si="22"/>
        <v>753.25142132873725</v>
      </c>
      <c r="L99" s="88">
        <f t="shared" si="18"/>
        <v>24165.812099068549</v>
      </c>
      <c r="M99" s="89">
        <f t="shared" si="23"/>
        <v>139948.66625381596</v>
      </c>
      <c r="N99" s="89">
        <f t="shared" si="24"/>
        <v>845916.66625381599</v>
      </c>
      <c r="O99" s="89">
        <f t="shared" si="25"/>
        <v>26367.329538489372</v>
      </c>
      <c r="P99" s="90">
        <f t="shared" si="19"/>
        <v>0.95383458934543797</v>
      </c>
      <c r="Q99" s="1">
        <v>13314.476429687784</v>
      </c>
      <c r="R99" s="90">
        <f t="shared" si="26"/>
        <v>8.2517337787839651E-2</v>
      </c>
      <c r="S99" s="90">
        <f t="shared" si="26"/>
        <v>8.1032680881703539E-2</v>
      </c>
      <c r="T99" s="92">
        <v>32082</v>
      </c>
      <c r="U99" s="1">
        <v>652153.98899999994</v>
      </c>
      <c r="V99" s="1">
        <v>20355.639833947185</v>
      </c>
      <c r="W99" s="195"/>
      <c r="X99" s="89">
        <v>0</v>
      </c>
      <c r="Y99" s="89">
        <f t="shared" si="27"/>
        <v>0</v>
      </c>
      <c r="Z99" s="1"/>
      <c r="AA99" s="1"/>
    </row>
    <row r="100" spans="2:27">
      <c r="B100" s="204">
        <v>3103</v>
      </c>
      <c r="C100" t="s">
        <v>127</v>
      </c>
      <c r="D100" s="1">
        <v>1290188</v>
      </c>
      <c r="E100" s="86">
        <f t="shared" si="20"/>
        <v>24248.463548029395</v>
      </c>
      <c r="F100" s="87">
        <f t="shared" si="14"/>
        <v>0.8771848979560154</v>
      </c>
      <c r="G100" s="189">
        <f t="shared" si="21"/>
        <v>2173.221162150267</v>
      </c>
      <c r="H100" s="189">
        <f t="shared" si="15"/>
        <v>115630.57837452926</v>
      </c>
      <c r="I100" s="189">
        <f t="shared" si="16"/>
        <v>220.93606656480586</v>
      </c>
      <c r="J100" s="88">
        <f t="shared" si="17"/>
        <v>11755.345293713626</v>
      </c>
      <c r="K100" s="189">
        <f t="shared" si="22"/>
        <v>-31.921655217538785</v>
      </c>
      <c r="L100" s="88">
        <f t="shared" si="18"/>
        <v>-1698.4555091595862</v>
      </c>
      <c r="M100" s="89">
        <f t="shared" si="23"/>
        <v>113932.12286536967</v>
      </c>
      <c r="N100" s="89">
        <f t="shared" si="24"/>
        <v>1404120.1228653698</v>
      </c>
      <c r="O100" s="89">
        <f t="shared" si="25"/>
        <v>26389.763054962124</v>
      </c>
      <c r="P100" s="90">
        <f t="shared" si="19"/>
        <v>0.9546461187777654</v>
      </c>
      <c r="Q100" s="1">
        <v>10142.237243139505</v>
      </c>
      <c r="R100" s="90">
        <f t="shared" si="26"/>
        <v>8.3747168317742732E-2</v>
      </c>
      <c r="S100" s="90">
        <f t="shared" si="26"/>
        <v>7.2320435718155315E-2</v>
      </c>
      <c r="T100" s="92">
        <v>53207</v>
      </c>
      <c r="U100" s="1">
        <v>1190488.0009999999</v>
      </c>
      <c r="V100" s="1">
        <v>22613.076036166087</v>
      </c>
      <c r="W100" s="195"/>
      <c r="X100" s="89">
        <v>0</v>
      </c>
      <c r="Y100" s="89">
        <f t="shared" si="27"/>
        <v>0</v>
      </c>
      <c r="Z100" s="1"/>
      <c r="AA100" s="1"/>
    </row>
    <row r="101" spans="2:27">
      <c r="B101" s="204">
        <v>3105</v>
      </c>
      <c r="C101" t="s">
        <v>128</v>
      </c>
      <c r="D101" s="1">
        <v>1283430</v>
      </c>
      <c r="E101" s="86">
        <f t="shared" si="20"/>
        <v>21173.821229418943</v>
      </c>
      <c r="F101" s="87">
        <f t="shared" si="14"/>
        <v>0.76596012682115577</v>
      </c>
      <c r="G101" s="189">
        <f t="shared" si="21"/>
        <v>4140.9922460609559</v>
      </c>
      <c r="H101" s="189">
        <f t="shared" si="15"/>
        <v>251002.10400273878</v>
      </c>
      <c r="I101" s="189">
        <f t="shared" si="16"/>
        <v>1297.0608780784637</v>
      </c>
      <c r="J101" s="88">
        <f t="shared" si="17"/>
        <v>78620.048063848008</v>
      </c>
      <c r="K101" s="189">
        <f t="shared" si="22"/>
        <v>1044.203156296119</v>
      </c>
      <c r="L101" s="88">
        <f t="shared" si="18"/>
        <v>63293.330115732962</v>
      </c>
      <c r="M101" s="89">
        <f t="shared" si="23"/>
        <v>314295.43411847175</v>
      </c>
      <c r="N101" s="89">
        <f t="shared" si="24"/>
        <v>1597725.4341184718</v>
      </c>
      <c r="O101" s="89">
        <f t="shared" si="25"/>
        <v>26359.016631776023</v>
      </c>
      <c r="P101" s="90">
        <f t="shared" si="19"/>
        <v>0.95353387106641696</v>
      </c>
      <c r="Q101" s="1">
        <v>25758.577716760396</v>
      </c>
      <c r="R101" s="90">
        <f t="shared" si="26"/>
        <v>6.4854104433985468E-2</v>
      </c>
      <c r="S101" s="90">
        <f t="shared" si="26"/>
        <v>5.6509403546300345E-2</v>
      </c>
      <c r="T101" s="92">
        <v>60614</v>
      </c>
      <c r="U101" s="1">
        <v>1205263.702</v>
      </c>
      <c r="V101" s="1">
        <v>20041.299356490796</v>
      </c>
      <c r="W101" s="195"/>
      <c r="X101" s="89">
        <v>0</v>
      </c>
      <c r="Y101" s="89">
        <f t="shared" si="27"/>
        <v>0</v>
      </c>
      <c r="Z101" s="1"/>
      <c r="AA101" s="1"/>
    </row>
    <row r="102" spans="2:27">
      <c r="B102" s="204">
        <v>3107</v>
      </c>
      <c r="C102" t="s">
        <v>129</v>
      </c>
      <c r="D102" s="1">
        <v>1928415</v>
      </c>
      <c r="E102" s="86">
        <f t="shared" si="20"/>
        <v>22360.249527497886</v>
      </c>
      <c r="F102" s="87">
        <f t="shared" si="14"/>
        <v>0.80887901046593347</v>
      </c>
      <c r="G102" s="189">
        <f t="shared" si="21"/>
        <v>3381.6781352904322</v>
      </c>
      <c r="H102" s="189">
        <f t="shared" si="15"/>
        <v>291646.06742185279</v>
      </c>
      <c r="I102" s="189">
        <f t="shared" si="16"/>
        <v>881.81097375083368</v>
      </c>
      <c r="J102" s="88">
        <f t="shared" si="17"/>
        <v>76050.023809193153</v>
      </c>
      <c r="K102" s="189">
        <f t="shared" si="22"/>
        <v>628.95325196848898</v>
      </c>
      <c r="L102" s="88">
        <f t="shared" si="18"/>
        <v>54242.815309518395</v>
      </c>
      <c r="M102" s="89">
        <f t="shared" si="23"/>
        <v>345888.88273137121</v>
      </c>
      <c r="N102" s="89">
        <f t="shared" si="24"/>
        <v>2274303.8827313711</v>
      </c>
      <c r="O102" s="89">
        <f t="shared" si="25"/>
        <v>26370.880914756803</v>
      </c>
      <c r="P102" s="90">
        <f t="shared" si="19"/>
        <v>0.95396305990286434</v>
      </c>
      <c r="Q102" s="1">
        <v>37275.489274532825</v>
      </c>
      <c r="R102" s="90">
        <f t="shared" si="26"/>
        <v>5.9428440934071562E-2</v>
      </c>
      <c r="S102" s="90">
        <f t="shared" si="26"/>
        <v>5.4748151101901212E-2</v>
      </c>
      <c r="T102" s="92">
        <v>86243</v>
      </c>
      <c r="U102" s="1">
        <v>1820240.92</v>
      </c>
      <c r="V102" s="1">
        <v>21199.61007197596</v>
      </c>
      <c r="W102" s="195"/>
      <c r="X102" s="89">
        <v>0</v>
      </c>
      <c r="Y102" s="89">
        <f t="shared" si="27"/>
        <v>0</v>
      </c>
      <c r="Z102" s="1"/>
      <c r="AA102" s="1"/>
    </row>
    <row r="103" spans="2:27">
      <c r="B103" s="204">
        <v>3110</v>
      </c>
      <c r="C103" t="s">
        <v>130</v>
      </c>
      <c r="D103" s="1">
        <v>123277</v>
      </c>
      <c r="E103" s="86">
        <f t="shared" si="20"/>
        <v>26151.251591005515</v>
      </c>
      <c r="F103" s="87">
        <f t="shared" si="14"/>
        <v>0.94601799874213</v>
      </c>
      <c r="G103" s="189">
        <f t="shared" si="21"/>
        <v>955.43681464554982</v>
      </c>
      <c r="H103" s="189">
        <f t="shared" si="15"/>
        <v>4503.9291442391223</v>
      </c>
      <c r="I103" s="189">
        <f t="shared" si="16"/>
        <v>0</v>
      </c>
      <c r="J103" s="88">
        <f t="shared" si="17"/>
        <v>0</v>
      </c>
      <c r="K103" s="189">
        <f t="shared" si="22"/>
        <v>-252.85772178234464</v>
      </c>
      <c r="L103" s="88">
        <f t="shared" si="18"/>
        <v>-1191.9713004819728</v>
      </c>
      <c r="M103" s="89">
        <f t="shared" si="23"/>
        <v>3311.9578437571495</v>
      </c>
      <c r="N103" s="89">
        <f t="shared" si="24"/>
        <v>126588.95784375715</v>
      </c>
      <c r="O103" s="89">
        <f t="shared" si="25"/>
        <v>26853.83068386872</v>
      </c>
      <c r="P103" s="90">
        <f t="shared" si="19"/>
        <v>0.97143370265502116</v>
      </c>
      <c r="Q103" s="1">
        <v>724.86951899375026</v>
      </c>
      <c r="R103" s="90">
        <f t="shared" si="26"/>
        <v>7.1315603661146355E-3</v>
      </c>
      <c r="S103" s="90">
        <f t="shared" si="26"/>
        <v>2.0591316051957954E-2</v>
      </c>
      <c r="T103" s="92">
        <v>4714</v>
      </c>
      <c r="U103" s="1">
        <v>122404.068</v>
      </c>
      <c r="V103" s="1">
        <v>25623.62738120159</v>
      </c>
      <c r="W103" s="195"/>
      <c r="X103" s="89">
        <v>0</v>
      </c>
      <c r="Y103" s="89">
        <f t="shared" si="27"/>
        <v>0</v>
      </c>
      <c r="Z103" s="1"/>
      <c r="AA103" s="1"/>
    </row>
    <row r="104" spans="2:27">
      <c r="B104" s="204">
        <v>3112</v>
      </c>
      <c r="C104" t="s">
        <v>131</v>
      </c>
      <c r="D104" s="1">
        <v>192854</v>
      </c>
      <c r="E104" s="86">
        <f t="shared" si="20"/>
        <v>24436.644703497212</v>
      </c>
      <c r="F104" s="87">
        <f t="shared" si="14"/>
        <v>0.8839923258711625</v>
      </c>
      <c r="G104" s="189">
        <f t="shared" si="21"/>
        <v>2052.7852226508644</v>
      </c>
      <c r="H104" s="189">
        <f t="shared" si="15"/>
        <v>16200.580977160622</v>
      </c>
      <c r="I104" s="189">
        <f t="shared" si="16"/>
        <v>155.07266215106992</v>
      </c>
      <c r="J104" s="88">
        <f t="shared" si="17"/>
        <v>1223.8334496962436</v>
      </c>
      <c r="K104" s="189">
        <f t="shared" si="22"/>
        <v>-97.78505963127472</v>
      </c>
      <c r="L104" s="88">
        <f t="shared" si="18"/>
        <v>-771.71969061002005</v>
      </c>
      <c r="M104" s="89">
        <f t="shared" si="23"/>
        <v>15428.861286550602</v>
      </c>
      <c r="N104" s="89">
        <f t="shared" si="24"/>
        <v>208282.86128655061</v>
      </c>
      <c r="O104" s="89">
        <f t="shared" si="25"/>
        <v>26391.644866516803</v>
      </c>
      <c r="P104" s="90">
        <f t="shared" si="19"/>
        <v>0.95471419305691696</v>
      </c>
      <c r="Q104" s="1">
        <v>1291.0811621188404</v>
      </c>
      <c r="R104" s="90">
        <f t="shared" si="26"/>
        <v>7.3124837820869149E-2</v>
      </c>
      <c r="S104" s="90">
        <f t="shared" si="26"/>
        <v>6.7413833868958703E-2</v>
      </c>
      <c r="T104" s="92">
        <v>7892</v>
      </c>
      <c r="U104" s="1">
        <v>179712.549</v>
      </c>
      <c r="V104" s="1">
        <v>22893.318343949046</v>
      </c>
      <c r="W104" s="195"/>
      <c r="X104" s="89">
        <v>0</v>
      </c>
      <c r="Y104" s="89">
        <f t="shared" si="27"/>
        <v>0</v>
      </c>
      <c r="Z104" s="1"/>
      <c r="AA104" s="1"/>
    </row>
    <row r="105" spans="2:27">
      <c r="B105" s="204">
        <v>3114</v>
      </c>
      <c r="C105" t="s">
        <v>132</v>
      </c>
      <c r="D105" s="1">
        <v>142436</v>
      </c>
      <c r="E105" s="86">
        <f t="shared" si="20"/>
        <v>22866.591748274201</v>
      </c>
      <c r="F105" s="87">
        <f t="shared" si="14"/>
        <v>0.82719587200162403</v>
      </c>
      <c r="G105" s="189">
        <f t="shared" si="21"/>
        <v>3057.6191139935913</v>
      </c>
      <c r="H105" s="189">
        <f t="shared" si="15"/>
        <v>19045.909461066083</v>
      </c>
      <c r="I105" s="189">
        <f t="shared" si="16"/>
        <v>704.59119647912371</v>
      </c>
      <c r="J105" s="88">
        <f t="shared" si="17"/>
        <v>4388.8985628684622</v>
      </c>
      <c r="K105" s="189">
        <f t="shared" si="22"/>
        <v>451.73347469677907</v>
      </c>
      <c r="L105" s="88">
        <f t="shared" si="18"/>
        <v>2813.847813886237</v>
      </c>
      <c r="M105" s="89">
        <f t="shared" si="23"/>
        <v>21859.757274952321</v>
      </c>
      <c r="N105" s="89">
        <f t="shared" si="24"/>
        <v>164295.75727495231</v>
      </c>
      <c r="O105" s="89">
        <f t="shared" si="25"/>
        <v>26375.944336964571</v>
      </c>
      <c r="P105" s="90">
        <f t="shared" si="19"/>
        <v>0.95414622851822151</v>
      </c>
      <c r="Q105" s="1">
        <v>1346.004017845713</v>
      </c>
      <c r="R105" s="90">
        <f t="shared" si="26"/>
        <v>9.8498334360138842E-2</v>
      </c>
      <c r="S105" s="90">
        <f t="shared" si="26"/>
        <v>8.6682731791166451E-2</v>
      </c>
      <c r="T105" s="92">
        <v>6229</v>
      </c>
      <c r="U105" s="1">
        <v>129664.284</v>
      </c>
      <c r="V105" s="1">
        <v>21042.564751703991</v>
      </c>
      <c r="W105" s="195"/>
      <c r="X105" s="89">
        <v>0</v>
      </c>
      <c r="Y105" s="89">
        <f t="shared" si="27"/>
        <v>0</v>
      </c>
      <c r="Z105" s="1"/>
      <c r="AA105" s="1"/>
    </row>
    <row r="106" spans="2:27">
      <c r="B106" s="204">
        <v>3116</v>
      </c>
      <c r="C106" t="s">
        <v>133</v>
      </c>
      <c r="D106" s="1">
        <v>90146</v>
      </c>
      <c r="E106" s="86">
        <f t="shared" si="20"/>
        <v>22879.695431472082</v>
      </c>
      <c r="F106" s="87">
        <f t="shared" si="14"/>
        <v>0.82766989597374141</v>
      </c>
      <c r="G106" s="189">
        <f t="shared" si="21"/>
        <v>3049.232756746947</v>
      </c>
      <c r="H106" s="189">
        <f t="shared" si="15"/>
        <v>12013.977061582971</v>
      </c>
      <c r="I106" s="189">
        <f t="shared" si="16"/>
        <v>700.00490735986511</v>
      </c>
      <c r="J106" s="88">
        <f t="shared" si="17"/>
        <v>2758.0193349978686</v>
      </c>
      <c r="K106" s="189">
        <f t="shared" si="22"/>
        <v>447.14718557752047</v>
      </c>
      <c r="L106" s="88">
        <f t="shared" si="18"/>
        <v>1761.7599111754307</v>
      </c>
      <c r="M106" s="89">
        <f t="shared" si="23"/>
        <v>13775.736972758401</v>
      </c>
      <c r="N106" s="89">
        <f t="shared" si="24"/>
        <v>103921.7369727584</v>
      </c>
      <c r="O106" s="89">
        <f t="shared" si="25"/>
        <v>26376.07537379655</v>
      </c>
      <c r="P106" s="90">
        <f t="shared" si="19"/>
        <v>0.9541509687579427</v>
      </c>
      <c r="Q106" s="1">
        <v>775.70466532541832</v>
      </c>
      <c r="R106" s="90">
        <f t="shared" si="26"/>
        <v>0.10050171431958979</v>
      </c>
      <c r="S106" s="90">
        <f t="shared" si="26"/>
        <v>0.10497075681428863</v>
      </c>
      <c r="T106" s="92">
        <v>3940</v>
      </c>
      <c r="U106" s="1">
        <v>81913.547999999995</v>
      </c>
      <c r="V106" s="1">
        <v>20706.154701718908</v>
      </c>
      <c r="W106" s="195"/>
      <c r="X106" s="89">
        <v>0</v>
      </c>
      <c r="Y106" s="89">
        <f t="shared" si="27"/>
        <v>0</v>
      </c>
      <c r="Z106" s="1"/>
      <c r="AA106" s="1"/>
    </row>
    <row r="107" spans="2:27">
      <c r="B107" s="204">
        <v>3118</v>
      </c>
      <c r="C107" t="s">
        <v>134</v>
      </c>
      <c r="D107" s="1">
        <v>1101103</v>
      </c>
      <c r="E107" s="86">
        <f t="shared" si="20"/>
        <v>22966.919049704855</v>
      </c>
      <c r="F107" s="87">
        <f t="shared" si="14"/>
        <v>0.8308251985976508</v>
      </c>
      <c r="G107" s="189">
        <f t="shared" si="21"/>
        <v>2993.4096410779725</v>
      </c>
      <c r="H107" s="189">
        <f t="shared" si="15"/>
        <v>143513.03842220124</v>
      </c>
      <c r="I107" s="189">
        <f t="shared" si="16"/>
        <v>669.4766409783947</v>
      </c>
      <c r="J107" s="88">
        <f t="shared" si="17"/>
        <v>32096.718598427178</v>
      </c>
      <c r="K107" s="189">
        <f t="shared" si="22"/>
        <v>416.61891919605006</v>
      </c>
      <c r="L107" s="88">
        <f t="shared" si="18"/>
        <v>19973.96084301623</v>
      </c>
      <c r="M107" s="89">
        <f t="shared" si="23"/>
        <v>163486.99926521746</v>
      </c>
      <c r="N107" s="89">
        <f t="shared" si="24"/>
        <v>1264589.9992652175</v>
      </c>
      <c r="O107" s="89">
        <f t="shared" si="25"/>
        <v>26376.947609978881</v>
      </c>
      <c r="P107" s="90">
        <f t="shared" si="19"/>
        <v>0.95418252178418184</v>
      </c>
      <c r="Q107" s="1">
        <v>16076.427172511962</v>
      </c>
      <c r="R107" s="90">
        <f t="shared" si="26"/>
        <v>8.4300174869145567E-2</v>
      </c>
      <c r="S107" s="90">
        <f t="shared" si="26"/>
        <v>7.3127651531320156E-2</v>
      </c>
      <c r="T107" s="92">
        <v>47943</v>
      </c>
      <c r="U107" s="1">
        <v>1015496.47</v>
      </c>
      <c r="V107" s="1">
        <v>21401.851883074458</v>
      </c>
      <c r="W107" s="195"/>
      <c r="X107" s="89">
        <v>0</v>
      </c>
      <c r="Y107" s="89">
        <f t="shared" si="27"/>
        <v>0</v>
      </c>
      <c r="Z107" s="1"/>
      <c r="AA107" s="1"/>
    </row>
    <row r="108" spans="2:27">
      <c r="B108" s="204">
        <v>3120</v>
      </c>
      <c r="C108" t="s">
        <v>135</v>
      </c>
      <c r="D108" s="1">
        <v>189630</v>
      </c>
      <c r="E108" s="86">
        <f t="shared" si="20"/>
        <v>22093.673540720029</v>
      </c>
      <c r="F108" s="87">
        <f t="shared" si="14"/>
        <v>0.79923566010288494</v>
      </c>
      <c r="G108" s="189">
        <f t="shared" si="21"/>
        <v>3552.2867668282615</v>
      </c>
      <c r="H108" s="189">
        <f t="shared" si="15"/>
        <v>30489.277319686968</v>
      </c>
      <c r="I108" s="189">
        <f t="shared" si="16"/>
        <v>975.11256912308397</v>
      </c>
      <c r="J108" s="88">
        <f t="shared" si="17"/>
        <v>8369.3911807834302</v>
      </c>
      <c r="K108" s="189">
        <f t="shared" si="22"/>
        <v>722.25484734073939</v>
      </c>
      <c r="L108" s="88">
        <f t="shared" si="18"/>
        <v>6199.1133547255658</v>
      </c>
      <c r="M108" s="89">
        <f t="shared" si="23"/>
        <v>36688.390674412534</v>
      </c>
      <c r="N108" s="89">
        <f t="shared" si="24"/>
        <v>226318.39067441254</v>
      </c>
      <c r="O108" s="89">
        <f t="shared" si="25"/>
        <v>26368.215154889029</v>
      </c>
      <c r="P108" s="90">
        <f t="shared" si="19"/>
        <v>0.95386662639923403</v>
      </c>
      <c r="Q108" s="1">
        <v>3972.0999574842717</v>
      </c>
      <c r="R108" s="90">
        <f t="shared" si="26"/>
        <v>6.9691775842627715E-2</v>
      </c>
      <c r="S108" s="90">
        <f t="shared" si="26"/>
        <v>6.2712544868937084E-2</v>
      </c>
      <c r="T108" s="92">
        <v>8583</v>
      </c>
      <c r="U108" s="1">
        <v>177275.36499999999</v>
      </c>
      <c r="V108" s="1">
        <v>20789.88683006919</v>
      </c>
      <c r="W108" s="195"/>
      <c r="X108" s="89">
        <v>0</v>
      </c>
      <c r="Y108" s="89">
        <f t="shared" si="27"/>
        <v>0</v>
      </c>
      <c r="Z108" s="1"/>
      <c r="AA108" s="1"/>
    </row>
    <row r="109" spans="2:27">
      <c r="B109" s="204">
        <v>3122</v>
      </c>
      <c r="C109" t="s">
        <v>136</v>
      </c>
      <c r="D109" s="1">
        <v>79078</v>
      </c>
      <c r="E109" s="86">
        <f t="shared" si="20"/>
        <v>21683.027145599124</v>
      </c>
      <c r="F109" s="87">
        <f t="shared" si="14"/>
        <v>0.78438058215179507</v>
      </c>
      <c r="G109" s="189">
        <f t="shared" si="21"/>
        <v>3815.1004597056403</v>
      </c>
      <c r="H109" s="189">
        <f t="shared" si="15"/>
        <v>13913.67137654647</v>
      </c>
      <c r="I109" s="189">
        <f t="shared" si="16"/>
        <v>1118.8388074154004</v>
      </c>
      <c r="J109" s="88">
        <f t="shared" si="17"/>
        <v>4080.4051306439651</v>
      </c>
      <c r="K109" s="189">
        <f t="shared" si="22"/>
        <v>865.98108563305573</v>
      </c>
      <c r="L109" s="88">
        <f t="shared" si="18"/>
        <v>3158.2330193037546</v>
      </c>
      <c r="M109" s="89">
        <f t="shared" si="23"/>
        <v>17071.904395850226</v>
      </c>
      <c r="N109" s="89">
        <f t="shared" si="24"/>
        <v>96149.90439585023</v>
      </c>
      <c r="O109" s="89">
        <f t="shared" si="25"/>
        <v>26364.108690937817</v>
      </c>
      <c r="P109" s="90">
        <f t="shared" si="19"/>
        <v>0.9537180756197231</v>
      </c>
      <c r="Q109" s="1">
        <v>2085.1132803151813</v>
      </c>
      <c r="R109" s="90">
        <f t="shared" si="26"/>
        <v>3.2121488460935339E-3</v>
      </c>
      <c r="S109" s="90">
        <f t="shared" si="26"/>
        <v>5.4127787311413237E-3</v>
      </c>
      <c r="T109" s="92">
        <v>3647</v>
      </c>
      <c r="U109" s="1">
        <v>78824.803</v>
      </c>
      <c r="V109" s="1">
        <v>21566.293570451435</v>
      </c>
      <c r="W109" s="195"/>
      <c r="X109" s="89">
        <v>0</v>
      </c>
      <c r="Y109" s="89">
        <f t="shared" si="27"/>
        <v>0</v>
      </c>
      <c r="Z109" s="1"/>
      <c r="AA109" s="1"/>
    </row>
    <row r="110" spans="2:27">
      <c r="B110" s="204">
        <v>3124</v>
      </c>
      <c r="C110" t="s">
        <v>137</v>
      </c>
      <c r="D110" s="1">
        <v>30105</v>
      </c>
      <c r="E110" s="86">
        <f t="shared" si="20"/>
        <v>22234.121122599703</v>
      </c>
      <c r="F110" s="87">
        <f t="shared" si="14"/>
        <v>0.8043163324322995</v>
      </c>
      <c r="G110" s="189">
        <f t="shared" si="21"/>
        <v>3462.4003144252697</v>
      </c>
      <c r="H110" s="189">
        <f t="shared" si="15"/>
        <v>4688.0900257318153</v>
      </c>
      <c r="I110" s="189">
        <f t="shared" si="16"/>
        <v>925.95591546519779</v>
      </c>
      <c r="J110" s="88">
        <f t="shared" si="17"/>
        <v>1253.7443095398778</v>
      </c>
      <c r="K110" s="189">
        <f t="shared" si="22"/>
        <v>673.09819368285321</v>
      </c>
      <c r="L110" s="88">
        <f t="shared" si="18"/>
        <v>911.37495424658323</v>
      </c>
      <c r="M110" s="89">
        <f t="shared" si="23"/>
        <v>5599.4649799783983</v>
      </c>
      <c r="N110" s="89">
        <f t="shared" si="24"/>
        <v>35704.464979978395</v>
      </c>
      <c r="O110" s="89">
        <f t="shared" si="25"/>
        <v>26369.619630707824</v>
      </c>
      <c r="P110" s="90">
        <f t="shared" si="19"/>
        <v>0.95391743312252819</v>
      </c>
      <c r="Q110" s="1">
        <v>575.61998397223579</v>
      </c>
      <c r="R110" s="90">
        <f t="shared" si="26"/>
        <v>5.5668349926723912E-2</v>
      </c>
      <c r="S110" s="90">
        <f t="shared" si="26"/>
        <v>4.9431018464822833E-2</v>
      </c>
      <c r="T110" s="92">
        <v>1354</v>
      </c>
      <c r="U110" s="1">
        <v>28517.478999999999</v>
      </c>
      <c r="V110" s="1">
        <v>21186.834323922736</v>
      </c>
      <c r="W110" s="195"/>
      <c r="X110" s="89">
        <v>0</v>
      </c>
      <c r="Y110" s="89">
        <f t="shared" si="27"/>
        <v>0</v>
      </c>
      <c r="Z110" s="1"/>
      <c r="AA110" s="1"/>
    </row>
    <row r="111" spans="2:27">
      <c r="B111" s="204">
        <v>3201</v>
      </c>
      <c r="C111" t="s">
        <v>138</v>
      </c>
      <c r="D111" s="1">
        <v>5725841</v>
      </c>
      <c r="E111" s="86">
        <f t="shared" si="20"/>
        <v>42977.759930344975</v>
      </c>
      <c r="F111" s="87">
        <f t="shared" si="14"/>
        <v>1.5547146681770487</v>
      </c>
      <c r="G111" s="189">
        <f t="shared" si="21"/>
        <v>-9813.5285225317039</v>
      </c>
      <c r="H111" s="189">
        <f t="shared" si="15"/>
        <v>-1307436.7779998539</v>
      </c>
      <c r="I111" s="189">
        <f t="shared" si="16"/>
        <v>0</v>
      </c>
      <c r="J111" s="88">
        <f t="shared" si="17"/>
        <v>0</v>
      </c>
      <c r="K111" s="189">
        <f t="shared" si="22"/>
        <v>-252.85772178234464</v>
      </c>
      <c r="L111" s="88">
        <f t="shared" si="18"/>
        <v>-33687.728557618211</v>
      </c>
      <c r="M111" s="89">
        <f t="shared" si="23"/>
        <v>-1341124.5065574721</v>
      </c>
      <c r="N111" s="89">
        <f t="shared" si="24"/>
        <v>4384716.4934425279</v>
      </c>
      <c r="O111" s="89">
        <f t="shared" si="25"/>
        <v>32911.373686030929</v>
      </c>
      <c r="P111" s="90">
        <f t="shared" si="19"/>
        <v>1.1905645036515922</v>
      </c>
      <c r="Q111" s="1">
        <v>-112930.64394643647</v>
      </c>
      <c r="R111" s="90">
        <f t="shared" si="26"/>
        <v>6.3541522771633954E-2</v>
      </c>
      <c r="S111" s="90">
        <f t="shared" si="26"/>
        <v>5.6596427710450904E-2</v>
      </c>
      <c r="T111" s="92">
        <v>133228</v>
      </c>
      <c r="U111" s="1">
        <v>5383749.3669999996</v>
      </c>
      <c r="V111" s="1">
        <v>40675.662725335824</v>
      </c>
      <c r="W111" s="195"/>
      <c r="X111" s="89">
        <v>0</v>
      </c>
      <c r="Y111" s="89">
        <f t="shared" si="27"/>
        <v>0</v>
      </c>
      <c r="Z111" s="1"/>
      <c r="AA111" s="1"/>
    </row>
    <row r="112" spans="2:27">
      <c r="B112" s="204">
        <v>3203</v>
      </c>
      <c r="C112" t="s">
        <v>139</v>
      </c>
      <c r="D112" s="1">
        <v>3549961</v>
      </c>
      <c r="E112" s="86">
        <f t="shared" si="20"/>
        <v>34971.884266419729</v>
      </c>
      <c r="F112" s="87">
        <f t="shared" si="14"/>
        <v>1.2651031959532952</v>
      </c>
      <c r="G112" s="189">
        <f t="shared" si="21"/>
        <v>-4689.768097619547</v>
      </c>
      <c r="H112" s="189">
        <f t="shared" si="15"/>
        <v>-476053.66982126259</v>
      </c>
      <c r="I112" s="189">
        <f t="shared" si="16"/>
        <v>0</v>
      </c>
      <c r="J112" s="88">
        <f t="shared" si="17"/>
        <v>0</v>
      </c>
      <c r="K112" s="189">
        <f t="shared" si="22"/>
        <v>-252.85772178234464</v>
      </c>
      <c r="L112" s="88">
        <f t="shared" si="18"/>
        <v>-25667.334480404024</v>
      </c>
      <c r="M112" s="89">
        <f t="shared" si="23"/>
        <v>-501721.00430166663</v>
      </c>
      <c r="N112" s="89">
        <f t="shared" si="24"/>
        <v>3048239.9956983333</v>
      </c>
      <c r="O112" s="89">
        <f t="shared" si="25"/>
        <v>30029.258447017834</v>
      </c>
      <c r="P112" s="90">
        <f t="shared" si="19"/>
        <v>1.0863043736510407</v>
      </c>
      <c r="Q112" s="1">
        <v>-32983.61771668744</v>
      </c>
      <c r="R112" s="90">
        <f t="shared" si="26"/>
        <v>9.4745617799403839E-2</v>
      </c>
      <c r="S112" s="90">
        <f t="shared" si="26"/>
        <v>8.3777562816082202E-2</v>
      </c>
      <c r="T112" s="92">
        <v>101509</v>
      </c>
      <c r="U112" s="1">
        <v>3242726.8420000002</v>
      </c>
      <c r="V112" s="1">
        <v>32268.507363770255</v>
      </c>
      <c r="W112" s="195"/>
      <c r="X112" s="89">
        <v>0</v>
      </c>
      <c r="Y112" s="89">
        <f t="shared" si="27"/>
        <v>0</v>
      </c>
      <c r="Z112" s="1"/>
      <c r="AA112" s="1"/>
    </row>
    <row r="113" spans="2:27">
      <c r="B113" s="204">
        <v>3205</v>
      </c>
      <c r="C113" t="s">
        <v>140</v>
      </c>
      <c r="D113" s="1">
        <v>2618463</v>
      </c>
      <c r="E113" s="86">
        <f t="shared" si="20"/>
        <v>27058.343925349538</v>
      </c>
      <c r="F113" s="87">
        <f t="shared" si="14"/>
        <v>0.97883194157864051</v>
      </c>
      <c r="G113" s="189">
        <f t="shared" si="21"/>
        <v>374.89772066537523</v>
      </c>
      <c r="H113" s="189">
        <f t="shared" si="15"/>
        <v>36279.227326509026</v>
      </c>
      <c r="I113" s="189">
        <f t="shared" si="16"/>
        <v>0</v>
      </c>
      <c r="J113" s="88">
        <f t="shared" si="17"/>
        <v>0</v>
      </c>
      <c r="K113" s="189">
        <f t="shared" si="22"/>
        <v>-252.85772178234464</v>
      </c>
      <c r="L113" s="88">
        <f t="shared" si="18"/>
        <v>-24469.294594599272</v>
      </c>
      <c r="M113" s="89">
        <f t="shared" si="23"/>
        <v>11809.932731909754</v>
      </c>
      <c r="N113" s="89">
        <f t="shared" si="24"/>
        <v>2630272.9327319097</v>
      </c>
      <c r="O113" s="89">
        <f t="shared" si="25"/>
        <v>27180.383924232567</v>
      </c>
      <c r="P113" s="90">
        <f t="shared" si="19"/>
        <v>0.98324672207616493</v>
      </c>
      <c r="Q113" s="1">
        <v>-11700.954216685794</v>
      </c>
      <c r="R113" s="90">
        <f t="shared" si="26"/>
        <v>9.06377666452505E-2</v>
      </c>
      <c r="S113" s="90">
        <f t="shared" si="26"/>
        <v>7.9266038477255302E-2</v>
      </c>
      <c r="T113" s="92">
        <v>96771</v>
      </c>
      <c r="U113" s="1">
        <v>2400854.8760000002</v>
      </c>
      <c r="V113" s="1">
        <v>25071.060295315474</v>
      </c>
      <c r="W113" s="195"/>
      <c r="X113" s="89">
        <v>0</v>
      </c>
      <c r="Y113" s="89">
        <f t="shared" si="27"/>
        <v>0</v>
      </c>
      <c r="Z113" s="1"/>
      <c r="AA113" s="1"/>
    </row>
    <row r="114" spans="2:27">
      <c r="B114" s="204">
        <v>3207</v>
      </c>
      <c r="C114" t="s">
        <v>141</v>
      </c>
      <c r="D114" s="1">
        <v>1933300</v>
      </c>
      <c r="E114" s="86">
        <f t="shared" si="20"/>
        <v>29569.752680442332</v>
      </c>
      <c r="F114" s="87">
        <f t="shared" si="14"/>
        <v>1.0696818145282587</v>
      </c>
      <c r="G114" s="189">
        <f t="shared" si="21"/>
        <v>-1232.4038825940131</v>
      </c>
      <c r="H114" s="189">
        <f t="shared" si="15"/>
        <v>-80575.798247879182</v>
      </c>
      <c r="I114" s="189">
        <f t="shared" si="16"/>
        <v>0</v>
      </c>
      <c r="J114" s="88">
        <f t="shared" si="17"/>
        <v>0</v>
      </c>
      <c r="K114" s="189">
        <f t="shared" si="22"/>
        <v>-252.85772178234464</v>
      </c>
      <c r="L114" s="88">
        <f t="shared" si="18"/>
        <v>-16532.090707851476</v>
      </c>
      <c r="M114" s="89">
        <f t="shared" si="23"/>
        <v>-97107.888955730654</v>
      </c>
      <c r="N114" s="89">
        <f t="shared" si="24"/>
        <v>1836192.1110442693</v>
      </c>
      <c r="O114" s="89">
        <f t="shared" si="25"/>
        <v>28084.491076065973</v>
      </c>
      <c r="P114" s="90">
        <f t="shared" si="19"/>
        <v>1.0159526763380275</v>
      </c>
      <c r="Q114" s="1">
        <v>-11650.953122331353</v>
      </c>
      <c r="R114" s="93">
        <f t="shared" si="26"/>
        <v>7.8152473259661931E-2</v>
      </c>
      <c r="S114" s="94">
        <f t="shared" si="26"/>
        <v>6.6394887517104637E-2</v>
      </c>
      <c r="T114" s="92">
        <v>65381</v>
      </c>
      <c r="U114" s="1">
        <v>1793160.1029999999</v>
      </c>
      <c r="V114" s="1">
        <v>27728.708217356343</v>
      </c>
      <c r="W114" s="195"/>
      <c r="X114" s="89">
        <v>0</v>
      </c>
      <c r="Y114" s="89">
        <f t="shared" si="27"/>
        <v>0</v>
      </c>
      <c r="Z114" s="1"/>
      <c r="AA114" s="1"/>
    </row>
    <row r="115" spans="2:27">
      <c r="B115" s="204">
        <v>3209</v>
      </c>
      <c r="C115" t="s">
        <v>142</v>
      </c>
      <c r="D115" s="1">
        <v>1102874</v>
      </c>
      <c r="E115" s="86">
        <f t="shared" si="20"/>
        <v>23984.90713757557</v>
      </c>
      <c r="F115" s="87">
        <f t="shared" si="14"/>
        <v>0.86765078035917576</v>
      </c>
      <c r="G115" s="189">
        <f t="shared" si="21"/>
        <v>2341.8972648407148</v>
      </c>
      <c r="H115" s="189">
        <f t="shared" si="15"/>
        <v>107685.12003190574</v>
      </c>
      <c r="I115" s="189">
        <f t="shared" si="16"/>
        <v>313.18081022364436</v>
      </c>
      <c r="J115" s="88">
        <f t="shared" si="17"/>
        <v>14400.680015703614</v>
      </c>
      <c r="K115" s="189">
        <f t="shared" si="22"/>
        <v>60.323088441299717</v>
      </c>
      <c r="L115" s="88">
        <f t="shared" si="18"/>
        <v>2773.7762527078435</v>
      </c>
      <c r="M115" s="89">
        <f t="shared" si="23"/>
        <v>110458.89628461358</v>
      </c>
      <c r="N115" s="89">
        <f t="shared" si="24"/>
        <v>1213332.8962846135</v>
      </c>
      <c r="O115" s="89">
        <f t="shared" si="25"/>
        <v>26387.127490857587</v>
      </c>
      <c r="P115" s="90">
        <f t="shared" si="19"/>
        <v>0.95455077760179707</v>
      </c>
      <c r="Q115" s="1">
        <v>4116.9912134501792</v>
      </c>
      <c r="R115" s="93">
        <f t="shared" si="26"/>
        <v>9.9100162654514393E-2</v>
      </c>
      <c r="S115" s="94">
        <f t="shared" si="26"/>
        <v>7.7205165721115535E-2</v>
      </c>
      <c r="T115" s="92">
        <v>45982</v>
      </c>
      <c r="U115" s="1">
        <v>1003433.57</v>
      </c>
      <c r="V115" s="1">
        <v>22265.867172591312</v>
      </c>
      <c r="W115" s="195"/>
      <c r="X115" s="89">
        <v>0</v>
      </c>
      <c r="Y115" s="89">
        <f t="shared" si="27"/>
        <v>0</v>
      </c>
      <c r="Z115" s="1"/>
      <c r="AA115" s="1"/>
    </row>
    <row r="116" spans="2:27">
      <c r="B116" s="204">
        <v>3212</v>
      </c>
      <c r="C116" t="s">
        <v>143</v>
      </c>
      <c r="D116" s="1">
        <v>569581</v>
      </c>
      <c r="E116" s="86">
        <f t="shared" si="20"/>
        <v>27116.448464651276</v>
      </c>
      <c r="F116" s="87">
        <f t="shared" si="14"/>
        <v>0.98093386545011474</v>
      </c>
      <c r="G116" s="189">
        <f t="shared" si="21"/>
        <v>337.7108155122632</v>
      </c>
      <c r="H116" s="189">
        <f t="shared" si="15"/>
        <v>7093.6156798350885</v>
      </c>
      <c r="I116" s="189">
        <f t="shared" si="16"/>
        <v>0</v>
      </c>
      <c r="J116" s="88">
        <f t="shared" si="17"/>
        <v>0</v>
      </c>
      <c r="K116" s="189">
        <f t="shared" si="22"/>
        <v>-252.85772178234464</v>
      </c>
      <c r="L116" s="88">
        <f t="shared" si="18"/>
        <v>-5311.2764460381495</v>
      </c>
      <c r="M116" s="89">
        <f t="shared" si="23"/>
        <v>1782.339233796939</v>
      </c>
      <c r="N116" s="89">
        <f t="shared" si="24"/>
        <v>571363.33923379693</v>
      </c>
      <c r="O116" s="89">
        <f t="shared" si="25"/>
        <v>27201.301558381194</v>
      </c>
      <c r="P116" s="90">
        <f t="shared" si="19"/>
        <v>0.98400341466989572</v>
      </c>
      <c r="Q116" s="1">
        <v>-1668.0009999016775</v>
      </c>
      <c r="R116" s="93">
        <f t="shared" si="26"/>
        <v>6.6363398975151269E-2</v>
      </c>
      <c r="S116" s="93">
        <f t="shared" si="26"/>
        <v>5.0777892501198775E-2</v>
      </c>
      <c r="T116" s="92">
        <v>21005</v>
      </c>
      <c r="U116" s="1">
        <v>534134.049</v>
      </c>
      <c r="V116" s="1">
        <v>25806.070586530102</v>
      </c>
      <c r="W116" s="195"/>
      <c r="X116" s="89">
        <v>0</v>
      </c>
      <c r="Y116" s="89">
        <f t="shared" si="27"/>
        <v>0</v>
      </c>
      <c r="Z116" s="1"/>
      <c r="AA116" s="1"/>
    </row>
    <row r="117" spans="2:27">
      <c r="B117" s="204">
        <v>3214</v>
      </c>
      <c r="C117" t="s">
        <v>144</v>
      </c>
      <c r="D117" s="1">
        <v>511545</v>
      </c>
      <c r="E117" s="86">
        <f t="shared" si="20"/>
        <v>31136.709477144072</v>
      </c>
      <c r="F117" s="87">
        <f t="shared" si="14"/>
        <v>1.1263662652809334</v>
      </c>
      <c r="G117" s="189">
        <f t="shared" si="21"/>
        <v>-2235.2562324831265</v>
      </c>
      <c r="H117" s="189">
        <f t="shared" si="15"/>
        <v>-36723.024643465287</v>
      </c>
      <c r="I117" s="189">
        <f t="shared" si="16"/>
        <v>0</v>
      </c>
      <c r="J117" s="88">
        <f t="shared" si="17"/>
        <v>0</v>
      </c>
      <c r="K117" s="189">
        <f t="shared" si="22"/>
        <v>-252.85772178234464</v>
      </c>
      <c r="L117" s="88">
        <f t="shared" si="18"/>
        <v>-4154.19951116214</v>
      </c>
      <c r="M117" s="89">
        <f t="shared" si="23"/>
        <v>-40877.224154627431</v>
      </c>
      <c r="N117" s="89">
        <f t="shared" si="24"/>
        <v>470667.77584537258</v>
      </c>
      <c r="O117" s="89">
        <f t="shared" si="25"/>
        <v>28648.595522878604</v>
      </c>
      <c r="P117" s="90">
        <f t="shared" si="19"/>
        <v>1.0363590786089905</v>
      </c>
      <c r="Q117" s="1">
        <v>-2990.105378118722</v>
      </c>
      <c r="R117" s="93">
        <f t="shared" si="26"/>
        <v>6.5744376711658378E-2</v>
      </c>
      <c r="S117" s="93">
        <f t="shared" si="26"/>
        <v>5.9776363889364081E-2</v>
      </c>
      <c r="T117" s="92">
        <v>16429</v>
      </c>
      <c r="U117" s="1">
        <v>479988.45799999998</v>
      </c>
      <c r="V117" s="1">
        <v>29380.452837118195</v>
      </c>
      <c r="W117" s="195"/>
      <c r="X117" s="89">
        <v>0</v>
      </c>
      <c r="Y117" s="89">
        <f t="shared" si="27"/>
        <v>0</v>
      </c>
      <c r="Z117" s="1"/>
      <c r="AA117" s="1"/>
    </row>
    <row r="118" spans="2:27">
      <c r="B118" s="204">
        <v>3216</v>
      </c>
      <c r="C118" t="s">
        <v>145</v>
      </c>
      <c r="D118" s="1">
        <v>498566</v>
      </c>
      <c r="E118" s="86">
        <f t="shared" si="20"/>
        <v>24721.872365746018</v>
      </c>
      <c r="F118" s="87">
        <f t="shared" si="14"/>
        <v>0.89431039807843371</v>
      </c>
      <c r="G118" s="189">
        <f t="shared" si="21"/>
        <v>1870.2395188116282</v>
      </c>
      <c r="H118" s="189">
        <f t="shared" si="15"/>
        <v>37717.120375874103</v>
      </c>
      <c r="I118" s="189">
        <f t="shared" si="16"/>
        <v>55.242980363987769</v>
      </c>
      <c r="J118" s="88">
        <f t="shared" si="17"/>
        <v>1114.0851850005413</v>
      </c>
      <c r="K118" s="189">
        <f t="shared" si="22"/>
        <v>-197.61474141835686</v>
      </c>
      <c r="L118" s="88">
        <f t="shared" si="18"/>
        <v>-3985.2964901840028</v>
      </c>
      <c r="M118" s="89">
        <f t="shared" si="23"/>
        <v>33731.823885690101</v>
      </c>
      <c r="N118" s="89">
        <f t="shared" si="24"/>
        <v>532297.82388569007</v>
      </c>
      <c r="O118" s="89">
        <f t="shared" si="25"/>
        <v>26394.497143139291</v>
      </c>
      <c r="P118" s="90">
        <f t="shared" si="19"/>
        <v>0.95481737377898968</v>
      </c>
      <c r="Q118" s="1">
        <v>-1088.3287320766831</v>
      </c>
      <c r="R118" s="93">
        <f t="shared" si="26"/>
        <v>4.6692344512816834E-2</v>
      </c>
      <c r="S118" s="93">
        <f t="shared" si="26"/>
        <v>3.049915705370039E-2</v>
      </c>
      <c r="T118" s="92">
        <v>20167</v>
      </c>
      <c r="U118" s="1">
        <v>476325.25699999998</v>
      </c>
      <c r="V118" s="1">
        <v>23990.191740115839</v>
      </c>
      <c r="W118" s="195"/>
      <c r="X118" s="89">
        <v>0</v>
      </c>
      <c r="Y118" s="89">
        <f t="shared" si="27"/>
        <v>0</v>
      </c>
      <c r="Z118" s="1"/>
      <c r="AA118" s="1"/>
    </row>
    <row r="119" spans="2:27">
      <c r="B119" s="204">
        <v>3218</v>
      </c>
      <c r="C119" t="s">
        <v>146</v>
      </c>
      <c r="D119" s="1">
        <v>579188</v>
      </c>
      <c r="E119" s="86">
        <f t="shared" si="20"/>
        <v>25486.820682068206</v>
      </c>
      <c r="F119" s="87">
        <f t="shared" si="14"/>
        <v>0.92198230023692063</v>
      </c>
      <c r="G119" s="189">
        <f t="shared" si="21"/>
        <v>1380.6725963654276</v>
      </c>
      <c r="H119" s="189">
        <f t="shared" si="15"/>
        <v>31375.784752404343</v>
      </c>
      <c r="I119" s="189">
        <f t="shared" si="16"/>
        <v>0</v>
      </c>
      <c r="J119" s="88">
        <f t="shared" si="17"/>
        <v>0</v>
      </c>
      <c r="K119" s="189">
        <f t="shared" si="22"/>
        <v>-252.85772178234464</v>
      </c>
      <c r="L119" s="88">
        <f t="shared" si="18"/>
        <v>-5746.1917275037822</v>
      </c>
      <c r="M119" s="89">
        <f t="shared" si="23"/>
        <v>25629.593024900561</v>
      </c>
      <c r="N119" s="89">
        <f t="shared" si="24"/>
        <v>604817.59302490053</v>
      </c>
      <c r="O119" s="89">
        <f t="shared" si="25"/>
        <v>26614.63555665129</v>
      </c>
      <c r="P119" s="90">
        <f t="shared" si="19"/>
        <v>0.96278085119314583</v>
      </c>
      <c r="Q119" s="1">
        <v>1627.012638763852</v>
      </c>
      <c r="R119" s="93">
        <f t="shared" si="26"/>
        <v>0.10572656637894379</v>
      </c>
      <c r="S119" s="93">
        <f t="shared" si="26"/>
        <v>8.7188312394768763E-2</v>
      </c>
      <c r="T119" s="92">
        <v>22725</v>
      </c>
      <c r="U119" s="1">
        <v>523807.61900000001</v>
      </c>
      <c r="V119" s="1">
        <v>23442.87589509488</v>
      </c>
      <c r="W119" s="195"/>
      <c r="X119" s="89">
        <v>0</v>
      </c>
      <c r="Y119" s="89">
        <f t="shared" si="27"/>
        <v>0</v>
      </c>
      <c r="Z119" s="1"/>
      <c r="AA119" s="1"/>
    </row>
    <row r="120" spans="2:27">
      <c r="B120" s="204">
        <v>3220</v>
      </c>
      <c r="C120" t="s">
        <v>147</v>
      </c>
      <c r="D120" s="1">
        <v>273893</v>
      </c>
      <c r="E120" s="86">
        <f t="shared" si="20"/>
        <v>23415.662135590323</v>
      </c>
      <c r="F120" s="87">
        <f t="shared" si="14"/>
        <v>0.84705841919825675</v>
      </c>
      <c r="G120" s="189">
        <f t="shared" si="21"/>
        <v>2706.214066111273</v>
      </c>
      <c r="H120" s="189">
        <f t="shared" si="15"/>
        <v>31654.585931303562</v>
      </c>
      <c r="I120" s="189">
        <f t="shared" si="16"/>
        <v>512.41656091848108</v>
      </c>
      <c r="J120" s="88">
        <f t="shared" si="17"/>
        <v>5993.7365130634735</v>
      </c>
      <c r="K120" s="189">
        <f t="shared" si="22"/>
        <v>259.55883913613644</v>
      </c>
      <c r="L120" s="88">
        <f t="shared" si="18"/>
        <v>3036.0597413753881</v>
      </c>
      <c r="M120" s="89">
        <f t="shared" si="23"/>
        <v>34690.645672678947</v>
      </c>
      <c r="N120" s="89">
        <f t="shared" si="24"/>
        <v>308583.64567267895</v>
      </c>
      <c r="O120" s="89">
        <f t="shared" si="25"/>
        <v>26381.435040837732</v>
      </c>
      <c r="P120" s="90">
        <f t="shared" si="19"/>
        <v>0.95434485399018776</v>
      </c>
      <c r="Q120" s="1">
        <v>1590.1252234292697</v>
      </c>
      <c r="R120" s="93">
        <f t="shared" si="26"/>
        <v>0.10000924810526594</v>
      </c>
      <c r="S120" s="93">
        <f t="shared" si="26"/>
        <v>8.609103243290725E-2</v>
      </c>
      <c r="T120" s="92">
        <v>11697</v>
      </c>
      <c r="U120" s="1">
        <v>248991.54300000001</v>
      </c>
      <c r="V120" s="1">
        <v>21559.575980604382</v>
      </c>
      <c r="W120" s="195"/>
      <c r="X120" s="89">
        <v>0</v>
      </c>
      <c r="Y120" s="89">
        <f t="shared" si="27"/>
        <v>0</v>
      </c>
      <c r="Z120" s="1"/>
      <c r="AA120" s="1"/>
    </row>
    <row r="121" spans="2:27">
      <c r="B121" s="204">
        <v>3222</v>
      </c>
      <c r="C121" t="s">
        <v>148</v>
      </c>
      <c r="D121" s="1">
        <v>1397345</v>
      </c>
      <c r="E121" s="86">
        <f t="shared" si="20"/>
        <v>27127.118479548059</v>
      </c>
      <c r="F121" s="87">
        <f t="shared" si="14"/>
        <v>0.98131985179971937</v>
      </c>
      <c r="G121" s="189">
        <f t="shared" si="21"/>
        <v>330.88200597832213</v>
      </c>
      <c r="H121" s="189">
        <f t="shared" si="15"/>
        <v>17044.063009949354</v>
      </c>
      <c r="I121" s="189">
        <f t="shared" si="16"/>
        <v>0</v>
      </c>
      <c r="J121" s="88">
        <f t="shared" si="17"/>
        <v>0</v>
      </c>
      <c r="K121" s="189">
        <f t="shared" si="22"/>
        <v>-252.85772178234464</v>
      </c>
      <c r="L121" s="88">
        <f t="shared" si="18"/>
        <v>-13024.954106730354</v>
      </c>
      <c r="M121" s="89">
        <f t="shared" si="23"/>
        <v>4019.1089032189993</v>
      </c>
      <c r="N121" s="89">
        <f t="shared" si="24"/>
        <v>1401364.108903219</v>
      </c>
      <c r="O121" s="89">
        <f t="shared" si="25"/>
        <v>27205.142763744036</v>
      </c>
      <c r="P121" s="90">
        <f t="shared" si="19"/>
        <v>0.98414236975575342</v>
      </c>
      <c r="Q121" s="1">
        <v>-6973.9758945933918</v>
      </c>
      <c r="R121" s="93">
        <f t="shared" si="26"/>
        <v>0.11465976606137343</v>
      </c>
      <c r="S121" s="93">
        <f t="shared" si="26"/>
        <v>8.224415911217943E-2</v>
      </c>
      <c r="T121" s="92">
        <v>51511</v>
      </c>
      <c r="U121" s="1">
        <v>1253606.7439999999</v>
      </c>
      <c r="V121" s="1">
        <v>25065.617819366962</v>
      </c>
      <c r="W121" s="195"/>
      <c r="X121" s="89">
        <v>0</v>
      </c>
      <c r="Y121" s="89">
        <f t="shared" si="27"/>
        <v>0</v>
      </c>
      <c r="Z121" s="1"/>
      <c r="AA121" s="1"/>
    </row>
    <row r="122" spans="2:27">
      <c r="B122" s="204">
        <v>3224</v>
      </c>
      <c r="C122" t="s">
        <v>149</v>
      </c>
      <c r="D122" s="1">
        <v>535518</v>
      </c>
      <c r="E122" s="86">
        <f t="shared" si="20"/>
        <v>25617.967853042479</v>
      </c>
      <c r="F122" s="87">
        <f t="shared" si="14"/>
        <v>0.92672653145637185</v>
      </c>
      <c r="G122" s="189">
        <f t="shared" si="21"/>
        <v>1296.7384069418931</v>
      </c>
      <c r="H122" s="189">
        <f t="shared" si="15"/>
        <v>27107.019658713332</v>
      </c>
      <c r="I122" s="189">
        <f t="shared" si="16"/>
        <v>0</v>
      </c>
      <c r="J122" s="88">
        <f t="shared" si="17"/>
        <v>0</v>
      </c>
      <c r="K122" s="189">
        <f t="shared" si="22"/>
        <v>-252.85772178234464</v>
      </c>
      <c r="L122" s="88">
        <f t="shared" si="18"/>
        <v>-5285.7378161381321</v>
      </c>
      <c r="M122" s="89">
        <f t="shared" si="23"/>
        <v>21821.281842575201</v>
      </c>
      <c r="N122" s="89">
        <f t="shared" si="24"/>
        <v>557339.28184257518</v>
      </c>
      <c r="O122" s="89">
        <f t="shared" si="25"/>
        <v>26661.848538202026</v>
      </c>
      <c r="P122" s="90">
        <f t="shared" si="19"/>
        <v>0.9644887744321482</v>
      </c>
      <c r="Q122" s="1">
        <v>-1139.8195449628292</v>
      </c>
      <c r="R122" s="93">
        <f t="shared" si="26"/>
        <v>7.0449915825686465E-2</v>
      </c>
      <c r="S122" s="93">
        <f t="shared" si="26"/>
        <v>5.0222795812715292E-2</v>
      </c>
      <c r="T122" s="92">
        <v>20904</v>
      </c>
      <c r="U122" s="1">
        <v>500273.75599999999</v>
      </c>
      <c r="V122" s="1">
        <v>24392.888780535377</v>
      </c>
      <c r="W122" s="195"/>
      <c r="X122" s="89">
        <v>0</v>
      </c>
      <c r="Y122" s="89">
        <f t="shared" si="27"/>
        <v>0</v>
      </c>
      <c r="Z122" s="1"/>
      <c r="AA122" s="1"/>
    </row>
    <row r="123" spans="2:27">
      <c r="B123" s="204">
        <v>3226</v>
      </c>
      <c r="C123" t="s">
        <v>150</v>
      </c>
      <c r="D123" s="1">
        <v>388566</v>
      </c>
      <c r="E123" s="86">
        <f t="shared" si="20"/>
        <v>21051.359843970095</v>
      </c>
      <c r="F123" s="87">
        <f t="shared" si="14"/>
        <v>0.76153010272145438</v>
      </c>
      <c r="G123" s="189">
        <f t="shared" si="21"/>
        <v>4219.3675327482188</v>
      </c>
      <c r="H123" s="189">
        <f t="shared" si="15"/>
        <v>77881.085919466612</v>
      </c>
      <c r="I123" s="189">
        <f t="shared" si="16"/>
        <v>1339.9223629855608</v>
      </c>
      <c r="J123" s="88">
        <f t="shared" si="17"/>
        <v>24732.286975987477</v>
      </c>
      <c r="K123" s="189">
        <f t="shared" si="22"/>
        <v>1087.0646412032161</v>
      </c>
      <c r="L123" s="88">
        <f t="shared" si="18"/>
        <v>20065.03914732896</v>
      </c>
      <c r="M123" s="89">
        <f t="shared" si="23"/>
        <v>97946.125066795576</v>
      </c>
      <c r="N123" s="89">
        <f t="shared" si="24"/>
        <v>486512.12506679556</v>
      </c>
      <c r="O123" s="89">
        <f t="shared" si="25"/>
        <v>26357.792017921529</v>
      </c>
      <c r="P123" s="90">
        <f t="shared" si="19"/>
        <v>0.95348957082541974</v>
      </c>
      <c r="Q123" s="1">
        <v>7782.7137696895079</v>
      </c>
      <c r="R123" s="93">
        <f t="shared" si="26"/>
        <v>4.8477713522362499E-2</v>
      </c>
      <c r="S123" s="93">
        <f t="shared" si="26"/>
        <v>4.0298019582216266E-2</v>
      </c>
      <c r="T123" s="92">
        <v>18458</v>
      </c>
      <c r="U123" s="1">
        <v>370600.152</v>
      </c>
      <c r="V123" s="1">
        <v>20235.893414873866</v>
      </c>
      <c r="W123" s="195"/>
      <c r="X123" s="89">
        <v>0</v>
      </c>
      <c r="Y123" s="89">
        <f t="shared" si="27"/>
        <v>0</v>
      </c>
      <c r="Z123" s="1"/>
      <c r="AA123" s="1"/>
    </row>
    <row r="124" spans="2:27">
      <c r="B124" s="207">
        <v>3228</v>
      </c>
      <c r="C124" s="208" t="s">
        <v>151</v>
      </c>
      <c r="D124" s="1">
        <v>582894</v>
      </c>
      <c r="E124" s="86">
        <f t="shared" si="20"/>
        <v>23364.357864357862</v>
      </c>
      <c r="F124" s="87">
        <f t="shared" si="14"/>
        <v>0.84520249410689519</v>
      </c>
      <c r="G124" s="189">
        <f t="shared" si="21"/>
        <v>2739.0487997000478</v>
      </c>
      <c r="H124" s="189">
        <f t="shared" si="15"/>
        <v>68333.789454916783</v>
      </c>
      <c r="I124" s="189">
        <f t="shared" si="16"/>
        <v>530.37305584984222</v>
      </c>
      <c r="J124" s="88">
        <f t="shared" si="17"/>
        <v>13231.746997341865</v>
      </c>
      <c r="K124" s="189">
        <f t="shared" si="22"/>
        <v>277.51533406749758</v>
      </c>
      <c r="L124" s="88">
        <f t="shared" si="18"/>
        <v>6923.4525543159289</v>
      </c>
      <c r="M124" s="89">
        <f t="shared" si="23"/>
        <v>75257.242009232708</v>
      </c>
      <c r="N124" s="89">
        <f t="shared" si="24"/>
        <v>658151.24200923275</v>
      </c>
      <c r="O124" s="89">
        <f t="shared" si="25"/>
        <v>26380.921998125414</v>
      </c>
      <c r="P124" s="90">
        <f t="shared" si="19"/>
        <v>0.95432629473927444</v>
      </c>
      <c r="Q124" s="1">
        <v>5725.017621964158</v>
      </c>
      <c r="R124" s="93">
        <f t="shared" si="26"/>
        <v>8.5728926481710224E-2</v>
      </c>
      <c r="S124" s="93">
        <f t="shared" si="26"/>
        <v>8.3509422904246233E-2</v>
      </c>
      <c r="T124" s="92">
        <v>24948</v>
      </c>
      <c r="U124" s="1">
        <v>536868.81299999997</v>
      </c>
      <c r="V124" s="1">
        <v>21563.594529461381</v>
      </c>
      <c r="W124" s="195"/>
      <c r="X124" s="89">
        <v>0</v>
      </c>
      <c r="Y124" s="89">
        <f t="shared" si="27"/>
        <v>0</v>
      </c>
      <c r="Z124" s="1"/>
      <c r="AA124" s="1"/>
    </row>
    <row r="125" spans="2:27">
      <c r="B125" s="204">
        <v>3230</v>
      </c>
      <c r="C125" t="s">
        <v>152</v>
      </c>
      <c r="D125" s="1">
        <v>216898</v>
      </c>
      <c r="E125" s="86">
        <f t="shared" si="20"/>
        <v>29004.814121422838</v>
      </c>
      <c r="F125" s="87">
        <f t="shared" si="14"/>
        <v>1.0492452383607263</v>
      </c>
      <c r="G125" s="189">
        <f t="shared" si="21"/>
        <v>-870.8432048215368</v>
      </c>
      <c r="H125" s="189">
        <f t="shared" si="15"/>
        <v>-6512.1654856554524</v>
      </c>
      <c r="I125" s="189">
        <f t="shared" si="16"/>
        <v>0</v>
      </c>
      <c r="J125" s="88">
        <f t="shared" si="17"/>
        <v>0</v>
      </c>
      <c r="K125" s="189">
        <f t="shared" si="22"/>
        <v>-252.85772178234464</v>
      </c>
      <c r="L125" s="88">
        <f t="shared" si="18"/>
        <v>-1890.8700434883733</v>
      </c>
      <c r="M125" s="89">
        <f t="shared" si="23"/>
        <v>-8403.0355291438264</v>
      </c>
      <c r="N125" s="89">
        <f t="shared" si="24"/>
        <v>208494.96447085618</v>
      </c>
      <c r="O125" s="89">
        <f t="shared" si="25"/>
        <v>27881.113194818958</v>
      </c>
      <c r="P125" s="90">
        <f t="shared" si="19"/>
        <v>1.0085955089177159</v>
      </c>
      <c r="Q125" s="1">
        <v>-591.3231686391</v>
      </c>
      <c r="R125" s="93">
        <f t="shared" si="26"/>
        <v>7.8700012958444837E-2</v>
      </c>
      <c r="S125" s="93">
        <f t="shared" si="26"/>
        <v>7.5093767929832689E-2</v>
      </c>
      <c r="T125" s="92">
        <v>7478</v>
      </c>
      <c r="U125" s="1">
        <v>201073.51199999999</v>
      </c>
      <c r="V125" s="1">
        <v>26978.869180195892</v>
      </c>
      <c r="W125" s="195"/>
      <c r="X125" s="89">
        <v>0</v>
      </c>
      <c r="Y125" s="89">
        <f t="shared" si="27"/>
        <v>0</v>
      </c>
      <c r="Z125" s="1"/>
    </row>
    <row r="126" spans="2:27">
      <c r="B126" s="204">
        <v>3232</v>
      </c>
      <c r="C126" t="s">
        <v>153</v>
      </c>
      <c r="D126" s="1">
        <v>729416</v>
      </c>
      <c r="E126" s="86">
        <f t="shared" si="20"/>
        <v>28019.975414873999</v>
      </c>
      <c r="F126" s="87">
        <f t="shared" si="14"/>
        <v>1.0136188309969747</v>
      </c>
      <c r="G126" s="189">
        <f t="shared" si="21"/>
        <v>-240.54643263028004</v>
      </c>
      <c r="H126" s="189">
        <f t="shared" si="15"/>
        <v>-6261.9047342314498</v>
      </c>
      <c r="I126" s="189">
        <f t="shared" si="16"/>
        <v>0</v>
      </c>
      <c r="J126" s="88">
        <f t="shared" si="17"/>
        <v>0</v>
      </c>
      <c r="K126" s="189">
        <f t="shared" si="22"/>
        <v>-252.85772178234464</v>
      </c>
      <c r="L126" s="88">
        <f t="shared" si="18"/>
        <v>-6582.3922134379955</v>
      </c>
      <c r="M126" s="89">
        <f t="shared" si="23"/>
        <v>-12844.296947669445</v>
      </c>
      <c r="N126" s="89">
        <f t="shared" si="24"/>
        <v>716571.70305233053</v>
      </c>
      <c r="O126" s="89">
        <f t="shared" si="25"/>
        <v>27526.571260461373</v>
      </c>
      <c r="P126" s="90">
        <f t="shared" si="19"/>
        <v>0.99577000226676526</v>
      </c>
      <c r="Q126" s="1">
        <v>-3066.814603639119</v>
      </c>
      <c r="R126" s="93">
        <f t="shared" si="26"/>
        <v>5.6982384702622242E-2</v>
      </c>
      <c r="S126" s="93">
        <f t="shared" si="26"/>
        <v>5.6616955943313466E-2</v>
      </c>
      <c r="T126" s="92">
        <v>26032</v>
      </c>
      <c r="U126" s="1">
        <v>690092.86300000001</v>
      </c>
      <c r="V126" s="1">
        <v>26518.574453368175</v>
      </c>
      <c r="W126" s="195"/>
      <c r="X126" s="89">
        <v>0</v>
      </c>
      <c r="Y126" s="89">
        <f t="shared" si="27"/>
        <v>0</v>
      </c>
      <c r="Z126" s="1"/>
    </row>
    <row r="127" spans="2:27">
      <c r="B127" s="204">
        <v>3234</v>
      </c>
      <c r="C127" t="s">
        <v>154</v>
      </c>
      <c r="D127" s="1">
        <v>225616</v>
      </c>
      <c r="E127" s="86">
        <f t="shared" si="20"/>
        <v>23841.910599175739</v>
      </c>
      <c r="F127" s="87">
        <f t="shared" si="14"/>
        <v>0.86247789987147516</v>
      </c>
      <c r="G127" s="189">
        <f t="shared" si="21"/>
        <v>2433.415049416607</v>
      </c>
      <c r="H127" s="189">
        <f t="shared" si="15"/>
        <v>23027.406612629351</v>
      </c>
      <c r="I127" s="189">
        <f t="shared" si="16"/>
        <v>363.22959866358542</v>
      </c>
      <c r="J127" s="88">
        <f t="shared" si="17"/>
        <v>3437.2416921535087</v>
      </c>
      <c r="K127" s="189">
        <f t="shared" si="22"/>
        <v>110.37187688124078</v>
      </c>
      <c r="L127" s="88">
        <f t="shared" si="18"/>
        <v>1044.4490709271815</v>
      </c>
      <c r="M127" s="89">
        <f t="shared" si="23"/>
        <v>24071.855683556532</v>
      </c>
      <c r="N127" s="89">
        <f t="shared" si="24"/>
        <v>249687.85568355653</v>
      </c>
      <c r="O127" s="89">
        <f t="shared" si="25"/>
        <v>26385.697525473584</v>
      </c>
      <c r="P127" s="90">
        <f t="shared" si="19"/>
        <v>0.95449904879691994</v>
      </c>
      <c r="Q127" s="1">
        <v>-359.38240152932121</v>
      </c>
      <c r="R127" s="93">
        <f t="shared" si="26"/>
        <v>8.3932085670568229E-2</v>
      </c>
      <c r="S127" s="93">
        <f t="shared" si="26"/>
        <v>7.9006683611619277E-2</v>
      </c>
      <c r="T127" s="92">
        <v>9463</v>
      </c>
      <c r="U127" s="1">
        <v>208145.88200000001</v>
      </c>
      <c r="V127" s="1">
        <v>22096.165817409768</v>
      </c>
      <c r="W127" s="195"/>
      <c r="X127" s="89">
        <v>0</v>
      </c>
      <c r="Y127" s="89">
        <f t="shared" si="27"/>
        <v>0</v>
      </c>
      <c r="Z127" s="1"/>
    </row>
    <row r="128" spans="2:27">
      <c r="B128" s="207">
        <v>3236</v>
      </c>
      <c r="C128" s="208" t="s">
        <v>155</v>
      </c>
      <c r="D128" s="1">
        <v>156717</v>
      </c>
      <c r="E128" s="86">
        <f t="shared" si="20"/>
        <v>22260.9375</v>
      </c>
      <c r="F128" s="87">
        <f t="shared" si="14"/>
        <v>0.80528641126747336</v>
      </c>
      <c r="G128" s="189">
        <f t="shared" si="21"/>
        <v>3445.2378328890795</v>
      </c>
      <c r="H128" s="189">
        <f t="shared" si="15"/>
        <v>24254.474343539117</v>
      </c>
      <c r="I128" s="189">
        <f t="shared" si="16"/>
        <v>916.57018337509396</v>
      </c>
      <c r="J128" s="88">
        <f t="shared" si="17"/>
        <v>6452.654090960662</v>
      </c>
      <c r="K128" s="189">
        <f t="shared" si="22"/>
        <v>663.71246159274938</v>
      </c>
      <c r="L128" s="88">
        <f t="shared" si="18"/>
        <v>4672.5357296129559</v>
      </c>
      <c r="M128" s="89">
        <f t="shared" si="23"/>
        <v>28927.010073152072</v>
      </c>
      <c r="N128" s="89">
        <f t="shared" si="24"/>
        <v>185644.01007315208</v>
      </c>
      <c r="O128" s="89">
        <f t="shared" si="25"/>
        <v>26369.88779448183</v>
      </c>
      <c r="P128" s="90">
        <f t="shared" si="19"/>
        <v>0.95392713391088002</v>
      </c>
      <c r="Q128" s="1">
        <v>1501.9511278911014</v>
      </c>
      <c r="R128" s="93">
        <f t="shared" si="26"/>
        <v>7.0624935915497206E-2</v>
      </c>
      <c r="S128" s="94">
        <f t="shared" si="26"/>
        <v>7.1081168132506603E-2</v>
      </c>
      <c r="T128" s="92">
        <v>7040</v>
      </c>
      <c r="U128" s="1">
        <v>146378.99299999999</v>
      </c>
      <c r="V128" s="1">
        <v>20783.613942922049</v>
      </c>
      <c r="W128" s="195"/>
      <c r="X128" s="89">
        <v>0</v>
      </c>
      <c r="Y128" s="89">
        <f t="shared" si="27"/>
        <v>0</v>
      </c>
      <c r="Z128" s="1"/>
    </row>
    <row r="129" spans="2:26">
      <c r="B129" s="204">
        <v>3238</v>
      </c>
      <c r="C129" t="s">
        <v>156</v>
      </c>
      <c r="D129" s="1">
        <v>382134</v>
      </c>
      <c r="E129" s="86">
        <f t="shared" si="20"/>
        <v>22934.461649261793</v>
      </c>
      <c r="F129" s="87">
        <f t="shared" si="14"/>
        <v>0.82965105651482685</v>
      </c>
      <c r="G129" s="189">
        <f t="shared" si="21"/>
        <v>3014.182377361532</v>
      </c>
      <c r="H129" s="189">
        <f t="shared" si="15"/>
        <v>50222.306771597847</v>
      </c>
      <c r="I129" s="189">
        <f t="shared" si="16"/>
        <v>680.83673113346629</v>
      </c>
      <c r="J129" s="88">
        <f t="shared" si="17"/>
        <v>11344.101614145815</v>
      </c>
      <c r="K129" s="189">
        <f t="shared" si="22"/>
        <v>427.97900935112165</v>
      </c>
      <c r="L129" s="88">
        <f t="shared" si="18"/>
        <v>7130.9862538083889</v>
      </c>
      <c r="M129" s="89">
        <f t="shared" si="23"/>
        <v>57353.293025406238</v>
      </c>
      <c r="N129" s="89">
        <f t="shared" si="24"/>
        <v>439487.29302540625</v>
      </c>
      <c r="O129" s="89">
        <f t="shared" si="25"/>
        <v>26376.623035974448</v>
      </c>
      <c r="P129" s="90">
        <f t="shared" si="19"/>
        <v>0.95417078036335357</v>
      </c>
      <c r="Q129" s="1">
        <v>2097.4829933127185</v>
      </c>
      <c r="R129" s="90">
        <f t="shared" si="26"/>
        <v>0.11217136506734163</v>
      </c>
      <c r="S129" s="90">
        <f t="shared" si="26"/>
        <v>0.10169177652361508</v>
      </c>
      <c r="T129" s="92">
        <v>16662</v>
      </c>
      <c r="U129" s="1">
        <v>343592.734</v>
      </c>
      <c r="V129" s="1">
        <v>20817.493729172977</v>
      </c>
      <c r="W129" s="195"/>
      <c r="X129" s="89">
        <v>0</v>
      </c>
      <c r="Y129" s="89">
        <f t="shared" si="27"/>
        <v>0</v>
      </c>
      <c r="Z129" s="1"/>
    </row>
    <row r="130" spans="2:26">
      <c r="B130" s="204">
        <v>3240</v>
      </c>
      <c r="C130" t="s">
        <v>157</v>
      </c>
      <c r="D130" s="1">
        <v>647993</v>
      </c>
      <c r="E130" s="86">
        <f t="shared" si="20"/>
        <v>22547.513831378961</v>
      </c>
      <c r="F130" s="87">
        <f t="shared" si="14"/>
        <v>0.815653271398605</v>
      </c>
      <c r="G130" s="189">
        <f t="shared" si="21"/>
        <v>3261.8289808065447</v>
      </c>
      <c r="H130" s="189">
        <f t="shared" si="15"/>
        <v>93741.703079399289</v>
      </c>
      <c r="I130" s="189">
        <f t="shared" si="16"/>
        <v>816.26846739245752</v>
      </c>
      <c r="J130" s="88">
        <f t="shared" si="17"/>
        <v>23458.739484391837</v>
      </c>
      <c r="K130" s="189">
        <f t="shared" si="22"/>
        <v>563.41074561011283</v>
      </c>
      <c r="L130" s="88">
        <f t="shared" si="18"/>
        <v>16191.861418089033</v>
      </c>
      <c r="M130" s="89">
        <f t="shared" si="23"/>
        <v>109933.56449748832</v>
      </c>
      <c r="N130" s="89">
        <f t="shared" si="24"/>
        <v>757926.56449748832</v>
      </c>
      <c r="O130" s="89">
        <f t="shared" si="25"/>
        <v>26372.753557795619</v>
      </c>
      <c r="P130" s="90">
        <f t="shared" si="19"/>
        <v>0.9540308025121913</v>
      </c>
      <c r="Q130" s="1">
        <v>5575.2128798952908</v>
      </c>
      <c r="R130" s="90">
        <f t="shared" si="26"/>
        <v>0.11723078778623142</v>
      </c>
      <c r="S130" s="90">
        <f t="shared" si="26"/>
        <v>0.10218613366210479</v>
      </c>
      <c r="T130" s="92">
        <v>28739</v>
      </c>
      <c r="U130" s="1">
        <v>579999.23300000001</v>
      </c>
      <c r="V130" s="1">
        <v>20457.083556715577</v>
      </c>
      <c r="W130" s="195"/>
      <c r="X130" s="89">
        <v>0</v>
      </c>
      <c r="Y130" s="89">
        <f t="shared" si="27"/>
        <v>0</v>
      </c>
      <c r="Z130" s="1"/>
    </row>
    <row r="131" spans="2:26">
      <c r="B131" s="204">
        <v>3242</v>
      </c>
      <c r="C131" t="s">
        <v>158</v>
      </c>
      <c r="D131" s="1">
        <v>63947</v>
      </c>
      <c r="E131" s="86">
        <f t="shared" si="20"/>
        <v>20775.503573749189</v>
      </c>
      <c r="F131" s="87">
        <f t="shared" si="14"/>
        <v>0.75155103935667811</v>
      </c>
      <c r="G131" s="189">
        <f t="shared" si="21"/>
        <v>4395.9155456895987</v>
      </c>
      <c r="H131" s="189">
        <f t="shared" si="15"/>
        <v>13530.628049632585</v>
      </c>
      <c r="I131" s="189">
        <f t="shared" si="16"/>
        <v>1436.4720575628778</v>
      </c>
      <c r="J131" s="88">
        <f t="shared" si="17"/>
        <v>4421.460993178538</v>
      </c>
      <c r="K131" s="189">
        <f t="shared" si="22"/>
        <v>1183.6143357805331</v>
      </c>
      <c r="L131" s="88">
        <f t="shared" si="18"/>
        <v>3643.1649255324805</v>
      </c>
      <c r="M131" s="89">
        <f t="shared" si="23"/>
        <v>17173.792975165066</v>
      </c>
      <c r="N131" s="89">
        <f t="shared" si="24"/>
        <v>81120.792975165066</v>
      </c>
      <c r="O131" s="89">
        <f t="shared" si="25"/>
        <v>26355.03345521932</v>
      </c>
      <c r="P131" s="90">
        <f t="shared" si="19"/>
        <v>0.95338978019177201</v>
      </c>
      <c r="Q131" s="1">
        <v>1170.0197715410213</v>
      </c>
      <c r="R131" s="90">
        <f t="shared" si="26"/>
        <v>0.10179246352727861</v>
      </c>
      <c r="S131" s="90">
        <f t="shared" si="26"/>
        <v>8.1746856653488076E-2</v>
      </c>
      <c r="T131" s="92">
        <v>3078</v>
      </c>
      <c r="U131" s="1">
        <v>58039.061000000002</v>
      </c>
      <c r="V131" s="1">
        <v>19205.513236267372</v>
      </c>
      <c r="W131" s="195"/>
      <c r="X131" s="89">
        <v>0</v>
      </c>
      <c r="Y131" s="89">
        <f t="shared" si="27"/>
        <v>0</v>
      </c>
      <c r="Z131" s="1"/>
    </row>
    <row r="132" spans="2:26">
      <c r="B132" s="204">
        <v>3301</v>
      </c>
      <c r="C132" t="s">
        <v>159</v>
      </c>
      <c r="D132" s="1">
        <v>2617486</v>
      </c>
      <c r="E132" s="86">
        <f t="shared" si="20"/>
        <v>24690.236103119427</v>
      </c>
      <c r="F132" s="87">
        <f t="shared" si="14"/>
        <v>0.89316596054535669</v>
      </c>
      <c r="G132" s="189">
        <f t="shared" si="21"/>
        <v>1890.4867268926464</v>
      </c>
      <c r="H132" s="189">
        <f t="shared" si="15"/>
        <v>200416.1693780701</v>
      </c>
      <c r="I132" s="189">
        <f t="shared" si="16"/>
        <v>66.315672283294589</v>
      </c>
      <c r="J132" s="88">
        <f t="shared" si="17"/>
        <v>7030.3233657689098</v>
      </c>
      <c r="K132" s="189">
        <f t="shared" si="22"/>
        <v>-186.54204949905005</v>
      </c>
      <c r="L132" s="88">
        <f t="shared" si="18"/>
        <v>-19775.882293542796</v>
      </c>
      <c r="M132" s="89">
        <f t="shared" si="23"/>
        <v>180640.28708452731</v>
      </c>
      <c r="N132" s="89">
        <f t="shared" si="24"/>
        <v>2798126.2870845273</v>
      </c>
      <c r="O132" s="89">
        <f t="shared" si="25"/>
        <v>26394.180780513027</v>
      </c>
      <c r="P132" s="90">
        <f t="shared" si="19"/>
        <v>0.95480592940365894</v>
      </c>
      <c r="Q132" s="1">
        <v>6035.6566180566151</v>
      </c>
      <c r="R132" s="90">
        <f t="shared" si="26"/>
        <v>6.4683985152645937E-2</v>
      </c>
      <c r="S132" s="90">
        <f t="shared" si="26"/>
        <v>5.9049886356548842E-2</v>
      </c>
      <c r="T132" s="92">
        <v>106013</v>
      </c>
      <c r="U132" s="1">
        <v>2458462.827</v>
      </c>
      <c r="V132" s="1">
        <v>23313.572307779843</v>
      </c>
      <c r="W132" s="195"/>
      <c r="X132" s="89">
        <v>0</v>
      </c>
      <c r="Y132" s="89">
        <f t="shared" si="27"/>
        <v>0</v>
      </c>
      <c r="Z132" s="1"/>
    </row>
    <row r="133" spans="2:26">
      <c r="B133" s="204">
        <v>3303</v>
      </c>
      <c r="C133" t="s">
        <v>160</v>
      </c>
      <c r="D133" s="1">
        <v>882510</v>
      </c>
      <c r="E133" s="86">
        <f t="shared" si="20"/>
        <v>30255.065309060989</v>
      </c>
      <c r="F133" s="87">
        <f t="shared" si="14"/>
        <v>1.0944729064261896</v>
      </c>
      <c r="G133" s="189">
        <f t="shared" si="21"/>
        <v>-1671.0039649099531</v>
      </c>
      <c r="H133" s="189">
        <f t="shared" si="15"/>
        <v>-48741.51465245842</v>
      </c>
      <c r="I133" s="189">
        <f t="shared" si="16"/>
        <v>0</v>
      </c>
      <c r="J133" s="88">
        <f t="shared" si="17"/>
        <v>0</v>
      </c>
      <c r="K133" s="189">
        <f t="shared" si="22"/>
        <v>-252.85772178234464</v>
      </c>
      <c r="L133" s="88">
        <f t="shared" si="18"/>
        <v>-7375.6068866692112</v>
      </c>
      <c r="M133" s="89">
        <f t="shared" si="23"/>
        <v>-56117.121539127635</v>
      </c>
      <c r="N133" s="89">
        <f t="shared" si="24"/>
        <v>826392.87846087234</v>
      </c>
      <c r="O133" s="89">
        <f t="shared" si="25"/>
        <v>28331.203622368692</v>
      </c>
      <c r="P133" s="90">
        <f t="shared" si="19"/>
        <v>1.0248774694212828</v>
      </c>
      <c r="Q133" s="1">
        <v>-5549.5229614915515</v>
      </c>
      <c r="R133" s="90">
        <f t="shared" si="26"/>
        <v>8.0578929059848245E-2</v>
      </c>
      <c r="S133" s="90">
        <f t="shared" si="26"/>
        <v>7.4725746887286379E-2</v>
      </c>
      <c r="T133" s="92">
        <v>29169</v>
      </c>
      <c r="U133" s="1">
        <v>816701.1</v>
      </c>
      <c r="V133" s="1">
        <v>28151.428768398193</v>
      </c>
      <c r="W133" s="195"/>
      <c r="X133" s="89">
        <v>0</v>
      </c>
      <c r="Y133" s="89">
        <f t="shared" si="27"/>
        <v>0</v>
      </c>
      <c r="Z133" s="1"/>
    </row>
    <row r="134" spans="2:26">
      <c r="B134" s="204">
        <v>3305</v>
      </c>
      <c r="C134" t="s">
        <v>161</v>
      </c>
      <c r="D134" s="1">
        <v>757157</v>
      </c>
      <c r="E134" s="86">
        <f t="shared" si="20"/>
        <v>23704.119967440987</v>
      </c>
      <c r="F134" s="87">
        <f t="shared" si="14"/>
        <v>0.85749334235515517</v>
      </c>
      <c r="G134" s="189">
        <f t="shared" si="21"/>
        <v>2521.601053726848</v>
      </c>
      <c r="H134" s="189">
        <f t="shared" si="15"/>
        <v>80544.980858142982</v>
      </c>
      <c r="I134" s="189">
        <f t="shared" si="16"/>
        <v>411.45631977074845</v>
      </c>
      <c r="J134" s="88">
        <f t="shared" si="17"/>
        <v>13142.737766117247</v>
      </c>
      <c r="K134" s="189">
        <f t="shared" si="22"/>
        <v>158.59859798840381</v>
      </c>
      <c r="L134" s="88">
        <f t="shared" si="18"/>
        <v>5065.9564169455944</v>
      </c>
      <c r="M134" s="89">
        <f t="shared" si="23"/>
        <v>85610.937275088581</v>
      </c>
      <c r="N134" s="89">
        <f t="shared" si="24"/>
        <v>842767.93727508863</v>
      </c>
      <c r="O134" s="89">
        <f t="shared" si="25"/>
        <v>26384.319619156242</v>
      </c>
      <c r="P134" s="90">
        <f t="shared" si="19"/>
        <v>0.95444920322175686</v>
      </c>
      <c r="Q134" s="1">
        <v>11296.038395894502</v>
      </c>
      <c r="R134" s="90">
        <f t="shared" si="26"/>
        <v>7.9195219744300521E-2</v>
      </c>
      <c r="S134" s="90">
        <f t="shared" si="26"/>
        <v>7.4161092647002172E-2</v>
      </c>
      <c r="T134" s="92">
        <v>31942</v>
      </c>
      <c r="U134" s="1">
        <v>701594.10100000002</v>
      </c>
      <c r="V134" s="1">
        <v>22067.565218758849</v>
      </c>
      <c r="W134" s="195"/>
      <c r="X134" s="89">
        <v>0</v>
      </c>
      <c r="Y134" s="89">
        <f t="shared" si="27"/>
        <v>0</v>
      </c>
      <c r="Z134" s="1"/>
    </row>
    <row r="135" spans="2:26">
      <c r="B135" s="204">
        <v>3310</v>
      </c>
      <c r="C135" t="s">
        <v>162</v>
      </c>
      <c r="D135" s="1">
        <v>205238</v>
      </c>
      <c r="E135" s="86">
        <f t="shared" si="20"/>
        <v>28485.496183206105</v>
      </c>
      <c r="F135" s="87">
        <f t="shared" ref="F135:F198" si="28">E135/E$365</f>
        <v>1.0304589819969332</v>
      </c>
      <c r="G135" s="189">
        <f t="shared" si="21"/>
        <v>-538.47972436282782</v>
      </c>
      <c r="H135" s="189">
        <f t="shared" ref="H135:H198" si="29">G135*T135/1000</f>
        <v>-3879.7464140341744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-252.85772178234464</v>
      </c>
      <c r="L135" s="88">
        <f t="shared" ref="L135:L198" si="32">K135*T135/1000</f>
        <v>-1821.8398854417931</v>
      </c>
      <c r="M135" s="89">
        <f t="shared" si="23"/>
        <v>-5701.5862994759673</v>
      </c>
      <c r="N135" s="89">
        <f t="shared" si="24"/>
        <v>199536.41370052402</v>
      </c>
      <c r="O135" s="89">
        <f t="shared" si="25"/>
        <v>27694.15873706093</v>
      </c>
      <c r="P135" s="90">
        <f t="shared" ref="P135:P198" si="33">O135/O$365</f>
        <v>1.0018324566267502</v>
      </c>
      <c r="Q135" s="1">
        <v>-119.87507756682862</v>
      </c>
      <c r="R135" s="90">
        <f t="shared" si="26"/>
        <v>7.8067253877615747E-2</v>
      </c>
      <c r="S135" s="90">
        <f t="shared" si="26"/>
        <v>5.7119382185337353E-2</v>
      </c>
      <c r="T135" s="92">
        <v>7205</v>
      </c>
      <c r="U135" s="1">
        <v>190375.878</v>
      </c>
      <c r="V135" s="1">
        <v>26946.338004246281</v>
      </c>
      <c r="W135" s="195"/>
      <c r="X135" s="89">
        <v>0</v>
      </c>
      <c r="Y135" s="89">
        <f t="shared" si="27"/>
        <v>0</v>
      </c>
      <c r="Z135" s="1"/>
    </row>
    <row r="136" spans="2:26">
      <c r="B136" s="204">
        <v>3312</v>
      </c>
      <c r="C136" t="s">
        <v>163</v>
      </c>
      <c r="D136" s="1">
        <v>833470</v>
      </c>
      <c r="E136" s="86">
        <f t="shared" ref="E136:E199" si="34">D136/T136*1000</f>
        <v>28942.945445706151</v>
      </c>
      <c r="F136" s="87">
        <f t="shared" si="28"/>
        <v>1.0470071473621885</v>
      </c>
      <c r="G136" s="189">
        <f t="shared" ref="G136:G199" si="35">($E$365+$Y$365-E136-Y136)*0.64</f>
        <v>-831.24725236285713</v>
      </c>
      <c r="H136" s="189">
        <f t="shared" si="29"/>
        <v>-23937.427126293198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-252.85772178234464</v>
      </c>
      <c r="L136" s="88">
        <f t="shared" si="32"/>
        <v>-7281.5438141661789</v>
      </c>
      <c r="M136" s="89">
        <f t="shared" ref="M136:M199" si="37">+H136+L136</f>
        <v>-31218.970940459378</v>
      </c>
      <c r="N136" s="89">
        <f t="shared" ref="N136:N199" si="38">D136+M136</f>
        <v>802251.0290595406</v>
      </c>
      <c r="O136" s="89">
        <f t="shared" ref="O136:O199" si="39">N136/T136*1000</f>
        <v>27858.840471560947</v>
      </c>
      <c r="P136" s="90">
        <f t="shared" si="33"/>
        <v>1.0077897961582423</v>
      </c>
      <c r="Q136" s="1">
        <v>-3679.8011670634733</v>
      </c>
      <c r="R136" s="90">
        <f t="shared" ref="R136:S199" si="40">(D136-U136)/U136</f>
        <v>5.4908376523840854E-2</v>
      </c>
      <c r="S136" s="90">
        <f t="shared" si="40"/>
        <v>4.9230326783895884E-2</v>
      </c>
      <c r="T136" s="92">
        <v>28797</v>
      </c>
      <c r="U136" s="1">
        <v>790087.57400000002</v>
      </c>
      <c r="V136" s="1">
        <v>27584.930312129043</v>
      </c>
      <c r="W136" s="195"/>
      <c r="X136" s="89">
        <v>0</v>
      </c>
      <c r="Y136" s="89">
        <f t="shared" ref="Y136:Y199" si="41">X136*1000/T136</f>
        <v>0</v>
      </c>
      <c r="Z136" s="1"/>
    </row>
    <row r="137" spans="2:26">
      <c r="B137" s="204">
        <v>3314</v>
      </c>
      <c r="C137" t="s">
        <v>164</v>
      </c>
      <c r="D137" s="1">
        <v>516038</v>
      </c>
      <c r="E137" s="86">
        <f t="shared" si="34"/>
        <v>24614.261865013115</v>
      </c>
      <c r="F137" s="87">
        <f t="shared" si="28"/>
        <v>0.89041760273008441</v>
      </c>
      <c r="G137" s="189">
        <f t="shared" si="35"/>
        <v>1939.1102392806858</v>
      </c>
      <c r="H137" s="189">
        <f t="shared" si="29"/>
        <v>40653.446166519585</v>
      </c>
      <c r="I137" s="189">
        <f t="shared" si="30"/>
        <v>92.906655620503614</v>
      </c>
      <c r="J137" s="88">
        <f t="shared" si="31"/>
        <v>1947.7880350838584</v>
      </c>
      <c r="K137" s="189">
        <f t="shared" si="36"/>
        <v>-159.95106616184103</v>
      </c>
      <c r="L137" s="88">
        <f t="shared" si="32"/>
        <v>-3353.3741020829971</v>
      </c>
      <c r="M137" s="89">
        <f t="shared" si="37"/>
        <v>37300.072064436587</v>
      </c>
      <c r="N137" s="89">
        <f t="shared" si="38"/>
        <v>553338.07206443662</v>
      </c>
      <c r="O137" s="89">
        <f t="shared" si="39"/>
        <v>26393.421038131964</v>
      </c>
      <c r="P137" s="90">
        <f t="shared" si="33"/>
        <v>0.95477844582550619</v>
      </c>
      <c r="Q137" s="1">
        <v>4212.9330605450668</v>
      </c>
      <c r="R137" s="90">
        <f t="shared" si="40"/>
        <v>6.3500865973218315E-2</v>
      </c>
      <c r="S137" s="90">
        <f t="shared" si="40"/>
        <v>5.8225211784751055E-2</v>
      </c>
      <c r="T137" s="92">
        <v>20965</v>
      </c>
      <c r="U137" s="1">
        <v>485225.745</v>
      </c>
      <c r="V137" s="1">
        <v>23259.946550980298</v>
      </c>
      <c r="W137" s="195"/>
      <c r="X137" s="89">
        <v>0</v>
      </c>
      <c r="Y137" s="89">
        <f t="shared" si="41"/>
        <v>0</v>
      </c>
      <c r="Z137" s="1"/>
    </row>
    <row r="138" spans="2:26">
      <c r="B138" s="204">
        <v>3316</v>
      </c>
      <c r="C138" t="s">
        <v>165</v>
      </c>
      <c r="D138" s="1">
        <v>324808</v>
      </c>
      <c r="E138" s="86">
        <f t="shared" si="34"/>
        <v>21982.13318895506</v>
      </c>
      <c r="F138" s="87">
        <f t="shared" si="28"/>
        <v>0.79520070292355127</v>
      </c>
      <c r="G138" s="189">
        <f t="shared" si="35"/>
        <v>3623.6725919578412</v>
      </c>
      <c r="H138" s="189">
        <f t="shared" si="29"/>
        <v>53543.386218769061</v>
      </c>
      <c r="I138" s="189">
        <f t="shared" si="30"/>
        <v>1014.1516922408229</v>
      </c>
      <c r="J138" s="88">
        <f t="shared" si="31"/>
        <v>14985.105404550397</v>
      </c>
      <c r="K138" s="189">
        <f t="shared" si="36"/>
        <v>761.29397045847827</v>
      </c>
      <c r="L138" s="88">
        <f t="shared" si="32"/>
        <v>11248.879707494474</v>
      </c>
      <c r="M138" s="89">
        <f t="shared" si="37"/>
        <v>64792.265926263535</v>
      </c>
      <c r="N138" s="89">
        <f t="shared" si="38"/>
        <v>389600.26592626353</v>
      </c>
      <c r="O138" s="89">
        <f t="shared" si="39"/>
        <v>26367.099751371381</v>
      </c>
      <c r="P138" s="90">
        <f t="shared" si="33"/>
        <v>0.95382627682744081</v>
      </c>
      <c r="Q138" s="1">
        <v>5933.7584809259934</v>
      </c>
      <c r="R138" s="90">
        <f t="shared" si="40"/>
        <v>4.5161076495829761E-2</v>
      </c>
      <c r="S138" s="90">
        <f t="shared" si="40"/>
        <v>3.7238902662076863E-2</v>
      </c>
      <c r="T138" s="92">
        <v>14776</v>
      </c>
      <c r="U138" s="1">
        <v>310773.15000000002</v>
      </c>
      <c r="V138" s="1">
        <v>21192.931669394435</v>
      </c>
      <c r="W138" s="195"/>
      <c r="X138" s="89">
        <v>0</v>
      </c>
      <c r="Y138" s="89">
        <f t="shared" si="41"/>
        <v>0</v>
      </c>
      <c r="Z138" s="1"/>
    </row>
    <row r="139" spans="2:26">
      <c r="B139" s="204">
        <v>3318</v>
      </c>
      <c r="C139" t="s">
        <v>166</v>
      </c>
      <c r="D139" s="1">
        <v>59044</v>
      </c>
      <c r="E139" s="86">
        <f t="shared" si="34"/>
        <v>25942.003514938489</v>
      </c>
      <c r="F139" s="87">
        <f t="shared" si="28"/>
        <v>0.93844847781603968</v>
      </c>
      <c r="G139" s="189">
        <f t="shared" si="35"/>
        <v>1089.3555833284463</v>
      </c>
      <c r="H139" s="189">
        <f t="shared" si="29"/>
        <v>2479.3733076555436</v>
      </c>
      <c r="I139" s="189">
        <f t="shared" si="30"/>
        <v>0</v>
      </c>
      <c r="J139" s="88">
        <f t="shared" si="31"/>
        <v>0</v>
      </c>
      <c r="K139" s="189">
        <f t="shared" si="36"/>
        <v>-252.85772178234464</v>
      </c>
      <c r="L139" s="88">
        <f t="shared" si="32"/>
        <v>-575.50417477661642</v>
      </c>
      <c r="M139" s="89">
        <f t="shared" si="37"/>
        <v>1903.8691328789273</v>
      </c>
      <c r="N139" s="89">
        <f t="shared" si="38"/>
        <v>60947.869132878928</v>
      </c>
      <c r="O139" s="89">
        <f t="shared" si="39"/>
        <v>26778.50137648459</v>
      </c>
      <c r="P139" s="90">
        <f t="shared" si="33"/>
        <v>0.96870867512162862</v>
      </c>
      <c r="Q139" s="1">
        <v>51.698698606228845</v>
      </c>
      <c r="R139" s="90">
        <f t="shared" si="40"/>
        <v>1.2297605414849264E-2</v>
      </c>
      <c r="S139" s="90">
        <f t="shared" si="40"/>
        <v>-5.9379841378785873E-3</v>
      </c>
      <c r="T139" s="92">
        <v>2276</v>
      </c>
      <c r="U139" s="1">
        <v>58326.720999999998</v>
      </c>
      <c r="V139" s="1">
        <v>26096.96689038031</v>
      </c>
      <c r="W139" s="195"/>
      <c r="X139" s="89">
        <v>0</v>
      </c>
      <c r="Y139" s="89">
        <f t="shared" si="41"/>
        <v>0</v>
      </c>
      <c r="Z139" s="1"/>
    </row>
    <row r="140" spans="2:26">
      <c r="B140" s="204">
        <v>3320</v>
      </c>
      <c r="C140" t="s">
        <v>167</v>
      </c>
      <c r="D140" s="1">
        <v>30547</v>
      </c>
      <c r="E140" s="86">
        <f t="shared" si="34"/>
        <v>27225.490196078434</v>
      </c>
      <c r="F140" s="87">
        <f t="shared" si="28"/>
        <v>0.98487843537576902</v>
      </c>
      <c r="G140" s="189">
        <f t="shared" si="35"/>
        <v>267.92410739888203</v>
      </c>
      <c r="H140" s="189">
        <f t="shared" si="29"/>
        <v>300.6108485015456</v>
      </c>
      <c r="I140" s="189">
        <f t="shared" si="30"/>
        <v>0</v>
      </c>
      <c r="J140" s="88">
        <f t="shared" si="31"/>
        <v>0</v>
      </c>
      <c r="K140" s="189">
        <f t="shared" si="36"/>
        <v>-252.85772178234464</v>
      </c>
      <c r="L140" s="88">
        <f t="shared" si="32"/>
        <v>-283.7063638397907</v>
      </c>
      <c r="M140" s="89">
        <f t="shared" si="37"/>
        <v>16.904484661754907</v>
      </c>
      <c r="N140" s="89">
        <f t="shared" si="38"/>
        <v>30563.904484661754</v>
      </c>
      <c r="O140" s="89">
        <f t="shared" si="39"/>
        <v>27240.556581694967</v>
      </c>
      <c r="P140" s="90">
        <f t="shared" si="33"/>
        <v>0.98542345984313107</v>
      </c>
      <c r="Q140" s="1">
        <v>-415.20863803331059</v>
      </c>
      <c r="R140" s="90">
        <f t="shared" si="40"/>
        <v>7.9660853526918027E-2</v>
      </c>
      <c r="S140" s="90">
        <f t="shared" si="40"/>
        <v>7.4849530650238402E-2</v>
      </c>
      <c r="T140" s="92">
        <v>1122</v>
      </c>
      <c r="U140" s="1">
        <v>28293.144</v>
      </c>
      <c r="V140" s="1">
        <v>25329.582811101165</v>
      </c>
      <c r="W140" s="195"/>
      <c r="X140" s="89">
        <v>0</v>
      </c>
      <c r="Y140" s="89">
        <f t="shared" si="41"/>
        <v>0</v>
      </c>
      <c r="Z140" s="1"/>
    </row>
    <row r="141" spans="2:26">
      <c r="B141" s="204">
        <v>3322</v>
      </c>
      <c r="C141" t="s">
        <v>168</v>
      </c>
      <c r="D141" s="1">
        <v>81332</v>
      </c>
      <c r="E141" s="86">
        <f t="shared" si="34"/>
        <v>25149.04143475572</v>
      </c>
      <c r="F141" s="87">
        <f t="shared" si="28"/>
        <v>0.90976318152869451</v>
      </c>
      <c r="G141" s="189">
        <f t="shared" si="35"/>
        <v>1596.8513146454188</v>
      </c>
      <c r="H141" s="189">
        <f t="shared" si="29"/>
        <v>5164.2171515632854</v>
      </c>
      <c r="I141" s="189">
        <f t="shared" si="30"/>
        <v>0</v>
      </c>
      <c r="J141" s="88">
        <f t="shared" si="31"/>
        <v>0</v>
      </c>
      <c r="K141" s="189">
        <f t="shared" si="36"/>
        <v>-252.85772178234464</v>
      </c>
      <c r="L141" s="88">
        <f t="shared" si="32"/>
        <v>-817.74187224410252</v>
      </c>
      <c r="M141" s="89">
        <f t="shared" si="37"/>
        <v>4346.4752793191828</v>
      </c>
      <c r="N141" s="89">
        <f t="shared" si="38"/>
        <v>85678.475279319187</v>
      </c>
      <c r="O141" s="89">
        <f t="shared" si="39"/>
        <v>26493.035027618796</v>
      </c>
      <c r="P141" s="90">
        <f t="shared" si="33"/>
        <v>0.95838196845818457</v>
      </c>
      <c r="Q141" s="1">
        <v>237.72569037457924</v>
      </c>
      <c r="R141" s="90">
        <f t="shared" si="40"/>
        <v>-6.2898849554387714E-3</v>
      </c>
      <c r="S141" s="90">
        <f t="shared" si="40"/>
        <v>3.5427445069687482E-3</v>
      </c>
      <c r="T141" s="92">
        <v>3234</v>
      </c>
      <c r="U141" s="1">
        <v>81846.807000000001</v>
      </c>
      <c r="V141" s="1">
        <v>25060.259338640539</v>
      </c>
      <c r="W141" s="195"/>
      <c r="X141" s="89">
        <v>0</v>
      </c>
      <c r="Y141" s="89">
        <f t="shared" si="41"/>
        <v>0</v>
      </c>
      <c r="Z141" s="1"/>
    </row>
    <row r="142" spans="2:26">
      <c r="B142" s="204">
        <v>3324</v>
      </c>
      <c r="C142" t="s">
        <v>169</v>
      </c>
      <c r="D142" s="1">
        <v>133636</v>
      </c>
      <c r="E142" s="86">
        <f t="shared" si="34"/>
        <v>27261.525907792737</v>
      </c>
      <c r="F142" s="87">
        <f t="shared" si="28"/>
        <v>0.98618202238614894</v>
      </c>
      <c r="G142" s="189">
        <f t="shared" si="35"/>
        <v>244.86125190172811</v>
      </c>
      <c r="H142" s="189">
        <f t="shared" si="29"/>
        <v>1200.3098568222711</v>
      </c>
      <c r="I142" s="189">
        <f t="shared" si="30"/>
        <v>0</v>
      </c>
      <c r="J142" s="88">
        <f t="shared" si="31"/>
        <v>0</v>
      </c>
      <c r="K142" s="189">
        <f t="shared" si="36"/>
        <v>-252.85772178234464</v>
      </c>
      <c r="L142" s="88">
        <f t="shared" si="32"/>
        <v>-1239.5085521770534</v>
      </c>
      <c r="M142" s="89">
        <f t="shared" si="37"/>
        <v>-39.19869535478233</v>
      </c>
      <c r="N142" s="89">
        <f t="shared" si="38"/>
        <v>133596.80130464523</v>
      </c>
      <c r="O142" s="89">
        <f t="shared" si="39"/>
        <v>27253.529437912122</v>
      </c>
      <c r="P142" s="90">
        <f t="shared" si="33"/>
        <v>0.98589275116686814</v>
      </c>
      <c r="Q142" s="1">
        <v>192.90087019671262</v>
      </c>
      <c r="R142" s="90">
        <f t="shared" si="40"/>
        <v>5.2140864085604373E-2</v>
      </c>
      <c r="S142" s="90">
        <f t="shared" si="40"/>
        <v>4.9135973816898007E-2</v>
      </c>
      <c r="T142" s="92">
        <v>4902</v>
      </c>
      <c r="U142" s="1">
        <v>127013.41099999999</v>
      </c>
      <c r="V142" s="1">
        <v>25984.740384615383</v>
      </c>
      <c r="W142" s="195"/>
      <c r="X142" s="89">
        <v>0</v>
      </c>
      <c r="Y142" s="89">
        <f t="shared" si="41"/>
        <v>0</v>
      </c>
      <c r="Z142" s="1"/>
    </row>
    <row r="143" spans="2:26">
      <c r="B143" s="204">
        <v>3326</v>
      </c>
      <c r="C143" t="s">
        <v>170</v>
      </c>
      <c r="D143" s="1">
        <v>81902</v>
      </c>
      <c r="E143" s="86">
        <f t="shared" si="34"/>
        <v>30255.633542667158</v>
      </c>
      <c r="F143" s="87">
        <f t="shared" si="28"/>
        <v>1.0944934622002433</v>
      </c>
      <c r="G143" s="189">
        <f t="shared" si="35"/>
        <v>-1671.3676344179014</v>
      </c>
      <c r="H143" s="189">
        <f t="shared" si="29"/>
        <v>-4524.3921863692585</v>
      </c>
      <c r="I143" s="189">
        <f t="shared" si="30"/>
        <v>0</v>
      </c>
      <c r="J143" s="88">
        <f t="shared" si="31"/>
        <v>0</v>
      </c>
      <c r="K143" s="189">
        <f t="shared" si="36"/>
        <v>-252.85772178234464</v>
      </c>
      <c r="L143" s="88">
        <f t="shared" si="32"/>
        <v>-684.48585286480693</v>
      </c>
      <c r="M143" s="89">
        <f t="shared" si="37"/>
        <v>-5208.878039234065</v>
      </c>
      <c r="N143" s="89">
        <f t="shared" si="38"/>
        <v>76693.12196076593</v>
      </c>
      <c r="O143" s="89">
        <f t="shared" si="39"/>
        <v>28331.408186466913</v>
      </c>
      <c r="P143" s="90">
        <f t="shared" si="33"/>
        <v>1.024884869499942</v>
      </c>
      <c r="Q143" s="1">
        <v>355.9382324811404</v>
      </c>
      <c r="R143" s="90">
        <f t="shared" si="40"/>
        <v>2.8909968116504498E-2</v>
      </c>
      <c r="S143" s="90">
        <f t="shared" si="40"/>
        <v>2.0547936606137622E-2</v>
      </c>
      <c r="T143" s="92">
        <v>2707</v>
      </c>
      <c r="U143" s="1">
        <v>79600.744999999995</v>
      </c>
      <c r="V143" s="1">
        <v>29646.459962756049</v>
      </c>
      <c r="W143" s="195"/>
      <c r="X143" s="89">
        <v>0</v>
      </c>
      <c r="Y143" s="89">
        <f t="shared" si="41"/>
        <v>0</v>
      </c>
      <c r="Z143" s="1"/>
    </row>
    <row r="144" spans="2:26">
      <c r="B144" s="204">
        <v>3328</v>
      </c>
      <c r="C144" t="s">
        <v>171</v>
      </c>
      <c r="D144" s="1">
        <v>133638</v>
      </c>
      <c r="E144" s="86">
        <f t="shared" si="34"/>
        <v>26172.737955346653</v>
      </c>
      <c r="F144" s="87">
        <f t="shared" si="28"/>
        <v>0.94679526507385847</v>
      </c>
      <c r="G144" s="189">
        <f t="shared" si="35"/>
        <v>941.68554146722192</v>
      </c>
      <c r="H144" s="189">
        <f t="shared" si="29"/>
        <v>4808.2463747316351</v>
      </c>
      <c r="I144" s="189">
        <f t="shared" si="30"/>
        <v>0</v>
      </c>
      <c r="J144" s="88">
        <f t="shared" si="31"/>
        <v>0</v>
      </c>
      <c r="K144" s="189">
        <f t="shared" si="36"/>
        <v>-252.85772178234464</v>
      </c>
      <c r="L144" s="88">
        <f t="shared" si="32"/>
        <v>-1291.0915274206516</v>
      </c>
      <c r="M144" s="89">
        <f t="shared" si="37"/>
        <v>3517.1548473109833</v>
      </c>
      <c r="N144" s="89">
        <f t="shared" si="38"/>
        <v>137155.15484731097</v>
      </c>
      <c r="O144" s="89">
        <f t="shared" si="39"/>
        <v>26861.565775031526</v>
      </c>
      <c r="P144" s="90">
        <f t="shared" si="33"/>
        <v>0.97171351853444332</v>
      </c>
      <c r="Q144" s="1">
        <v>542.95020873611384</v>
      </c>
      <c r="R144" s="90">
        <f t="shared" si="40"/>
        <v>3.6441483587830663E-2</v>
      </c>
      <c r="S144" s="90">
        <f t="shared" si="40"/>
        <v>-1.8567455317829686E-2</v>
      </c>
      <c r="T144" s="92">
        <v>5106</v>
      </c>
      <c r="U144" s="1">
        <v>128939.262</v>
      </c>
      <c r="V144" s="1">
        <v>26667.892864529473</v>
      </c>
      <c r="W144" s="195"/>
      <c r="X144" s="89">
        <v>0</v>
      </c>
      <c r="Y144" s="89">
        <f t="shared" si="41"/>
        <v>0</v>
      </c>
      <c r="Z144" s="1"/>
    </row>
    <row r="145" spans="2:26">
      <c r="B145" s="204">
        <v>3330</v>
      </c>
      <c r="C145" t="s">
        <v>172</v>
      </c>
      <c r="D145" s="1">
        <v>153364</v>
      </c>
      <c r="E145" s="86">
        <f t="shared" si="34"/>
        <v>33691.564147627418</v>
      </c>
      <c r="F145" s="87">
        <f t="shared" si="28"/>
        <v>1.2187877883593516</v>
      </c>
      <c r="G145" s="189">
        <f t="shared" si="35"/>
        <v>-3870.3632215924677</v>
      </c>
      <c r="H145" s="189">
        <f t="shared" si="29"/>
        <v>-17617.893384688912</v>
      </c>
      <c r="I145" s="189">
        <f t="shared" si="30"/>
        <v>0</v>
      </c>
      <c r="J145" s="88">
        <f t="shared" si="31"/>
        <v>0</v>
      </c>
      <c r="K145" s="189">
        <f t="shared" si="36"/>
        <v>-252.85772178234464</v>
      </c>
      <c r="L145" s="88">
        <f t="shared" si="32"/>
        <v>-1151.0083495532328</v>
      </c>
      <c r="M145" s="89">
        <f t="shared" si="37"/>
        <v>-18768.901734242147</v>
      </c>
      <c r="N145" s="89">
        <f t="shared" si="38"/>
        <v>134595.09826575784</v>
      </c>
      <c r="O145" s="89">
        <f t="shared" si="39"/>
        <v>29568.343204252604</v>
      </c>
      <c r="P145" s="90">
        <f t="shared" si="33"/>
        <v>1.069630826917221</v>
      </c>
      <c r="Q145" s="1">
        <v>-278.04260278754009</v>
      </c>
      <c r="R145" s="90">
        <f t="shared" si="40"/>
        <v>-9.7595606412083369E-3</v>
      </c>
      <c r="S145" s="90">
        <f t="shared" si="40"/>
        <v>-1.5198051630656852E-2</v>
      </c>
      <c r="T145" s="92">
        <v>4552</v>
      </c>
      <c r="U145" s="1">
        <v>154875.51699999999</v>
      </c>
      <c r="V145" s="1">
        <v>34211.512480671525</v>
      </c>
      <c r="W145" s="195"/>
      <c r="X145" s="89">
        <v>0</v>
      </c>
      <c r="Y145" s="89">
        <f t="shared" si="41"/>
        <v>0</v>
      </c>
      <c r="Z145" s="1"/>
    </row>
    <row r="146" spans="2:26">
      <c r="B146" s="204">
        <v>3332</v>
      </c>
      <c r="C146" t="s">
        <v>173</v>
      </c>
      <c r="D146" s="1">
        <v>88921</v>
      </c>
      <c r="E146" s="86">
        <f t="shared" si="34"/>
        <v>25304.780876494024</v>
      </c>
      <c r="F146" s="87">
        <f t="shared" si="28"/>
        <v>0.91539703482576429</v>
      </c>
      <c r="G146" s="189">
        <f t="shared" si="35"/>
        <v>1497.1780719329045</v>
      </c>
      <c r="H146" s="189">
        <f t="shared" si="29"/>
        <v>5261.083744772227</v>
      </c>
      <c r="I146" s="189">
        <f t="shared" si="30"/>
        <v>0</v>
      </c>
      <c r="J146" s="88">
        <f t="shared" si="31"/>
        <v>0</v>
      </c>
      <c r="K146" s="189">
        <f t="shared" si="36"/>
        <v>-252.85772178234464</v>
      </c>
      <c r="L146" s="88">
        <f t="shared" si="32"/>
        <v>-888.542034343159</v>
      </c>
      <c r="M146" s="89">
        <f t="shared" si="37"/>
        <v>4372.5417104290682</v>
      </c>
      <c r="N146" s="89">
        <f t="shared" si="38"/>
        <v>93293.541710429068</v>
      </c>
      <c r="O146" s="89">
        <f t="shared" si="39"/>
        <v>26549.101226644583</v>
      </c>
      <c r="P146" s="90">
        <f t="shared" si="33"/>
        <v>0.96041015564512955</v>
      </c>
      <c r="Q146" s="1">
        <v>700.88046876198678</v>
      </c>
      <c r="R146" s="90">
        <f t="shared" si="40"/>
        <v>2.3486589173074699E-2</v>
      </c>
      <c r="S146" s="90">
        <f t="shared" si="40"/>
        <v>2.8146744388433124E-2</v>
      </c>
      <c r="T146" s="92">
        <v>3514</v>
      </c>
      <c r="U146" s="1">
        <v>86880.474000000002</v>
      </c>
      <c r="V146" s="1">
        <v>24612.032294617562</v>
      </c>
      <c r="W146" s="195"/>
      <c r="X146" s="89">
        <v>0</v>
      </c>
      <c r="Y146" s="89">
        <f t="shared" si="41"/>
        <v>0</v>
      </c>
      <c r="Z146" s="1"/>
    </row>
    <row r="147" spans="2:26">
      <c r="B147" s="204">
        <v>3334</v>
      </c>
      <c r="C147" t="s">
        <v>174</v>
      </c>
      <c r="D147" s="1">
        <v>70415</v>
      </c>
      <c r="E147" s="86">
        <f t="shared" si="34"/>
        <v>25238.351254480287</v>
      </c>
      <c r="F147" s="87">
        <f t="shared" si="28"/>
        <v>0.91299395221016033</v>
      </c>
      <c r="G147" s="189">
        <f t="shared" si="35"/>
        <v>1539.6930300216959</v>
      </c>
      <c r="H147" s="189">
        <f t="shared" si="29"/>
        <v>4295.7435537605315</v>
      </c>
      <c r="I147" s="189">
        <f t="shared" si="30"/>
        <v>0</v>
      </c>
      <c r="J147" s="88">
        <f t="shared" si="31"/>
        <v>0</v>
      </c>
      <c r="K147" s="189">
        <f t="shared" si="36"/>
        <v>-252.85772178234464</v>
      </c>
      <c r="L147" s="88">
        <f t="shared" si="32"/>
        <v>-705.47304377274156</v>
      </c>
      <c r="M147" s="89">
        <f t="shared" si="37"/>
        <v>3590.2705099877899</v>
      </c>
      <c r="N147" s="89">
        <f t="shared" si="38"/>
        <v>74005.270509987793</v>
      </c>
      <c r="O147" s="89">
        <f t="shared" si="39"/>
        <v>26525.186562719638</v>
      </c>
      <c r="P147" s="90">
        <f t="shared" si="33"/>
        <v>0.95954504590351208</v>
      </c>
      <c r="Q147" s="1">
        <v>398.20654178883024</v>
      </c>
      <c r="R147" s="90">
        <f t="shared" si="40"/>
        <v>5.5464395415409776E-2</v>
      </c>
      <c r="S147" s="90">
        <f t="shared" si="40"/>
        <v>5.8112513970215454E-2</v>
      </c>
      <c r="T147" s="92">
        <v>2790</v>
      </c>
      <c r="U147" s="1">
        <v>66714.709000000003</v>
      </c>
      <c r="V147" s="1">
        <v>23852.23775473722</v>
      </c>
      <c r="W147" s="195"/>
      <c r="X147" s="89">
        <v>0</v>
      </c>
      <c r="Y147" s="89">
        <f t="shared" si="41"/>
        <v>0</v>
      </c>
      <c r="Z147" s="1"/>
    </row>
    <row r="148" spans="2:26">
      <c r="B148" s="204">
        <v>3336</v>
      </c>
      <c r="C148" t="s">
        <v>175</v>
      </c>
      <c r="D148" s="1">
        <v>35995</v>
      </c>
      <c r="E148" s="86">
        <f t="shared" si="34"/>
        <v>24789.944903581269</v>
      </c>
      <c r="F148" s="87">
        <f t="shared" si="28"/>
        <v>0.8967729129522668</v>
      </c>
      <c r="G148" s="189">
        <f t="shared" si="35"/>
        <v>1826.6730945970678</v>
      </c>
      <c r="H148" s="189">
        <f t="shared" si="29"/>
        <v>2652.3293333549427</v>
      </c>
      <c r="I148" s="189">
        <f t="shared" si="30"/>
        <v>31.417592121649975</v>
      </c>
      <c r="J148" s="88">
        <f t="shared" si="31"/>
        <v>45.61834376063576</v>
      </c>
      <c r="K148" s="189">
        <f t="shared" si="36"/>
        <v>-221.44012966069465</v>
      </c>
      <c r="L148" s="88">
        <f t="shared" si="32"/>
        <v>-321.53106826732858</v>
      </c>
      <c r="M148" s="89">
        <f t="shared" si="37"/>
        <v>2330.7982650876143</v>
      </c>
      <c r="N148" s="89">
        <f t="shared" si="38"/>
        <v>38325.798265087615</v>
      </c>
      <c r="O148" s="89">
        <f t="shared" si="39"/>
        <v>26395.177868517643</v>
      </c>
      <c r="P148" s="90">
        <f t="shared" si="33"/>
        <v>0.95484199892772792</v>
      </c>
      <c r="Q148" s="1">
        <v>572.910694541059</v>
      </c>
      <c r="R148" s="90">
        <f t="shared" si="40"/>
        <v>-4.2924552532570869E-3</v>
      </c>
      <c r="S148" s="90">
        <f t="shared" si="40"/>
        <v>-3.035091716811681E-2</v>
      </c>
      <c r="T148" s="92">
        <v>1452</v>
      </c>
      <c r="U148" s="1">
        <v>36150.173000000003</v>
      </c>
      <c r="V148" s="1">
        <v>25565.893210749651</v>
      </c>
      <c r="W148" s="195"/>
      <c r="X148" s="89">
        <v>0</v>
      </c>
      <c r="Y148" s="89">
        <f t="shared" si="41"/>
        <v>0</v>
      </c>
      <c r="Z148" s="1"/>
    </row>
    <row r="149" spans="2:26" ht="30" customHeight="1">
      <c r="B149" s="204">
        <v>3338</v>
      </c>
      <c r="C149" t="s">
        <v>176</v>
      </c>
      <c r="D149" s="1">
        <v>84668</v>
      </c>
      <c r="E149" s="86">
        <f t="shared" si="34"/>
        <v>34431.882879219193</v>
      </c>
      <c r="F149" s="87">
        <f t="shared" si="28"/>
        <v>1.2455687186125195</v>
      </c>
      <c r="G149" s="189">
        <f t="shared" si="35"/>
        <v>-4344.167209811204</v>
      </c>
      <c r="H149" s="189">
        <f t="shared" si="29"/>
        <v>-10682.30716892575</v>
      </c>
      <c r="I149" s="189">
        <f t="shared" si="30"/>
        <v>0</v>
      </c>
      <c r="J149" s="88">
        <f t="shared" si="31"/>
        <v>0</v>
      </c>
      <c r="K149" s="189">
        <f t="shared" si="36"/>
        <v>-252.85772178234464</v>
      </c>
      <c r="L149" s="88">
        <f t="shared" si="32"/>
        <v>-621.77713786278548</v>
      </c>
      <c r="M149" s="89">
        <f t="shared" si="37"/>
        <v>-11304.084306788536</v>
      </c>
      <c r="N149" s="89">
        <f t="shared" si="38"/>
        <v>73363.915693211457</v>
      </c>
      <c r="O149" s="89">
        <f t="shared" si="39"/>
        <v>29834.857947625642</v>
      </c>
      <c r="P149" s="90">
        <f t="shared" si="33"/>
        <v>1.0792719618083613</v>
      </c>
      <c r="Q149" s="1">
        <v>451.05942876657355</v>
      </c>
      <c r="R149" s="90">
        <f t="shared" si="40"/>
        <v>6.6919793181779111E-2</v>
      </c>
      <c r="S149" s="90">
        <f t="shared" si="40"/>
        <v>6.9956978440938233E-2</v>
      </c>
      <c r="T149" s="92">
        <v>2459</v>
      </c>
      <c r="U149" s="1">
        <v>79357.418000000005</v>
      </c>
      <c r="V149" s="1">
        <v>32180.623682076239</v>
      </c>
      <c r="W149" s="195"/>
      <c r="X149" s="89">
        <v>0</v>
      </c>
      <c r="Y149" s="89">
        <f t="shared" si="41"/>
        <v>0</v>
      </c>
      <c r="Z149" s="1"/>
    </row>
    <row r="150" spans="2:26">
      <c r="B150" s="204">
        <v>3401</v>
      </c>
      <c r="C150" t="s">
        <v>177</v>
      </c>
      <c r="D150" s="1">
        <v>409880</v>
      </c>
      <c r="E150" s="86">
        <f t="shared" si="34"/>
        <v>22532.021329228741</v>
      </c>
      <c r="F150" s="87">
        <f t="shared" si="28"/>
        <v>0.81509283222311635</v>
      </c>
      <c r="G150" s="189">
        <f t="shared" si="35"/>
        <v>3271.7441821826856</v>
      </c>
      <c r="H150" s="189">
        <f t="shared" si="29"/>
        <v>59516.298418085229</v>
      </c>
      <c r="I150" s="189">
        <f t="shared" si="30"/>
        <v>821.69084314503471</v>
      </c>
      <c r="J150" s="88">
        <f t="shared" si="31"/>
        <v>14947.378127651325</v>
      </c>
      <c r="K150" s="189">
        <f t="shared" si="36"/>
        <v>568.83312136269001</v>
      </c>
      <c r="L150" s="88">
        <f t="shared" si="32"/>
        <v>10347.643310708694</v>
      </c>
      <c r="M150" s="89">
        <f t="shared" si="37"/>
        <v>69863.941728793929</v>
      </c>
      <c r="N150" s="89">
        <f t="shared" si="38"/>
        <v>479743.9417287939</v>
      </c>
      <c r="O150" s="89">
        <f t="shared" si="39"/>
        <v>26372.598632774116</v>
      </c>
      <c r="P150" s="90">
        <f t="shared" si="33"/>
        <v>0.9540251981204364</v>
      </c>
      <c r="Q150" s="1">
        <v>8559.9230195265263</v>
      </c>
      <c r="R150" s="90">
        <f t="shared" si="40"/>
        <v>7.0032510473946957E-2</v>
      </c>
      <c r="S150" s="90">
        <f t="shared" si="40"/>
        <v>6.520909967416344E-2</v>
      </c>
      <c r="T150" s="92">
        <v>18191</v>
      </c>
      <c r="U150" s="1">
        <v>383053.78200000001</v>
      </c>
      <c r="V150" s="1">
        <v>21152.674471257385</v>
      </c>
      <c r="W150" s="195"/>
      <c r="X150" s="89">
        <v>0</v>
      </c>
      <c r="Y150" s="89">
        <f t="shared" si="41"/>
        <v>0</v>
      </c>
      <c r="Z150" s="1"/>
    </row>
    <row r="151" spans="2:26">
      <c r="B151" s="204">
        <v>3403</v>
      </c>
      <c r="C151" t="s">
        <v>178</v>
      </c>
      <c r="D151" s="1">
        <v>838968</v>
      </c>
      <c r="E151" s="86">
        <f t="shared" si="34"/>
        <v>24809.060531685249</v>
      </c>
      <c r="F151" s="87">
        <f t="shared" si="28"/>
        <v>0.89746441822040646</v>
      </c>
      <c r="G151" s="189">
        <f t="shared" si="35"/>
        <v>1814.4390926105204</v>
      </c>
      <c r="H151" s="189">
        <f t="shared" si="29"/>
        <v>61358.886794809965</v>
      </c>
      <c r="I151" s="189">
        <f t="shared" si="30"/>
        <v>24.727122285256883</v>
      </c>
      <c r="J151" s="88">
        <f t="shared" si="31"/>
        <v>836.19709432053207</v>
      </c>
      <c r="K151" s="189">
        <f t="shared" si="36"/>
        <v>-228.13059949708776</v>
      </c>
      <c r="L151" s="88">
        <f t="shared" si="32"/>
        <v>-7714.6924831930164</v>
      </c>
      <c r="M151" s="89">
        <f t="shared" si="37"/>
        <v>53644.19431161695</v>
      </c>
      <c r="N151" s="89">
        <f t="shared" si="38"/>
        <v>892612.19431161694</v>
      </c>
      <c r="O151" s="89">
        <f t="shared" si="39"/>
        <v>26395.369024798678</v>
      </c>
      <c r="P151" s="90">
        <f t="shared" si="33"/>
        <v>0.95484891398040916</v>
      </c>
      <c r="Q151" s="1">
        <v>5847.6745627689452</v>
      </c>
      <c r="R151" s="90">
        <f t="shared" si="40"/>
        <v>6.9488449390131185E-2</v>
      </c>
      <c r="S151" s="90">
        <f t="shared" si="40"/>
        <v>5.7597162257307967E-2</v>
      </c>
      <c r="T151" s="92">
        <v>33817</v>
      </c>
      <c r="U151" s="1">
        <v>784457.28</v>
      </c>
      <c r="V151" s="1">
        <v>23457.949224006457</v>
      </c>
      <c r="W151" s="195"/>
      <c r="X151" s="89">
        <v>0</v>
      </c>
      <c r="Y151" s="89">
        <f t="shared" si="41"/>
        <v>0</v>
      </c>
      <c r="Z151" s="1"/>
    </row>
    <row r="152" spans="2:26">
      <c r="B152" s="204">
        <v>3405</v>
      </c>
      <c r="C152" t="s">
        <v>179</v>
      </c>
      <c r="D152" s="1">
        <v>738412</v>
      </c>
      <c r="E152" s="86">
        <f t="shared" si="34"/>
        <v>24888.334625366544</v>
      </c>
      <c r="F152" s="87">
        <f t="shared" si="28"/>
        <v>0.9003321478659837</v>
      </c>
      <c r="G152" s="189">
        <f t="shared" si="35"/>
        <v>1763.7036726544914</v>
      </c>
      <c r="H152" s="189">
        <f t="shared" si="29"/>
        <v>52327.324263986106</v>
      </c>
      <c r="I152" s="189">
        <f t="shared" si="30"/>
        <v>0</v>
      </c>
      <c r="J152" s="88">
        <f t="shared" si="31"/>
        <v>0</v>
      </c>
      <c r="K152" s="189">
        <f t="shared" si="36"/>
        <v>-252.85772178234464</v>
      </c>
      <c r="L152" s="88">
        <f t="shared" si="32"/>
        <v>-7502.0357475603832</v>
      </c>
      <c r="M152" s="89">
        <f t="shared" si="37"/>
        <v>44825.288516425724</v>
      </c>
      <c r="N152" s="89">
        <f t="shared" si="38"/>
        <v>783237.28851642576</v>
      </c>
      <c r="O152" s="89">
        <f t="shared" si="39"/>
        <v>26399.18057623869</v>
      </c>
      <c r="P152" s="90">
        <f t="shared" si="33"/>
        <v>0.95498679633960848</v>
      </c>
      <c r="Q152" s="1">
        <v>4893.2191427715879</v>
      </c>
      <c r="R152" s="90">
        <f t="shared" si="40"/>
        <v>4.9814614197053284E-2</v>
      </c>
      <c r="S152" s="90">
        <f t="shared" si="40"/>
        <v>2.6531793200671189E-2</v>
      </c>
      <c r="T152" s="92">
        <v>29669</v>
      </c>
      <c r="U152" s="1">
        <v>703373.71</v>
      </c>
      <c r="V152" s="1">
        <v>24245.069456413083</v>
      </c>
      <c r="W152" s="195"/>
      <c r="X152" s="89">
        <v>0</v>
      </c>
      <c r="Y152" s="89">
        <f t="shared" si="41"/>
        <v>0</v>
      </c>
      <c r="Z152" s="1"/>
    </row>
    <row r="153" spans="2:26">
      <c r="B153" s="204">
        <v>3407</v>
      </c>
      <c r="C153" t="s">
        <v>180</v>
      </c>
      <c r="D153" s="1">
        <v>714420</v>
      </c>
      <c r="E153" s="86">
        <f t="shared" si="34"/>
        <v>22788.516746411482</v>
      </c>
      <c r="F153" s="87">
        <f t="shared" si="28"/>
        <v>0.8243715193408373</v>
      </c>
      <c r="G153" s="189">
        <f t="shared" si="35"/>
        <v>3107.5871151857314</v>
      </c>
      <c r="H153" s="189">
        <f t="shared" si="29"/>
        <v>97422.856061072671</v>
      </c>
      <c r="I153" s="189">
        <f t="shared" si="30"/>
        <v>731.91744713107528</v>
      </c>
      <c r="J153" s="88">
        <f t="shared" si="31"/>
        <v>22945.611967559213</v>
      </c>
      <c r="K153" s="189">
        <f t="shared" si="36"/>
        <v>479.05972534873064</v>
      </c>
      <c r="L153" s="88">
        <f t="shared" si="32"/>
        <v>15018.522389682705</v>
      </c>
      <c r="M153" s="89">
        <f t="shared" si="37"/>
        <v>112441.37845075538</v>
      </c>
      <c r="N153" s="89">
        <f t="shared" si="38"/>
        <v>826861.37845075538</v>
      </c>
      <c r="O153" s="89">
        <f t="shared" si="39"/>
        <v>26375.163586945946</v>
      </c>
      <c r="P153" s="90">
        <f t="shared" si="33"/>
        <v>0.95411798499161371</v>
      </c>
      <c r="Q153" s="1">
        <v>8078.7847101401421</v>
      </c>
      <c r="R153" s="90">
        <f t="shared" si="40"/>
        <v>6.8211764015409418E-2</v>
      </c>
      <c r="S153" s="90">
        <f t="shared" si="40"/>
        <v>6.2248859431591218E-2</v>
      </c>
      <c r="T153" s="92">
        <v>31350</v>
      </c>
      <c r="U153" s="1">
        <v>668799.97400000005</v>
      </c>
      <c r="V153" s="1">
        <v>21453.086575781879</v>
      </c>
      <c r="W153" s="195"/>
      <c r="X153" s="89">
        <v>0</v>
      </c>
      <c r="Y153" s="89">
        <f t="shared" si="41"/>
        <v>0</v>
      </c>
      <c r="Z153" s="1"/>
    </row>
    <row r="154" spans="2:26">
      <c r="B154" s="204">
        <v>3411</v>
      </c>
      <c r="C154" t="s">
        <v>181</v>
      </c>
      <c r="D154" s="1">
        <v>805534</v>
      </c>
      <c r="E154" s="86">
        <f t="shared" si="34"/>
        <v>22252.935163954808</v>
      </c>
      <c r="F154" s="87">
        <f t="shared" si="28"/>
        <v>0.80499692784047983</v>
      </c>
      <c r="G154" s="189">
        <f t="shared" si="35"/>
        <v>3450.3593279580027</v>
      </c>
      <c r="H154" s="189">
        <f t="shared" si="29"/>
        <v>124899.55731275174</v>
      </c>
      <c r="I154" s="189">
        <f t="shared" si="30"/>
        <v>919.37100099091128</v>
      </c>
      <c r="J154" s="88">
        <f t="shared" si="31"/>
        <v>33280.31086487</v>
      </c>
      <c r="K154" s="189">
        <f t="shared" si="36"/>
        <v>666.5132792085667</v>
      </c>
      <c r="L154" s="88">
        <f t="shared" si="32"/>
        <v>24127.114194070906</v>
      </c>
      <c r="M154" s="89">
        <f t="shared" si="37"/>
        <v>149026.67150682263</v>
      </c>
      <c r="N154" s="89">
        <f t="shared" si="38"/>
        <v>954560.67150682257</v>
      </c>
      <c r="O154" s="89">
        <f t="shared" si="39"/>
        <v>26369.807771121374</v>
      </c>
      <c r="P154" s="90">
        <f t="shared" si="33"/>
        <v>0.95392423907660995</v>
      </c>
      <c r="Q154" s="1">
        <v>10456.508109166054</v>
      </c>
      <c r="R154" s="90">
        <f t="shared" si="40"/>
        <v>6.6159477649171378E-2</v>
      </c>
      <c r="S154" s="90">
        <f t="shared" si="40"/>
        <v>5.7677090578728614E-2</v>
      </c>
      <c r="T154" s="92">
        <v>36199</v>
      </c>
      <c r="U154" s="1">
        <v>755547.38</v>
      </c>
      <c r="V154" s="1">
        <v>21039.4413967865</v>
      </c>
      <c r="W154" s="195"/>
      <c r="X154" s="89">
        <v>0</v>
      </c>
      <c r="Y154" s="89">
        <f t="shared" si="41"/>
        <v>0</v>
      </c>
      <c r="Z154" s="1"/>
    </row>
    <row r="155" spans="2:26">
      <c r="B155" s="204">
        <v>3412</v>
      </c>
      <c r="C155" t="s">
        <v>182</v>
      </c>
      <c r="D155" s="1">
        <v>164281</v>
      </c>
      <c r="E155" s="86">
        <f t="shared" si="34"/>
        <v>20661.677776380329</v>
      </c>
      <c r="F155" s="87">
        <f t="shared" si="28"/>
        <v>0.74743340649090928</v>
      </c>
      <c r="G155" s="189">
        <f t="shared" si="35"/>
        <v>4468.7640560056689</v>
      </c>
      <c r="H155" s="189">
        <f t="shared" si="29"/>
        <v>35531.143009301071</v>
      </c>
      <c r="I155" s="189">
        <f t="shared" si="30"/>
        <v>1476.3110866419786</v>
      </c>
      <c r="J155" s="88">
        <f t="shared" si="31"/>
        <v>11738.149449890372</v>
      </c>
      <c r="K155" s="189">
        <f t="shared" si="36"/>
        <v>1223.4533648596339</v>
      </c>
      <c r="L155" s="88">
        <f t="shared" si="32"/>
        <v>9727.6777039989502</v>
      </c>
      <c r="M155" s="89">
        <f t="shared" si="37"/>
        <v>45258.820713300025</v>
      </c>
      <c r="N155" s="89">
        <f t="shared" si="38"/>
        <v>209539.82071330003</v>
      </c>
      <c r="O155" s="89">
        <f t="shared" si="39"/>
        <v>26353.895197245631</v>
      </c>
      <c r="P155" s="90">
        <f t="shared" si="33"/>
        <v>0.95334860386311426</v>
      </c>
      <c r="Q155" s="1">
        <v>4049.7568335031392</v>
      </c>
      <c r="R155" s="90">
        <f t="shared" si="40"/>
        <v>9.1725662999337848E-2</v>
      </c>
      <c r="S155" s="90">
        <f t="shared" si="40"/>
        <v>8.8979528769683014E-2</v>
      </c>
      <c r="T155" s="92">
        <v>7951</v>
      </c>
      <c r="U155" s="1">
        <v>150478.28</v>
      </c>
      <c r="V155" s="1">
        <v>18973.430841003654</v>
      </c>
      <c r="W155" s="195"/>
      <c r="X155" s="89">
        <v>0</v>
      </c>
      <c r="Y155" s="89">
        <f t="shared" si="41"/>
        <v>0</v>
      </c>
      <c r="Z155" s="1"/>
    </row>
    <row r="156" spans="2:26">
      <c r="B156" s="204">
        <v>3413</v>
      </c>
      <c r="C156" t="s">
        <v>183</v>
      </c>
      <c r="D156" s="1">
        <v>478989</v>
      </c>
      <c r="E156" s="86">
        <f t="shared" si="34"/>
        <v>21932.735015339531</v>
      </c>
      <c r="F156" s="87">
        <f t="shared" si="28"/>
        <v>0.79341373065636722</v>
      </c>
      <c r="G156" s="189">
        <f t="shared" si="35"/>
        <v>3655.2874230717798</v>
      </c>
      <c r="H156" s="189">
        <f t="shared" si="29"/>
        <v>79827.822032464595</v>
      </c>
      <c r="I156" s="189">
        <f t="shared" si="30"/>
        <v>1031.441053006258</v>
      </c>
      <c r="J156" s="88">
        <f t="shared" si="31"/>
        <v>22525.64115660367</v>
      </c>
      <c r="K156" s="189">
        <f t="shared" si="36"/>
        <v>778.58333122391332</v>
      </c>
      <c r="L156" s="88">
        <f t="shared" si="32"/>
        <v>17003.481370599042</v>
      </c>
      <c r="M156" s="89">
        <f t="shared" si="37"/>
        <v>96831.303403063634</v>
      </c>
      <c r="N156" s="89">
        <f t="shared" si="38"/>
        <v>575820.30340306368</v>
      </c>
      <c r="O156" s="89">
        <f t="shared" si="39"/>
        <v>26366.605769635225</v>
      </c>
      <c r="P156" s="90">
        <f t="shared" si="33"/>
        <v>0.953808407104769</v>
      </c>
      <c r="Q156" s="1">
        <v>7525.2197857973806</v>
      </c>
      <c r="R156" s="90">
        <f t="shared" si="40"/>
        <v>6.8578093821803202E-2</v>
      </c>
      <c r="S156" s="90">
        <f t="shared" si="40"/>
        <v>6.1336482123207782E-2</v>
      </c>
      <c r="T156" s="92">
        <v>21839</v>
      </c>
      <c r="U156" s="1">
        <v>448248.94199999998</v>
      </c>
      <c r="V156" s="1">
        <v>20665.204093863813</v>
      </c>
      <c r="W156" s="195"/>
      <c r="X156" s="89">
        <v>0</v>
      </c>
      <c r="Y156" s="89">
        <f t="shared" si="41"/>
        <v>0</v>
      </c>
      <c r="Z156" s="1"/>
    </row>
    <row r="157" spans="2:26">
      <c r="B157" s="204">
        <v>3414</v>
      </c>
      <c r="C157" t="s">
        <v>184</v>
      </c>
      <c r="D157" s="1">
        <v>102929</v>
      </c>
      <c r="E157" s="86">
        <f t="shared" si="34"/>
        <v>20676.777822418644</v>
      </c>
      <c r="F157" s="87">
        <f t="shared" si="28"/>
        <v>0.7479796486194884</v>
      </c>
      <c r="G157" s="189">
        <f t="shared" si="35"/>
        <v>4459.1000265411476</v>
      </c>
      <c r="H157" s="189">
        <f t="shared" si="29"/>
        <v>22197.399932121833</v>
      </c>
      <c r="I157" s="189">
        <f t="shared" si="30"/>
        <v>1471.0260705285684</v>
      </c>
      <c r="J157" s="88">
        <f t="shared" si="31"/>
        <v>7322.7677790912139</v>
      </c>
      <c r="K157" s="189">
        <f t="shared" si="36"/>
        <v>1218.1683487462237</v>
      </c>
      <c r="L157" s="88">
        <f t="shared" si="32"/>
        <v>6064.0420400587009</v>
      </c>
      <c r="M157" s="89">
        <f t="shared" si="37"/>
        <v>28261.441972180532</v>
      </c>
      <c r="N157" s="89">
        <f t="shared" si="38"/>
        <v>131190.44197218053</v>
      </c>
      <c r="O157" s="89">
        <f t="shared" si="39"/>
        <v>26354.046197706011</v>
      </c>
      <c r="P157" s="90">
        <f t="shared" si="33"/>
        <v>0.9533540662844</v>
      </c>
      <c r="Q157" s="1">
        <v>2226.7030873070762</v>
      </c>
      <c r="R157" s="90">
        <f t="shared" si="40"/>
        <v>4.8383698594489162E-2</v>
      </c>
      <c r="S157" s="90">
        <f t="shared" si="40"/>
        <v>5.4280593644839843E-2</v>
      </c>
      <c r="T157" s="92">
        <v>4978</v>
      </c>
      <c r="U157" s="1">
        <v>98178.748999999996</v>
      </c>
      <c r="V157" s="1">
        <v>19612.215141829805</v>
      </c>
      <c r="W157" s="195"/>
      <c r="X157" s="89">
        <v>0</v>
      </c>
      <c r="Y157" s="89">
        <f t="shared" si="41"/>
        <v>0</v>
      </c>
      <c r="Z157" s="1"/>
    </row>
    <row r="158" spans="2:26">
      <c r="B158" s="204">
        <v>3415</v>
      </c>
      <c r="C158" t="s">
        <v>185</v>
      </c>
      <c r="D158" s="1">
        <v>180828</v>
      </c>
      <c r="E158" s="86">
        <f t="shared" si="34"/>
        <v>22146.723821187996</v>
      </c>
      <c r="F158" s="87">
        <f t="shared" si="28"/>
        <v>0.8011547468428204</v>
      </c>
      <c r="G158" s="189">
        <f t="shared" si="35"/>
        <v>3518.3345873287622</v>
      </c>
      <c r="H158" s="189">
        <f t="shared" si="29"/>
        <v>28727.201905539343</v>
      </c>
      <c r="I158" s="189">
        <f t="shared" si="30"/>
        <v>956.54497095929537</v>
      </c>
      <c r="J158" s="88">
        <f t="shared" si="31"/>
        <v>7810.1896878826465</v>
      </c>
      <c r="K158" s="189">
        <f t="shared" si="36"/>
        <v>703.68724917695067</v>
      </c>
      <c r="L158" s="88">
        <f t="shared" si="32"/>
        <v>5745.6063895298021</v>
      </c>
      <c r="M158" s="89">
        <f t="shared" si="37"/>
        <v>34472.808295069146</v>
      </c>
      <c r="N158" s="89">
        <f t="shared" si="38"/>
        <v>215300.80829506915</v>
      </c>
      <c r="O158" s="89">
        <f t="shared" si="39"/>
        <v>26368.745657693711</v>
      </c>
      <c r="P158" s="90">
        <f t="shared" si="33"/>
        <v>0.95388581726663346</v>
      </c>
      <c r="Q158" s="1">
        <v>2472.1128280157645</v>
      </c>
      <c r="R158" s="90">
        <f t="shared" si="40"/>
        <v>5.9697269921123994E-2</v>
      </c>
      <c r="S158" s="90">
        <f t="shared" si="40"/>
        <v>5.7750489878402853E-2</v>
      </c>
      <c r="T158" s="92">
        <v>8165</v>
      </c>
      <c r="U158" s="1">
        <v>170641.18700000001</v>
      </c>
      <c r="V158" s="1">
        <v>20937.568957055217</v>
      </c>
      <c r="W158" s="195"/>
      <c r="X158" s="89">
        <v>0</v>
      </c>
      <c r="Y158" s="89">
        <f t="shared" si="41"/>
        <v>0</v>
      </c>
      <c r="Z158" s="1"/>
    </row>
    <row r="159" spans="2:26">
      <c r="B159" s="204">
        <v>3416</v>
      </c>
      <c r="C159" t="s">
        <v>186</v>
      </c>
      <c r="D159" s="1">
        <v>116904</v>
      </c>
      <c r="E159" s="86">
        <f t="shared" si="34"/>
        <v>19155.169588726858</v>
      </c>
      <c r="F159" s="87">
        <f t="shared" si="28"/>
        <v>0.69293567601659611</v>
      </c>
      <c r="G159" s="189">
        <f t="shared" si="35"/>
        <v>5432.9292961038909</v>
      </c>
      <c r="H159" s="189">
        <f t="shared" si="29"/>
        <v>33157.167494122048</v>
      </c>
      <c r="I159" s="189">
        <f t="shared" si="30"/>
        <v>2003.5889523206936</v>
      </c>
      <c r="J159" s="88">
        <f t="shared" si="31"/>
        <v>12227.903376013193</v>
      </c>
      <c r="K159" s="189">
        <f t="shared" si="36"/>
        <v>1750.7312305383489</v>
      </c>
      <c r="L159" s="88">
        <f t="shared" si="32"/>
        <v>10684.712699975542</v>
      </c>
      <c r="M159" s="89">
        <f t="shared" si="37"/>
        <v>43841.88019409759</v>
      </c>
      <c r="N159" s="89">
        <f t="shared" si="38"/>
        <v>160745.88019409758</v>
      </c>
      <c r="O159" s="89">
        <f t="shared" si="39"/>
        <v>26338.830115369095</v>
      </c>
      <c r="P159" s="90">
        <f t="shared" si="33"/>
        <v>0.95280362655837114</v>
      </c>
      <c r="Q159" s="1">
        <v>4560.094787431728</v>
      </c>
      <c r="R159" s="90">
        <f t="shared" si="40"/>
        <v>5.7340986218289633E-2</v>
      </c>
      <c r="S159" s="90">
        <f t="shared" si="40"/>
        <v>4.9718013353534006E-2</v>
      </c>
      <c r="T159" s="92">
        <v>6103</v>
      </c>
      <c r="U159" s="1">
        <v>110564.143</v>
      </c>
      <c r="V159" s="1">
        <v>18247.919293612806</v>
      </c>
      <c r="W159" s="195"/>
      <c r="X159" s="89">
        <v>0</v>
      </c>
      <c r="Y159" s="89">
        <f t="shared" si="41"/>
        <v>0</v>
      </c>
      <c r="Z159" s="1"/>
    </row>
    <row r="160" spans="2:26">
      <c r="B160" s="204">
        <v>3417</v>
      </c>
      <c r="C160" t="s">
        <v>187</v>
      </c>
      <c r="D160" s="1">
        <v>96077</v>
      </c>
      <c r="E160" s="86">
        <f t="shared" si="34"/>
        <v>21527.447904996639</v>
      </c>
      <c r="F160" s="87">
        <f t="shared" si="28"/>
        <v>0.77875252410920393</v>
      </c>
      <c r="G160" s="189">
        <f t="shared" si="35"/>
        <v>3914.6711736912303</v>
      </c>
      <c r="H160" s="189">
        <f t="shared" si="29"/>
        <v>17471.17744818396</v>
      </c>
      <c r="I160" s="189">
        <f t="shared" si="30"/>
        <v>1173.2915416262701</v>
      </c>
      <c r="J160" s="88">
        <f t="shared" si="31"/>
        <v>5236.4001502780438</v>
      </c>
      <c r="K160" s="189">
        <f t="shared" si="36"/>
        <v>920.43381984392545</v>
      </c>
      <c r="L160" s="88">
        <f t="shared" si="32"/>
        <v>4107.8961379634393</v>
      </c>
      <c r="M160" s="89">
        <f t="shared" si="37"/>
        <v>21579.073586147399</v>
      </c>
      <c r="N160" s="89">
        <f t="shared" si="38"/>
        <v>117656.07358614739</v>
      </c>
      <c r="O160" s="89">
        <f t="shared" si="39"/>
        <v>26362.552898531791</v>
      </c>
      <c r="P160" s="90">
        <f t="shared" si="33"/>
        <v>0.95366179503929704</v>
      </c>
      <c r="Q160" s="1">
        <v>2532.4678201389288</v>
      </c>
      <c r="R160" s="90">
        <f t="shared" si="40"/>
        <v>5.218642964573076E-2</v>
      </c>
      <c r="S160" s="90">
        <f t="shared" si="40"/>
        <v>6.3974312568044645E-2</v>
      </c>
      <c r="T160" s="92">
        <v>4463</v>
      </c>
      <c r="U160" s="1">
        <v>91311.764999999999</v>
      </c>
      <c r="V160" s="1">
        <v>20233.052293374694</v>
      </c>
      <c r="W160" s="195"/>
      <c r="X160" s="89">
        <v>0</v>
      </c>
      <c r="Y160" s="89">
        <f t="shared" si="41"/>
        <v>0</v>
      </c>
      <c r="Z160" s="1"/>
    </row>
    <row r="161" spans="2:26">
      <c r="B161" s="204">
        <v>3418</v>
      </c>
      <c r="C161" t="s">
        <v>188</v>
      </c>
      <c r="D161" s="1">
        <v>148899</v>
      </c>
      <c r="E161" s="86">
        <f t="shared" si="34"/>
        <v>20634.562084257206</v>
      </c>
      <c r="F161" s="87">
        <f t="shared" si="28"/>
        <v>0.74645249998601193</v>
      </c>
      <c r="G161" s="189">
        <f t="shared" si="35"/>
        <v>4486.1180989644681</v>
      </c>
      <c r="H161" s="189">
        <f t="shared" si="29"/>
        <v>32371.828202127603</v>
      </c>
      <c r="I161" s="189">
        <f t="shared" si="30"/>
        <v>1485.8015788850716</v>
      </c>
      <c r="J161" s="88">
        <f t="shared" si="31"/>
        <v>10721.544193234677</v>
      </c>
      <c r="K161" s="189">
        <f t="shared" si="36"/>
        <v>1232.943857102727</v>
      </c>
      <c r="L161" s="88">
        <f t="shared" si="32"/>
        <v>8896.922872853278</v>
      </c>
      <c r="M161" s="89">
        <f t="shared" si="37"/>
        <v>41268.751074980879</v>
      </c>
      <c r="N161" s="89">
        <f t="shared" si="38"/>
        <v>190167.75107498089</v>
      </c>
      <c r="O161" s="89">
        <f t="shared" si="39"/>
        <v>26353.624040324401</v>
      </c>
      <c r="P161" s="90">
        <f t="shared" si="33"/>
        <v>0.95333879479806538</v>
      </c>
      <c r="Q161" s="1">
        <v>4588.7246560883796</v>
      </c>
      <c r="R161" s="90">
        <f t="shared" si="40"/>
        <v>6.7830221685767952E-2</v>
      </c>
      <c r="S161" s="90">
        <f t="shared" si="40"/>
        <v>7.2417629788908158E-2</v>
      </c>
      <c r="T161" s="92">
        <v>7216</v>
      </c>
      <c r="U161" s="1">
        <v>139440.70600000001</v>
      </c>
      <c r="V161" s="1">
        <v>19241.16268800883</v>
      </c>
      <c r="W161" s="195"/>
      <c r="X161" s="89">
        <v>0</v>
      </c>
      <c r="Y161" s="89">
        <f t="shared" si="41"/>
        <v>0</v>
      </c>
      <c r="Z161" s="1"/>
    </row>
    <row r="162" spans="2:26">
      <c r="B162" s="204">
        <v>3419</v>
      </c>
      <c r="C162" t="s">
        <v>189</v>
      </c>
      <c r="D162" s="1">
        <v>73828</v>
      </c>
      <c r="E162" s="86">
        <f t="shared" si="34"/>
        <v>20428.334255672387</v>
      </c>
      <c r="F162" s="87">
        <f t="shared" si="28"/>
        <v>0.73899223610518694</v>
      </c>
      <c r="G162" s="189">
        <f t="shared" si="35"/>
        <v>4618.1039092587516</v>
      </c>
      <c r="H162" s="189">
        <f t="shared" si="29"/>
        <v>16689.827528061131</v>
      </c>
      <c r="I162" s="189">
        <f t="shared" si="30"/>
        <v>1557.9813188897583</v>
      </c>
      <c r="J162" s="88">
        <f t="shared" si="31"/>
        <v>5630.5444864675865</v>
      </c>
      <c r="K162" s="189">
        <f t="shared" si="36"/>
        <v>1305.1235971074136</v>
      </c>
      <c r="L162" s="88">
        <f t="shared" si="32"/>
        <v>4716.7166799461929</v>
      </c>
      <c r="M162" s="89">
        <f t="shared" si="37"/>
        <v>21406.544208007323</v>
      </c>
      <c r="N162" s="89">
        <f t="shared" si="38"/>
        <v>95234.544208007326</v>
      </c>
      <c r="O162" s="89">
        <f t="shared" si="39"/>
        <v>26351.561762038553</v>
      </c>
      <c r="P162" s="90">
        <f t="shared" si="33"/>
        <v>0.95326419215925706</v>
      </c>
      <c r="Q162" s="1">
        <v>2569.1082437781806</v>
      </c>
      <c r="R162" s="90">
        <f t="shared" si="40"/>
        <v>9.1354056879727391E-2</v>
      </c>
      <c r="S162" s="90">
        <f t="shared" si="40"/>
        <v>7.4745182190080306E-2</v>
      </c>
      <c r="T162" s="92">
        <v>3614</v>
      </c>
      <c r="U162" s="1">
        <v>67648.073999999993</v>
      </c>
      <c r="V162" s="1">
        <v>19007.607193031748</v>
      </c>
      <c r="W162" s="195"/>
      <c r="X162" s="89">
        <v>0</v>
      </c>
      <c r="Y162" s="89">
        <f t="shared" si="41"/>
        <v>0</v>
      </c>
      <c r="Z162" s="1"/>
    </row>
    <row r="163" spans="2:26">
      <c r="B163" s="204">
        <v>3420</v>
      </c>
      <c r="C163" t="s">
        <v>190</v>
      </c>
      <c r="D163" s="1">
        <v>491755</v>
      </c>
      <c r="E163" s="86">
        <f t="shared" si="34"/>
        <v>22416.693257965992</v>
      </c>
      <c r="F163" s="87">
        <f t="shared" si="28"/>
        <v>0.81092085480187881</v>
      </c>
      <c r="G163" s="189">
        <f t="shared" si="35"/>
        <v>3345.554147790845</v>
      </c>
      <c r="H163" s="189">
        <f t="shared" si="29"/>
        <v>73391.421340087778</v>
      </c>
      <c r="I163" s="189">
        <f t="shared" si="30"/>
        <v>862.05566808699689</v>
      </c>
      <c r="J163" s="88">
        <f t="shared" si="31"/>
        <v>18910.915190824449</v>
      </c>
      <c r="K163" s="189">
        <f t="shared" si="36"/>
        <v>609.19794630465231</v>
      </c>
      <c r="L163" s="88">
        <f t="shared" si="32"/>
        <v>13363.975348085158</v>
      </c>
      <c r="M163" s="89">
        <f t="shared" si="37"/>
        <v>86755.396688172943</v>
      </c>
      <c r="N163" s="89">
        <f t="shared" si="38"/>
        <v>578510.39668817294</v>
      </c>
      <c r="O163" s="89">
        <f t="shared" si="39"/>
        <v>26371.445352061492</v>
      </c>
      <c r="P163" s="90">
        <f t="shared" si="33"/>
        <v>0.9539834783462241</v>
      </c>
      <c r="Q163" s="1">
        <v>10462.231409452768</v>
      </c>
      <c r="R163" s="90">
        <f t="shared" si="40"/>
        <v>7.8733345779606889E-2</v>
      </c>
      <c r="S163" s="90">
        <f t="shared" si="40"/>
        <v>7.6864728049761161E-2</v>
      </c>
      <c r="T163" s="92">
        <v>21937</v>
      </c>
      <c r="U163" s="1">
        <v>455863.353</v>
      </c>
      <c r="V163" s="1">
        <v>20816.62875017124</v>
      </c>
      <c r="W163" s="195"/>
      <c r="X163" s="89">
        <v>0</v>
      </c>
      <c r="Y163" s="89">
        <f t="shared" si="41"/>
        <v>0</v>
      </c>
      <c r="Z163" s="1"/>
    </row>
    <row r="164" spans="2:26">
      <c r="B164" s="204">
        <v>3421</v>
      </c>
      <c r="C164" t="s">
        <v>191</v>
      </c>
      <c r="D164" s="1">
        <v>150584</v>
      </c>
      <c r="E164" s="86">
        <f t="shared" si="34"/>
        <v>23259.808464627742</v>
      </c>
      <c r="F164" s="87">
        <f t="shared" si="28"/>
        <v>0.84142043367440722</v>
      </c>
      <c r="G164" s="189">
        <f t="shared" si="35"/>
        <v>2805.9604155273246</v>
      </c>
      <c r="H164" s="189">
        <f t="shared" si="29"/>
        <v>18165.787730123899</v>
      </c>
      <c r="I164" s="189">
        <f t="shared" si="30"/>
        <v>566.96534575538419</v>
      </c>
      <c r="J164" s="88">
        <f t="shared" si="31"/>
        <v>3670.5336484203572</v>
      </c>
      <c r="K164" s="189">
        <f t="shared" si="36"/>
        <v>314.10762397303955</v>
      </c>
      <c r="L164" s="88">
        <f t="shared" si="32"/>
        <v>2033.5327576014581</v>
      </c>
      <c r="M164" s="89">
        <f t="shared" si="37"/>
        <v>20199.320487725356</v>
      </c>
      <c r="N164" s="89">
        <f t="shared" si="38"/>
        <v>170783.32048772534</v>
      </c>
      <c r="O164" s="89">
        <f t="shared" si="39"/>
        <v>26379.876504128104</v>
      </c>
      <c r="P164" s="90">
        <f t="shared" si="33"/>
        <v>0.95428847413494922</v>
      </c>
      <c r="Q164" s="1">
        <v>2892.5780769839512</v>
      </c>
      <c r="R164" s="90">
        <f t="shared" si="40"/>
        <v>4.2295660761141336E-2</v>
      </c>
      <c r="S164" s="90">
        <f t="shared" si="40"/>
        <v>5.3243468133979947E-2</v>
      </c>
      <c r="T164" s="92">
        <v>6474</v>
      </c>
      <c r="U164" s="1">
        <v>144473.402</v>
      </c>
      <c r="V164" s="1">
        <v>22083.980739834915</v>
      </c>
      <c r="W164" s="195"/>
      <c r="X164" s="89">
        <v>0</v>
      </c>
      <c r="Y164" s="89">
        <f t="shared" si="41"/>
        <v>0</v>
      </c>
      <c r="Z164" s="1"/>
    </row>
    <row r="165" spans="2:26">
      <c r="B165" s="204">
        <v>3422</v>
      </c>
      <c r="C165" t="s">
        <v>192</v>
      </c>
      <c r="D165" s="1">
        <v>105424</v>
      </c>
      <c r="E165" s="86">
        <f t="shared" si="34"/>
        <v>25154.855643044619</v>
      </c>
      <c r="F165" s="87">
        <f t="shared" si="28"/>
        <v>0.90997350972926239</v>
      </c>
      <c r="G165" s="189">
        <f t="shared" si="35"/>
        <v>1593.1302213405236</v>
      </c>
      <c r="H165" s="189">
        <f t="shared" si="29"/>
        <v>6676.808757638134</v>
      </c>
      <c r="I165" s="189">
        <f t="shared" si="30"/>
        <v>0</v>
      </c>
      <c r="J165" s="88">
        <f t="shared" si="31"/>
        <v>0</v>
      </c>
      <c r="K165" s="189">
        <f t="shared" si="36"/>
        <v>-252.85772178234464</v>
      </c>
      <c r="L165" s="88">
        <f t="shared" si="32"/>
        <v>-1059.7267119898065</v>
      </c>
      <c r="M165" s="89">
        <f t="shared" si="37"/>
        <v>5617.082045648327</v>
      </c>
      <c r="N165" s="89">
        <f t="shared" si="38"/>
        <v>111041.08204564833</v>
      </c>
      <c r="O165" s="89">
        <f t="shared" si="39"/>
        <v>26495.1281426028</v>
      </c>
      <c r="P165" s="90">
        <f t="shared" si="33"/>
        <v>0.95845768661038899</v>
      </c>
      <c r="Q165" s="1">
        <v>2403.4265579344074</v>
      </c>
      <c r="R165" s="90">
        <f t="shared" si="40"/>
        <v>0.13667945035709059</v>
      </c>
      <c r="S165" s="90">
        <f t="shared" si="40"/>
        <v>0.14047651843272857</v>
      </c>
      <c r="T165" s="92">
        <v>4191</v>
      </c>
      <c r="U165" s="1">
        <v>92747.343999999997</v>
      </c>
      <c r="V165" s="1">
        <v>22056.443281807373</v>
      </c>
      <c r="W165" s="195"/>
      <c r="X165" s="89">
        <v>0</v>
      </c>
      <c r="Y165" s="89">
        <f t="shared" si="41"/>
        <v>0</v>
      </c>
      <c r="Z165" s="1"/>
    </row>
    <row r="166" spans="2:26">
      <c r="B166" s="204">
        <v>3423</v>
      </c>
      <c r="C166" t="s">
        <v>193</v>
      </c>
      <c r="D166" s="1">
        <v>46773</v>
      </c>
      <c r="E166" s="86">
        <f t="shared" si="34"/>
        <v>20890.129522108084</v>
      </c>
      <c r="F166" s="87">
        <f t="shared" si="28"/>
        <v>0.75569761757657861</v>
      </c>
      <c r="G166" s="189">
        <f t="shared" si="35"/>
        <v>4322.554938739906</v>
      </c>
      <c r="H166" s="189">
        <f t="shared" si="29"/>
        <v>9678.2005078386501</v>
      </c>
      <c r="I166" s="189">
        <f t="shared" si="30"/>
        <v>1396.3529756372645</v>
      </c>
      <c r="J166" s="88">
        <f t="shared" si="31"/>
        <v>3126.4343124518355</v>
      </c>
      <c r="K166" s="189">
        <f t="shared" si="36"/>
        <v>1143.4952538549198</v>
      </c>
      <c r="L166" s="88">
        <f t="shared" si="32"/>
        <v>2560.2858733811654</v>
      </c>
      <c r="M166" s="89">
        <f t="shared" si="37"/>
        <v>12238.486381219816</v>
      </c>
      <c r="N166" s="89">
        <f t="shared" si="38"/>
        <v>59011.486381219816</v>
      </c>
      <c r="O166" s="89">
        <f t="shared" si="39"/>
        <v>26356.17971470291</v>
      </c>
      <c r="P166" s="90">
        <f t="shared" si="33"/>
        <v>0.953431245973971</v>
      </c>
      <c r="Q166" s="1">
        <v>1501.385054736962</v>
      </c>
      <c r="R166" s="90">
        <f t="shared" si="40"/>
        <v>6.3726914490119663E-2</v>
      </c>
      <c r="S166" s="90">
        <f t="shared" si="40"/>
        <v>6.8952906477342174E-2</v>
      </c>
      <c r="T166" s="92">
        <v>2239</v>
      </c>
      <c r="U166" s="1">
        <v>43970.872000000003</v>
      </c>
      <c r="V166" s="1">
        <v>19542.60977777778</v>
      </c>
      <c r="W166" s="195"/>
      <c r="X166" s="89">
        <v>0</v>
      </c>
      <c r="Y166" s="89">
        <f t="shared" si="41"/>
        <v>0</v>
      </c>
      <c r="Z166" s="1"/>
    </row>
    <row r="167" spans="2:26">
      <c r="B167" s="204">
        <v>3424</v>
      </c>
      <c r="C167" t="s">
        <v>194</v>
      </c>
      <c r="D167" s="1">
        <v>40495</v>
      </c>
      <c r="E167" s="86">
        <f t="shared" si="34"/>
        <v>22056.100217864921</v>
      </c>
      <c r="F167" s="87">
        <f t="shared" si="28"/>
        <v>0.7978764502168959</v>
      </c>
      <c r="G167" s="189">
        <f t="shared" si="35"/>
        <v>3576.33369345553</v>
      </c>
      <c r="H167" s="189">
        <f t="shared" si="29"/>
        <v>6566.1486611843529</v>
      </c>
      <c r="I167" s="189">
        <f t="shared" si="30"/>
        <v>988.26323212237139</v>
      </c>
      <c r="J167" s="88">
        <f t="shared" si="31"/>
        <v>1814.4512941766741</v>
      </c>
      <c r="K167" s="189">
        <f t="shared" si="36"/>
        <v>735.40551034002669</v>
      </c>
      <c r="L167" s="88">
        <f t="shared" si="32"/>
        <v>1350.2045169842891</v>
      </c>
      <c r="M167" s="89">
        <f t="shared" si="37"/>
        <v>7916.3531781686415</v>
      </c>
      <c r="N167" s="89">
        <f t="shared" si="38"/>
        <v>48411.35317816864</v>
      </c>
      <c r="O167" s="89">
        <f t="shared" si="39"/>
        <v>26367.839421660479</v>
      </c>
      <c r="P167" s="90">
        <f t="shared" si="33"/>
        <v>0.95385303430037427</v>
      </c>
      <c r="Q167" s="1">
        <v>1165.6902146034236</v>
      </c>
      <c r="R167" s="90">
        <f t="shared" si="40"/>
        <v>4.0453430607100327E-2</v>
      </c>
      <c r="S167" s="90">
        <f t="shared" si="40"/>
        <v>4.6120388290145448E-2</v>
      </c>
      <c r="T167" s="92">
        <v>1836</v>
      </c>
      <c r="U167" s="1">
        <v>38920.531000000003</v>
      </c>
      <c r="V167" s="1">
        <v>21083.711267605635</v>
      </c>
      <c r="W167" s="195"/>
      <c r="X167" s="89">
        <v>0</v>
      </c>
      <c r="Y167" s="89">
        <f t="shared" si="41"/>
        <v>0</v>
      </c>
      <c r="Z167" s="1"/>
    </row>
    <row r="168" spans="2:26">
      <c r="B168" s="204">
        <v>3425</v>
      </c>
      <c r="C168" t="s">
        <v>195</v>
      </c>
      <c r="D168" s="1">
        <v>25030</v>
      </c>
      <c r="E168" s="86">
        <f t="shared" si="34"/>
        <v>19448.329448329448</v>
      </c>
      <c r="F168" s="87">
        <f t="shared" si="28"/>
        <v>0.70354069439316036</v>
      </c>
      <c r="G168" s="189">
        <f t="shared" si="35"/>
        <v>5245.3069859582329</v>
      </c>
      <c r="H168" s="189">
        <f t="shared" si="29"/>
        <v>6750.7100909282453</v>
      </c>
      <c r="I168" s="189">
        <f t="shared" si="30"/>
        <v>1900.9830014597869</v>
      </c>
      <c r="J168" s="88">
        <f t="shared" si="31"/>
        <v>2446.5651228787456</v>
      </c>
      <c r="K168" s="189">
        <f t="shared" si="36"/>
        <v>1648.1252796774422</v>
      </c>
      <c r="L168" s="88">
        <f t="shared" si="32"/>
        <v>2121.1372349448684</v>
      </c>
      <c r="M168" s="89">
        <f t="shared" si="37"/>
        <v>8871.8473258731137</v>
      </c>
      <c r="N168" s="89">
        <f t="shared" si="38"/>
        <v>33901.84732587311</v>
      </c>
      <c r="O168" s="89">
        <f t="shared" si="39"/>
        <v>26341.761713965119</v>
      </c>
      <c r="P168" s="90">
        <f t="shared" si="33"/>
        <v>0.95290967674213667</v>
      </c>
      <c r="Q168" s="1">
        <v>852.91642494259122</v>
      </c>
      <c r="R168" s="90">
        <f t="shared" si="40"/>
        <v>-6.1283720807601876E-3</v>
      </c>
      <c r="S168" s="90">
        <f t="shared" si="40"/>
        <v>2.3988949977398619E-2</v>
      </c>
      <c r="T168" s="92">
        <v>1287</v>
      </c>
      <c r="U168" s="1">
        <v>25184.339</v>
      </c>
      <c r="V168" s="1">
        <v>18992.714177978884</v>
      </c>
      <c r="W168" s="195"/>
      <c r="X168" s="89">
        <v>0</v>
      </c>
      <c r="Y168" s="89">
        <f t="shared" si="41"/>
        <v>0</v>
      </c>
      <c r="Z168" s="1"/>
    </row>
    <row r="169" spans="2:26">
      <c r="B169" s="204">
        <v>3426</v>
      </c>
      <c r="C169" t="s">
        <v>196</v>
      </c>
      <c r="D169" s="1">
        <v>34667</v>
      </c>
      <c r="E169" s="86">
        <f t="shared" si="34"/>
        <v>21545.680546923555</v>
      </c>
      <c r="F169" s="87">
        <f t="shared" si="28"/>
        <v>0.77941208747149504</v>
      </c>
      <c r="G169" s="189">
        <f t="shared" si="35"/>
        <v>3903.0022828580045</v>
      </c>
      <c r="H169" s="189">
        <f t="shared" si="29"/>
        <v>6279.9306731185288</v>
      </c>
      <c r="I169" s="189">
        <f t="shared" si="30"/>
        <v>1166.9101169518497</v>
      </c>
      <c r="J169" s="88">
        <f t="shared" si="31"/>
        <v>1877.5583781755261</v>
      </c>
      <c r="K169" s="189">
        <f t="shared" si="36"/>
        <v>914.05239516950496</v>
      </c>
      <c r="L169" s="88">
        <f t="shared" si="32"/>
        <v>1470.7103038277335</v>
      </c>
      <c r="M169" s="89">
        <f t="shared" si="37"/>
        <v>7750.6409769462625</v>
      </c>
      <c r="N169" s="89">
        <f t="shared" si="38"/>
        <v>42417.640976946263</v>
      </c>
      <c r="O169" s="89">
        <f t="shared" si="39"/>
        <v>26362.735224951062</v>
      </c>
      <c r="P169" s="90">
        <f t="shared" si="33"/>
        <v>0.95366839067292009</v>
      </c>
      <c r="Q169" s="1">
        <v>984.38890266715589</v>
      </c>
      <c r="R169" s="90">
        <f t="shared" si="40"/>
        <v>0.12798209024611595</v>
      </c>
      <c r="S169" s="90">
        <f t="shared" si="40"/>
        <v>0.12587895396846638</v>
      </c>
      <c r="T169" s="92">
        <v>1609</v>
      </c>
      <c r="U169" s="1">
        <v>30733.644</v>
      </c>
      <c r="V169" s="1">
        <v>19136.764632627644</v>
      </c>
      <c r="W169" s="195"/>
      <c r="X169" s="89">
        <v>0</v>
      </c>
      <c r="Y169" s="89">
        <f t="shared" si="41"/>
        <v>0</v>
      </c>
      <c r="Z169" s="1"/>
    </row>
    <row r="170" spans="2:26">
      <c r="B170" s="204">
        <v>3427</v>
      </c>
      <c r="C170" t="s">
        <v>197</v>
      </c>
      <c r="D170" s="1">
        <v>131074</v>
      </c>
      <c r="E170" s="86">
        <f t="shared" si="34"/>
        <v>22748.004165220409</v>
      </c>
      <c r="F170" s="87">
        <f t="shared" si="28"/>
        <v>0.82290598218102362</v>
      </c>
      <c r="G170" s="189">
        <f t="shared" si="35"/>
        <v>3133.515167148018</v>
      </c>
      <c r="H170" s="189">
        <f t="shared" si="29"/>
        <v>18055.314393106881</v>
      </c>
      <c r="I170" s="189">
        <f t="shared" si="30"/>
        <v>746.09685054795079</v>
      </c>
      <c r="J170" s="88">
        <f t="shared" si="31"/>
        <v>4299.010052857293</v>
      </c>
      <c r="K170" s="189">
        <f t="shared" si="36"/>
        <v>493.23912876560615</v>
      </c>
      <c r="L170" s="88">
        <f t="shared" si="32"/>
        <v>2842.0438599474223</v>
      </c>
      <c r="M170" s="89">
        <f t="shared" si="37"/>
        <v>20897.358253054303</v>
      </c>
      <c r="N170" s="89">
        <f t="shared" si="38"/>
        <v>151971.35825305429</v>
      </c>
      <c r="O170" s="89">
        <f t="shared" si="39"/>
        <v>26374.758461134032</v>
      </c>
      <c r="P170" s="90">
        <f t="shared" si="33"/>
        <v>0.95410332962001543</v>
      </c>
      <c r="Q170" s="1">
        <v>2411.2660765495275</v>
      </c>
      <c r="R170" s="90">
        <f t="shared" si="40"/>
        <v>9.5040920130451859E-2</v>
      </c>
      <c r="S170" s="90">
        <f t="shared" si="40"/>
        <v>8.7439108814030747E-2</v>
      </c>
      <c r="T170" s="92">
        <v>5762</v>
      </c>
      <c r="U170" s="1">
        <v>119697.81</v>
      </c>
      <c r="V170" s="1">
        <v>20918.876267039497</v>
      </c>
      <c r="W170" s="195"/>
      <c r="X170" s="89">
        <v>0</v>
      </c>
      <c r="Y170" s="89">
        <f t="shared" si="41"/>
        <v>0</v>
      </c>
      <c r="Z170" s="1"/>
    </row>
    <row r="171" spans="2:26">
      <c r="B171" s="204">
        <v>3428</v>
      </c>
      <c r="C171" t="s">
        <v>198</v>
      </c>
      <c r="D171" s="1">
        <v>57655</v>
      </c>
      <c r="E171" s="86">
        <f t="shared" si="34"/>
        <v>23136.035313001608</v>
      </c>
      <c r="F171" s="87">
        <f t="shared" si="28"/>
        <v>0.83694295661018769</v>
      </c>
      <c r="G171" s="189">
        <f t="shared" si="35"/>
        <v>2885.1752325680504</v>
      </c>
      <c r="H171" s="189">
        <f t="shared" si="29"/>
        <v>7189.8566795595816</v>
      </c>
      <c r="I171" s="189">
        <f t="shared" si="30"/>
        <v>610.28594882453103</v>
      </c>
      <c r="J171" s="88">
        <f t="shared" si="31"/>
        <v>1520.8325844707315</v>
      </c>
      <c r="K171" s="189">
        <f t="shared" si="36"/>
        <v>357.42822704218639</v>
      </c>
      <c r="L171" s="88">
        <f t="shared" si="32"/>
        <v>890.71114178912853</v>
      </c>
      <c r="M171" s="89">
        <f t="shared" si="37"/>
        <v>8080.5678213487099</v>
      </c>
      <c r="N171" s="89">
        <f t="shared" si="38"/>
        <v>65735.567821348712</v>
      </c>
      <c r="O171" s="89">
        <f t="shared" si="39"/>
        <v>26378.638772611845</v>
      </c>
      <c r="P171" s="90">
        <f t="shared" si="33"/>
        <v>0.95424369936430709</v>
      </c>
      <c r="Q171" s="1">
        <v>1042.5770015205435</v>
      </c>
      <c r="R171" s="90">
        <f t="shared" si="40"/>
        <v>9.9961856461804506E-3</v>
      </c>
      <c r="S171" s="90">
        <f t="shared" si="40"/>
        <v>1.6886207779400791E-2</v>
      </c>
      <c r="T171" s="92">
        <v>2492</v>
      </c>
      <c r="U171" s="1">
        <v>57084.374000000003</v>
      </c>
      <c r="V171" s="1">
        <v>22751.842965324835</v>
      </c>
      <c r="W171" s="195"/>
      <c r="X171" s="89">
        <v>0</v>
      </c>
      <c r="Y171" s="89">
        <f t="shared" si="41"/>
        <v>0</v>
      </c>
      <c r="Z171" s="1"/>
    </row>
    <row r="172" spans="2:26">
      <c r="B172" s="204">
        <v>3429</v>
      </c>
      <c r="C172" t="s">
        <v>199</v>
      </c>
      <c r="D172" s="1">
        <v>31430</v>
      </c>
      <c r="E172" s="86">
        <f t="shared" si="34"/>
        <v>20609.836065573771</v>
      </c>
      <c r="F172" s="87">
        <f t="shared" si="28"/>
        <v>0.74555803959545031</v>
      </c>
      <c r="G172" s="189">
        <f t="shared" si="35"/>
        <v>4501.9427509218667</v>
      </c>
      <c r="H172" s="189">
        <f t="shared" si="29"/>
        <v>6865.4626951558466</v>
      </c>
      <c r="I172" s="189">
        <f t="shared" si="30"/>
        <v>1494.4556854242742</v>
      </c>
      <c r="J172" s="88">
        <f t="shared" si="31"/>
        <v>2279.0449202720183</v>
      </c>
      <c r="K172" s="189">
        <f t="shared" si="36"/>
        <v>1241.5979636419295</v>
      </c>
      <c r="L172" s="88">
        <f t="shared" si="32"/>
        <v>1893.4368945539425</v>
      </c>
      <c r="M172" s="89">
        <f t="shared" si="37"/>
        <v>8758.8995897097884</v>
      </c>
      <c r="N172" s="89">
        <f t="shared" si="38"/>
        <v>40188.899589709792</v>
      </c>
      <c r="O172" s="89">
        <f t="shared" si="39"/>
        <v>26353.376780137569</v>
      </c>
      <c r="P172" s="90">
        <f t="shared" si="33"/>
        <v>0.95332985019415983</v>
      </c>
      <c r="Q172" s="1">
        <v>1002.9060823911832</v>
      </c>
      <c r="R172" s="90">
        <f t="shared" si="40"/>
        <v>2.1846147293773929E-2</v>
      </c>
      <c r="S172" s="90">
        <f t="shared" si="40"/>
        <v>3.1897093004860121E-2</v>
      </c>
      <c r="T172" s="92">
        <v>1525</v>
      </c>
      <c r="U172" s="1">
        <v>30758.055</v>
      </c>
      <c r="V172" s="1">
        <v>19972.762987012989</v>
      </c>
      <c r="W172" s="195"/>
      <c r="X172" s="89">
        <v>0</v>
      </c>
      <c r="Y172" s="89">
        <f t="shared" si="41"/>
        <v>0</v>
      </c>
      <c r="Z172" s="1"/>
    </row>
    <row r="173" spans="2:26">
      <c r="B173" s="204">
        <v>3430</v>
      </c>
      <c r="C173" t="s">
        <v>200</v>
      </c>
      <c r="D173" s="1">
        <v>41449</v>
      </c>
      <c r="E173" s="86">
        <f t="shared" si="34"/>
        <v>22153.393907001602</v>
      </c>
      <c r="F173" s="87">
        <f t="shared" si="28"/>
        <v>0.80139603629739453</v>
      </c>
      <c r="G173" s="189">
        <f t="shared" si="35"/>
        <v>3514.0657324080544</v>
      </c>
      <c r="H173" s="189">
        <f t="shared" si="29"/>
        <v>6574.8169853354702</v>
      </c>
      <c r="I173" s="189">
        <f t="shared" si="30"/>
        <v>954.21044092453315</v>
      </c>
      <c r="J173" s="88">
        <f t="shared" si="31"/>
        <v>1785.3277349698014</v>
      </c>
      <c r="K173" s="189">
        <f t="shared" si="36"/>
        <v>701.35271914218856</v>
      </c>
      <c r="L173" s="88">
        <f t="shared" si="32"/>
        <v>1312.2309375150348</v>
      </c>
      <c r="M173" s="89">
        <f t="shared" si="37"/>
        <v>7887.0479228505046</v>
      </c>
      <c r="N173" s="89">
        <f t="shared" si="38"/>
        <v>49336.047922850506</v>
      </c>
      <c r="O173" s="89">
        <f t="shared" si="39"/>
        <v>26368.812358551848</v>
      </c>
      <c r="P173" s="90">
        <f t="shared" si="33"/>
        <v>0.9538882301611793</v>
      </c>
      <c r="Q173" s="1">
        <v>932.50222305174339</v>
      </c>
      <c r="R173" s="90">
        <f t="shared" si="40"/>
        <v>4.1460369202964878E-2</v>
      </c>
      <c r="S173" s="90">
        <f t="shared" si="40"/>
        <v>5.4819561539079818E-2</v>
      </c>
      <c r="T173" s="92">
        <v>1871</v>
      </c>
      <c r="U173" s="1">
        <v>39798.921999999999</v>
      </c>
      <c r="V173" s="1">
        <v>21002.069656992084</v>
      </c>
      <c r="W173" s="195"/>
      <c r="X173" s="89">
        <v>0</v>
      </c>
      <c r="Y173" s="89">
        <f t="shared" si="41"/>
        <v>0</v>
      </c>
      <c r="Z173" s="1"/>
    </row>
    <row r="174" spans="2:26">
      <c r="B174" s="204">
        <v>3431</v>
      </c>
      <c r="C174" t="s">
        <v>201</v>
      </c>
      <c r="D174" s="1">
        <v>55398</v>
      </c>
      <c r="E174" s="86">
        <f t="shared" si="34"/>
        <v>21957.193816884661</v>
      </c>
      <c r="F174" s="87">
        <f t="shared" si="28"/>
        <v>0.79429852450299565</v>
      </c>
      <c r="G174" s="189">
        <f t="shared" si="35"/>
        <v>3639.6337900828967</v>
      </c>
      <c r="H174" s="189">
        <f t="shared" si="29"/>
        <v>9182.796052379148</v>
      </c>
      <c r="I174" s="189">
        <f t="shared" si="30"/>
        <v>1022.8804724654626</v>
      </c>
      <c r="J174" s="88">
        <f t="shared" si="31"/>
        <v>2580.7274320303623</v>
      </c>
      <c r="K174" s="189">
        <f t="shared" si="36"/>
        <v>770.02275068311792</v>
      </c>
      <c r="L174" s="88">
        <f t="shared" si="32"/>
        <v>1942.7673999735066</v>
      </c>
      <c r="M174" s="89">
        <f t="shared" si="37"/>
        <v>11125.563452352655</v>
      </c>
      <c r="N174" s="89">
        <f t="shared" si="38"/>
        <v>66523.563452352653</v>
      </c>
      <c r="O174" s="89">
        <f t="shared" si="39"/>
        <v>26366.850357650677</v>
      </c>
      <c r="P174" s="90">
        <f t="shared" si="33"/>
        <v>0.95381725504323522</v>
      </c>
      <c r="Q174" s="1">
        <v>805.74506614619713</v>
      </c>
      <c r="R174" s="90">
        <f t="shared" si="40"/>
        <v>4.8576372741549446E-2</v>
      </c>
      <c r="S174" s="90">
        <f t="shared" si="40"/>
        <v>4.5667123986420317E-2</v>
      </c>
      <c r="T174" s="92">
        <v>2523</v>
      </c>
      <c r="U174" s="1">
        <v>52831.631000000001</v>
      </c>
      <c r="V174" s="1">
        <v>20998.263513513513</v>
      </c>
      <c r="W174" s="195"/>
      <c r="X174" s="89">
        <v>0</v>
      </c>
      <c r="Y174" s="89">
        <f t="shared" si="41"/>
        <v>0</v>
      </c>
      <c r="Z174" s="1"/>
    </row>
    <row r="175" spans="2:26">
      <c r="B175" s="204">
        <v>3432</v>
      </c>
      <c r="C175" t="s">
        <v>202</v>
      </c>
      <c r="D175" s="1">
        <v>48343</v>
      </c>
      <c r="E175" s="86">
        <f t="shared" si="34"/>
        <v>24589.521871820958</v>
      </c>
      <c r="F175" s="87">
        <f t="shared" si="28"/>
        <v>0.88952263681355492</v>
      </c>
      <c r="G175" s="189">
        <f t="shared" si="35"/>
        <v>1954.9438349236664</v>
      </c>
      <c r="H175" s="189">
        <f t="shared" si="29"/>
        <v>3843.4195794599282</v>
      </c>
      <c r="I175" s="189">
        <f t="shared" si="30"/>
        <v>101.56565323775867</v>
      </c>
      <c r="J175" s="88">
        <f t="shared" si="31"/>
        <v>199.67807426543354</v>
      </c>
      <c r="K175" s="189">
        <f t="shared" si="36"/>
        <v>-151.29206854458596</v>
      </c>
      <c r="L175" s="88">
        <f t="shared" si="32"/>
        <v>-297.44020675865602</v>
      </c>
      <c r="M175" s="89">
        <f t="shared" si="37"/>
        <v>3545.979372701272</v>
      </c>
      <c r="N175" s="89">
        <f t="shared" si="38"/>
        <v>51888.979372701273</v>
      </c>
      <c r="O175" s="89">
        <f t="shared" si="39"/>
        <v>26393.173638200034</v>
      </c>
      <c r="P175" s="90">
        <f t="shared" si="33"/>
        <v>0.95476949616634066</v>
      </c>
      <c r="Q175" s="1">
        <v>815.35338884003841</v>
      </c>
      <c r="R175" s="90">
        <f t="shared" si="40"/>
        <v>0.10147053824344529</v>
      </c>
      <c r="S175" s="90">
        <f t="shared" si="40"/>
        <v>0.12388092559326115</v>
      </c>
      <c r="T175" s="92">
        <v>1966</v>
      </c>
      <c r="U175" s="1">
        <v>43889.508000000002</v>
      </c>
      <c r="V175" s="1">
        <v>21879.116650049851</v>
      </c>
      <c r="W175" s="195"/>
      <c r="X175" s="89">
        <v>0</v>
      </c>
      <c r="Y175" s="89">
        <f t="shared" si="41"/>
        <v>0</v>
      </c>
      <c r="Z175" s="1"/>
    </row>
    <row r="176" spans="2:26">
      <c r="B176" s="204">
        <v>3433</v>
      </c>
      <c r="C176" t="s">
        <v>203</v>
      </c>
      <c r="D176" s="1">
        <v>59445</v>
      </c>
      <c r="E176" s="86">
        <f t="shared" si="34"/>
        <v>27205.949656750574</v>
      </c>
      <c r="F176" s="87">
        <f t="shared" si="28"/>
        <v>0.98417155900142206</v>
      </c>
      <c r="G176" s="189">
        <f t="shared" si="35"/>
        <v>280.43005256871226</v>
      </c>
      <c r="H176" s="189">
        <f t="shared" si="29"/>
        <v>612.73966486263623</v>
      </c>
      <c r="I176" s="189">
        <f t="shared" si="30"/>
        <v>0</v>
      </c>
      <c r="J176" s="88">
        <f t="shared" si="31"/>
        <v>0</v>
      </c>
      <c r="K176" s="189">
        <f t="shared" si="36"/>
        <v>-252.85772178234464</v>
      </c>
      <c r="L176" s="88">
        <f t="shared" si="32"/>
        <v>-552.49412209442301</v>
      </c>
      <c r="M176" s="89">
        <f t="shared" si="37"/>
        <v>60.245542768213227</v>
      </c>
      <c r="N176" s="89">
        <f t="shared" si="38"/>
        <v>59505.245542768214</v>
      </c>
      <c r="O176" s="89">
        <f t="shared" si="39"/>
        <v>27233.52198753694</v>
      </c>
      <c r="P176" s="90">
        <f t="shared" si="33"/>
        <v>0.98516898434836631</v>
      </c>
      <c r="Q176" s="1">
        <v>648.10139563031453</v>
      </c>
      <c r="R176" s="90">
        <f t="shared" si="40"/>
        <v>5.0350270479550888E-2</v>
      </c>
      <c r="S176" s="90">
        <f t="shared" si="40"/>
        <v>4.7466013443909189E-2</v>
      </c>
      <c r="T176" s="92">
        <v>2185</v>
      </c>
      <c r="U176" s="1">
        <v>56595.406000000003</v>
      </c>
      <c r="V176" s="1">
        <v>25973.109683340983</v>
      </c>
      <c r="W176" s="195"/>
      <c r="X176" s="89">
        <v>0</v>
      </c>
      <c r="Y176" s="89">
        <f t="shared" si="41"/>
        <v>0</v>
      </c>
      <c r="Z176" s="1"/>
    </row>
    <row r="177" spans="2:26">
      <c r="B177" s="204">
        <v>3434</v>
      </c>
      <c r="C177" t="s">
        <v>204</v>
      </c>
      <c r="D177" s="1">
        <v>50581</v>
      </c>
      <c r="E177" s="86">
        <f t="shared" si="34"/>
        <v>22590.888789638233</v>
      </c>
      <c r="F177" s="87">
        <f t="shared" si="28"/>
        <v>0.81722235466275261</v>
      </c>
      <c r="G177" s="189">
        <f t="shared" si="35"/>
        <v>3234.0690075206107</v>
      </c>
      <c r="H177" s="189">
        <f t="shared" si="29"/>
        <v>7241.0805078386475</v>
      </c>
      <c r="I177" s="189">
        <f t="shared" si="30"/>
        <v>801.08723200171244</v>
      </c>
      <c r="J177" s="88">
        <f t="shared" si="31"/>
        <v>1793.6343124518341</v>
      </c>
      <c r="K177" s="189">
        <f t="shared" si="36"/>
        <v>548.22951021936774</v>
      </c>
      <c r="L177" s="88">
        <f t="shared" si="32"/>
        <v>1227.4858733811643</v>
      </c>
      <c r="M177" s="89">
        <f t="shared" si="37"/>
        <v>8468.5663812198109</v>
      </c>
      <c r="N177" s="89">
        <f t="shared" si="38"/>
        <v>59049.566381219811</v>
      </c>
      <c r="O177" s="89">
        <f t="shared" si="39"/>
        <v>26373.187307378208</v>
      </c>
      <c r="P177" s="90">
        <f t="shared" si="33"/>
        <v>0.9540464933448326</v>
      </c>
      <c r="Q177" s="1">
        <v>881.64505473695408</v>
      </c>
      <c r="R177" s="90">
        <f t="shared" si="40"/>
        <v>4.2412661539339744E-2</v>
      </c>
      <c r="S177" s="90">
        <f t="shared" si="40"/>
        <v>3.1238966194567928E-2</v>
      </c>
      <c r="T177" s="92">
        <v>2239</v>
      </c>
      <c r="U177" s="1">
        <v>48523.01</v>
      </c>
      <c r="V177" s="1">
        <v>21906.550790067722</v>
      </c>
      <c r="W177" s="195"/>
      <c r="X177" s="89">
        <v>0</v>
      </c>
      <c r="Y177" s="89">
        <f t="shared" si="41"/>
        <v>0</v>
      </c>
      <c r="Z177" s="1"/>
    </row>
    <row r="178" spans="2:26">
      <c r="B178" s="204">
        <v>3435</v>
      </c>
      <c r="C178" t="s">
        <v>205</v>
      </c>
      <c r="D178" s="1">
        <v>81031</v>
      </c>
      <c r="E178" s="86">
        <f t="shared" si="34"/>
        <v>22806.360821840699</v>
      </c>
      <c r="F178" s="87">
        <f t="shared" si="28"/>
        <v>0.82501702636248819</v>
      </c>
      <c r="G178" s="189">
        <f t="shared" si="35"/>
        <v>3096.1669069110321</v>
      </c>
      <c r="H178" s="189">
        <f t="shared" si="29"/>
        <v>11000.681020254897</v>
      </c>
      <c r="I178" s="189">
        <f t="shared" si="30"/>
        <v>725.67202073084934</v>
      </c>
      <c r="J178" s="88">
        <f t="shared" si="31"/>
        <v>2578.3126896567078</v>
      </c>
      <c r="K178" s="189">
        <f t="shared" si="36"/>
        <v>472.8142989485047</v>
      </c>
      <c r="L178" s="88">
        <f t="shared" si="32"/>
        <v>1679.9092041640372</v>
      </c>
      <c r="M178" s="89">
        <f t="shared" si="37"/>
        <v>12680.590224418935</v>
      </c>
      <c r="N178" s="89">
        <f t="shared" si="38"/>
        <v>93711.590224418935</v>
      </c>
      <c r="O178" s="89">
        <f t="shared" si="39"/>
        <v>26375.342027700233</v>
      </c>
      <c r="P178" s="90">
        <f t="shared" si="33"/>
        <v>0.95412444006183006</v>
      </c>
      <c r="Q178" s="1">
        <v>1629.7156004825447</v>
      </c>
      <c r="R178" s="90">
        <f t="shared" si="40"/>
        <v>0.11374330456521645</v>
      </c>
      <c r="S178" s="90">
        <f t="shared" si="40"/>
        <v>0.10622012997766657</v>
      </c>
      <c r="T178" s="92">
        <v>3553</v>
      </c>
      <c r="U178" s="1">
        <v>72755.543999999994</v>
      </c>
      <c r="V178" s="1">
        <v>20616.47605553981</v>
      </c>
      <c r="W178" s="195"/>
      <c r="X178" s="89">
        <v>0</v>
      </c>
      <c r="Y178" s="89">
        <f t="shared" si="41"/>
        <v>0</v>
      </c>
      <c r="Z178" s="1"/>
    </row>
    <row r="179" spans="2:26">
      <c r="B179" s="204">
        <v>3436</v>
      </c>
      <c r="C179" t="s">
        <v>206</v>
      </c>
      <c r="D179" s="1">
        <v>142104</v>
      </c>
      <c r="E179" s="86">
        <f t="shared" si="34"/>
        <v>25870.01638448935</v>
      </c>
      <c r="F179" s="87">
        <f t="shared" si="28"/>
        <v>0.93584435308244163</v>
      </c>
      <c r="G179" s="189">
        <f t="shared" si="35"/>
        <v>1135.4273468158954</v>
      </c>
      <c r="H179" s="189">
        <f t="shared" si="29"/>
        <v>6236.9024160597128</v>
      </c>
      <c r="I179" s="189">
        <f t="shared" si="30"/>
        <v>0</v>
      </c>
      <c r="J179" s="88">
        <f t="shared" si="31"/>
        <v>0</v>
      </c>
      <c r="K179" s="189">
        <f t="shared" si="36"/>
        <v>-252.85772178234464</v>
      </c>
      <c r="L179" s="88">
        <f t="shared" si="32"/>
        <v>-1388.947465750419</v>
      </c>
      <c r="M179" s="89">
        <f t="shared" si="37"/>
        <v>4847.954950309294</v>
      </c>
      <c r="N179" s="89">
        <f t="shared" si="38"/>
        <v>146951.9549503093</v>
      </c>
      <c r="O179" s="89">
        <f t="shared" si="39"/>
        <v>26752.5860095229</v>
      </c>
      <c r="P179" s="90">
        <f t="shared" si="33"/>
        <v>0.96777119021753333</v>
      </c>
      <c r="Q179" s="1">
        <v>1102.9202774358537</v>
      </c>
      <c r="R179" s="90">
        <f t="shared" si="40"/>
        <v>4.036817249143828E-2</v>
      </c>
      <c r="S179" s="90">
        <f t="shared" si="40"/>
        <v>5.173210665300499E-2</v>
      </c>
      <c r="T179" s="92">
        <v>5493</v>
      </c>
      <c r="U179" s="1">
        <v>136590.10699999999</v>
      </c>
      <c r="V179" s="1">
        <v>24597.534125697821</v>
      </c>
      <c r="W179" s="195"/>
      <c r="X179" s="89">
        <v>0</v>
      </c>
      <c r="Y179" s="89">
        <f t="shared" si="41"/>
        <v>0</v>
      </c>
      <c r="Z179" s="1"/>
    </row>
    <row r="180" spans="2:26">
      <c r="B180" s="204">
        <v>3437</v>
      </c>
      <c r="C180" t="s">
        <v>207</v>
      </c>
      <c r="D180" s="1">
        <v>117509</v>
      </c>
      <c r="E180" s="86">
        <f t="shared" si="34"/>
        <v>21486.377765587858</v>
      </c>
      <c r="F180" s="87">
        <f t="shared" si="28"/>
        <v>0.77726681735607406</v>
      </c>
      <c r="G180" s="189">
        <f t="shared" si="35"/>
        <v>3940.9560629128505</v>
      </c>
      <c r="H180" s="189">
        <f t="shared" si="29"/>
        <v>21553.08870807038</v>
      </c>
      <c r="I180" s="189">
        <f t="shared" si="30"/>
        <v>1187.6660904193434</v>
      </c>
      <c r="J180" s="88">
        <f t="shared" si="31"/>
        <v>6495.3458485033898</v>
      </c>
      <c r="K180" s="189">
        <f t="shared" si="36"/>
        <v>934.80836863699869</v>
      </c>
      <c r="L180" s="88">
        <f t="shared" si="32"/>
        <v>5112.4669680757461</v>
      </c>
      <c r="M180" s="89">
        <f t="shared" si="37"/>
        <v>26665.555676146127</v>
      </c>
      <c r="N180" s="89">
        <f t="shared" si="38"/>
        <v>144174.55567614612</v>
      </c>
      <c r="O180" s="89">
        <f t="shared" si="39"/>
        <v>26362.142197137706</v>
      </c>
      <c r="P180" s="90">
        <f t="shared" si="33"/>
        <v>0.95364693797176592</v>
      </c>
      <c r="Q180" s="1">
        <v>2615.834691539254</v>
      </c>
      <c r="R180" s="90">
        <f t="shared" si="40"/>
        <v>9.2106728890111053E-2</v>
      </c>
      <c r="S180" s="90">
        <f t="shared" si="40"/>
        <v>0.12285904855532916</v>
      </c>
      <c r="T180" s="92">
        <v>5469</v>
      </c>
      <c r="U180" s="1">
        <v>107598.458</v>
      </c>
      <c r="V180" s="1">
        <v>19135.41845989685</v>
      </c>
      <c r="W180" s="195"/>
      <c r="X180" s="89">
        <v>0</v>
      </c>
      <c r="Y180" s="89">
        <f t="shared" si="41"/>
        <v>0</v>
      </c>
      <c r="Z180" s="1"/>
    </row>
    <row r="181" spans="2:26">
      <c r="B181" s="204">
        <v>3438</v>
      </c>
      <c r="C181" t="s">
        <v>208</v>
      </c>
      <c r="D181" s="1">
        <v>76914</v>
      </c>
      <c r="E181" s="86">
        <f t="shared" si="34"/>
        <v>24747.104247104246</v>
      </c>
      <c r="F181" s="87">
        <f t="shared" si="28"/>
        <v>0.89522315798301966</v>
      </c>
      <c r="G181" s="189">
        <f t="shared" si="35"/>
        <v>1854.0911147423624</v>
      </c>
      <c r="H181" s="189">
        <f t="shared" si="29"/>
        <v>5762.5151846192621</v>
      </c>
      <c r="I181" s="189">
        <f t="shared" si="30"/>
        <v>46.411821888608024</v>
      </c>
      <c r="J181" s="88">
        <f t="shared" si="31"/>
        <v>144.24794242979374</v>
      </c>
      <c r="K181" s="189">
        <f t="shared" si="36"/>
        <v>-206.44589989373662</v>
      </c>
      <c r="L181" s="88">
        <f t="shared" si="32"/>
        <v>-641.63385686973345</v>
      </c>
      <c r="M181" s="89">
        <f t="shared" si="37"/>
        <v>5120.8813277495283</v>
      </c>
      <c r="N181" s="89">
        <f t="shared" si="38"/>
        <v>82034.881327749521</v>
      </c>
      <c r="O181" s="89">
        <f t="shared" si="39"/>
        <v>26394.74946195287</v>
      </c>
      <c r="P181" s="90">
        <f t="shared" si="33"/>
        <v>0.95482650137803537</v>
      </c>
      <c r="Q181" s="1">
        <v>1075.921982530037</v>
      </c>
      <c r="R181" s="90">
        <f t="shared" si="40"/>
        <v>7.4176665317044282E-2</v>
      </c>
      <c r="S181" s="90">
        <f t="shared" si="40"/>
        <v>8.1088999070693099E-2</v>
      </c>
      <c r="T181" s="92">
        <v>3108</v>
      </c>
      <c r="U181" s="1">
        <v>71602.747000000003</v>
      </c>
      <c r="V181" s="1">
        <v>22890.903772378519</v>
      </c>
      <c r="W181" s="195"/>
      <c r="X181" s="89">
        <v>0</v>
      </c>
      <c r="Y181" s="89">
        <f t="shared" si="41"/>
        <v>0</v>
      </c>
      <c r="Z181" s="1"/>
    </row>
    <row r="182" spans="2:26">
      <c r="B182" s="204">
        <v>3439</v>
      </c>
      <c r="C182" t="s">
        <v>209</v>
      </c>
      <c r="D182" s="1">
        <v>103528</v>
      </c>
      <c r="E182" s="86">
        <f t="shared" si="34"/>
        <v>23021.569935512562</v>
      </c>
      <c r="F182" s="87">
        <f t="shared" si="28"/>
        <v>0.83280218701984454</v>
      </c>
      <c r="G182" s="189">
        <f t="shared" si="35"/>
        <v>2958.4330741610402</v>
      </c>
      <c r="H182" s="189">
        <f t="shared" si="29"/>
        <v>13304.073534502197</v>
      </c>
      <c r="I182" s="189">
        <f t="shared" si="30"/>
        <v>650.34883094569739</v>
      </c>
      <c r="J182" s="88">
        <f t="shared" si="31"/>
        <v>2924.6186927628009</v>
      </c>
      <c r="K182" s="189">
        <f t="shared" si="36"/>
        <v>397.49110916335275</v>
      </c>
      <c r="L182" s="88">
        <f t="shared" si="32"/>
        <v>1787.5175179075973</v>
      </c>
      <c r="M182" s="89">
        <f t="shared" si="37"/>
        <v>15091.591052409794</v>
      </c>
      <c r="N182" s="89">
        <f t="shared" si="38"/>
        <v>118619.5910524098</v>
      </c>
      <c r="O182" s="89">
        <f t="shared" si="39"/>
        <v>26377.494118836956</v>
      </c>
      <c r="P182" s="90">
        <f t="shared" si="33"/>
        <v>0.95420229166840376</v>
      </c>
      <c r="Q182" s="1">
        <v>1717.4863426315733</v>
      </c>
      <c r="R182" s="90">
        <f t="shared" si="40"/>
        <v>8.3979718329867947E-2</v>
      </c>
      <c r="S182" s="90">
        <f t="shared" si="40"/>
        <v>7.1927464401361357E-2</v>
      </c>
      <c r="T182" s="92">
        <v>4497</v>
      </c>
      <c r="U182" s="1">
        <v>95507.322</v>
      </c>
      <c r="V182" s="1">
        <v>21476.798290982686</v>
      </c>
      <c r="W182" s="195"/>
      <c r="X182" s="89">
        <v>0</v>
      </c>
      <c r="Y182" s="89">
        <f t="shared" si="41"/>
        <v>0</v>
      </c>
      <c r="Z182" s="1"/>
    </row>
    <row r="183" spans="2:26">
      <c r="B183" s="204">
        <v>3440</v>
      </c>
      <c r="C183" t="s">
        <v>210</v>
      </c>
      <c r="D183" s="1">
        <v>129108</v>
      </c>
      <c r="E183" s="86">
        <f t="shared" si="34"/>
        <v>25167.251461988304</v>
      </c>
      <c r="F183" s="87">
        <f t="shared" si="28"/>
        <v>0.9104219268074687</v>
      </c>
      <c r="G183" s="189">
        <f t="shared" si="35"/>
        <v>1585.196897216565</v>
      </c>
      <c r="H183" s="189">
        <f t="shared" si="29"/>
        <v>8132.0600827209792</v>
      </c>
      <c r="I183" s="189">
        <f t="shared" si="30"/>
        <v>0</v>
      </c>
      <c r="J183" s="88">
        <f t="shared" si="31"/>
        <v>0</v>
      </c>
      <c r="K183" s="189">
        <f t="shared" si="36"/>
        <v>-252.85772178234464</v>
      </c>
      <c r="L183" s="88">
        <f t="shared" si="32"/>
        <v>-1297.160112743428</v>
      </c>
      <c r="M183" s="89">
        <f t="shared" si="37"/>
        <v>6834.8999699775513</v>
      </c>
      <c r="N183" s="89">
        <f t="shared" si="38"/>
        <v>135942.89996997756</v>
      </c>
      <c r="O183" s="89">
        <f t="shared" si="39"/>
        <v>26499.590637422523</v>
      </c>
      <c r="P183" s="90">
        <f t="shared" si="33"/>
        <v>0.95861911675854306</v>
      </c>
      <c r="Q183" s="1">
        <v>829.17718974075433</v>
      </c>
      <c r="R183" s="90">
        <f t="shared" si="40"/>
        <v>7.9514755157645445E-2</v>
      </c>
      <c r="S183" s="90">
        <f t="shared" si="40"/>
        <v>8.0356482062251738E-2</v>
      </c>
      <c r="T183" s="92">
        <v>5130</v>
      </c>
      <c r="U183" s="1">
        <v>119598.18</v>
      </c>
      <c r="V183" s="1">
        <v>23295.321386832878</v>
      </c>
      <c r="W183" s="195"/>
      <c r="X183" s="89">
        <v>0</v>
      </c>
      <c r="Y183" s="89">
        <f t="shared" si="41"/>
        <v>0</v>
      </c>
      <c r="Z183" s="1"/>
    </row>
    <row r="184" spans="2:26">
      <c r="B184" s="204">
        <v>3441</v>
      </c>
      <c r="C184" t="s">
        <v>211</v>
      </c>
      <c r="D184" s="1">
        <v>143592</v>
      </c>
      <c r="E184" s="86">
        <f t="shared" si="34"/>
        <v>23359.687652513421</v>
      </c>
      <c r="F184" s="87">
        <f t="shared" si="28"/>
        <v>0.84503354982339096</v>
      </c>
      <c r="G184" s="189">
        <f t="shared" si="35"/>
        <v>2742.0377352804899</v>
      </c>
      <c r="H184" s="189">
        <f t="shared" si="29"/>
        <v>16855.305958769171</v>
      </c>
      <c r="I184" s="189">
        <f t="shared" si="30"/>
        <v>532.00762999539654</v>
      </c>
      <c r="J184" s="88">
        <f t="shared" si="31"/>
        <v>3270.2509015817027</v>
      </c>
      <c r="K184" s="189">
        <f t="shared" si="36"/>
        <v>279.1499082130519</v>
      </c>
      <c r="L184" s="88">
        <f t="shared" si="32"/>
        <v>1715.9344857856302</v>
      </c>
      <c r="M184" s="89">
        <f t="shared" si="37"/>
        <v>18571.240444554802</v>
      </c>
      <c r="N184" s="89">
        <f t="shared" si="38"/>
        <v>162163.2404445548</v>
      </c>
      <c r="O184" s="89">
        <f t="shared" si="39"/>
        <v>26380.875296006961</v>
      </c>
      <c r="P184" s="90">
        <f t="shared" si="33"/>
        <v>0.95432460529643903</v>
      </c>
      <c r="Q184" s="1">
        <v>1946.9781694810517</v>
      </c>
      <c r="R184" s="90">
        <f t="shared" si="40"/>
        <v>5.0247456767475267E-2</v>
      </c>
      <c r="S184" s="90">
        <f t="shared" si="40"/>
        <v>5.4860549549762855E-2</v>
      </c>
      <c r="T184" s="92">
        <v>6147</v>
      </c>
      <c r="U184" s="1">
        <v>136722.06400000001</v>
      </c>
      <c r="V184" s="1">
        <v>22144.811143505023</v>
      </c>
      <c r="W184" s="195"/>
      <c r="X184" s="89">
        <v>0</v>
      </c>
      <c r="Y184" s="89">
        <f t="shared" si="41"/>
        <v>0</v>
      </c>
      <c r="Z184" s="1"/>
    </row>
    <row r="185" spans="2:26">
      <c r="B185" s="204">
        <v>3442</v>
      </c>
      <c r="C185" t="s">
        <v>212</v>
      </c>
      <c r="D185" s="1">
        <v>330172</v>
      </c>
      <c r="E185" s="86">
        <f t="shared" si="34"/>
        <v>22122.077051926299</v>
      </c>
      <c r="F185" s="87">
        <f t="shared" si="28"/>
        <v>0.80026315328940023</v>
      </c>
      <c r="G185" s="189">
        <f t="shared" si="35"/>
        <v>3534.1085196562485</v>
      </c>
      <c r="H185" s="189">
        <f t="shared" si="29"/>
        <v>52746.569655869505</v>
      </c>
      <c r="I185" s="189">
        <f t="shared" si="30"/>
        <v>965.1713402008894</v>
      </c>
      <c r="J185" s="88">
        <f t="shared" si="31"/>
        <v>14405.182252498274</v>
      </c>
      <c r="K185" s="189">
        <f t="shared" si="36"/>
        <v>712.31361841854482</v>
      </c>
      <c r="L185" s="88">
        <f t="shared" si="32"/>
        <v>10631.280754896783</v>
      </c>
      <c r="M185" s="89">
        <f t="shared" si="37"/>
        <v>63377.850410766288</v>
      </c>
      <c r="N185" s="89">
        <f t="shared" si="38"/>
        <v>393549.85041076632</v>
      </c>
      <c r="O185" s="89">
        <f t="shared" si="39"/>
        <v>26368.499190001094</v>
      </c>
      <c r="P185" s="90">
        <f t="shared" si="33"/>
        <v>0.95387690133109926</v>
      </c>
      <c r="Q185" s="1">
        <v>5890.0578883202761</v>
      </c>
      <c r="R185" s="90">
        <f t="shared" si="40"/>
        <v>6.2293734416708275E-2</v>
      </c>
      <c r="S185" s="90">
        <f t="shared" si="40"/>
        <v>5.5318539376652147E-2</v>
      </c>
      <c r="T185" s="92">
        <v>14925</v>
      </c>
      <c r="U185" s="1">
        <v>310810.45600000001</v>
      </c>
      <c r="V185" s="1">
        <v>20962.464153233966</v>
      </c>
      <c r="W185" s="195"/>
      <c r="X185" s="89">
        <v>0</v>
      </c>
      <c r="Y185" s="89">
        <f t="shared" si="41"/>
        <v>0</v>
      </c>
      <c r="Z185" s="1"/>
    </row>
    <row r="186" spans="2:26">
      <c r="B186" s="204">
        <v>3443</v>
      </c>
      <c r="C186" t="s">
        <v>213</v>
      </c>
      <c r="D186" s="1">
        <v>307739</v>
      </c>
      <c r="E186" s="86">
        <f t="shared" si="34"/>
        <v>22607.919482809288</v>
      </c>
      <c r="F186" s="87">
        <f t="shared" si="28"/>
        <v>0.81783843769093212</v>
      </c>
      <c r="G186" s="189">
        <f t="shared" si="35"/>
        <v>3223.1693638911356</v>
      </c>
      <c r="H186" s="189">
        <f t="shared" si="29"/>
        <v>43873.781381286135</v>
      </c>
      <c r="I186" s="189">
        <f t="shared" si="30"/>
        <v>795.12648939184328</v>
      </c>
      <c r="J186" s="88">
        <f t="shared" si="31"/>
        <v>10823.261773601771</v>
      </c>
      <c r="K186" s="189">
        <f t="shared" si="36"/>
        <v>542.26876760949858</v>
      </c>
      <c r="L186" s="88">
        <f t="shared" si="32"/>
        <v>7381.3624647004945</v>
      </c>
      <c r="M186" s="89">
        <f t="shared" si="37"/>
        <v>51255.143845986633</v>
      </c>
      <c r="N186" s="89">
        <f t="shared" si="38"/>
        <v>358994.14384598663</v>
      </c>
      <c r="O186" s="89">
        <f t="shared" si="39"/>
        <v>26373.35761430992</v>
      </c>
      <c r="P186" s="90">
        <f t="shared" si="33"/>
        <v>0.95405265417511453</v>
      </c>
      <c r="Q186" s="1">
        <v>2671.6108285303562</v>
      </c>
      <c r="R186" s="90">
        <f t="shared" si="40"/>
        <v>9.6884430335386726E-2</v>
      </c>
      <c r="S186" s="90">
        <f t="shared" si="40"/>
        <v>9.9865970441352661E-2</v>
      </c>
      <c r="T186" s="92">
        <v>13612</v>
      </c>
      <c r="U186" s="1">
        <v>280557.36</v>
      </c>
      <c r="V186" s="1">
        <v>20555.1586196791</v>
      </c>
      <c r="W186" s="195"/>
      <c r="X186" s="89">
        <v>0</v>
      </c>
      <c r="Y186" s="89">
        <f t="shared" si="41"/>
        <v>0</v>
      </c>
      <c r="Z186" s="1"/>
    </row>
    <row r="187" spans="2:26">
      <c r="B187" s="204">
        <v>3446</v>
      </c>
      <c r="C187" t="s">
        <v>214</v>
      </c>
      <c r="D187" s="1">
        <v>322869</v>
      </c>
      <c r="E187" s="86">
        <f t="shared" si="34"/>
        <v>23586.017970633358</v>
      </c>
      <c r="F187" s="87">
        <f t="shared" si="28"/>
        <v>0.85322101855150856</v>
      </c>
      <c r="G187" s="189">
        <f t="shared" si="35"/>
        <v>2597.1863316837303</v>
      </c>
      <c r="H187" s="189">
        <f t="shared" si="29"/>
        <v>35552.88369441859</v>
      </c>
      <c r="I187" s="189">
        <f t="shared" si="30"/>
        <v>452.79201865341855</v>
      </c>
      <c r="J187" s="88">
        <f t="shared" si="31"/>
        <v>6198.2699433466469</v>
      </c>
      <c r="K187" s="189">
        <f t="shared" si="36"/>
        <v>199.93429687107391</v>
      </c>
      <c r="L187" s="88">
        <f t="shared" si="32"/>
        <v>2736.9005898681307</v>
      </c>
      <c r="M187" s="89">
        <f t="shared" si="37"/>
        <v>38289.784284286718</v>
      </c>
      <c r="N187" s="89">
        <f t="shared" si="38"/>
        <v>361158.78428428672</v>
      </c>
      <c r="O187" s="89">
        <f t="shared" si="39"/>
        <v>26383.138599188162</v>
      </c>
      <c r="P187" s="90">
        <f t="shared" si="33"/>
        <v>0.9544064799837203</v>
      </c>
      <c r="Q187" s="1">
        <v>897.13924711666186</v>
      </c>
      <c r="R187" s="90">
        <f t="shared" si="40"/>
        <v>5.6266565434182465E-2</v>
      </c>
      <c r="S187" s="90">
        <f t="shared" si="40"/>
        <v>5.402887601949978E-2</v>
      </c>
      <c r="T187" s="92">
        <v>13689</v>
      </c>
      <c r="U187" s="1">
        <v>305669.99900000001</v>
      </c>
      <c r="V187" s="1">
        <v>22377.013103953152</v>
      </c>
      <c r="W187" s="195"/>
      <c r="X187" s="89">
        <v>0</v>
      </c>
      <c r="Y187" s="89">
        <f t="shared" si="41"/>
        <v>0</v>
      </c>
      <c r="Z187" s="1"/>
    </row>
    <row r="188" spans="2:26">
      <c r="B188" s="204">
        <v>3447</v>
      </c>
      <c r="C188" t="s">
        <v>215</v>
      </c>
      <c r="D188" s="1">
        <v>110274</v>
      </c>
      <c r="E188" s="86">
        <f t="shared" si="34"/>
        <v>19681.242191683024</v>
      </c>
      <c r="F188" s="87">
        <f t="shared" si="28"/>
        <v>0.71196628146619634</v>
      </c>
      <c r="G188" s="189">
        <f t="shared" si="35"/>
        <v>5096.2428302119442</v>
      </c>
      <c r="H188" s="189">
        <f t="shared" si="29"/>
        <v>28554.248577677521</v>
      </c>
      <c r="I188" s="189">
        <f t="shared" si="30"/>
        <v>1819.4635412860353</v>
      </c>
      <c r="J188" s="88">
        <f t="shared" si="31"/>
        <v>10194.454221825656</v>
      </c>
      <c r="K188" s="189">
        <f t="shared" si="36"/>
        <v>1566.6058195036906</v>
      </c>
      <c r="L188" s="88">
        <f t="shared" si="32"/>
        <v>8777.692406679178</v>
      </c>
      <c r="M188" s="89">
        <f t="shared" si="37"/>
        <v>37331.940984356697</v>
      </c>
      <c r="N188" s="89">
        <f t="shared" si="38"/>
        <v>147605.94098435668</v>
      </c>
      <c r="O188" s="89">
        <f t="shared" si="39"/>
        <v>26344.090841398658</v>
      </c>
      <c r="P188" s="90">
        <f t="shared" si="33"/>
        <v>0.95299393261286713</v>
      </c>
      <c r="Q188" s="1">
        <v>3381.9018095985593</v>
      </c>
      <c r="R188" s="90">
        <f t="shared" si="40"/>
        <v>7.169984303038629E-2</v>
      </c>
      <c r="S188" s="90">
        <f t="shared" si="40"/>
        <v>7.0552208003046846E-2</v>
      </c>
      <c r="T188" s="92">
        <v>5603</v>
      </c>
      <c r="U188" s="1">
        <v>102896.348</v>
      </c>
      <c r="V188" s="1">
        <v>18384.196533857423</v>
      </c>
      <c r="W188" s="195"/>
      <c r="X188" s="89">
        <v>0</v>
      </c>
      <c r="Y188" s="89">
        <f t="shared" si="41"/>
        <v>0</v>
      </c>
      <c r="Z188" s="1"/>
    </row>
    <row r="189" spans="2:26">
      <c r="B189" s="204">
        <v>3448</v>
      </c>
      <c r="C189" t="s">
        <v>216</v>
      </c>
      <c r="D189" s="1">
        <v>140799</v>
      </c>
      <c r="E189" s="86">
        <f t="shared" si="34"/>
        <v>21628.11059907834</v>
      </c>
      <c r="F189" s="87">
        <f t="shared" si="28"/>
        <v>0.78239398348914102</v>
      </c>
      <c r="G189" s="189">
        <f t="shared" si="35"/>
        <v>3850.2470494789422</v>
      </c>
      <c r="H189" s="189">
        <f t="shared" si="29"/>
        <v>25065.108292107914</v>
      </c>
      <c r="I189" s="189">
        <f t="shared" si="30"/>
        <v>1138.059598697675</v>
      </c>
      <c r="J189" s="88">
        <f t="shared" si="31"/>
        <v>7408.7679875218646</v>
      </c>
      <c r="K189" s="189">
        <f t="shared" si="36"/>
        <v>885.20187691533033</v>
      </c>
      <c r="L189" s="88">
        <f t="shared" si="32"/>
        <v>5762.6642187188008</v>
      </c>
      <c r="M189" s="89">
        <f t="shared" si="37"/>
        <v>30827.772510826715</v>
      </c>
      <c r="N189" s="89">
        <f t="shared" si="38"/>
        <v>171626.7725108267</v>
      </c>
      <c r="O189" s="89">
        <f t="shared" si="39"/>
        <v>26363.559525472614</v>
      </c>
      <c r="P189" s="90">
        <f t="shared" si="33"/>
        <v>0.95369820963309671</v>
      </c>
      <c r="Q189" s="1">
        <v>4168.8135713879456</v>
      </c>
      <c r="R189" s="90">
        <f t="shared" si="40"/>
        <v>7.3739336226557858E-2</v>
      </c>
      <c r="S189" s="90">
        <f t="shared" si="40"/>
        <v>7.9347191438801104E-2</v>
      </c>
      <c r="T189" s="92">
        <v>6510</v>
      </c>
      <c r="U189" s="1">
        <v>131129.59099999999</v>
      </c>
      <c r="V189" s="1">
        <v>20038.140433985325</v>
      </c>
      <c r="W189" s="195"/>
      <c r="X189" s="89">
        <v>0</v>
      </c>
      <c r="Y189" s="89">
        <f t="shared" si="41"/>
        <v>0</v>
      </c>
      <c r="Z189" s="1"/>
    </row>
    <row r="190" spans="2:26">
      <c r="B190" s="204">
        <v>3449</v>
      </c>
      <c r="C190" t="s">
        <v>217</v>
      </c>
      <c r="D190" s="1">
        <v>64697</v>
      </c>
      <c r="E190" s="86">
        <f t="shared" si="34"/>
        <v>22772.615276311157</v>
      </c>
      <c r="F190" s="87">
        <f t="shared" si="28"/>
        <v>0.8237962858049197</v>
      </c>
      <c r="G190" s="189">
        <f t="shared" si="35"/>
        <v>3117.7640560499394</v>
      </c>
      <c r="H190" s="189">
        <f t="shared" si="29"/>
        <v>8857.5676832378795</v>
      </c>
      <c r="I190" s="189">
        <f t="shared" si="30"/>
        <v>737.48296166618911</v>
      </c>
      <c r="J190" s="88">
        <f t="shared" si="31"/>
        <v>2095.1890940936432</v>
      </c>
      <c r="K190" s="189">
        <f t="shared" si="36"/>
        <v>484.62523988384447</v>
      </c>
      <c r="L190" s="88">
        <f t="shared" si="32"/>
        <v>1376.8203065100022</v>
      </c>
      <c r="M190" s="89">
        <f t="shared" si="37"/>
        <v>10234.387989747882</v>
      </c>
      <c r="N190" s="89">
        <f t="shared" si="38"/>
        <v>74931.387989747876</v>
      </c>
      <c r="O190" s="89">
        <f t="shared" si="39"/>
        <v>26375.004572244939</v>
      </c>
      <c r="P190" s="90">
        <f t="shared" si="33"/>
        <v>0.95411223265625444</v>
      </c>
      <c r="Q190" s="1">
        <v>1226.6136000481074</v>
      </c>
      <c r="R190" s="90">
        <f t="shared" si="40"/>
        <v>3.4908837819465979E-2</v>
      </c>
      <c r="S190" s="90">
        <f t="shared" si="40"/>
        <v>2.7987588992091764E-2</v>
      </c>
      <c r="T190" s="92">
        <v>2841</v>
      </c>
      <c r="U190" s="1">
        <v>62514.684999999998</v>
      </c>
      <c r="V190" s="1">
        <v>22152.616938341602</v>
      </c>
      <c r="W190" s="195"/>
      <c r="X190" s="89">
        <v>0</v>
      </c>
      <c r="Y190" s="89">
        <f t="shared" si="41"/>
        <v>0</v>
      </c>
      <c r="Z190" s="1"/>
    </row>
    <row r="191" spans="2:26">
      <c r="B191" s="204">
        <v>3450</v>
      </c>
      <c r="C191" t="s">
        <v>218</v>
      </c>
      <c r="D191" s="1">
        <v>26425</v>
      </c>
      <c r="E191" s="86">
        <f t="shared" si="34"/>
        <v>16588.198367859382</v>
      </c>
      <c r="F191" s="87">
        <f t="shared" si="28"/>
        <v>0.60007583836244283</v>
      </c>
      <c r="G191" s="189">
        <f t="shared" si="35"/>
        <v>7075.7908774590751</v>
      </c>
      <c r="H191" s="189">
        <f t="shared" si="29"/>
        <v>11271.734867792307</v>
      </c>
      <c r="I191" s="189">
        <f t="shared" si="30"/>
        <v>2902.0288796243099</v>
      </c>
      <c r="J191" s="88">
        <f t="shared" si="31"/>
        <v>4622.9320052415251</v>
      </c>
      <c r="K191" s="189">
        <f t="shared" si="36"/>
        <v>2649.1711578419654</v>
      </c>
      <c r="L191" s="88">
        <f t="shared" si="32"/>
        <v>4220.1296544422503</v>
      </c>
      <c r="M191" s="89">
        <f t="shared" si="37"/>
        <v>15491.864522234559</v>
      </c>
      <c r="N191" s="89">
        <f t="shared" si="38"/>
        <v>41916.864522234559</v>
      </c>
      <c r="O191" s="89">
        <f t="shared" si="39"/>
        <v>26313.160403160429</v>
      </c>
      <c r="P191" s="90">
        <f t="shared" si="33"/>
        <v>0.9518750281818299</v>
      </c>
      <c r="Q191" s="1">
        <v>1709.3431273764982</v>
      </c>
      <c r="R191" s="90">
        <f t="shared" si="40"/>
        <v>8.0782975220274278E-2</v>
      </c>
      <c r="S191" s="90">
        <f t="shared" si="40"/>
        <v>-0.1492141550996712</v>
      </c>
      <c r="T191" s="92">
        <v>1593</v>
      </c>
      <c r="U191" s="1">
        <v>24449.866999999998</v>
      </c>
      <c r="V191" s="1">
        <v>19497.50159489633</v>
      </c>
      <c r="W191" s="195"/>
      <c r="X191" s="89">
        <v>0</v>
      </c>
      <c r="Y191" s="89">
        <f t="shared" si="41"/>
        <v>0</v>
      </c>
      <c r="Z191" s="1"/>
    </row>
    <row r="192" spans="2:26">
      <c r="B192" s="204">
        <v>3451</v>
      </c>
      <c r="C192" t="s">
        <v>219</v>
      </c>
      <c r="D192" s="1">
        <v>151538</v>
      </c>
      <c r="E192" s="86">
        <f t="shared" si="34"/>
        <v>23589.352428393526</v>
      </c>
      <c r="F192" s="87">
        <f t="shared" si="28"/>
        <v>0.85334164211119501</v>
      </c>
      <c r="G192" s="189">
        <f t="shared" si="35"/>
        <v>2595.0522787172231</v>
      </c>
      <c r="H192" s="189">
        <f t="shared" si="29"/>
        <v>16670.61583847944</v>
      </c>
      <c r="I192" s="189">
        <f t="shared" si="30"/>
        <v>451.62495843735991</v>
      </c>
      <c r="J192" s="88">
        <f t="shared" si="31"/>
        <v>2901.2387330015999</v>
      </c>
      <c r="K192" s="189">
        <f t="shared" si="36"/>
        <v>198.76723665501527</v>
      </c>
      <c r="L192" s="88">
        <f t="shared" si="32"/>
        <v>1276.880728271818</v>
      </c>
      <c r="M192" s="89">
        <f t="shared" si="37"/>
        <v>17947.496566751259</v>
      </c>
      <c r="N192" s="89">
        <f t="shared" si="38"/>
        <v>169485.49656675127</v>
      </c>
      <c r="O192" s="89">
        <f t="shared" si="39"/>
        <v>26383.171943765763</v>
      </c>
      <c r="P192" s="90">
        <f t="shared" si="33"/>
        <v>0.95440768621931715</v>
      </c>
      <c r="Q192" s="1">
        <v>1849.6037792006064</v>
      </c>
      <c r="R192" s="90">
        <f t="shared" si="40"/>
        <v>4.8278061576987004E-2</v>
      </c>
      <c r="S192" s="90">
        <f t="shared" si="40"/>
        <v>5.3336688586465029E-2</v>
      </c>
      <c r="T192" s="92">
        <v>6424</v>
      </c>
      <c r="U192" s="1">
        <v>144558.973</v>
      </c>
      <c r="V192" s="1">
        <v>22394.88350116189</v>
      </c>
      <c r="W192" s="195"/>
      <c r="X192" s="89">
        <v>0</v>
      </c>
      <c r="Y192" s="89">
        <f t="shared" si="41"/>
        <v>0</v>
      </c>
      <c r="Z192" s="1"/>
    </row>
    <row r="193" spans="2:28">
      <c r="B193" s="204">
        <v>3452</v>
      </c>
      <c r="C193" t="s">
        <v>220</v>
      </c>
      <c r="D193" s="1">
        <v>51377</v>
      </c>
      <c r="E193" s="86">
        <f t="shared" si="34"/>
        <v>23459.817351598173</v>
      </c>
      <c r="F193" s="87">
        <f t="shared" si="28"/>
        <v>0.8486557281812096</v>
      </c>
      <c r="G193" s="189">
        <f t="shared" si="35"/>
        <v>2677.9547278662494</v>
      </c>
      <c r="H193" s="189">
        <f t="shared" si="29"/>
        <v>5864.7208540270858</v>
      </c>
      <c r="I193" s="189">
        <f t="shared" si="30"/>
        <v>496.96223531573355</v>
      </c>
      <c r="J193" s="88">
        <f t="shared" si="31"/>
        <v>1088.3472953414566</v>
      </c>
      <c r="K193" s="189">
        <f t="shared" si="36"/>
        <v>244.10451353338891</v>
      </c>
      <c r="L193" s="88">
        <f t="shared" si="32"/>
        <v>534.58888463812173</v>
      </c>
      <c r="M193" s="89">
        <f t="shared" si="37"/>
        <v>6399.309738665208</v>
      </c>
      <c r="N193" s="89">
        <f t="shared" si="38"/>
        <v>57776.309738665208</v>
      </c>
      <c r="O193" s="89">
        <f t="shared" si="39"/>
        <v>26381.876592997814</v>
      </c>
      <c r="P193" s="90">
        <f t="shared" si="33"/>
        <v>0.95436082708001746</v>
      </c>
      <c r="Q193" s="1">
        <v>794.68424290931216</v>
      </c>
      <c r="R193" s="90">
        <f t="shared" si="40"/>
        <v>3.1807535329974046E-2</v>
      </c>
      <c r="S193" s="90">
        <f t="shared" si="40"/>
        <v>9.1925756515087702E-3</v>
      </c>
      <c r="T193" s="92">
        <v>2190</v>
      </c>
      <c r="U193" s="1">
        <v>49793.201000000001</v>
      </c>
      <c r="V193" s="1">
        <v>23246.125583566762</v>
      </c>
      <c r="W193" s="195"/>
      <c r="X193" s="89">
        <v>0</v>
      </c>
      <c r="Y193" s="89">
        <f t="shared" si="41"/>
        <v>0</v>
      </c>
      <c r="Z193" s="1"/>
    </row>
    <row r="194" spans="2:28">
      <c r="B194" s="204">
        <v>3453</v>
      </c>
      <c r="C194" t="s">
        <v>221</v>
      </c>
      <c r="D194" s="1">
        <v>82564</v>
      </c>
      <c r="E194" s="86">
        <f t="shared" si="34"/>
        <v>24668.060950104573</v>
      </c>
      <c r="F194" s="87">
        <f t="shared" si="28"/>
        <v>0.89236377737626782</v>
      </c>
      <c r="G194" s="189">
        <f t="shared" si="35"/>
        <v>1904.678824822153</v>
      </c>
      <c r="H194" s="189">
        <f t="shared" si="29"/>
        <v>6374.9600266797461</v>
      </c>
      <c r="I194" s="189">
        <f t="shared" si="30"/>
        <v>74.076975838493482</v>
      </c>
      <c r="J194" s="88">
        <f t="shared" si="31"/>
        <v>247.93563813143768</v>
      </c>
      <c r="K194" s="189">
        <f t="shared" si="36"/>
        <v>-178.78074594385117</v>
      </c>
      <c r="L194" s="88">
        <f t="shared" si="32"/>
        <v>-598.3791566740698</v>
      </c>
      <c r="M194" s="89">
        <f t="shared" si="37"/>
        <v>5776.5808700056759</v>
      </c>
      <c r="N194" s="89">
        <f t="shared" si="38"/>
        <v>88340.58087000568</v>
      </c>
      <c r="O194" s="89">
        <f t="shared" si="39"/>
        <v>26393.959028982874</v>
      </c>
      <c r="P194" s="90">
        <f t="shared" si="33"/>
        <v>0.95479790757196792</v>
      </c>
      <c r="Q194" s="1">
        <v>267.41749361526581</v>
      </c>
      <c r="R194" s="90">
        <f t="shared" si="40"/>
        <v>2.4097003484279064E-2</v>
      </c>
      <c r="S194" s="90">
        <f t="shared" si="40"/>
        <v>1.3081917698371179E-2</v>
      </c>
      <c r="T194" s="92">
        <v>3347</v>
      </c>
      <c r="U194" s="1">
        <v>80621.269</v>
      </c>
      <c r="V194" s="1">
        <v>24349.522500755058</v>
      </c>
      <c r="W194" s="195"/>
      <c r="X194" s="89">
        <v>0</v>
      </c>
      <c r="Y194" s="89">
        <f t="shared" si="41"/>
        <v>0</v>
      </c>
      <c r="Z194" s="1"/>
    </row>
    <row r="195" spans="2:28" ht="32.15" customHeight="1">
      <c r="B195" s="204">
        <v>3454</v>
      </c>
      <c r="C195" t="s">
        <v>222</v>
      </c>
      <c r="D195" s="1">
        <v>44267</v>
      </c>
      <c r="E195" s="86">
        <f t="shared" si="34"/>
        <v>26570.82833133253</v>
      </c>
      <c r="F195" s="87">
        <f t="shared" si="28"/>
        <v>0.96119613072642973</v>
      </c>
      <c r="G195" s="189">
        <f t="shared" si="35"/>
        <v>686.90770083626035</v>
      </c>
      <c r="H195" s="189">
        <f t="shared" si="29"/>
        <v>1144.3882295932096</v>
      </c>
      <c r="I195" s="189">
        <f t="shared" si="30"/>
        <v>0</v>
      </c>
      <c r="J195" s="88">
        <f t="shared" si="31"/>
        <v>0</v>
      </c>
      <c r="K195" s="189">
        <f t="shared" si="36"/>
        <v>-252.85772178234464</v>
      </c>
      <c r="L195" s="88">
        <f t="shared" si="32"/>
        <v>-421.2609644893862</v>
      </c>
      <c r="M195" s="89">
        <f t="shared" si="37"/>
        <v>723.12726510382345</v>
      </c>
      <c r="N195" s="89">
        <f t="shared" si="38"/>
        <v>44990.127265103823</v>
      </c>
      <c r="O195" s="89">
        <f t="shared" si="39"/>
        <v>27004.878310386448</v>
      </c>
      <c r="P195" s="90">
        <f t="shared" si="33"/>
        <v>0.97689783016936915</v>
      </c>
      <c r="Q195" s="1">
        <v>418.84293140509055</v>
      </c>
      <c r="R195" s="93">
        <f t="shared" si="40"/>
        <v>4.987881343273784E-2</v>
      </c>
      <c r="S195" s="93">
        <f t="shared" si="40"/>
        <v>3.8535584956273627E-2</v>
      </c>
      <c r="T195" s="92">
        <v>1666</v>
      </c>
      <c r="U195" s="1">
        <v>42163.913999999997</v>
      </c>
      <c r="V195" s="1">
        <v>25584.899271844657</v>
      </c>
      <c r="W195" s="195"/>
      <c r="X195" s="89">
        <v>0</v>
      </c>
      <c r="Y195" s="89">
        <f t="shared" si="41"/>
        <v>0</v>
      </c>
      <c r="Z195" s="1"/>
      <c r="AB195" s="46"/>
    </row>
    <row r="196" spans="2:28">
      <c r="B196" s="204">
        <v>3901</v>
      </c>
      <c r="C196" t="s">
        <v>223</v>
      </c>
      <c r="D196" s="1">
        <v>651262</v>
      </c>
      <c r="E196" s="86">
        <f t="shared" si="34"/>
        <v>23116.530011003444</v>
      </c>
      <c r="F196" s="87">
        <f t="shared" si="28"/>
        <v>0.83623735494148932</v>
      </c>
      <c r="G196" s="189">
        <f t="shared" si="35"/>
        <v>2897.6586258468756</v>
      </c>
      <c r="H196" s="189">
        <f t="shared" si="29"/>
        <v>81635.736465984039</v>
      </c>
      <c r="I196" s="189">
        <f t="shared" si="30"/>
        <v>617.11280452388849</v>
      </c>
      <c r="J196" s="88">
        <f t="shared" si="31"/>
        <v>17385.91904185151</v>
      </c>
      <c r="K196" s="189">
        <f t="shared" si="36"/>
        <v>364.25508274154384</v>
      </c>
      <c r="L196" s="88">
        <f t="shared" si="32"/>
        <v>10262.158446077514</v>
      </c>
      <c r="M196" s="89">
        <f t="shared" si="37"/>
        <v>91897.894912061558</v>
      </c>
      <c r="N196" s="89">
        <f t="shared" si="38"/>
        <v>743159.89491206151</v>
      </c>
      <c r="O196" s="89">
        <f t="shared" si="39"/>
        <v>26378.443719591862</v>
      </c>
      <c r="P196" s="90">
        <f t="shared" si="33"/>
        <v>0.95423664334762004</v>
      </c>
      <c r="Q196" s="1">
        <v>6910.3998289880255</v>
      </c>
      <c r="R196" s="93">
        <f t="shared" si="40"/>
        <v>6.4619351821070661E-2</v>
      </c>
      <c r="S196" s="94">
        <f t="shared" si="40"/>
        <v>5.9555674074858976E-2</v>
      </c>
      <c r="T196" s="92">
        <v>28173</v>
      </c>
      <c r="U196" s="1">
        <v>611732.25800000003</v>
      </c>
      <c r="V196" s="1">
        <v>21817.192410570991</v>
      </c>
      <c r="W196" s="195"/>
      <c r="X196" s="89">
        <v>0</v>
      </c>
      <c r="Y196" s="89">
        <f t="shared" si="41"/>
        <v>0</v>
      </c>
      <c r="Z196" s="1"/>
      <c r="AA196" s="1"/>
    </row>
    <row r="197" spans="2:28">
      <c r="B197" s="204">
        <v>3903</v>
      </c>
      <c r="C197" t="s">
        <v>224</v>
      </c>
      <c r="D197" s="1">
        <v>656542</v>
      </c>
      <c r="E197" s="86">
        <f t="shared" si="34"/>
        <v>24239.164143838145</v>
      </c>
      <c r="F197" s="87">
        <f t="shared" si="28"/>
        <v>0.87684849326380077</v>
      </c>
      <c r="G197" s="189">
        <f t="shared" si="35"/>
        <v>2179.1727808326668</v>
      </c>
      <c r="H197" s="189">
        <f t="shared" si="29"/>
        <v>59025.073941633615</v>
      </c>
      <c r="I197" s="189">
        <f t="shared" si="30"/>
        <v>224.19085803174329</v>
      </c>
      <c r="J197" s="88">
        <f t="shared" si="31"/>
        <v>6072.4335806477993</v>
      </c>
      <c r="K197" s="189">
        <f t="shared" si="36"/>
        <v>-28.666863750601351</v>
      </c>
      <c r="L197" s="88">
        <f t="shared" si="32"/>
        <v>-776.47067154878823</v>
      </c>
      <c r="M197" s="89">
        <f t="shared" si="37"/>
        <v>58248.60327008483</v>
      </c>
      <c r="N197" s="89">
        <f t="shared" si="38"/>
        <v>714790.60327008483</v>
      </c>
      <c r="O197" s="89">
        <f t="shared" si="39"/>
        <v>26389.670060920209</v>
      </c>
      <c r="P197" s="90">
        <f t="shared" si="33"/>
        <v>0.95464275473084315</v>
      </c>
      <c r="Q197" s="1">
        <v>1990.6005951787301</v>
      </c>
      <c r="R197" s="93">
        <f t="shared" si="40"/>
        <v>6.9686007169654049E-2</v>
      </c>
      <c r="S197" s="93">
        <f t="shared" si="40"/>
        <v>6.6487138138392715E-2</v>
      </c>
      <c r="T197" s="92">
        <v>27086</v>
      </c>
      <c r="U197" s="1">
        <v>613770.76599999995</v>
      </c>
      <c r="V197" s="1">
        <v>22728.041695982225</v>
      </c>
      <c r="W197" s="195"/>
      <c r="X197" s="89">
        <v>0</v>
      </c>
      <c r="Y197" s="89">
        <f t="shared" si="41"/>
        <v>0</v>
      </c>
      <c r="Z197" s="1"/>
      <c r="AA197" s="1"/>
    </row>
    <row r="198" spans="2:28">
      <c r="B198" s="204">
        <v>3905</v>
      </c>
      <c r="C198" t="s">
        <v>225</v>
      </c>
      <c r="D198" s="1">
        <v>1535941</v>
      </c>
      <c r="E198" s="86">
        <f t="shared" si="34"/>
        <v>25494.489260697803</v>
      </c>
      <c r="F198" s="87">
        <f t="shared" si="28"/>
        <v>0.92225971003442575</v>
      </c>
      <c r="G198" s="189">
        <f t="shared" si="35"/>
        <v>1375.7647060424858</v>
      </c>
      <c r="H198" s="189">
        <f t="shared" si="29"/>
        <v>82884.320480235605</v>
      </c>
      <c r="I198" s="189">
        <f t="shared" si="30"/>
        <v>0</v>
      </c>
      <c r="J198" s="88">
        <f t="shared" si="31"/>
        <v>0</v>
      </c>
      <c r="K198" s="189">
        <f t="shared" si="36"/>
        <v>-252.85772178234464</v>
      </c>
      <c r="L198" s="88">
        <f t="shared" si="32"/>
        <v>-15233.666306499135</v>
      </c>
      <c r="M198" s="89">
        <f t="shared" si="37"/>
        <v>67650.654173736475</v>
      </c>
      <c r="N198" s="89">
        <f t="shared" si="38"/>
        <v>1603591.6541737365</v>
      </c>
      <c r="O198" s="89">
        <f t="shared" si="39"/>
        <v>26617.396244957949</v>
      </c>
      <c r="P198" s="90">
        <f t="shared" si="33"/>
        <v>0.96288071872024783</v>
      </c>
      <c r="Q198" s="1">
        <v>6193.2790668854141</v>
      </c>
      <c r="R198" s="93">
        <f t="shared" si="40"/>
        <v>6.5155192963416625E-2</v>
      </c>
      <c r="S198" s="93">
        <f t="shared" si="40"/>
        <v>5.7800272134269685E-2</v>
      </c>
      <c r="T198" s="92">
        <v>60246</v>
      </c>
      <c r="U198" s="1">
        <v>1441987.9939999999</v>
      </c>
      <c r="V198" s="1">
        <v>24101.420591676415</v>
      </c>
      <c r="W198" s="195"/>
      <c r="X198" s="89">
        <v>0</v>
      </c>
      <c r="Y198" s="89">
        <f t="shared" si="41"/>
        <v>0</v>
      </c>
      <c r="Z198" s="1"/>
    </row>
    <row r="199" spans="2:28">
      <c r="B199" s="204">
        <v>3907</v>
      </c>
      <c r="C199" t="s">
        <v>226</v>
      </c>
      <c r="D199" s="1">
        <v>1584293</v>
      </c>
      <c r="E199" s="86">
        <f t="shared" si="34"/>
        <v>23624.302883898483</v>
      </c>
      <c r="F199" s="87">
        <f t="shared" ref="F199:F262" si="42">E199/E$365</f>
        <v>0.85460597012459294</v>
      </c>
      <c r="G199" s="189">
        <f t="shared" si="35"/>
        <v>2572.6839871940506</v>
      </c>
      <c r="H199" s="189">
        <f t="shared" ref="H199:H262" si="43">G199*T199/1000</f>
        <v>172529.33354920743</v>
      </c>
      <c r="I199" s="189">
        <f t="shared" ref="I199:I262" si="44">IF(E199+Y199&lt;(E$365+Y$365)*0.9,((E$365+Y$365)*0.9-E199-Y199)*0.35,0)</f>
        <v>439.39229901062498</v>
      </c>
      <c r="J199" s="88">
        <f t="shared" ref="J199:J262" si="45">I199*T199/1000</f>
        <v>29466.526356250532</v>
      </c>
      <c r="K199" s="189">
        <f t="shared" si="36"/>
        <v>186.53457722828034</v>
      </c>
      <c r="L199" s="88">
        <f t="shared" ref="L199:L262" si="46">K199*T199/1000</f>
        <v>12509.381818082937</v>
      </c>
      <c r="M199" s="89">
        <f t="shared" si="37"/>
        <v>185038.71536729037</v>
      </c>
      <c r="N199" s="89">
        <f t="shared" si="38"/>
        <v>1769331.7153672904</v>
      </c>
      <c r="O199" s="89">
        <f t="shared" si="39"/>
        <v>26383.521448320815</v>
      </c>
      <c r="P199" s="90">
        <f t="shared" ref="P199:P262" si="47">O199/O$365</f>
        <v>0.95442032949945121</v>
      </c>
      <c r="Q199" s="1">
        <v>20322.855158896651</v>
      </c>
      <c r="R199" s="93">
        <f t="shared" si="40"/>
        <v>5.4282995413599766E-2</v>
      </c>
      <c r="S199" s="93">
        <f t="shared" si="40"/>
        <v>4.9503805550402451E-2</v>
      </c>
      <c r="T199" s="92">
        <v>67062</v>
      </c>
      <c r="U199" s="1">
        <v>1502720.8130000001</v>
      </c>
      <c r="V199" s="1">
        <v>22509.973531262174</v>
      </c>
      <c r="W199" s="195"/>
      <c r="X199" s="89">
        <v>0</v>
      </c>
      <c r="Y199" s="89">
        <f t="shared" si="41"/>
        <v>0</v>
      </c>
      <c r="Z199" s="1"/>
    </row>
    <row r="200" spans="2:28">
      <c r="B200" s="204">
        <v>3909</v>
      </c>
      <c r="C200" t="s">
        <v>227</v>
      </c>
      <c r="D200" s="1">
        <v>1138020</v>
      </c>
      <c r="E200" s="86">
        <f t="shared" ref="E200:E263" si="48">D200/T200*1000</f>
        <v>23214.47513361348</v>
      </c>
      <c r="F200" s="87">
        <f t="shared" si="42"/>
        <v>0.83978050654001424</v>
      </c>
      <c r="G200" s="189">
        <f t="shared" ref="G200:G263" si="49">($E$365+$Y$365-E200-Y200)*0.64</f>
        <v>2834.9737473764526</v>
      </c>
      <c r="H200" s="189">
        <f t="shared" si="43"/>
        <v>138976.08304388844</v>
      </c>
      <c r="I200" s="189">
        <f t="shared" si="44"/>
        <v>582.83201161037607</v>
      </c>
      <c r="J200" s="88">
        <f t="shared" si="45"/>
        <v>28571.590873163856</v>
      </c>
      <c r="K200" s="189">
        <f t="shared" ref="K200:K263" si="50">I200+J$367</f>
        <v>329.97428982803143</v>
      </c>
      <c r="L200" s="88">
        <f t="shared" si="46"/>
        <v>16175.999635949756</v>
      </c>
      <c r="M200" s="89">
        <f t="shared" ref="M200:M263" si="51">+H200+L200</f>
        <v>155152.0826798382</v>
      </c>
      <c r="N200" s="89">
        <f t="shared" ref="N200:N263" si="52">D200+M200</f>
        <v>1293172.0826798382</v>
      </c>
      <c r="O200" s="89">
        <f t="shared" ref="O200:O263" si="53">N200/T200*1000</f>
        <v>26379.423170817961</v>
      </c>
      <c r="P200" s="90">
        <f t="shared" si="47"/>
        <v>0.95427207486360532</v>
      </c>
      <c r="Q200" s="1">
        <v>14442.068518675922</v>
      </c>
      <c r="R200" s="93">
        <f t="shared" ref="R200:S263" si="54">(D200-U200)/U200</f>
        <v>5.6072236209556321E-2</v>
      </c>
      <c r="S200" s="93">
        <f t="shared" si="54"/>
        <v>5.2797727215556693E-2</v>
      </c>
      <c r="T200" s="92">
        <v>49022</v>
      </c>
      <c r="U200" s="1">
        <v>1077596.7409999999</v>
      </c>
      <c r="V200" s="1">
        <v>22050.270943319007</v>
      </c>
      <c r="W200" s="195"/>
      <c r="X200" s="89">
        <v>0</v>
      </c>
      <c r="Y200" s="89">
        <f t="shared" ref="Y200:Y263" si="55">X200*1000/T200</f>
        <v>0</v>
      </c>
      <c r="Z200" s="1"/>
    </row>
    <row r="201" spans="2:28">
      <c r="B201" s="204">
        <v>3911</v>
      </c>
      <c r="C201" t="s">
        <v>228</v>
      </c>
      <c r="D201" s="1">
        <v>765058</v>
      </c>
      <c r="E201" s="86">
        <f t="shared" si="48"/>
        <v>27576.613920628628</v>
      </c>
      <c r="F201" s="87">
        <f t="shared" si="42"/>
        <v>0.99758028874802229</v>
      </c>
      <c r="G201" s="189">
        <f t="shared" si="49"/>
        <v>43.204923686757688</v>
      </c>
      <c r="H201" s="189">
        <f t="shared" si="43"/>
        <v>1198.6341978417186</v>
      </c>
      <c r="I201" s="189">
        <f t="shared" si="44"/>
        <v>0</v>
      </c>
      <c r="J201" s="88">
        <f t="shared" si="45"/>
        <v>0</v>
      </c>
      <c r="K201" s="189">
        <f t="shared" si="50"/>
        <v>-252.85772178234464</v>
      </c>
      <c r="L201" s="88">
        <f t="shared" si="46"/>
        <v>-7015.0317754075868</v>
      </c>
      <c r="M201" s="89">
        <f t="shared" si="51"/>
        <v>-5816.3975775658682</v>
      </c>
      <c r="N201" s="89">
        <f t="shared" si="52"/>
        <v>759241.60242243414</v>
      </c>
      <c r="O201" s="89">
        <f t="shared" si="53"/>
        <v>27366.961122533041</v>
      </c>
      <c r="P201" s="90">
        <f t="shared" si="47"/>
        <v>0.98999612705714246</v>
      </c>
      <c r="Q201" s="1">
        <v>2415.1839171496349</v>
      </c>
      <c r="R201" s="93">
        <f t="shared" si="54"/>
        <v>0.11724146382852883</v>
      </c>
      <c r="S201" s="93">
        <f t="shared" si="54"/>
        <v>0.11023429031787157</v>
      </c>
      <c r="T201" s="92">
        <v>27743</v>
      </c>
      <c r="U201" s="1">
        <v>684774.08400000003</v>
      </c>
      <c r="V201" s="1">
        <v>24838.553592803513</v>
      </c>
      <c r="W201" s="195"/>
      <c r="X201" s="89">
        <v>0</v>
      </c>
      <c r="Y201" s="89">
        <f t="shared" si="55"/>
        <v>0</v>
      </c>
      <c r="Z201" s="1"/>
    </row>
    <row r="202" spans="2:28">
      <c r="B202" s="204">
        <v>4001</v>
      </c>
      <c r="C202" t="s">
        <v>229</v>
      </c>
      <c r="D202" s="1">
        <v>950437</v>
      </c>
      <c r="E202" s="86">
        <f t="shared" si="48"/>
        <v>25388.994256711634</v>
      </c>
      <c r="F202" s="87">
        <f t="shared" si="42"/>
        <v>0.91844344249552856</v>
      </c>
      <c r="G202" s="189">
        <f t="shared" si="49"/>
        <v>1443.2815085936338</v>
      </c>
      <c r="H202" s="189">
        <f t="shared" si="43"/>
        <v>54029.243274202679</v>
      </c>
      <c r="I202" s="189">
        <f t="shared" si="44"/>
        <v>0</v>
      </c>
      <c r="J202" s="88">
        <f t="shared" si="45"/>
        <v>0</v>
      </c>
      <c r="K202" s="189">
        <f t="shared" si="50"/>
        <v>-252.85772178234464</v>
      </c>
      <c r="L202" s="88">
        <f t="shared" si="46"/>
        <v>-9465.7288149220713</v>
      </c>
      <c r="M202" s="89">
        <f t="shared" si="51"/>
        <v>44563.51445928061</v>
      </c>
      <c r="N202" s="89">
        <f t="shared" si="52"/>
        <v>995000.51445928065</v>
      </c>
      <c r="O202" s="89">
        <f t="shared" si="53"/>
        <v>26579.418043522925</v>
      </c>
      <c r="P202" s="90">
        <f t="shared" si="47"/>
        <v>0.96150686240624472</v>
      </c>
      <c r="Q202" s="1">
        <v>1086.3797461880677</v>
      </c>
      <c r="R202" s="93">
        <f t="shared" si="54"/>
        <v>8.3771948835863808E-2</v>
      </c>
      <c r="S202" s="94">
        <f t="shared" si="54"/>
        <v>7.9545136907720845E-2</v>
      </c>
      <c r="T202" s="92">
        <v>37435</v>
      </c>
      <c r="U202" s="1">
        <v>876971.397</v>
      </c>
      <c r="V202" s="1">
        <v>23518.233178685401</v>
      </c>
      <c r="W202" s="195"/>
      <c r="X202" s="89">
        <v>0</v>
      </c>
      <c r="Y202" s="89">
        <f t="shared" si="55"/>
        <v>0</v>
      </c>
      <c r="Z202" s="1"/>
    </row>
    <row r="203" spans="2:28">
      <c r="B203" s="204">
        <v>4003</v>
      </c>
      <c r="C203" t="s">
        <v>230</v>
      </c>
      <c r="D203" s="1">
        <v>1348583</v>
      </c>
      <c r="E203" s="86">
        <f t="shared" si="48"/>
        <v>23698.43250272379</v>
      </c>
      <c r="F203" s="87">
        <f t="shared" si="42"/>
        <v>0.85728759908619701</v>
      </c>
      <c r="G203" s="189">
        <f t="shared" si="49"/>
        <v>2525.2410311458539</v>
      </c>
      <c r="H203" s="189">
        <f t="shared" si="43"/>
        <v>143701.36611838598</v>
      </c>
      <c r="I203" s="189">
        <f t="shared" si="44"/>
        <v>413.44693242176743</v>
      </c>
      <c r="J203" s="88">
        <f t="shared" si="45"/>
        <v>23527.611136393098</v>
      </c>
      <c r="K203" s="189">
        <f t="shared" si="50"/>
        <v>160.58921063942279</v>
      </c>
      <c r="L203" s="88">
        <f t="shared" si="46"/>
        <v>9138.489620646993</v>
      </c>
      <c r="M203" s="89">
        <f t="shared" si="51"/>
        <v>152839.85573903297</v>
      </c>
      <c r="N203" s="89">
        <f t="shared" si="52"/>
        <v>1501422.8557390328</v>
      </c>
      <c r="O203" s="89">
        <f t="shared" si="53"/>
        <v>26384.262744509066</v>
      </c>
      <c r="P203" s="90">
        <f t="shared" si="47"/>
        <v>0.9544471457890672</v>
      </c>
      <c r="Q203" s="1">
        <v>5786.2617931492859</v>
      </c>
      <c r="R203" s="93">
        <f t="shared" si="54"/>
        <v>9.9435664445846575E-2</v>
      </c>
      <c r="S203" s="93">
        <f t="shared" si="54"/>
        <v>9.8662856190516235E-2</v>
      </c>
      <c r="T203" s="92">
        <v>56906</v>
      </c>
      <c r="U203" s="1">
        <v>1226613.838</v>
      </c>
      <c r="V203" s="1">
        <v>21570.250026377798</v>
      </c>
      <c r="W203" s="195"/>
      <c r="X203" s="89">
        <v>0</v>
      </c>
      <c r="Y203" s="89">
        <f t="shared" si="55"/>
        <v>0</v>
      </c>
      <c r="Z203" s="1"/>
    </row>
    <row r="204" spans="2:28">
      <c r="B204" s="204">
        <v>4005</v>
      </c>
      <c r="C204" t="s">
        <v>231</v>
      </c>
      <c r="D204" s="1">
        <v>315793</v>
      </c>
      <c r="E204" s="86">
        <f t="shared" si="48"/>
        <v>23586.003435656134</v>
      </c>
      <c r="F204" s="87">
        <f t="shared" si="42"/>
        <v>0.85322049275066814</v>
      </c>
      <c r="G204" s="189">
        <f t="shared" si="49"/>
        <v>2597.195634069154</v>
      </c>
      <c r="H204" s="189">
        <f t="shared" si="43"/>
        <v>34773.852344551909</v>
      </c>
      <c r="I204" s="189">
        <f t="shared" si="44"/>
        <v>452.79710589544715</v>
      </c>
      <c r="J204" s="88">
        <f t="shared" si="45"/>
        <v>6062.5004508341417</v>
      </c>
      <c r="K204" s="189">
        <f t="shared" si="50"/>
        <v>199.93938411310251</v>
      </c>
      <c r="L204" s="88">
        <f t="shared" si="46"/>
        <v>2676.9884138903299</v>
      </c>
      <c r="M204" s="89">
        <f t="shared" si="51"/>
        <v>37450.840758442238</v>
      </c>
      <c r="N204" s="89">
        <f t="shared" si="52"/>
        <v>353243.84075844224</v>
      </c>
      <c r="O204" s="89">
        <f t="shared" si="53"/>
        <v>26383.13845383839</v>
      </c>
      <c r="P204" s="90">
        <f t="shared" si="47"/>
        <v>0.95440647472571194</v>
      </c>
      <c r="Q204" s="1">
        <v>2496.9234604167868</v>
      </c>
      <c r="R204" s="93">
        <f t="shared" si="54"/>
        <v>8.2322792558618504E-2</v>
      </c>
      <c r="S204" s="93">
        <f t="shared" si="54"/>
        <v>7.7795936454108455E-2</v>
      </c>
      <c r="T204" s="92">
        <v>13389</v>
      </c>
      <c r="U204" s="1">
        <v>291773.39899999998</v>
      </c>
      <c r="V204" s="1">
        <v>21883.552013800345</v>
      </c>
      <c r="W204" s="195"/>
      <c r="X204" s="89">
        <v>0</v>
      </c>
      <c r="Y204" s="89">
        <f t="shared" si="55"/>
        <v>0</v>
      </c>
      <c r="Z204" s="1"/>
    </row>
    <row r="205" spans="2:28">
      <c r="B205" s="204">
        <v>4010</v>
      </c>
      <c r="C205" t="s">
        <v>232</v>
      </c>
      <c r="D205" s="1">
        <v>53401</v>
      </c>
      <c r="E205" s="86">
        <f t="shared" si="48"/>
        <v>22465.713083718972</v>
      </c>
      <c r="F205" s="87">
        <f t="shared" si="42"/>
        <v>0.81269414038617083</v>
      </c>
      <c r="G205" s="189">
        <f t="shared" si="49"/>
        <v>3314.1814593089371</v>
      </c>
      <c r="H205" s="189">
        <f t="shared" si="43"/>
        <v>7877.8093287773427</v>
      </c>
      <c r="I205" s="189">
        <f t="shared" si="44"/>
        <v>844.89872907345352</v>
      </c>
      <c r="J205" s="88">
        <f t="shared" si="45"/>
        <v>2008.324279007599</v>
      </c>
      <c r="K205" s="189">
        <f t="shared" si="50"/>
        <v>592.04100729110883</v>
      </c>
      <c r="L205" s="88">
        <f t="shared" si="46"/>
        <v>1407.2814743309657</v>
      </c>
      <c r="M205" s="89">
        <f t="shared" si="51"/>
        <v>9285.090803108309</v>
      </c>
      <c r="N205" s="89">
        <f t="shared" si="52"/>
        <v>62686.090803108309</v>
      </c>
      <c r="O205" s="89">
        <f t="shared" si="53"/>
        <v>26371.93555031902</v>
      </c>
      <c r="P205" s="90">
        <f t="shared" si="47"/>
        <v>0.95400121120206693</v>
      </c>
      <c r="Q205" s="1">
        <v>515.8261166189186</v>
      </c>
      <c r="R205" s="93">
        <f t="shared" si="54"/>
        <v>3.7603604917169735E-2</v>
      </c>
      <c r="S205" s="93">
        <f t="shared" si="54"/>
        <v>4.2841822527184922E-2</v>
      </c>
      <c r="T205" s="92">
        <v>2377</v>
      </c>
      <c r="U205" s="1">
        <v>51465.703999999998</v>
      </c>
      <c r="V205" s="1">
        <v>21542.781079949767</v>
      </c>
      <c r="W205" s="195"/>
      <c r="X205" s="89">
        <v>0</v>
      </c>
      <c r="Y205" s="89">
        <f t="shared" si="55"/>
        <v>0</v>
      </c>
      <c r="Z205" s="1"/>
    </row>
    <row r="206" spans="2:28">
      <c r="B206" s="204">
        <v>4012</v>
      </c>
      <c r="C206" t="s">
        <v>233</v>
      </c>
      <c r="D206" s="1">
        <v>362068</v>
      </c>
      <c r="E206" s="86">
        <f t="shared" si="48"/>
        <v>25378.005186794704</v>
      </c>
      <c r="F206" s="87">
        <f t="shared" si="42"/>
        <v>0.91804591437360772</v>
      </c>
      <c r="G206" s="189">
        <f t="shared" si="49"/>
        <v>1450.3145133404689</v>
      </c>
      <c r="H206" s="189">
        <f t="shared" si="43"/>
        <v>20691.637161828468</v>
      </c>
      <c r="I206" s="189">
        <f t="shared" si="44"/>
        <v>0</v>
      </c>
      <c r="J206" s="88">
        <f t="shared" si="45"/>
        <v>0</v>
      </c>
      <c r="K206" s="189">
        <f t="shared" si="50"/>
        <v>-252.85772178234464</v>
      </c>
      <c r="L206" s="88">
        <f t="shared" si="46"/>
        <v>-3607.5211166687109</v>
      </c>
      <c r="M206" s="89">
        <f t="shared" si="51"/>
        <v>17084.116045159757</v>
      </c>
      <c r="N206" s="89">
        <f t="shared" si="52"/>
        <v>379152.11604515975</v>
      </c>
      <c r="O206" s="89">
        <f t="shared" si="53"/>
        <v>26575.461978352825</v>
      </c>
      <c r="P206" s="90">
        <f t="shared" si="47"/>
        <v>0.96136375228235305</v>
      </c>
      <c r="Q206" s="1">
        <v>-76.305916952980624</v>
      </c>
      <c r="R206" s="93">
        <f t="shared" si="54"/>
        <v>8.4518275764510598E-2</v>
      </c>
      <c r="S206" s="93">
        <f t="shared" si="54"/>
        <v>8.7786957747960276E-2</v>
      </c>
      <c r="T206" s="92">
        <v>14267</v>
      </c>
      <c r="U206" s="1">
        <v>333851.451</v>
      </c>
      <c r="V206" s="1">
        <v>23329.940670859538</v>
      </c>
      <c r="W206" s="195"/>
      <c r="X206" s="89">
        <v>0</v>
      </c>
      <c r="Y206" s="89">
        <f t="shared" si="55"/>
        <v>0</v>
      </c>
      <c r="Z206" s="1"/>
    </row>
    <row r="207" spans="2:28">
      <c r="B207" s="204">
        <v>4014</v>
      </c>
      <c r="C207" t="s">
        <v>234</v>
      </c>
      <c r="D207" s="1">
        <v>234617</v>
      </c>
      <c r="E207" s="86">
        <f t="shared" si="48"/>
        <v>22607.149739834265</v>
      </c>
      <c r="F207" s="87">
        <f t="shared" si="42"/>
        <v>0.81781059234264197</v>
      </c>
      <c r="G207" s="189">
        <f t="shared" si="49"/>
        <v>3223.6619993951499</v>
      </c>
      <c r="H207" s="189">
        <f t="shared" si="43"/>
        <v>33455.164229722868</v>
      </c>
      <c r="I207" s="189">
        <f t="shared" si="44"/>
        <v>795.39589943310102</v>
      </c>
      <c r="J207" s="88">
        <f t="shared" si="45"/>
        <v>8254.6186443167226</v>
      </c>
      <c r="K207" s="189">
        <f t="shared" si="50"/>
        <v>542.53817765075632</v>
      </c>
      <c r="L207" s="88">
        <f t="shared" si="46"/>
        <v>5630.4612076595495</v>
      </c>
      <c r="M207" s="89">
        <f t="shared" si="51"/>
        <v>39085.625437382419</v>
      </c>
      <c r="N207" s="89">
        <f t="shared" si="52"/>
        <v>273702.62543738243</v>
      </c>
      <c r="O207" s="89">
        <f t="shared" si="53"/>
        <v>26373.349916880172</v>
      </c>
      <c r="P207" s="90">
        <f t="shared" si="47"/>
        <v>0.95405237572163171</v>
      </c>
      <c r="Q207" s="1">
        <v>3434.5172479053726</v>
      </c>
      <c r="R207" s="93">
        <f t="shared" si="54"/>
        <v>4.6936529141035667E-2</v>
      </c>
      <c r="S207" s="93">
        <f t="shared" si="54"/>
        <v>5.3796394623940882E-2</v>
      </c>
      <c r="T207" s="92">
        <v>10378</v>
      </c>
      <c r="U207" s="1">
        <v>224098.59</v>
      </c>
      <c r="V207" s="1">
        <v>21453.052843193567</v>
      </c>
      <c r="W207" s="195"/>
      <c r="X207" s="89">
        <v>0</v>
      </c>
      <c r="Y207" s="89">
        <f t="shared" si="55"/>
        <v>0</v>
      </c>
      <c r="Z207" s="1"/>
    </row>
    <row r="208" spans="2:28">
      <c r="B208" s="204">
        <v>4016</v>
      </c>
      <c r="C208" t="s">
        <v>235</v>
      </c>
      <c r="D208" s="1">
        <v>86589</v>
      </c>
      <c r="E208" s="86">
        <f t="shared" si="48"/>
        <v>21348.372781065089</v>
      </c>
      <c r="F208" s="87">
        <f t="shared" si="42"/>
        <v>0.77227450565656164</v>
      </c>
      <c r="G208" s="189">
        <f t="shared" si="49"/>
        <v>4029.2792530074225</v>
      </c>
      <c r="H208" s="189">
        <f t="shared" si="43"/>
        <v>16342.756650198105</v>
      </c>
      <c r="I208" s="189">
        <f t="shared" si="44"/>
        <v>1235.9678350023128</v>
      </c>
      <c r="J208" s="88">
        <f t="shared" si="45"/>
        <v>5013.08553876938</v>
      </c>
      <c r="K208" s="189">
        <f t="shared" si="50"/>
        <v>983.11011321996807</v>
      </c>
      <c r="L208" s="88">
        <f t="shared" si="46"/>
        <v>3987.4946192201905</v>
      </c>
      <c r="M208" s="89">
        <f t="shared" si="51"/>
        <v>20330.251269418295</v>
      </c>
      <c r="N208" s="89">
        <f t="shared" si="52"/>
        <v>106919.2512694183</v>
      </c>
      <c r="O208" s="89">
        <f t="shared" si="53"/>
        <v>26360.76214729248</v>
      </c>
      <c r="P208" s="90">
        <f t="shared" si="47"/>
        <v>0.95359701485477089</v>
      </c>
      <c r="Q208" s="1">
        <v>1469.4390361827063</v>
      </c>
      <c r="R208" s="93">
        <f t="shared" si="54"/>
        <v>7.1706018002641148E-2</v>
      </c>
      <c r="S208" s="93">
        <f t="shared" si="54"/>
        <v>7.4612518544561413E-2</v>
      </c>
      <c r="T208" s="92">
        <v>4056</v>
      </c>
      <c r="U208" s="1">
        <v>80795.478000000003</v>
      </c>
      <c r="V208" s="1">
        <v>19866.11212195722</v>
      </c>
      <c r="W208" s="195"/>
      <c r="X208" s="89">
        <v>0</v>
      </c>
      <c r="Y208" s="89">
        <f t="shared" si="55"/>
        <v>0</v>
      </c>
      <c r="Z208" s="1"/>
    </row>
    <row r="209" spans="2:27">
      <c r="B209" s="204">
        <v>4018</v>
      </c>
      <c r="C209" t="s">
        <v>236</v>
      </c>
      <c r="D209" s="1">
        <v>147233</v>
      </c>
      <c r="E209" s="86">
        <f t="shared" si="48"/>
        <v>22550.62030938888</v>
      </c>
      <c r="F209" s="87">
        <f t="shared" si="42"/>
        <v>0.81576564782157857</v>
      </c>
      <c r="G209" s="189">
        <f t="shared" si="49"/>
        <v>3259.8408348801968</v>
      </c>
      <c r="H209" s="189">
        <f t="shared" si="43"/>
        <v>21283.500810932805</v>
      </c>
      <c r="I209" s="189">
        <f t="shared" si="44"/>
        <v>815.18120008898597</v>
      </c>
      <c r="J209" s="88">
        <f t="shared" si="45"/>
        <v>5322.3180553809898</v>
      </c>
      <c r="K209" s="189">
        <f t="shared" si="50"/>
        <v>562.32347830664139</v>
      </c>
      <c r="L209" s="88">
        <f t="shared" si="46"/>
        <v>3671.4099898640616</v>
      </c>
      <c r="M209" s="89">
        <f t="shared" si="51"/>
        <v>24954.910800796868</v>
      </c>
      <c r="N209" s="89">
        <f t="shared" si="52"/>
        <v>172187.91080079688</v>
      </c>
      <c r="O209" s="89">
        <f t="shared" si="53"/>
        <v>26372.784622575717</v>
      </c>
      <c r="P209" s="90">
        <f t="shared" si="47"/>
        <v>0.95403192627642097</v>
      </c>
      <c r="Q209" s="1">
        <v>2268.7398045455993</v>
      </c>
      <c r="R209" s="93">
        <f t="shared" si="54"/>
        <v>5.6716136094083089E-2</v>
      </c>
      <c r="S209" s="94">
        <f t="shared" si="54"/>
        <v>6.1409774928012868E-2</v>
      </c>
      <c r="T209" s="92">
        <v>6529</v>
      </c>
      <c r="U209" s="1">
        <v>139330.701</v>
      </c>
      <c r="V209" s="1">
        <v>21245.913540713635</v>
      </c>
      <c r="W209" s="195"/>
      <c r="X209" s="89">
        <v>0</v>
      </c>
      <c r="Y209" s="89">
        <f t="shared" si="55"/>
        <v>0</v>
      </c>
      <c r="Z209" s="1"/>
      <c r="AA209" s="1"/>
    </row>
    <row r="210" spans="2:27">
      <c r="B210" s="204">
        <v>4020</v>
      </c>
      <c r="C210" t="s">
        <v>237</v>
      </c>
      <c r="D210" s="1">
        <v>234058</v>
      </c>
      <c r="E210" s="86">
        <f t="shared" si="48"/>
        <v>20978.578470915119</v>
      </c>
      <c r="F210" s="87">
        <f t="shared" si="42"/>
        <v>0.75889724636872624</v>
      </c>
      <c r="G210" s="189">
        <f t="shared" si="49"/>
        <v>4265.9476115034031</v>
      </c>
      <c r="H210" s="189">
        <f t="shared" si="43"/>
        <v>47595.177501543469</v>
      </c>
      <c r="I210" s="189">
        <f t="shared" si="44"/>
        <v>1365.395843554802</v>
      </c>
      <c r="J210" s="88">
        <f t="shared" si="45"/>
        <v>15233.721426540926</v>
      </c>
      <c r="K210" s="189">
        <f t="shared" si="50"/>
        <v>1112.5381217724573</v>
      </c>
      <c r="L210" s="88">
        <f t="shared" si="46"/>
        <v>12412.587824615308</v>
      </c>
      <c r="M210" s="89">
        <f t="shared" si="51"/>
        <v>60007.765326158777</v>
      </c>
      <c r="N210" s="89">
        <f t="shared" si="52"/>
        <v>294065.76532615878</v>
      </c>
      <c r="O210" s="89">
        <f t="shared" si="53"/>
        <v>26357.064204190985</v>
      </c>
      <c r="P210" s="90">
        <f t="shared" si="47"/>
        <v>0.95346324226189272</v>
      </c>
      <c r="Q210" s="1">
        <v>5523.4928073694755</v>
      </c>
      <c r="R210" s="90">
        <f t="shared" si="54"/>
        <v>6.7870059351288814E-2</v>
      </c>
      <c r="S210" s="90">
        <f t="shared" si="54"/>
        <v>6.5764373117917108E-2</v>
      </c>
      <c r="T210" s="92">
        <v>11157</v>
      </c>
      <c r="U210" s="1">
        <v>219182.098</v>
      </c>
      <c r="V210" s="1">
        <v>19684.068073641669</v>
      </c>
      <c r="W210" s="195"/>
      <c r="X210" s="89">
        <v>0</v>
      </c>
      <c r="Y210" s="89">
        <f t="shared" si="55"/>
        <v>0</v>
      </c>
      <c r="Z210" s="1"/>
    </row>
    <row r="211" spans="2:27">
      <c r="B211" s="204">
        <v>4022</v>
      </c>
      <c r="C211" t="s">
        <v>238</v>
      </c>
      <c r="D211" s="1">
        <v>69448</v>
      </c>
      <c r="E211" s="86">
        <f t="shared" si="48"/>
        <v>23470.091247042921</v>
      </c>
      <c r="F211" s="87">
        <f t="shared" si="42"/>
        <v>0.84902738496306962</v>
      </c>
      <c r="G211" s="189">
        <f t="shared" si="49"/>
        <v>2671.3794347816101</v>
      </c>
      <c r="H211" s="189">
        <f t="shared" si="43"/>
        <v>7904.6117475187848</v>
      </c>
      <c r="I211" s="189">
        <f t="shared" si="44"/>
        <v>493.36637191007156</v>
      </c>
      <c r="J211" s="88">
        <f t="shared" si="45"/>
        <v>1459.8710944819018</v>
      </c>
      <c r="K211" s="189">
        <f t="shared" si="50"/>
        <v>240.50865012772692</v>
      </c>
      <c r="L211" s="88">
        <f t="shared" si="46"/>
        <v>711.66509572794394</v>
      </c>
      <c r="M211" s="89">
        <f t="shared" si="51"/>
        <v>8616.2768432467292</v>
      </c>
      <c r="N211" s="89">
        <f t="shared" si="52"/>
        <v>78064.276843246727</v>
      </c>
      <c r="O211" s="89">
        <f t="shared" si="53"/>
        <v>26381.979331952254</v>
      </c>
      <c r="P211" s="90">
        <f t="shared" si="47"/>
        <v>0.95436454364783574</v>
      </c>
      <c r="Q211" s="1">
        <v>807.92494281672771</v>
      </c>
      <c r="R211" s="90">
        <f t="shared" si="54"/>
        <v>3.1946568205578757E-2</v>
      </c>
      <c r="S211" s="90">
        <f t="shared" si="54"/>
        <v>3.9619033396698401E-2</v>
      </c>
      <c r="T211" s="92">
        <v>2959</v>
      </c>
      <c r="U211" s="1">
        <v>67298.058000000005</v>
      </c>
      <c r="V211" s="1">
        <v>22575.665213015767</v>
      </c>
      <c r="W211" s="195"/>
      <c r="X211" s="89">
        <v>0</v>
      </c>
      <c r="Y211" s="89">
        <f t="shared" si="55"/>
        <v>0</v>
      </c>
      <c r="Z211" s="1"/>
    </row>
    <row r="212" spans="2:27">
      <c r="B212" s="204">
        <v>4024</v>
      </c>
      <c r="C212" t="s">
        <v>239</v>
      </c>
      <c r="D212" s="1">
        <v>43560</v>
      </c>
      <c r="E212" s="86">
        <f t="shared" si="48"/>
        <v>26593.406593406595</v>
      </c>
      <c r="F212" s="87">
        <f t="shared" si="42"/>
        <v>0.96201289631135978</v>
      </c>
      <c r="G212" s="189">
        <f t="shared" si="49"/>
        <v>672.45761310885894</v>
      </c>
      <c r="H212" s="189">
        <f t="shared" si="43"/>
        <v>1101.485570272311</v>
      </c>
      <c r="I212" s="189">
        <f t="shared" si="44"/>
        <v>0</v>
      </c>
      <c r="J212" s="88">
        <f t="shared" si="45"/>
        <v>0</v>
      </c>
      <c r="K212" s="189">
        <f t="shared" si="50"/>
        <v>-252.85772178234464</v>
      </c>
      <c r="L212" s="88">
        <f t="shared" si="46"/>
        <v>-414.1809482794805</v>
      </c>
      <c r="M212" s="89">
        <f t="shared" si="51"/>
        <v>687.30462199283045</v>
      </c>
      <c r="N212" s="89">
        <f t="shared" si="52"/>
        <v>44247.304621992829</v>
      </c>
      <c r="O212" s="89">
        <f t="shared" si="53"/>
        <v>27013.006484733109</v>
      </c>
      <c r="P212" s="90">
        <f t="shared" si="47"/>
        <v>0.97719186577994388</v>
      </c>
      <c r="Q212" s="1">
        <v>352.75145356634681</v>
      </c>
      <c r="R212" s="90">
        <f t="shared" si="54"/>
        <v>3.9063318290689326E-2</v>
      </c>
      <c r="S212" s="90">
        <f t="shared" si="54"/>
        <v>4.4138108612011326E-2</v>
      </c>
      <c r="T212" s="92">
        <v>1638</v>
      </c>
      <c r="U212" s="1">
        <v>41922.373</v>
      </c>
      <c r="V212" s="1">
        <v>25469.242405832323</v>
      </c>
      <c r="W212" s="195"/>
      <c r="X212" s="89">
        <v>0</v>
      </c>
      <c r="Y212" s="89">
        <f t="shared" si="55"/>
        <v>0</v>
      </c>
      <c r="Z212" s="1"/>
    </row>
    <row r="213" spans="2:27">
      <c r="B213" s="204">
        <v>4026</v>
      </c>
      <c r="C213" t="s">
        <v>240</v>
      </c>
      <c r="D213" s="1">
        <v>189359</v>
      </c>
      <c r="E213" s="86">
        <f t="shared" si="48"/>
        <v>34335.267452402542</v>
      </c>
      <c r="F213" s="87">
        <f t="shared" si="42"/>
        <v>1.2420736685799565</v>
      </c>
      <c r="G213" s="189">
        <f t="shared" si="49"/>
        <v>-4282.3333366485476</v>
      </c>
      <c r="H213" s="189">
        <f t="shared" si="43"/>
        <v>-23617.068351616741</v>
      </c>
      <c r="I213" s="189">
        <f t="shared" si="44"/>
        <v>0</v>
      </c>
      <c r="J213" s="88">
        <f t="shared" si="45"/>
        <v>0</v>
      </c>
      <c r="K213" s="189">
        <f t="shared" si="50"/>
        <v>-252.85772178234464</v>
      </c>
      <c r="L213" s="88">
        <f t="shared" si="46"/>
        <v>-1394.5103356296306</v>
      </c>
      <c r="M213" s="89">
        <f t="shared" si="51"/>
        <v>-25011.578687246372</v>
      </c>
      <c r="N213" s="89">
        <f t="shared" si="52"/>
        <v>164347.42131275363</v>
      </c>
      <c r="O213" s="89">
        <f t="shared" si="53"/>
        <v>29800.076393971645</v>
      </c>
      <c r="P213" s="90">
        <f t="shared" si="47"/>
        <v>1.0780137437966386</v>
      </c>
      <c r="Q213" s="1">
        <v>-187.50498997657633</v>
      </c>
      <c r="R213" s="90">
        <f t="shared" si="54"/>
        <v>7.1963037414249406E-2</v>
      </c>
      <c r="S213" s="90">
        <f t="shared" si="54"/>
        <v>7.4684249113941212E-2</v>
      </c>
      <c r="T213" s="92">
        <v>5515</v>
      </c>
      <c r="U213" s="1">
        <v>176646.94899999999</v>
      </c>
      <c r="V213" s="1">
        <v>31949.167842286126</v>
      </c>
      <c r="W213" s="195"/>
      <c r="X213" s="89">
        <v>0</v>
      </c>
      <c r="Y213" s="89">
        <f t="shared" si="55"/>
        <v>0</v>
      </c>
      <c r="Z213" s="1"/>
    </row>
    <row r="214" spans="2:27">
      <c r="B214" s="204">
        <v>4028</v>
      </c>
      <c r="C214" t="s">
        <v>241</v>
      </c>
      <c r="D214" s="1">
        <v>60843</v>
      </c>
      <c r="E214" s="86">
        <f t="shared" si="48"/>
        <v>24702.801461632156</v>
      </c>
      <c r="F214" s="87">
        <f t="shared" si="42"/>
        <v>0.89362051069460369</v>
      </c>
      <c r="G214" s="189">
        <f t="shared" si="49"/>
        <v>1882.4448974444997</v>
      </c>
      <c r="H214" s="189">
        <f t="shared" si="43"/>
        <v>4636.4617824058032</v>
      </c>
      <c r="I214" s="189">
        <f t="shared" si="44"/>
        <v>61.91779680383933</v>
      </c>
      <c r="J214" s="88">
        <f t="shared" si="45"/>
        <v>152.50353352785626</v>
      </c>
      <c r="K214" s="189">
        <f t="shared" si="50"/>
        <v>-190.9399249785053</v>
      </c>
      <c r="L214" s="88">
        <f t="shared" si="46"/>
        <v>-470.28503522205853</v>
      </c>
      <c r="M214" s="89">
        <f t="shared" si="51"/>
        <v>4166.1767471837447</v>
      </c>
      <c r="N214" s="89">
        <f t="shared" si="52"/>
        <v>65009.176747183745</v>
      </c>
      <c r="O214" s="89">
        <f t="shared" si="53"/>
        <v>26394.306434098151</v>
      </c>
      <c r="P214" s="90">
        <f t="shared" si="47"/>
        <v>0.95481047490515125</v>
      </c>
      <c r="Q214" s="1">
        <v>274.89590880621472</v>
      </c>
      <c r="R214" s="90">
        <f t="shared" si="54"/>
        <v>2.4811528783564078E-2</v>
      </c>
      <c r="S214" s="90">
        <f t="shared" si="54"/>
        <v>2.8972355128604882E-2</v>
      </c>
      <c r="T214" s="92">
        <v>2463</v>
      </c>
      <c r="U214" s="1">
        <v>59369.940999999999</v>
      </c>
      <c r="V214" s="1">
        <v>24007.254751314194</v>
      </c>
      <c r="W214" s="195"/>
      <c r="X214" s="89">
        <v>0</v>
      </c>
      <c r="Y214" s="89">
        <f t="shared" si="55"/>
        <v>0</v>
      </c>
      <c r="Z214" s="1"/>
    </row>
    <row r="215" spans="2:27">
      <c r="B215" s="204">
        <v>4030</v>
      </c>
      <c r="C215" t="s">
        <v>242</v>
      </c>
      <c r="D215" s="1">
        <v>39796</v>
      </c>
      <c r="E215" s="86">
        <f t="shared" si="48"/>
        <v>26372.432074221339</v>
      </c>
      <c r="F215" s="87">
        <f t="shared" si="42"/>
        <v>0.95401917288725646</v>
      </c>
      <c r="G215" s="189">
        <f t="shared" si="49"/>
        <v>813.88130538742291</v>
      </c>
      <c r="H215" s="189">
        <f t="shared" si="43"/>
        <v>1228.1468898296212</v>
      </c>
      <c r="I215" s="189">
        <f t="shared" si="44"/>
        <v>0</v>
      </c>
      <c r="J215" s="88">
        <f t="shared" si="45"/>
        <v>0</v>
      </c>
      <c r="K215" s="189">
        <f t="shared" si="50"/>
        <v>-252.85772178234464</v>
      </c>
      <c r="L215" s="88">
        <f t="shared" si="46"/>
        <v>-381.56230216955805</v>
      </c>
      <c r="M215" s="89">
        <f t="shared" si="51"/>
        <v>846.58458766006311</v>
      </c>
      <c r="N215" s="89">
        <f t="shared" si="52"/>
        <v>40642.584587660065</v>
      </c>
      <c r="O215" s="89">
        <f t="shared" si="53"/>
        <v>26933.455657826416</v>
      </c>
      <c r="P215" s="90">
        <f t="shared" si="47"/>
        <v>0.97431412534726669</v>
      </c>
      <c r="Q215" s="1">
        <v>409.08143066643049</v>
      </c>
      <c r="R215" s="90">
        <f t="shared" si="54"/>
        <v>4.9597130461157046E-2</v>
      </c>
      <c r="S215" s="90">
        <f t="shared" si="54"/>
        <v>3.3599294808004901E-2</v>
      </c>
      <c r="T215" s="92">
        <v>1509</v>
      </c>
      <c r="U215" s="1">
        <v>37915.5</v>
      </c>
      <c r="V215" s="1">
        <v>25515.141318977119</v>
      </c>
      <c r="W215" s="195"/>
      <c r="X215" s="89">
        <v>0</v>
      </c>
      <c r="Y215" s="89">
        <f t="shared" si="55"/>
        <v>0</v>
      </c>
      <c r="Z215" s="1"/>
    </row>
    <row r="216" spans="2:27">
      <c r="B216" s="204">
        <v>4032</v>
      </c>
      <c r="C216" t="s">
        <v>243</v>
      </c>
      <c r="D216" s="1">
        <v>33800</v>
      </c>
      <c r="E216" s="86">
        <f t="shared" si="48"/>
        <v>26530.612244897959</v>
      </c>
      <c r="F216" s="87">
        <f t="shared" si="42"/>
        <v>0.95974131922443806</v>
      </c>
      <c r="G216" s="189">
        <f t="shared" si="49"/>
        <v>712.64599615438613</v>
      </c>
      <c r="H216" s="189">
        <f t="shared" si="43"/>
        <v>907.91099910068795</v>
      </c>
      <c r="I216" s="189">
        <f t="shared" si="44"/>
        <v>0</v>
      </c>
      <c r="J216" s="88">
        <f t="shared" si="45"/>
        <v>0</v>
      </c>
      <c r="K216" s="189">
        <f t="shared" si="50"/>
        <v>-252.85772178234464</v>
      </c>
      <c r="L216" s="88">
        <f t="shared" si="46"/>
        <v>-322.14073755070706</v>
      </c>
      <c r="M216" s="89">
        <f t="shared" si="51"/>
        <v>585.77026154998089</v>
      </c>
      <c r="N216" s="89">
        <f t="shared" si="52"/>
        <v>34385.77026154998</v>
      </c>
      <c r="O216" s="89">
        <f t="shared" si="53"/>
        <v>26990.400519269999</v>
      </c>
      <c r="P216" s="90">
        <f t="shared" si="47"/>
        <v>0.97637409802865205</v>
      </c>
      <c r="Q216" s="1">
        <v>171.96224166271389</v>
      </c>
      <c r="R216" s="90">
        <f t="shared" si="54"/>
        <v>8.1019604898208628E-2</v>
      </c>
      <c r="S216" s="90">
        <f t="shared" si="54"/>
        <v>6.5746172489913518E-2</v>
      </c>
      <c r="T216" s="92">
        <v>1274</v>
      </c>
      <c r="U216" s="1">
        <v>31266.777999999998</v>
      </c>
      <c r="V216" s="1">
        <v>24893.931528662422</v>
      </c>
      <c r="W216" s="195"/>
      <c r="X216" s="89">
        <v>0</v>
      </c>
      <c r="Y216" s="89">
        <f t="shared" si="55"/>
        <v>0</v>
      </c>
      <c r="Z216" s="1"/>
    </row>
    <row r="217" spans="2:27">
      <c r="B217" s="204">
        <v>4034</v>
      </c>
      <c r="C217" t="s">
        <v>244</v>
      </c>
      <c r="D217" s="1">
        <v>81585</v>
      </c>
      <c r="E217" s="86">
        <f t="shared" si="48"/>
        <v>36389.384478144515</v>
      </c>
      <c r="F217" s="87">
        <f t="shared" si="42"/>
        <v>1.3163810749047427</v>
      </c>
      <c r="G217" s="189">
        <f t="shared" si="49"/>
        <v>-5596.9682331234098</v>
      </c>
      <c r="H217" s="189">
        <f t="shared" si="43"/>
        <v>-12548.402778662685</v>
      </c>
      <c r="I217" s="189">
        <f t="shared" si="44"/>
        <v>0</v>
      </c>
      <c r="J217" s="88">
        <f t="shared" si="45"/>
        <v>0</v>
      </c>
      <c r="K217" s="189">
        <f t="shared" si="50"/>
        <v>-252.85772178234464</v>
      </c>
      <c r="L217" s="88">
        <f t="shared" si="46"/>
        <v>-566.90701223601673</v>
      </c>
      <c r="M217" s="89">
        <f t="shared" si="51"/>
        <v>-13115.309790898702</v>
      </c>
      <c r="N217" s="89">
        <f t="shared" si="52"/>
        <v>68469.690209101303</v>
      </c>
      <c r="O217" s="89">
        <f t="shared" si="53"/>
        <v>30539.55852323876</v>
      </c>
      <c r="P217" s="90">
        <f t="shared" si="47"/>
        <v>1.1047644100735619</v>
      </c>
      <c r="Q217" s="1">
        <v>-137.62952448367287</v>
      </c>
      <c r="R217" s="90">
        <f t="shared" si="54"/>
        <v>9.8818246128499002E-2</v>
      </c>
      <c r="S217" s="90">
        <f t="shared" si="54"/>
        <v>9.6857821068501687E-2</v>
      </c>
      <c r="T217" s="92">
        <v>2242</v>
      </c>
      <c r="U217" s="1">
        <v>74247.948000000004</v>
      </c>
      <c r="V217" s="1">
        <v>33176.026809651477</v>
      </c>
      <c r="W217" s="195"/>
      <c r="X217" s="89">
        <v>0</v>
      </c>
      <c r="Y217" s="89">
        <f t="shared" si="55"/>
        <v>0</v>
      </c>
      <c r="Z217" s="1"/>
    </row>
    <row r="218" spans="2:27" ht="28.5" customHeight="1">
      <c r="B218" s="204">
        <v>4036</v>
      </c>
      <c r="C218" t="s">
        <v>245</v>
      </c>
      <c r="D218" s="1">
        <v>137316</v>
      </c>
      <c r="E218" s="86">
        <f t="shared" si="48"/>
        <v>35862.104988247585</v>
      </c>
      <c r="F218" s="87">
        <f t="shared" si="42"/>
        <v>1.2973068104828582</v>
      </c>
      <c r="G218" s="189">
        <f t="shared" si="49"/>
        <v>-5259.509359589375</v>
      </c>
      <c r="H218" s="189">
        <f t="shared" si="43"/>
        <v>-20138.661337867718</v>
      </c>
      <c r="I218" s="189">
        <f t="shared" si="44"/>
        <v>0</v>
      </c>
      <c r="J218" s="88">
        <f t="shared" si="45"/>
        <v>0</v>
      </c>
      <c r="K218" s="189">
        <f t="shared" si="50"/>
        <v>-252.85772178234464</v>
      </c>
      <c r="L218" s="88">
        <f t="shared" si="46"/>
        <v>-968.19221670459763</v>
      </c>
      <c r="M218" s="89">
        <f t="shared" si="51"/>
        <v>-21106.853554572313</v>
      </c>
      <c r="N218" s="89">
        <f t="shared" si="52"/>
        <v>116209.14644542769</v>
      </c>
      <c r="O218" s="89">
        <f t="shared" si="53"/>
        <v>30349.737906875867</v>
      </c>
      <c r="P218" s="90">
        <f t="shared" si="47"/>
        <v>1.0978976748816835</v>
      </c>
      <c r="Q218" s="1">
        <v>86.649594447822892</v>
      </c>
      <c r="R218" s="90">
        <f t="shared" si="54"/>
        <v>6.8880429327567508E-2</v>
      </c>
      <c r="S218" s="90">
        <f t="shared" si="54"/>
        <v>7.78133553496312E-2</v>
      </c>
      <c r="T218" s="92">
        <v>3829</v>
      </c>
      <c r="U218" s="1">
        <v>128467.129</v>
      </c>
      <c r="V218" s="1">
        <v>33273.019684019688</v>
      </c>
      <c r="W218" s="195"/>
      <c r="X218" s="89">
        <v>0</v>
      </c>
      <c r="Y218" s="89">
        <f t="shared" si="55"/>
        <v>0</v>
      </c>
      <c r="Z218" s="1"/>
    </row>
    <row r="219" spans="2:27">
      <c r="B219" s="204">
        <v>4201</v>
      </c>
      <c r="C219" t="s">
        <v>246</v>
      </c>
      <c r="D219" s="1">
        <v>145663</v>
      </c>
      <c r="E219" s="86">
        <f t="shared" si="48"/>
        <v>21796.049678288196</v>
      </c>
      <c r="F219" s="87">
        <f t="shared" si="42"/>
        <v>0.78846915702612563</v>
      </c>
      <c r="G219" s="189">
        <f t="shared" si="49"/>
        <v>3742.766038784634</v>
      </c>
      <c r="H219" s="189">
        <f t="shared" si="43"/>
        <v>25012.905437197707</v>
      </c>
      <c r="I219" s="189">
        <f t="shared" si="44"/>
        <v>1079.2809209742252</v>
      </c>
      <c r="J219" s="88">
        <f t="shared" si="45"/>
        <v>7212.834394870747</v>
      </c>
      <c r="K219" s="189">
        <f t="shared" si="50"/>
        <v>826.42319919188049</v>
      </c>
      <c r="L219" s="88">
        <f t="shared" si="46"/>
        <v>5522.9862401993378</v>
      </c>
      <c r="M219" s="89">
        <f t="shared" si="51"/>
        <v>30535.891677397045</v>
      </c>
      <c r="N219" s="89">
        <f t="shared" si="52"/>
        <v>176198.89167739704</v>
      </c>
      <c r="O219" s="89">
        <f t="shared" si="53"/>
        <v>26365.238916264709</v>
      </c>
      <c r="P219" s="90">
        <f t="shared" si="47"/>
        <v>0.95375896136846638</v>
      </c>
      <c r="Q219" s="1">
        <v>3664.8466417182171</v>
      </c>
      <c r="R219" s="90">
        <f t="shared" si="54"/>
        <v>1.5918641587825671E-2</v>
      </c>
      <c r="S219" s="90">
        <f t="shared" si="54"/>
        <v>1.6526703022264125E-2</v>
      </c>
      <c r="T219" s="92">
        <v>6683</v>
      </c>
      <c r="U219" s="1">
        <v>143380.576</v>
      </c>
      <c r="V219" s="1">
        <v>21441.689247794227</v>
      </c>
      <c r="W219" s="195"/>
      <c r="X219" s="89">
        <v>0</v>
      </c>
      <c r="Y219" s="89">
        <f t="shared" si="55"/>
        <v>0</v>
      </c>
      <c r="Z219" s="1"/>
    </row>
    <row r="220" spans="2:27">
      <c r="B220" s="204">
        <v>4202</v>
      </c>
      <c r="C220" t="s">
        <v>247</v>
      </c>
      <c r="D220" s="1">
        <v>586757</v>
      </c>
      <c r="E220" s="86">
        <f t="shared" si="48"/>
        <v>22947.983886737849</v>
      </c>
      <c r="F220" s="87">
        <f t="shared" si="42"/>
        <v>0.83014022163149814</v>
      </c>
      <c r="G220" s="189">
        <f t="shared" si="49"/>
        <v>3005.5281453768562</v>
      </c>
      <c r="H220" s="189">
        <f t="shared" si="43"/>
        <v>76848.349149140835</v>
      </c>
      <c r="I220" s="189">
        <f t="shared" si="44"/>
        <v>676.10394801684663</v>
      </c>
      <c r="J220" s="88">
        <f t="shared" si="45"/>
        <v>17287.301846842751</v>
      </c>
      <c r="K220" s="189">
        <f t="shared" si="50"/>
        <v>423.24622623450199</v>
      </c>
      <c r="L220" s="88">
        <f t="shared" si="46"/>
        <v>10821.98275858998</v>
      </c>
      <c r="M220" s="89">
        <f t="shared" si="51"/>
        <v>87670.331907730812</v>
      </c>
      <c r="N220" s="89">
        <f t="shared" si="52"/>
        <v>674427.33190773078</v>
      </c>
      <c r="O220" s="89">
        <f t="shared" si="53"/>
        <v>26376.758258349204</v>
      </c>
      <c r="P220" s="90">
        <f t="shared" si="47"/>
        <v>0.95417567201452014</v>
      </c>
      <c r="Q220" s="1">
        <v>11913.692400432905</v>
      </c>
      <c r="R220" s="90">
        <f t="shared" si="54"/>
        <v>6.5953613762003024E-2</v>
      </c>
      <c r="S220" s="90">
        <f t="shared" si="54"/>
        <v>5.9700219336554491E-2</v>
      </c>
      <c r="T220" s="92">
        <v>25569</v>
      </c>
      <c r="U220" s="1">
        <v>550452.65800000005</v>
      </c>
      <c r="V220" s="1">
        <v>21655.165742161375</v>
      </c>
      <c r="W220" s="195"/>
      <c r="X220" s="89">
        <v>0</v>
      </c>
      <c r="Y220" s="89">
        <f t="shared" si="55"/>
        <v>0</v>
      </c>
      <c r="Z220" s="1"/>
    </row>
    <row r="221" spans="2:27">
      <c r="B221" s="204">
        <v>4203</v>
      </c>
      <c r="C221" t="s">
        <v>248</v>
      </c>
      <c r="D221" s="1">
        <v>1102591</v>
      </c>
      <c r="E221" s="86">
        <f t="shared" si="48"/>
        <v>23659.227946698709</v>
      </c>
      <c r="F221" s="87">
        <f t="shared" si="42"/>
        <v>0.8558693795603225</v>
      </c>
      <c r="G221" s="189">
        <f t="shared" si="49"/>
        <v>2550.3319470019055</v>
      </c>
      <c r="H221" s="189">
        <f t="shared" si="43"/>
        <v>118853.11972612979</v>
      </c>
      <c r="I221" s="189">
        <f t="shared" si="44"/>
        <v>427.1685270305457</v>
      </c>
      <c r="J221" s="88">
        <f t="shared" si="45"/>
        <v>19907.334865204521</v>
      </c>
      <c r="K221" s="189">
        <f t="shared" si="50"/>
        <v>174.31080524820106</v>
      </c>
      <c r="L221" s="88">
        <f t="shared" si="46"/>
        <v>8123.4064569819138</v>
      </c>
      <c r="M221" s="89">
        <f t="shared" si="51"/>
        <v>126976.52618311171</v>
      </c>
      <c r="N221" s="89">
        <f t="shared" si="52"/>
        <v>1229567.5261831116</v>
      </c>
      <c r="O221" s="89">
        <f t="shared" si="53"/>
        <v>26383.870698948816</v>
      </c>
      <c r="P221" s="90">
        <f t="shared" si="47"/>
        <v>0.95443296359380847</v>
      </c>
      <c r="Q221" s="1">
        <v>12713.345991918977</v>
      </c>
      <c r="R221" s="90">
        <f t="shared" si="54"/>
        <v>7.8151893834680033E-2</v>
      </c>
      <c r="S221" s="90">
        <f t="shared" si="54"/>
        <v>7.7342175226774557E-2</v>
      </c>
      <c r="T221" s="92">
        <v>46603</v>
      </c>
      <c r="U221" s="1">
        <v>1022667.591</v>
      </c>
      <c r="V221" s="1">
        <v>21960.736793506272</v>
      </c>
      <c r="W221" s="195"/>
      <c r="X221" s="89">
        <v>0</v>
      </c>
      <c r="Y221" s="89">
        <f t="shared" si="55"/>
        <v>0</v>
      </c>
      <c r="Z221" s="1"/>
      <c r="AA221" s="1"/>
    </row>
    <row r="222" spans="2:27">
      <c r="B222" s="204">
        <v>4204</v>
      </c>
      <c r="C222" t="s">
        <v>249</v>
      </c>
      <c r="D222" s="1">
        <v>2738950</v>
      </c>
      <c r="E222" s="86">
        <f t="shared" si="48"/>
        <v>22961.010001089806</v>
      </c>
      <c r="F222" s="87">
        <f t="shared" si="42"/>
        <v>0.83061143956107752</v>
      </c>
      <c r="G222" s="189">
        <f t="shared" si="49"/>
        <v>2997.1914321916038</v>
      </c>
      <c r="H222" s="189">
        <f t="shared" si="43"/>
        <v>357525.97437183984</v>
      </c>
      <c r="I222" s="189">
        <f t="shared" si="44"/>
        <v>671.54480799366183</v>
      </c>
      <c r="J222" s="88">
        <f t="shared" si="45"/>
        <v>80106.565511139939</v>
      </c>
      <c r="K222" s="189">
        <f t="shared" si="50"/>
        <v>418.68708621131719</v>
      </c>
      <c r="L222" s="88">
        <f t="shared" si="46"/>
        <v>49943.926452889398</v>
      </c>
      <c r="M222" s="89">
        <f t="shared" si="51"/>
        <v>407469.90082472924</v>
      </c>
      <c r="N222" s="89">
        <f t="shared" si="52"/>
        <v>3146419.9008247294</v>
      </c>
      <c r="O222" s="89">
        <f t="shared" si="53"/>
        <v>26376.888519492732</v>
      </c>
      <c r="P222" s="90">
        <f t="shared" si="47"/>
        <v>0.95418038419381612</v>
      </c>
      <c r="Q222" s="1">
        <v>37036.589193572174</v>
      </c>
      <c r="R222" s="90">
        <f t="shared" si="54"/>
        <v>8.1304526807507049E-2</v>
      </c>
      <c r="S222" s="90">
        <f t="shared" si="54"/>
        <v>7.1641523918870284E-2</v>
      </c>
      <c r="T222" s="92">
        <v>119287</v>
      </c>
      <c r="U222" s="1">
        <v>2533005.21</v>
      </c>
      <c r="V222" s="1">
        <v>21426.017458827111</v>
      </c>
      <c r="W222" s="195"/>
      <c r="X222" s="89">
        <v>0</v>
      </c>
      <c r="Y222" s="89">
        <f t="shared" si="55"/>
        <v>0</v>
      </c>
      <c r="Z222" s="1"/>
      <c r="AA222" s="1"/>
    </row>
    <row r="223" spans="2:27">
      <c r="B223" s="204">
        <v>4205</v>
      </c>
      <c r="C223" t="s">
        <v>250</v>
      </c>
      <c r="D223" s="1">
        <v>542043</v>
      </c>
      <c r="E223" s="86">
        <f t="shared" si="48"/>
        <v>22869.082777824657</v>
      </c>
      <c r="F223" s="87">
        <f t="shared" si="42"/>
        <v>0.8272859846595948</v>
      </c>
      <c r="G223" s="189">
        <f t="shared" si="49"/>
        <v>3056.0248550812994</v>
      </c>
      <c r="H223" s="189">
        <f t="shared" si="43"/>
        <v>72433.901115136949</v>
      </c>
      <c r="I223" s="189">
        <f t="shared" si="44"/>
        <v>703.71933613646411</v>
      </c>
      <c r="J223" s="88">
        <f t="shared" si="45"/>
        <v>16679.555705106472</v>
      </c>
      <c r="K223" s="189">
        <f t="shared" si="50"/>
        <v>450.86161435411947</v>
      </c>
      <c r="L223" s="88">
        <f t="shared" si="46"/>
        <v>10686.32198342134</v>
      </c>
      <c r="M223" s="89">
        <f t="shared" si="51"/>
        <v>83120.223098558286</v>
      </c>
      <c r="N223" s="89">
        <f t="shared" si="52"/>
        <v>625163.22309855826</v>
      </c>
      <c r="O223" s="89">
        <f t="shared" si="53"/>
        <v>26375.969247260073</v>
      </c>
      <c r="P223" s="90">
        <f t="shared" si="47"/>
        <v>0.95414712964480108</v>
      </c>
      <c r="Q223" s="1">
        <v>8836.5341212037893</v>
      </c>
      <c r="R223" s="90">
        <f t="shared" si="54"/>
        <v>7.0378806076656419E-2</v>
      </c>
      <c r="S223" s="90">
        <f t="shared" si="54"/>
        <v>7.3359356291872818E-2</v>
      </c>
      <c r="T223" s="92">
        <v>23702</v>
      </c>
      <c r="U223" s="1">
        <v>506402.96399999998</v>
      </c>
      <c r="V223" s="1">
        <v>21306.082295523393</v>
      </c>
      <c r="W223" s="195"/>
      <c r="X223" s="89">
        <v>0</v>
      </c>
      <c r="Y223" s="89">
        <f t="shared" si="55"/>
        <v>0</v>
      </c>
      <c r="Z223" s="1"/>
    </row>
    <row r="224" spans="2:27">
      <c r="B224" s="204">
        <v>4206</v>
      </c>
      <c r="C224" t="s">
        <v>251</v>
      </c>
      <c r="D224" s="1">
        <v>232778</v>
      </c>
      <c r="E224" s="86">
        <f t="shared" si="48"/>
        <v>23397.125339230071</v>
      </c>
      <c r="F224" s="87">
        <f t="shared" si="42"/>
        <v>0.84638785309036735</v>
      </c>
      <c r="G224" s="189">
        <f t="shared" si="49"/>
        <v>2718.0776157818341</v>
      </c>
      <c r="H224" s="189">
        <f t="shared" si="43"/>
        <v>27042.154199413468</v>
      </c>
      <c r="I224" s="189">
        <f t="shared" si="44"/>
        <v>518.90443964456892</v>
      </c>
      <c r="J224" s="88">
        <f t="shared" si="45"/>
        <v>5162.5802700238164</v>
      </c>
      <c r="K224" s="189">
        <f t="shared" si="50"/>
        <v>266.04671786222428</v>
      </c>
      <c r="L224" s="88">
        <f t="shared" si="46"/>
        <v>2646.8987960112695</v>
      </c>
      <c r="M224" s="89">
        <f t="shared" si="51"/>
        <v>29689.052995424736</v>
      </c>
      <c r="N224" s="89">
        <f t="shared" si="52"/>
        <v>262467.05299542472</v>
      </c>
      <c r="O224" s="89">
        <f t="shared" si="53"/>
        <v>26381.249672874132</v>
      </c>
      <c r="P224" s="90">
        <f t="shared" si="47"/>
        <v>0.95433814832910902</v>
      </c>
      <c r="Q224" s="1">
        <v>189.78177292453256</v>
      </c>
      <c r="R224" s="90">
        <f t="shared" si="54"/>
        <v>7.1120228784559092E-2</v>
      </c>
      <c r="S224" s="90">
        <f t="shared" si="54"/>
        <v>6.3691613266804975E-2</v>
      </c>
      <c r="T224" s="92">
        <v>9949</v>
      </c>
      <c r="U224" s="1">
        <v>217322.00899999999</v>
      </c>
      <c r="V224" s="1">
        <v>21996.15475708502</v>
      </c>
      <c r="W224" s="195"/>
      <c r="X224" s="89">
        <v>0</v>
      </c>
      <c r="Y224" s="89">
        <f t="shared" si="55"/>
        <v>0</v>
      </c>
      <c r="Z224" s="1"/>
    </row>
    <row r="225" spans="2:27">
      <c r="B225" s="204">
        <v>4207</v>
      </c>
      <c r="C225" t="s">
        <v>252</v>
      </c>
      <c r="D225" s="1">
        <v>223295</v>
      </c>
      <c r="E225" s="86">
        <f t="shared" si="48"/>
        <v>23823.215619332124</v>
      </c>
      <c r="F225" s="87">
        <f t="shared" si="42"/>
        <v>0.86180161149741263</v>
      </c>
      <c r="G225" s="189">
        <f t="shared" si="49"/>
        <v>2445.3798365165198</v>
      </c>
      <c r="H225" s="189">
        <f t="shared" si="43"/>
        <v>22920.54520766934</v>
      </c>
      <c r="I225" s="189">
        <f t="shared" si="44"/>
        <v>369.77284160885046</v>
      </c>
      <c r="J225" s="88">
        <f t="shared" si="45"/>
        <v>3465.8808443997555</v>
      </c>
      <c r="K225" s="189">
        <f t="shared" si="50"/>
        <v>116.91511982650582</v>
      </c>
      <c r="L225" s="88">
        <f t="shared" si="46"/>
        <v>1095.8454181338391</v>
      </c>
      <c r="M225" s="89">
        <f t="shared" si="51"/>
        <v>24016.390625803178</v>
      </c>
      <c r="N225" s="89">
        <f t="shared" si="52"/>
        <v>247311.39062580318</v>
      </c>
      <c r="O225" s="89">
        <f t="shared" si="53"/>
        <v>26385.510575675147</v>
      </c>
      <c r="P225" s="90">
        <f t="shared" si="47"/>
        <v>0.95449228591317925</v>
      </c>
      <c r="Q225" s="1">
        <v>1911.3638624606938</v>
      </c>
      <c r="R225" s="90">
        <f t="shared" si="54"/>
        <v>4.3578242126229114E-2</v>
      </c>
      <c r="S225" s="90">
        <f t="shared" si="54"/>
        <v>3.8679336476644718E-2</v>
      </c>
      <c r="T225" s="92">
        <v>9373</v>
      </c>
      <c r="U225" s="1">
        <v>213970.54</v>
      </c>
      <c r="V225" s="1">
        <v>22936.06388680459</v>
      </c>
      <c r="W225" s="195"/>
      <c r="X225" s="89">
        <v>0</v>
      </c>
      <c r="Y225" s="89">
        <f t="shared" si="55"/>
        <v>0</v>
      </c>
      <c r="Z225" s="1"/>
    </row>
    <row r="226" spans="2:27">
      <c r="B226" s="204">
        <v>4211</v>
      </c>
      <c r="C226" t="s">
        <v>253</v>
      </c>
      <c r="D226" s="1">
        <v>52391</v>
      </c>
      <c r="E226" s="86">
        <f t="shared" si="48"/>
        <v>20939.648281374899</v>
      </c>
      <c r="F226" s="87">
        <f t="shared" si="42"/>
        <v>0.75748895201343203</v>
      </c>
      <c r="G226" s="189">
        <f t="shared" si="49"/>
        <v>4290.8629328091447</v>
      </c>
      <c r="H226" s="189">
        <f t="shared" si="43"/>
        <v>10735.739057888481</v>
      </c>
      <c r="I226" s="189">
        <f t="shared" si="44"/>
        <v>1379.0214098938793</v>
      </c>
      <c r="J226" s="88">
        <f t="shared" si="45"/>
        <v>3450.3115675544859</v>
      </c>
      <c r="K226" s="189">
        <f t="shared" si="50"/>
        <v>1126.1636881115346</v>
      </c>
      <c r="L226" s="88">
        <f t="shared" si="46"/>
        <v>2817.6615476550596</v>
      </c>
      <c r="M226" s="89">
        <f t="shared" si="51"/>
        <v>13553.40060554354</v>
      </c>
      <c r="N226" s="89">
        <f t="shared" si="52"/>
        <v>65944.400605543546</v>
      </c>
      <c r="O226" s="89">
        <f t="shared" si="53"/>
        <v>26356.674902295581</v>
      </c>
      <c r="P226" s="90">
        <f t="shared" si="47"/>
        <v>0.95344915931833962</v>
      </c>
      <c r="Q226" s="1">
        <v>928.4318610772134</v>
      </c>
      <c r="R226" s="90">
        <f t="shared" si="54"/>
        <v>0.12630079723332999</v>
      </c>
      <c r="S226" s="90">
        <f t="shared" si="54"/>
        <v>0.12179919532592262</v>
      </c>
      <c r="T226" s="92">
        <v>2502</v>
      </c>
      <c r="U226" s="1">
        <v>46515.993000000002</v>
      </c>
      <c r="V226" s="1">
        <v>18666.128812199036</v>
      </c>
      <c r="W226" s="195"/>
      <c r="X226" s="89">
        <v>0</v>
      </c>
      <c r="Y226" s="89">
        <f t="shared" si="55"/>
        <v>0</v>
      </c>
      <c r="Z226" s="1"/>
    </row>
    <row r="227" spans="2:27">
      <c r="B227" s="204">
        <v>4212</v>
      </c>
      <c r="C227" t="s">
        <v>254</v>
      </c>
      <c r="D227" s="1">
        <v>44433</v>
      </c>
      <c r="E227" s="86">
        <f t="shared" si="48"/>
        <v>19721.704394141147</v>
      </c>
      <c r="F227" s="87">
        <f t="shared" si="42"/>
        <v>0.7134299961821412</v>
      </c>
      <c r="G227" s="189">
        <f t="shared" si="49"/>
        <v>5070.3470206387456</v>
      </c>
      <c r="H227" s="189">
        <f t="shared" si="43"/>
        <v>11423.491837499094</v>
      </c>
      <c r="I227" s="189">
        <f t="shared" si="44"/>
        <v>1805.3017704256924</v>
      </c>
      <c r="J227" s="88">
        <f t="shared" si="45"/>
        <v>4067.3448887690852</v>
      </c>
      <c r="K227" s="189">
        <f t="shared" si="50"/>
        <v>1552.4440486433477</v>
      </c>
      <c r="L227" s="88">
        <f t="shared" si="46"/>
        <v>3497.6564415934627</v>
      </c>
      <c r="M227" s="89">
        <f t="shared" si="51"/>
        <v>14921.148279092557</v>
      </c>
      <c r="N227" s="89">
        <f t="shared" si="52"/>
        <v>59354.148279092558</v>
      </c>
      <c r="O227" s="89">
        <f t="shared" si="53"/>
        <v>26344.495463423238</v>
      </c>
      <c r="P227" s="90">
        <f t="shared" si="47"/>
        <v>0.95300856976002657</v>
      </c>
      <c r="Q227" s="1">
        <v>1724.5138581162828</v>
      </c>
      <c r="R227" s="90">
        <f t="shared" si="54"/>
        <v>2.7088811502470066E-2</v>
      </c>
      <c r="S227" s="90">
        <f t="shared" si="54"/>
        <v>4.1676846108807807E-2</v>
      </c>
      <c r="T227" s="92">
        <v>2253</v>
      </c>
      <c r="U227" s="1">
        <v>43261.108</v>
      </c>
      <c r="V227" s="1">
        <v>18932.651203501096</v>
      </c>
      <c r="W227" s="195"/>
      <c r="X227" s="89">
        <v>0</v>
      </c>
      <c r="Y227" s="89">
        <f t="shared" si="55"/>
        <v>0</v>
      </c>
      <c r="Z227" s="1"/>
    </row>
    <row r="228" spans="2:27">
      <c r="B228" s="204">
        <v>4213</v>
      </c>
      <c r="C228" t="s">
        <v>255</v>
      </c>
      <c r="D228" s="1">
        <v>144228</v>
      </c>
      <c r="E228" s="86">
        <f t="shared" si="48"/>
        <v>22430.482115085535</v>
      </c>
      <c r="F228" s="87">
        <f t="shared" si="42"/>
        <v>0.81141966484818873</v>
      </c>
      <c r="G228" s="189">
        <f t="shared" si="49"/>
        <v>3336.7292792343374</v>
      </c>
      <c r="H228" s="189">
        <f t="shared" si="43"/>
        <v>21455.16926547679</v>
      </c>
      <c r="I228" s="189">
        <f t="shared" si="44"/>
        <v>857.22956809515665</v>
      </c>
      <c r="J228" s="88">
        <f t="shared" si="45"/>
        <v>5511.9861228518566</v>
      </c>
      <c r="K228" s="189">
        <f t="shared" si="50"/>
        <v>604.37184631281207</v>
      </c>
      <c r="L228" s="88">
        <f t="shared" si="46"/>
        <v>3886.1109717913814</v>
      </c>
      <c r="M228" s="89">
        <f t="shared" si="51"/>
        <v>25341.280237268173</v>
      </c>
      <c r="N228" s="89">
        <f t="shared" si="52"/>
        <v>169569.28023726816</v>
      </c>
      <c r="O228" s="89">
        <f t="shared" si="53"/>
        <v>26371.583240632684</v>
      </c>
      <c r="P228" s="90">
        <f t="shared" si="47"/>
        <v>0.95398846644668711</v>
      </c>
      <c r="Q228" s="1">
        <v>2360.4646949346461</v>
      </c>
      <c r="R228" s="90">
        <f t="shared" si="54"/>
        <v>0.10307589057806552</v>
      </c>
      <c r="S228" s="90">
        <f t="shared" si="54"/>
        <v>0.10890864023275504</v>
      </c>
      <c r="T228" s="92">
        <v>6430</v>
      </c>
      <c r="U228" s="1">
        <v>130750.75</v>
      </c>
      <c r="V228" s="1">
        <v>20227.529393564357</v>
      </c>
      <c r="W228" s="195"/>
      <c r="X228" s="89">
        <v>0</v>
      </c>
      <c r="Y228" s="89">
        <f t="shared" si="55"/>
        <v>0</v>
      </c>
      <c r="Z228" s="1"/>
    </row>
    <row r="229" spans="2:27">
      <c r="B229" s="204">
        <v>4214</v>
      </c>
      <c r="C229" t="s">
        <v>256</v>
      </c>
      <c r="D229" s="1">
        <v>135695</v>
      </c>
      <c r="E229" s="86">
        <f t="shared" si="48"/>
        <v>21542.308302905221</v>
      </c>
      <c r="F229" s="87">
        <f t="shared" si="42"/>
        <v>0.77929009699901641</v>
      </c>
      <c r="G229" s="189">
        <f t="shared" si="49"/>
        <v>3905.1605190297378</v>
      </c>
      <c r="H229" s="189">
        <f t="shared" si="43"/>
        <v>24598.606109368317</v>
      </c>
      <c r="I229" s="189">
        <f t="shared" si="44"/>
        <v>1168.0904023582664</v>
      </c>
      <c r="J229" s="88">
        <f t="shared" si="45"/>
        <v>7357.8014444547207</v>
      </c>
      <c r="K229" s="189">
        <f t="shared" si="50"/>
        <v>915.23268057592168</v>
      </c>
      <c r="L229" s="88">
        <f t="shared" si="46"/>
        <v>5765.0506549477304</v>
      </c>
      <c r="M229" s="89">
        <f t="shared" si="51"/>
        <v>30363.656764316045</v>
      </c>
      <c r="N229" s="89">
        <f t="shared" si="52"/>
        <v>166058.65676431605</v>
      </c>
      <c r="O229" s="89">
        <f t="shared" si="53"/>
        <v>26362.701502510885</v>
      </c>
      <c r="P229" s="90">
        <f t="shared" si="47"/>
        <v>0.95366717076819552</v>
      </c>
      <c r="Q229" s="1">
        <v>2985.3580347423376</v>
      </c>
      <c r="R229" s="90">
        <f t="shared" si="54"/>
        <v>3.2139105653271445E-2</v>
      </c>
      <c r="S229" s="90">
        <f t="shared" si="54"/>
        <v>2.5748658737812135E-2</v>
      </c>
      <c r="T229" s="92">
        <v>6299</v>
      </c>
      <c r="U229" s="1">
        <v>131469.682</v>
      </c>
      <c r="V229" s="1">
        <v>21001.546645367413</v>
      </c>
      <c r="W229" s="195"/>
      <c r="X229" s="89">
        <v>0</v>
      </c>
      <c r="Y229" s="89">
        <f t="shared" si="55"/>
        <v>0</v>
      </c>
      <c r="Z229" s="1"/>
    </row>
    <row r="230" spans="2:27">
      <c r="B230" s="204">
        <v>4215</v>
      </c>
      <c r="C230" t="s">
        <v>257</v>
      </c>
      <c r="D230" s="1">
        <v>283630</v>
      </c>
      <c r="E230" s="86">
        <f t="shared" si="48"/>
        <v>23991.710370495686</v>
      </c>
      <c r="F230" s="87">
        <f t="shared" si="42"/>
        <v>0.86789688639236762</v>
      </c>
      <c r="G230" s="189">
        <f t="shared" si="49"/>
        <v>2337.5431957718406</v>
      </c>
      <c r="H230" s="189">
        <f t="shared" si="43"/>
        <v>27634.4356604147</v>
      </c>
      <c r="I230" s="189">
        <f t="shared" si="44"/>
        <v>310.7996787016038</v>
      </c>
      <c r="J230" s="88">
        <f t="shared" si="45"/>
        <v>3674.2738016103599</v>
      </c>
      <c r="K230" s="189">
        <f t="shared" si="50"/>
        <v>57.941956919259155</v>
      </c>
      <c r="L230" s="88">
        <f t="shared" si="46"/>
        <v>684.98981469948171</v>
      </c>
      <c r="M230" s="89">
        <f t="shared" si="51"/>
        <v>28319.425475114182</v>
      </c>
      <c r="N230" s="89">
        <f t="shared" si="52"/>
        <v>311949.4254751142</v>
      </c>
      <c r="O230" s="89">
        <f t="shared" si="53"/>
        <v>26387.195523186787</v>
      </c>
      <c r="P230" s="90">
        <f t="shared" si="47"/>
        <v>0.95455323866212893</v>
      </c>
      <c r="Q230" s="1">
        <v>4647.020967887609</v>
      </c>
      <c r="R230" s="90">
        <f t="shared" si="54"/>
        <v>2.9559684732511544E-2</v>
      </c>
      <c r="S230" s="90">
        <f t="shared" si="54"/>
        <v>2.1895900917889507E-2</v>
      </c>
      <c r="T230" s="92">
        <v>11822</v>
      </c>
      <c r="U230" s="1">
        <v>275486.7</v>
      </c>
      <c r="V230" s="1">
        <v>23477.646156468385</v>
      </c>
      <c r="W230" s="195"/>
      <c r="X230" s="89">
        <v>0</v>
      </c>
      <c r="Y230" s="89">
        <f t="shared" si="55"/>
        <v>0</v>
      </c>
      <c r="Z230" s="1"/>
    </row>
    <row r="231" spans="2:27">
      <c r="B231" s="204">
        <v>4216</v>
      </c>
      <c r="C231" t="s">
        <v>258</v>
      </c>
      <c r="D231" s="1">
        <v>111343</v>
      </c>
      <c r="E231" s="86">
        <f t="shared" si="48"/>
        <v>20441.160271709199</v>
      </c>
      <c r="F231" s="87">
        <f t="shared" si="42"/>
        <v>0.73945621550520735</v>
      </c>
      <c r="G231" s="189">
        <f t="shared" si="49"/>
        <v>4609.8952589951923</v>
      </c>
      <c r="H231" s="189">
        <f t="shared" si="43"/>
        <v>25110.099475746814</v>
      </c>
      <c r="I231" s="189">
        <f t="shared" si="44"/>
        <v>1553.4922132768743</v>
      </c>
      <c r="J231" s="88">
        <f t="shared" si="45"/>
        <v>8461.8720857191347</v>
      </c>
      <c r="K231" s="189">
        <f t="shared" si="50"/>
        <v>1300.6344914945296</v>
      </c>
      <c r="L231" s="88">
        <f t="shared" si="46"/>
        <v>7084.5560751707026</v>
      </c>
      <c r="M231" s="89">
        <f t="shared" si="51"/>
        <v>32194.655550917516</v>
      </c>
      <c r="N231" s="89">
        <f t="shared" si="52"/>
        <v>143537.65555091752</v>
      </c>
      <c r="O231" s="89">
        <f t="shared" si="53"/>
        <v>26351.69002219892</v>
      </c>
      <c r="P231" s="90">
        <f t="shared" si="47"/>
        <v>0.95326883195325729</v>
      </c>
      <c r="Q231" s="1">
        <v>2884.3780005145964</v>
      </c>
      <c r="R231" s="90">
        <f t="shared" si="54"/>
        <v>9.261742985386881E-2</v>
      </c>
      <c r="S231" s="90">
        <f t="shared" si="54"/>
        <v>8.5797346759499155E-2</v>
      </c>
      <c r="T231" s="92">
        <v>5447</v>
      </c>
      <c r="U231" s="1">
        <v>101904.836</v>
      </c>
      <c r="V231" s="1">
        <v>18825.944208387216</v>
      </c>
      <c r="W231" s="195"/>
      <c r="X231" s="89">
        <v>0</v>
      </c>
      <c r="Y231" s="89">
        <f t="shared" si="55"/>
        <v>0</v>
      </c>
      <c r="Z231" s="1"/>
    </row>
    <row r="232" spans="2:27">
      <c r="B232" s="204">
        <v>4217</v>
      </c>
      <c r="C232" t="s">
        <v>259</v>
      </c>
      <c r="D232" s="1">
        <v>42576</v>
      </c>
      <c r="E232" s="86">
        <f t="shared" si="48"/>
        <v>23587.811634349029</v>
      </c>
      <c r="F232" s="87">
        <f t="shared" si="42"/>
        <v>0.85328590409447425</v>
      </c>
      <c r="G232" s="189">
        <f t="shared" si="49"/>
        <v>2596.0383869057009</v>
      </c>
      <c r="H232" s="189">
        <f t="shared" si="43"/>
        <v>4685.8492883647905</v>
      </c>
      <c r="I232" s="189">
        <f t="shared" si="44"/>
        <v>452.16423635293376</v>
      </c>
      <c r="J232" s="88">
        <f t="shared" si="45"/>
        <v>816.15644661704539</v>
      </c>
      <c r="K232" s="189">
        <f t="shared" si="50"/>
        <v>199.30651457058912</v>
      </c>
      <c r="L232" s="88">
        <f t="shared" si="46"/>
        <v>359.74825879991334</v>
      </c>
      <c r="M232" s="89">
        <f t="shared" si="51"/>
        <v>5045.5975471647034</v>
      </c>
      <c r="N232" s="89">
        <f t="shared" si="52"/>
        <v>47621.597547164703</v>
      </c>
      <c r="O232" s="89">
        <f t="shared" si="53"/>
        <v>26383.156535825321</v>
      </c>
      <c r="P232" s="90">
        <f t="shared" si="47"/>
        <v>0.95440712883915002</v>
      </c>
      <c r="Q232" s="1">
        <v>1072.8521499777598</v>
      </c>
      <c r="R232" s="90">
        <f t="shared" si="54"/>
        <v>0.11609495111736892</v>
      </c>
      <c r="S232" s="90">
        <f t="shared" si="54"/>
        <v>9.9399901987081402E-2</v>
      </c>
      <c r="T232" s="92">
        <v>1805</v>
      </c>
      <c r="U232" s="1">
        <v>38147.292000000001</v>
      </c>
      <c r="V232" s="1">
        <v>21455.169853768279</v>
      </c>
      <c r="W232" s="195"/>
      <c r="X232" s="89">
        <v>0</v>
      </c>
      <c r="Y232" s="89">
        <f t="shared" si="55"/>
        <v>0</v>
      </c>
      <c r="Z232" s="1"/>
    </row>
    <row r="233" spans="2:27">
      <c r="B233" s="204">
        <v>4218</v>
      </c>
      <c r="C233" t="s">
        <v>260</v>
      </c>
      <c r="D233" s="1">
        <v>32361</v>
      </c>
      <c r="E233" s="86">
        <f t="shared" si="48"/>
        <v>23348.484848484848</v>
      </c>
      <c r="F233" s="87">
        <f t="shared" si="42"/>
        <v>0.84462828989881222</v>
      </c>
      <c r="G233" s="189">
        <f t="shared" si="49"/>
        <v>2749.207529858777</v>
      </c>
      <c r="H233" s="189">
        <f t="shared" si="43"/>
        <v>3810.4016363842652</v>
      </c>
      <c r="I233" s="189">
        <f t="shared" si="44"/>
        <v>535.92861140539719</v>
      </c>
      <c r="J233" s="88">
        <f t="shared" si="45"/>
        <v>742.79705540788041</v>
      </c>
      <c r="K233" s="189">
        <f t="shared" si="50"/>
        <v>283.07088962305255</v>
      </c>
      <c r="L233" s="88">
        <f t="shared" si="46"/>
        <v>392.33625301755086</v>
      </c>
      <c r="M233" s="89">
        <f t="shared" si="51"/>
        <v>4202.7378894018157</v>
      </c>
      <c r="N233" s="89">
        <f t="shared" si="52"/>
        <v>36563.737889401818</v>
      </c>
      <c r="O233" s="89">
        <f t="shared" si="53"/>
        <v>26380.763267966682</v>
      </c>
      <c r="P233" s="90">
        <f t="shared" si="47"/>
        <v>0.95432055269719351</v>
      </c>
      <c r="Q233" s="1">
        <v>969.09153455356045</v>
      </c>
      <c r="R233" s="90">
        <f t="shared" si="54"/>
        <v>0.13771234282362133</v>
      </c>
      <c r="S233" s="90">
        <f t="shared" si="54"/>
        <v>0.14838352641431904</v>
      </c>
      <c r="T233" s="92">
        <v>1386</v>
      </c>
      <c r="U233" s="1">
        <v>28443.920999999998</v>
      </c>
      <c r="V233" s="1">
        <v>20331.609006433166</v>
      </c>
      <c r="W233" s="195"/>
      <c r="X233" s="89">
        <v>0</v>
      </c>
      <c r="Y233" s="89">
        <f t="shared" si="55"/>
        <v>0</v>
      </c>
      <c r="Z233" s="1"/>
    </row>
    <row r="234" spans="2:27">
      <c r="B234" s="204">
        <v>4219</v>
      </c>
      <c r="C234" t="s">
        <v>261</v>
      </c>
      <c r="D234" s="1">
        <v>80418</v>
      </c>
      <c r="E234" s="86">
        <f t="shared" si="48"/>
        <v>20931.285788651745</v>
      </c>
      <c r="F234" s="87">
        <f t="shared" si="42"/>
        <v>0.75718643996719504</v>
      </c>
      <c r="G234" s="189">
        <f t="shared" si="49"/>
        <v>4296.2149281519632</v>
      </c>
      <c r="H234" s="189">
        <f t="shared" si="43"/>
        <v>16506.057753959842</v>
      </c>
      <c r="I234" s="189">
        <f t="shared" si="44"/>
        <v>1381.9482823469832</v>
      </c>
      <c r="J234" s="88">
        <f t="shared" si="45"/>
        <v>5309.445300777109</v>
      </c>
      <c r="K234" s="189">
        <f t="shared" si="50"/>
        <v>1129.0905605646385</v>
      </c>
      <c r="L234" s="88">
        <f t="shared" si="46"/>
        <v>4337.965933689341</v>
      </c>
      <c r="M234" s="89">
        <f t="shared" si="51"/>
        <v>20844.023687649184</v>
      </c>
      <c r="N234" s="89">
        <f t="shared" si="52"/>
        <v>101262.02368764918</v>
      </c>
      <c r="O234" s="89">
        <f t="shared" si="53"/>
        <v>26356.591277368345</v>
      </c>
      <c r="P234" s="90">
        <f t="shared" si="47"/>
        <v>0.95344613419787716</v>
      </c>
      <c r="Q234" s="1">
        <v>1945.2130416701075</v>
      </c>
      <c r="R234" s="90">
        <f t="shared" si="54"/>
        <v>6.8236420812621573E-2</v>
      </c>
      <c r="S234" s="90">
        <f t="shared" si="54"/>
        <v>6.4343836249535422E-2</v>
      </c>
      <c r="T234" s="92">
        <v>3842</v>
      </c>
      <c r="U234" s="1">
        <v>75281.088000000003</v>
      </c>
      <c r="V234" s="1">
        <v>19665.905956112856</v>
      </c>
      <c r="W234" s="195"/>
      <c r="X234" s="89">
        <v>0</v>
      </c>
      <c r="Y234" s="89">
        <f t="shared" si="55"/>
        <v>0</v>
      </c>
      <c r="Z234" s="1"/>
    </row>
    <row r="235" spans="2:27">
      <c r="B235" s="204">
        <v>4220</v>
      </c>
      <c r="C235" t="s">
        <v>262</v>
      </c>
      <c r="D235" s="1">
        <v>28632</v>
      </c>
      <c r="E235" s="86">
        <f t="shared" si="48"/>
        <v>24534.704370179948</v>
      </c>
      <c r="F235" s="87">
        <f t="shared" si="42"/>
        <v>0.88753962108606643</v>
      </c>
      <c r="G235" s="189">
        <f t="shared" si="49"/>
        <v>1990.0270359739127</v>
      </c>
      <c r="H235" s="189">
        <f t="shared" si="43"/>
        <v>2322.3615509815559</v>
      </c>
      <c r="I235" s="189">
        <f t="shared" si="44"/>
        <v>120.75177881211202</v>
      </c>
      <c r="J235" s="88">
        <f t="shared" si="45"/>
        <v>140.91732587373471</v>
      </c>
      <c r="K235" s="189">
        <f t="shared" si="50"/>
        <v>-132.1059429702326</v>
      </c>
      <c r="L235" s="88">
        <f t="shared" si="46"/>
        <v>-154.16763544626144</v>
      </c>
      <c r="M235" s="89">
        <f t="shared" si="51"/>
        <v>2168.1939155352943</v>
      </c>
      <c r="N235" s="89">
        <f t="shared" si="52"/>
        <v>30800.193915535296</v>
      </c>
      <c r="O235" s="89">
        <f t="shared" si="53"/>
        <v>26392.625463183631</v>
      </c>
      <c r="P235" s="90">
        <f t="shared" si="47"/>
        <v>0.95474966600906597</v>
      </c>
      <c r="Q235" s="1">
        <v>560.44811026262937</v>
      </c>
      <c r="R235" s="90">
        <f t="shared" si="54"/>
        <v>3.5736078009824E-2</v>
      </c>
      <c r="S235" s="90">
        <f t="shared" si="54"/>
        <v>3.12984769900733E-2</v>
      </c>
      <c r="T235" s="92">
        <v>1167</v>
      </c>
      <c r="U235" s="1">
        <v>27644.108</v>
      </c>
      <c r="V235" s="1">
        <v>23790.110154905335</v>
      </c>
      <c r="W235" s="195"/>
      <c r="X235" s="89">
        <v>0</v>
      </c>
      <c r="Y235" s="89">
        <f t="shared" si="55"/>
        <v>0</v>
      </c>
      <c r="Z235" s="1"/>
    </row>
    <row r="236" spans="2:27">
      <c r="B236" s="204">
        <v>4221</v>
      </c>
      <c r="C236" t="s">
        <v>263</v>
      </c>
      <c r="D236" s="1">
        <v>45658</v>
      </c>
      <c r="E236" s="86">
        <f t="shared" si="48"/>
        <v>37765.095119933831</v>
      </c>
      <c r="F236" s="87">
        <f t="shared" si="42"/>
        <v>1.3661472218008019</v>
      </c>
      <c r="G236" s="189">
        <f t="shared" si="49"/>
        <v>-6477.4230438685718</v>
      </c>
      <c r="H236" s="189">
        <f t="shared" si="43"/>
        <v>-7831.2044600371028</v>
      </c>
      <c r="I236" s="189">
        <f t="shared" si="44"/>
        <v>0</v>
      </c>
      <c r="J236" s="88">
        <f t="shared" si="45"/>
        <v>0</v>
      </c>
      <c r="K236" s="189">
        <f t="shared" si="50"/>
        <v>-252.85772178234464</v>
      </c>
      <c r="L236" s="88">
        <f t="shared" si="46"/>
        <v>-305.70498563485467</v>
      </c>
      <c r="M236" s="89">
        <f t="shared" si="51"/>
        <v>-8136.9094456719577</v>
      </c>
      <c r="N236" s="89">
        <f t="shared" si="52"/>
        <v>37521.090554328039</v>
      </c>
      <c r="O236" s="89">
        <f t="shared" si="53"/>
        <v>31034.814354282913</v>
      </c>
      <c r="P236" s="90">
        <f t="shared" si="47"/>
        <v>1.122680222956143</v>
      </c>
      <c r="Q236" s="1">
        <v>-130.99583189151144</v>
      </c>
      <c r="R236" s="90">
        <f t="shared" si="54"/>
        <v>2.1010800244999649E-2</v>
      </c>
      <c r="S236" s="90">
        <f t="shared" si="54"/>
        <v>1.7632766166438999E-2</v>
      </c>
      <c r="T236" s="92">
        <v>1209</v>
      </c>
      <c r="U236" s="1">
        <v>44718.43</v>
      </c>
      <c r="V236" s="1">
        <v>37110.730290456428</v>
      </c>
      <c r="W236" s="195"/>
      <c r="X236" s="89">
        <v>0</v>
      </c>
      <c r="Y236" s="89">
        <f t="shared" si="55"/>
        <v>0</v>
      </c>
      <c r="Z236" s="1"/>
    </row>
    <row r="237" spans="2:27">
      <c r="B237" s="204">
        <v>4222</v>
      </c>
      <c r="C237" t="s">
        <v>264</v>
      </c>
      <c r="D237" s="1">
        <v>69962</v>
      </c>
      <c r="E237" s="86">
        <f t="shared" si="48"/>
        <v>66189.214758751172</v>
      </c>
      <c r="F237" s="87">
        <f t="shared" si="42"/>
        <v>2.3943859155836007</v>
      </c>
      <c r="G237" s="189">
        <f t="shared" si="49"/>
        <v>-24668.859612711669</v>
      </c>
      <c r="H237" s="189">
        <f t="shared" si="43"/>
        <v>-26074.984610636235</v>
      </c>
      <c r="I237" s="189">
        <f t="shared" si="44"/>
        <v>0</v>
      </c>
      <c r="J237" s="88">
        <f t="shared" si="45"/>
        <v>0</v>
      </c>
      <c r="K237" s="189">
        <f t="shared" si="50"/>
        <v>-252.85772178234464</v>
      </c>
      <c r="L237" s="88">
        <f t="shared" si="46"/>
        <v>-267.27061192393825</v>
      </c>
      <c r="M237" s="89">
        <f t="shared" si="51"/>
        <v>-26342.255222560172</v>
      </c>
      <c r="N237" s="89">
        <f t="shared" si="52"/>
        <v>43619.744777439832</v>
      </c>
      <c r="O237" s="89">
        <f t="shared" si="53"/>
        <v>41267.49742425717</v>
      </c>
      <c r="P237" s="90">
        <f t="shared" si="47"/>
        <v>1.4928461527179515</v>
      </c>
      <c r="Q237" s="1">
        <v>-368.08671158751531</v>
      </c>
      <c r="R237" s="90">
        <f t="shared" si="54"/>
        <v>1.6036684323841543E-2</v>
      </c>
      <c r="S237" s="90">
        <f t="shared" si="54"/>
        <v>-1.2657379257604408E-3</v>
      </c>
      <c r="T237" s="92">
        <v>1057</v>
      </c>
      <c r="U237" s="1">
        <v>68857.75</v>
      </c>
      <c r="V237" s="1">
        <v>66273.099133782482</v>
      </c>
      <c r="W237" s="195"/>
      <c r="X237" s="89">
        <v>0</v>
      </c>
      <c r="Y237" s="89">
        <f t="shared" si="55"/>
        <v>0</v>
      </c>
      <c r="Z237" s="1"/>
    </row>
    <row r="238" spans="2:27">
      <c r="B238" s="204">
        <v>4223</v>
      </c>
      <c r="C238" t="s">
        <v>265</v>
      </c>
      <c r="D238" s="1">
        <v>324441</v>
      </c>
      <c r="E238" s="86">
        <f t="shared" si="48"/>
        <v>20570.694902358609</v>
      </c>
      <c r="F238" s="87">
        <f t="shared" si="42"/>
        <v>0.74414211329592361</v>
      </c>
      <c r="G238" s="189">
        <f t="shared" si="49"/>
        <v>4526.9930953795692</v>
      </c>
      <c r="H238" s="189">
        <f t="shared" si="43"/>
        <v>71399.735100326565</v>
      </c>
      <c r="I238" s="189">
        <f t="shared" si="44"/>
        <v>1508.1550925495806</v>
      </c>
      <c r="J238" s="88">
        <f t="shared" si="45"/>
        <v>23786.622119691983</v>
      </c>
      <c r="K238" s="189">
        <f t="shared" si="50"/>
        <v>1255.2973707672359</v>
      </c>
      <c r="L238" s="88">
        <f t="shared" si="46"/>
        <v>19798.550131740845</v>
      </c>
      <c r="M238" s="89">
        <f t="shared" si="51"/>
        <v>91198.285232067414</v>
      </c>
      <c r="N238" s="89">
        <f t="shared" si="52"/>
        <v>415639.2852320674</v>
      </c>
      <c r="O238" s="89">
        <f t="shared" si="53"/>
        <v>26352.985368505415</v>
      </c>
      <c r="P238" s="90">
        <f t="shared" si="47"/>
        <v>0.95331569093116442</v>
      </c>
      <c r="Q238" s="1">
        <v>9187.400492769666</v>
      </c>
      <c r="R238" s="90">
        <f t="shared" si="54"/>
        <v>0.10341036244629832</v>
      </c>
      <c r="S238" s="90">
        <f t="shared" si="54"/>
        <v>9.2916350629981631E-2</v>
      </c>
      <c r="T238" s="92">
        <v>15772</v>
      </c>
      <c r="U238" s="1">
        <v>294034.75900000002</v>
      </c>
      <c r="V238" s="1">
        <v>18821.838368966844</v>
      </c>
      <c r="W238" s="195"/>
      <c r="X238" s="89">
        <v>0</v>
      </c>
      <c r="Y238" s="89">
        <f t="shared" si="55"/>
        <v>0</v>
      </c>
      <c r="Z238" s="1"/>
    </row>
    <row r="239" spans="2:27">
      <c r="B239" s="204">
        <v>4224</v>
      </c>
      <c r="C239" t="s">
        <v>266</v>
      </c>
      <c r="D239" s="1">
        <v>39364</v>
      </c>
      <c r="E239" s="86">
        <f t="shared" si="48"/>
        <v>43544.24778761062</v>
      </c>
      <c r="F239" s="87">
        <f t="shared" si="42"/>
        <v>1.5752072899996497</v>
      </c>
      <c r="G239" s="189">
        <f t="shared" si="49"/>
        <v>-10176.080751181718</v>
      </c>
      <c r="H239" s="189">
        <f t="shared" si="43"/>
        <v>-9199.1769990682733</v>
      </c>
      <c r="I239" s="189">
        <f t="shared" si="44"/>
        <v>0</v>
      </c>
      <c r="J239" s="88">
        <f t="shared" si="45"/>
        <v>0</v>
      </c>
      <c r="K239" s="189">
        <f t="shared" si="50"/>
        <v>-252.85772178234464</v>
      </c>
      <c r="L239" s="88">
        <f t="shared" si="46"/>
        <v>-228.58338049123955</v>
      </c>
      <c r="M239" s="89">
        <f t="shared" si="51"/>
        <v>-9427.7603795595132</v>
      </c>
      <c r="N239" s="89">
        <f t="shared" si="52"/>
        <v>29936.239620440487</v>
      </c>
      <c r="O239" s="89">
        <f t="shared" si="53"/>
        <v>33115.309314646562</v>
      </c>
      <c r="P239" s="90">
        <f t="shared" si="47"/>
        <v>1.1979418475077284</v>
      </c>
      <c r="Q239" s="1">
        <v>29.216284507916498</v>
      </c>
      <c r="R239" s="90">
        <f t="shared" si="54"/>
        <v>6.1821282994307912E-2</v>
      </c>
      <c r="S239" s="90">
        <f t="shared" si="54"/>
        <v>7.4741674712158951E-2</v>
      </c>
      <c r="T239" s="92">
        <v>904</v>
      </c>
      <c r="U239" s="1">
        <v>37072.152000000002</v>
      </c>
      <c r="V239" s="1">
        <v>40516.013114754103</v>
      </c>
      <c r="W239" s="195"/>
      <c r="X239" s="89">
        <v>0</v>
      </c>
      <c r="Y239" s="89">
        <f t="shared" si="55"/>
        <v>0</v>
      </c>
      <c r="Z239" s="1"/>
      <c r="AA239" s="1"/>
    </row>
    <row r="240" spans="2:27">
      <c r="B240" s="204">
        <v>4225</v>
      </c>
      <c r="C240" t="s">
        <v>267</v>
      </c>
      <c r="D240" s="1">
        <v>225731</v>
      </c>
      <c r="E240" s="86">
        <f t="shared" si="48"/>
        <v>20667.551730452298</v>
      </c>
      <c r="F240" s="87">
        <f t="shared" si="42"/>
        <v>0.7476458959871205</v>
      </c>
      <c r="G240" s="189">
        <f t="shared" si="49"/>
        <v>4465.004725399609</v>
      </c>
      <c r="H240" s="189">
        <f t="shared" si="43"/>
        <v>48766.781610814527</v>
      </c>
      <c r="I240" s="189">
        <f t="shared" si="44"/>
        <v>1474.2552027167894</v>
      </c>
      <c r="J240" s="88">
        <f t="shared" si="45"/>
        <v>16101.815324072775</v>
      </c>
      <c r="K240" s="189">
        <f t="shared" si="50"/>
        <v>1221.3974809344447</v>
      </c>
      <c r="L240" s="88">
        <f t="shared" si="46"/>
        <v>13340.103286766005</v>
      </c>
      <c r="M240" s="89">
        <f t="shared" si="51"/>
        <v>62106.88489758053</v>
      </c>
      <c r="N240" s="89">
        <f t="shared" si="52"/>
        <v>287837.88489758054</v>
      </c>
      <c r="O240" s="89">
        <f t="shared" si="53"/>
        <v>26353.953936786354</v>
      </c>
      <c r="P240" s="90">
        <f t="shared" si="47"/>
        <v>0.95335072875807658</v>
      </c>
      <c r="Q240" s="1">
        <v>5850.6936077878563</v>
      </c>
      <c r="R240" s="90">
        <f t="shared" si="54"/>
        <v>7.250467721479581E-2</v>
      </c>
      <c r="S240" s="90">
        <f t="shared" si="54"/>
        <v>6.7300250562865399E-2</v>
      </c>
      <c r="T240" s="92">
        <v>10922</v>
      </c>
      <c r="U240" s="1">
        <v>210470.87700000001</v>
      </c>
      <c r="V240" s="1">
        <v>19364.32762903671</v>
      </c>
      <c r="W240" s="195"/>
      <c r="X240" s="89">
        <v>0</v>
      </c>
      <c r="Y240" s="89">
        <f t="shared" si="55"/>
        <v>0</v>
      </c>
      <c r="Z240" s="1"/>
    </row>
    <row r="241" spans="2:27">
      <c r="B241" s="204">
        <v>4226</v>
      </c>
      <c r="C241" t="s">
        <v>268</v>
      </c>
      <c r="D241" s="1">
        <v>41318</v>
      </c>
      <c r="E241" s="86">
        <f t="shared" si="48"/>
        <v>23031.215161649943</v>
      </c>
      <c r="F241" s="87">
        <f t="shared" si="42"/>
        <v>0.83315110177431229</v>
      </c>
      <c r="G241" s="189">
        <f t="shared" si="49"/>
        <v>2952.2601294331162</v>
      </c>
      <c r="H241" s="189">
        <f t="shared" si="43"/>
        <v>5296.3546722030096</v>
      </c>
      <c r="I241" s="189">
        <f t="shared" si="44"/>
        <v>646.97300179761385</v>
      </c>
      <c r="J241" s="88">
        <f t="shared" si="45"/>
        <v>1160.6695652249193</v>
      </c>
      <c r="K241" s="189">
        <f t="shared" si="50"/>
        <v>394.11528001526921</v>
      </c>
      <c r="L241" s="88">
        <f t="shared" si="46"/>
        <v>707.0428123473929</v>
      </c>
      <c r="M241" s="89">
        <f t="shared" si="51"/>
        <v>6003.3974845504026</v>
      </c>
      <c r="N241" s="89">
        <f t="shared" si="52"/>
        <v>47321.397484550405</v>
      </c>
      <c r="O241" s="89">
        <f t="shared" si="53"/>
        <v>26377.590571098332</v>
      </c>
      <c r="P241" s="90">
        <f t="shared" si="47"/>
        <v>0.95420578081594842</v>
      </c>
      <c r="Q241" s="1">
        <v>742.81380446543426</v>
      </c>
      <c r="R241" s="90">
        <f t="shared" si="54"/>
        <v>3.9480484167759809E-2</v>
      </c>
      <c r="S241" s="90">
        <f t="shared" si="54"/>
        <v>3.4845119689865582E-2</v>
      </c>
      <c r="T241" s="92">
        <v>1794</v>
      </c>
      <c r="U241" s="1">
        <v>39748.701999999997</v>
      </c>
      <c r="V241" s="1">
        <v>22255.712206047032</v>
      </c>
      <c r="W241" s="195"/>
      <c r="X241" s="89">
        <v>0</v>
      </c>
      <c r="Y241" s="89">
        <f t="shared" si="55"/>
        <v>0</v>
      </c>
      <c r="Z241" s="1"/>
    </row>
    <row r="242" spans="2:27">
      <c r="B242" s="204">
        <v>4227</v>
      </c>
      <c r="C242" t="s">
        <v>269</v>
      </c>
      <c r="D242" s="1">
        <v>165930</v>
      </c>
      <c r="E242" s="86">
        <f t="shared" si="48"/>
        <v>26582.826017302144</v>
      </c>
      <c r="F242" s="87">
        <f t="shared" si="42"/>
        <v>0.9616301453980034</v>
      </c>
      <c r="G242" s="189">
        <f t="shared" si="49"/>
        <v>679.22918181570719</v>
      </c>
      <c r="H242" s="189">
        <f t="shared" si="43"/>
        <v>4239.748552893644</v>
      </c>
      <c r="I242" s="189">
        <f t="shared" si="44"/>
        <v>0</v>
      </c>
      <c r="J242" s="88">
        <f t="shared" si="45"/>
        <v>0</v>
      </c>
      <c r="K242" s="189">
        <f t="shared" si="50"/>
        <v>-252.85772178234464</v>
      </c>
      <c r="L242" s="88">
        <f t="shared" si="46"/>
        <v>-1578.3378993653953</v>
      </c>
      <c r="M242" s="89">
        <f t="shared" si="51"/>
        <v>2661.410653528249</v>
      </c>
      <c r="N242" s="89">
        <f t="shared" si="52"/>
        <v>168591.41065352826</v>
      </c>
      <c r="O242" s="89">
        <f t="shared" si="53"/>
        <v>27009.19747733551</v>
      </c>
      <c r="P242" s="90">
        <f t="shared" si="47"/>
        <v>0.97705407545113576</v>
      </c>
      <c r="Q242" s="1">
        <v>793.7473096221895</v>
      </c>
      <c r="R242" s="90">
        <f t="shared" si="54"/>
        <v>9.1056736219336409E-2</v>
      </c>
      <c r="S242" s="90">
        <f t="shared" si="54"/>
        <v>7.7248104024314271E-2</v>
      </c>
      <c r="T242" s="92">
        <v>6242</v>
      </c>
      <c r="U242" s="1">
        <v>152081.91699999999</v>
      </c>
      <c r="V242" s="1">
        <v>24676.605062469574</v>
      </c>
      <c r="W242" s="195"/>
      <c r="X242" s="89">
        <v>0</v>
      </c>
      <c r="Y242" s="89">
        <f t="shared" si="55"/>
        <v>0</v>
      </c>
      <c r="Z242" s="1"/>
    </row>
    <row r="243" spans="2:27" ht="30.65" customHeight="1">
      <c r="B243" s="204">
        <v>4228</v>
      </c>
      <c r="C243" t="s">
        <v>270</v>
      </c>
      <c r="D243" s="1">
        <v>94473</v>
      </c>
      <c r="E243" s="86">
        <f t="shared" si="48"/>
        <v>49436.420722135008</v>
      </c>
      <c r="F243" s="87">
        <f t="shared" si="42"/>
        <v>1.7883558511063182</v>
      </c>
      <c r="G243" s="189">
        <f t="shared" si="49"/>
        <v>-13947.071429277326</v>
      </c>
      <c r="H243" s="189">
        <f t="shared" si="43"/>
        <v>-26652.853501348971</v>
      </c>
      <c r="I243" s="189">
        <f t="shared" si="44"/>
        <v>0</v>
      </c>
      <c r="J243" s="88">
        <f t="shared" si="45"/>
        <v>0</v>
      </c>
      <c r="K243" s="189">
        <f t="shared" si="50"/>
        <v>-252.85772178234464</v>
      </c>
      <c r="L243" s="88">
        <f t="shared" si="46"/>
        <v>-483.21110632606059</v>
      </c>
      <c r="M243" s="89">
        <f t="shared" si="51"/>
        <v>-27136.064607675031</v>
      </c>
      <c r="N243" s="89">
        <f t="shared" si="52"/>
        <v>67336.935392324973</v>
      </c>
      <c r="O243" s="89">
        <f t="shared" si="53"/>
        <v>35236.491571075341</v>
      </c>
      <c r="P243" s="90">
        <f t="shared" si="47"/>
        <v>1.2746753295061293</v>
      </c>
      <c r="Q243" s="1">
        <v>-916.7766375059291</v>
      </c>
      <c r="R243" s="90">
        <f t="shared" si="54"/>
        <v>7.8854656570025425E-2</v>
      </c>
      <c r="S243" s="90">
        <f t="shared" si="54"/>
        <v>7.3773708422913892E-2</v>
      </c>
      <c r="T243" s="92">
        <v>1911</v>
      </c>
      <c r="U243" s="1">
        <v>87567.865999999995</v>
      </c>
      <c r="V243" s="1">
        <v>46039.887486855936</v>
      </c>
      <c r="W243" s="195"/>
      <c r="X243" s="89">
        <v>0</v>
      </c>
      <c r="Y243" s="89">
        <f t="shared" si="55"/>
        <v>0</v>
      </c>
      <c r="Z243" s="1"/>
    </row>
    <row r="244" spans="2:27">
      <c r="B244" s="204">
        <v>4601</v>
      </c>
      <c r="C244" t="s">
        <v>271</v>
      </c>
      <c r="D244" s="1">
        <v>8618836</v>
      </c>
      <c r="E244" s="86">
        <f t="shared" si="48"/>
        <v>29230.265210608424</v>
      </c>
      <c r="F244" s="87">
        <f t="shared" si="42"/>
        <v>1.0574009011007437</v>
      </c>
      <c r="G244" s="189">
        <f t="shared" si="49"/>
        <v>-1015.131901900312</v>
      </c>
      <c r="H244" s="189">
        <f t="shared" si="43"/>
        <v>-299321.79259432596</v>
      </c>
      <c r="I244" s="189">
        <f t="shared" si="44"/>
        <v>0</v>
      </c>
      <c r="J244" s="88">
        <f t="shared" si="45"/>
        <v>0</v>
      </c>
      <c r="K244" s="189">
        <f t="shared" si="50"/>
        <v>-252.85772178234464</v>
      </c>
      <c r="L244" s="88">
        <f t="shared" si="46"/>
        <v>-74557.627844742135</v>
      </c>
      <c r="M244" s="89">
        <f t="shared" si="51"/>
        <v>-373879.42043906811</v>
      </c>
      <c r="N244" s="89">
        <f t="shared" si="52"/>
        <v>8244956.5795609318</v>
      </c>
      <c r="O244" s="89">
        <f t="shared" si="53"/>
        <v>27962.275586925767</v>
      </c>
      <c r="P244" s="90">
        <f t="shared" si="47"/>
        <v>1.0115315475041222</v>
      </c>
      <c r="Q244" s="1">
        <v>-55576.615873887436</v>
      </c>
      <c r="R244" s="93">
        <f t="shared" si="54"/>
        <v>8.0216597472756238E-2</v>
      </c>
      <c r="S244" s="93">
        <f t="shared" si="54"/>
        <v>7.5999920732299289E-2</v>
      </c>
      <c r="T244" s="92">
        <v>294860</v>
      </c>
      <c r="U244" s="1">
        <v>7978803.5290000001</v>
      </c>
      <c r="V244" s="1">
        <v>27165.675988818864</v>
      </c>
      <c r="W244" s="195"/>
      <c r="X244" s="89">
        <v>0</v>
      </c>
      <c r="Y244" s="89">
        <f t="shared" si="55"/>
        <v>0</v>
      </c>
      <c r="Z244" s="1"/>
      <c r="AA244" s="1"/>
    </row>
    <row r="245" spans="2:27">
      <c r="B245" s="204">
        <v>4602</v>
      </c>
      <c r="C245" t="s">
        <v>272</v>
      </c>
      <c r="D245" s="1">
        <v>465888</v>
      </c>
      <c r="E245" s="86">
        <f t="shared" si="48"/>
        <v>26843.05139433049</v>
      </c>
      <c r="F245" s="87">
        <f t="shared" si="42"/>
        <v>0.97104376331000208</v>
      </c>
      <c r="G245" s="189">
        <f t="shared" si="49"/>
        <v>512.68494051756568</v>
      </c>
      <c r="H245" s="189">
        <f t="shared" si="43"/>
        <v>8898.1598276228706</v>
      </c>
      <c r="I245" s="189">
        <f t="shared" si="44"/>
        <v>0</v>
      </c>
      <c r="J245" s="88">
        <f t="shared" si="45"/>
        <v>0</v>
      </c>
      <c r="K245" s="189">
        <f t="shared" si="50"/>
        <v>-252.85772178234464</v>
      </c>
      <c r="L245" s="88">
        <f t="shared" si="46"/>
        <v>-4388.5986192543742</v>
      </c>
      <c r="M245" s="89">
        <f t="shared" si="51"/>
        <v>4509.5612083684964</v>
      </c>
      <c r="N245" s="89">
        <f t="shared" si="52"/>
        <v>470397.56120836851</v>
      </c>
      <c r="O245" s="89">
        <f t="shared" si="53"/>
        <v>27102.878613065714</v>
      </c>
      <c r="P245" s="90">
        <f t="shared" si="47"/>
        <v>0.98044297789945523</v>
      </c>
      <c r="Q245" s="1">
        <v>639.41176318525686</v>
      </c>
      <c r="R245" s="93">
        <f t="shared" si="54"/>
        <v>7.7638378420985463E-2</v>
      </c>
      <c r="S245" s="93">
        <f t="shared" si="54"/>
        <v>8.155006416888369E-2</v>
      </c>
      <c r="T245" s="92">
        <v>17356</v>
      </c>
      <c r="U245" s="1">
        <v>432323.13299999997</v>
      </c>
      <c r="V245" s="1">
        <v>24819.055801136688</v>
      </c>
      <c r="W245" s="195"/>
      <c r="X245" s="89">
        <v>0</v>
      </c>
      <c r="Y245" s="89">
        <f t="shared" si="55"/>
        <v>0</v>
      </c>
      <c r="Z245" s="1"/>
    </row>
    <row r="246" spans="2:27">
      <c r="B246" s="204">
        <v>4611</v>
      </c>
      <c r="C246" t="s">
        <v>273</v>
      </c>
      <c r="D246" s="1">
        <v>104357</v>
      </c>
      <c r="E246" s="86">
        <f t="shared" si="48"/>
        <v>25360.145808019442</v>
      </c>
      <c r="F246" s="87">
        <f t="shared" si="42"/>
        <v>0.91739985375547806</v>
      </c>
      <c r="G246" s="189">
        <f t="shared" si="49"/>
        <v>1461.7445157566365</v>
      </c>
      <c r="H246" s="189">
        <f t="shared" si="43"/>
        <v>6015.0786823385588</v>
      </c>
      <c r="I246" s="189">
        <f t="shared" si="44"/>
        <v>0</v>
      </c>
      <c r="J246" s="88">
        <f t="shared" si="45"/>
        <v>0</v>
      </c>
      <c r="K246" s="189">
        <f t="shared" si="50"/>
        <v>-252.85772178234464</v>
      </c>
      <c r="L246" s="88">
        <f t="shared" si="46"/>
        <v>-1040.5095251343482</v>
      </c>
      <c r="M246" s="89">
        <f t="shared" si="51"/>
        <v>4974.5691572042106</v>
      </c>
      <c r="N246" s="89">
        <f t="shared" si="52"/>
        <v>109331.56915720421</v>
      </c>
      <c r="O246" s="89">
        <f t="shared" si="53"/>
        <v>26569.032601993735</v>
      </c>
      <c r="P246" s="90">
        <f t="shared" si="47"/>
        <v>0.96113117045982654</v>
      </c>
      <c r="Q246" s="1">
        <v>499.60111808639431</v>
      </c>
      <c r="R246" s="93">
        <f t="shared" si="54"/>
        <v>5.1560524504367142E-2</v>
      </c>
      <c r="S246" s="93">
        <f t="shared" si="54"/>
        <v>4.593857273301951E-2</v>
      </c>
      <c r="T246" s="92">
        <v>4115</v>
      </c>
      <c r="U246" s="1">
        <v>99240.126999999993</v>
      </c>
      <c r="V246" s="1">
        <v>24246.305155142923</v>
      </c>
      <c r="W246" s="195"/>
      <c r="X246" s="89">
        <v>0</v>
      </c>
      <c r="Y246" s="89">
        <f t="shared" si="55"/>
        <v>0</v>
      </c>
      <c r="Z246" s="1"/>
    </row>
    <row r="247" spans="2:27">
      <c r="B247" s="204">
        <v>4612</v>
      </c>
      <c r="C247" t="s">
        <v>274</v>
      </c>
      <c r="D247" s="1">
        <v>144829</v>
      </c>
      <c r="E247" s="86">
        <f t="shared" si="48"/>
        <v>25117.759278529309</v>
      </c>
      <c r="F247" s="87">
        <f t="shared" si="42"/>
        <v>0.90863155374687832</v>
      </c>
      <c r="G247" s="189">
        <f t="shared" si="49"/>
        <v>1616.8718946303218</v>
      </c>
      <c r="H247" s="189">
        <f t="shared" si="43"/>
        <v>9322.8833444384363</v>
      </c>
      <c r="I247" s="189">
        <f t="shared" si="44"/>
        <v>0</v>
      </c>
      <c r="J247" s="88">
        <f t="shared" si="45"/>
        <v>0</v>
      </c>
      <c r="K247" s="189">
        <f t="shared" si="50"/>
        <v>-252.85772178234464</v>
      </c>
      <c r="L247" s="88">
        <f t="shared" si="46"/>
        <v>-1457.9776237969993</v>
      </c>
      <c r="M247" s="89">
        <f t="shared" si="51"/>
        <v>7864.9057206414373</v>
      </c>
      <c r="N247" s="89">
        <f t="shared" si="52"/>
        <v>152693.90572064143</v>
      </c>
      <c r="O247" s="89">
        <f t="shared" si="53"/>
        <v>26481.773451377285</v>
      </c>
      <c r="P247" s="90">
        <f t="shared" si="47"/>
        <v>0.95797458245673051</v>
      </c>
      <c r="Q247" s="1">
        <v>186.03218636359816</v>
      </c>
      <c r="R247" s="93">
        <f t="shared" si="54"/>
        <v>9.2159527699994068E-2</v>
      </c>
      <c r="S247" s="93">
        <f t="shared" si="54"/>
        <v>8.9507735575852593E-2</v>
      </c>
      <c r="T247" s="92">
        <v>5766</v>
      </c>
      <c r="U247" s="1">
        <v>132607.91699999999</v>
      </c>
      <c r="V247" s="1">
        <v>23054.227573018077</v>
      </c>
      <c r="W247" s="195"/>
      <c r="X247" s="89">
        <v>0</v>
      </c>
      <c r="Y247" s="89">
        <f t="shared" si="55"/>
        <v>0</v>
      </c>
      <c r="Z247" s="1"/>
    </row>
    <row r="248" spans="2:27">
      <c r="B248" s="204">
        <v>4613</v>
      </c>
      <c r="C248" t="s">
        <v>275</v>
      </c>
      <c r="D248" s="1">
        <v>335919</v>
      </c>
      <c r="E248" s="86">
        <f t="shared" si="48"/>
        <v>26807.038544409865</v>
      </c>
      <c r="F248" s="87">
        <f t="shared" si="42"/>
        <v>0.96974100332192448</v>
      </c>
      <c r="G248" s="189">
        <f t="shared" si="49"/>
        <v>535.7331644667662</v>
      </c>
      <c r="H248" s="189">
        <f t="shared" si="43"/>
        <v>6713.2722839330472</v>
      </c>
      <c r="I248" s="189">
        <f t="shared" si="44"/>
        <v>0</v>
      </c>
      <c r="J248" s="88">
        <f t="shared" si="45"/>
        <v>0</v>
      </c>
      <c r="K248" s="189">
        <f t="shared" si="50"/>
        <v>-252.85772178234464</v>
      </c>
      <c r="L248" s="88">
        <f t="shared" si="46"/>
        <v>-3168.5601116545604</v>
      </c>
      <c r="M248" s="89">
        <f t="shared" si="51"/>
        <v>3544.7121722784868</v>
      </c>
      <c r="N248" s="89">
        <f t="shared" si="52"/>
        <v>339463.71217227849</v>
      </c>
      <c r="O248" s="89">
        <f t="shared" si="53"/>
        <v>27089.913987094285</v>
      </c>
      <c r="P248" s="90">
        <f t="shared" si="47"/>
        <v>0.97997398430374716</v>
      </c>
      <c r="Q248" s="1">
        <v>213.86245704511839</v>
      </c>
      <c r="R248" s="93">
        <f t="shared" si="54"/>
        <v>9.0002885407689831E-2</v>
      </c>
      <c r="S248" s="93">
        <f t="shared" si="54"/>
        <v>7.5563456872243626E-2</v>
      </c>
      <c r="T248" s="92">
        <v>12531</v>
      </c>
      <c r="U248" s="1">
        <v>308181.75300000003</v>
      </c>
      <c r="V248" s="1">
        <v>24923.716376870201</v>
      </c>
      <c r="W248" s="195"/>
      <c r="X248" s="89">
        <v>0</v>
      </c>
      <c r="Y248" s="89">
        <f t="shared" si="55"/>
        <v>0</v>
      </c>
      <c r="Z248" s="1"/>
    </row>
    <row r="249" spans="2:27">
      <c r="B249" s="204">
        <v>4614</v>
      </c>
      <c r="C249" t="s">
        <v>276</v>
      </c>
      <c r="D249" s="1">
        <v>624241</v>
      </c>
      <c r="E249" s="86">
        <f t="shared" si="48"/>
        <v>32384.363975928616</v>
      </c>
      <c r="F249" s="87">
        <f t="shared" si="42"/>
        <v>1.1714999984773868</v>
      </c>
      <c r="G249" s="189">
        <f t="shared" si="49"/>
        <v>-3033.7551117052349</v>
      </c>
      <c r="H249" s="189">
        <f t="shared" si="43"/>
        <v>-58478.663533230108</v>
      </c>
      <c r="I249" s="189">
        <f t="shared" si="44"/>
        <v>0</v>
      </c>
      <c r="J249" s="88">
        <f t="shared" si="45"/>
        <v>0</v>
      </c>
      <c r="K249" s="189">
        <f t="shared" si="50"/>
        <v>-252.85772178234464</v>
      </c>
      <c r="L249" s="88">
        <f t="shared" si="46"/>
        <v>-4874.0854450764746</v>
      </c>
      <c r="M249" s="89">
        <f t="shared" si="51"/>
        <v>-63352.748978306583</v>
      </c>
      <c r="N249" s="89">
        <f t="shared" si="52"/>
        <v>560888.25102169346</v>
      </c>
      <c r="O249" s="89">
        <f t="shared" si="53"/>
        <v>29097.751142441037</v>
      </c>
      <c r="P249" s="90">
        <f t="shared" si="47"/>
        <v>1.0526072225597136</v>
      </c>
      <c r="Q249" s="1">
        <v>-8061.1497564438905</v>
      </c>
      <c r="R249" s="93">
        <f t="shared" si="54"/>
        <v>0.14700785315829962</v>
      </c>
      <c r="S249" s="93">
        <f t="shared" si="54"/>
        <v>0.15141118274606227</v>
      </c>
      <c r="T249" s="92">
        <v>19276</v>
      </c>
      <c r="U249" s="1">
        <v>544234.28599999996</v>
      </c>
      <c r="V249" s="1">
        <v>28125.802894056847</v>
      </c>
      <c r="W249" s="195"/>
      <c r="X249" s="89">
        <v>0</v>
      </c>
      <c r="Y249" s="89">
        <f t="shared" si="55"/>
        <v>0</v>
      </c>
      <c r="Z249" s="1"/>
    </row>
    <row r="250" spans="2:27">
      <c r="B250" s="204">
        <v>4615</v>
      </c>
      <c r="C250" t="s">
        <v>277</v>
      </c>
      <c r="D250" s="1">
        <v>87225</v>
      </c>
      <c r="E250" s="86">
        <f t="shared" si="48"/>
        <v>26946.246524559778</v>
      </c>
      <c r="F250" s="87">
        <f t="shared" si="42"/>
        <v>0.97477683322597586</v>
      </c>
      <c r="G250" s="189">
        <f t="shared" si="49"/>
        <v>446.64005717082182</v>
      </c>
      <c r="H250" s="189">
        <f t="shared" si="43"/>
        <v>1445.7738650619501</v>
      </c>
      <c r="I250" s="189">
        <f t="shared" si="44"/>
        <v>0</v>
      </c>
      <c r="J250" s="88">
        <f t="shared" si="45"/>
        <v>0</v>
      </c>
      <c r="K250" s="189">
        <f t="shared" si="50"/>
        <v>-252.85772178234464</v>
      </c>
      <c r="L250" s="88">
        <f t="shared" si="46"/>
        <v>-818.50044540944964</v>
      </c>
      <c r="M250" s="89">
        <f t="shared" si="51"/>
        <v>627.27341965250048</v>
      </c>
      <c r="N250" s="89">
        <f t="shared" si="52"/>
        <v>87852.273419652498</v>
      </c>
      <c r="O250" s="89">
        <f t="shared" si="53"/>
        <v>27140.028859948252</v>
      </c>
      <c r="P250" s="90">
        <f t="shared" si="47"/>
        <v>0.98178688306920558</v>
      </c>
      <c r="Q250" s="1">
        <v>13.904063000157407</v>
      </c>
      <c r="R250" s="93">
        <f t="shared" si="54"/>
        <v>9.4325061703749075E-2</v>
      </c>
      <c r="S250" s="93">
        <f t="shared" si="54"/>
        <v>8.4521099149097043E-2</v>
      </c>
      <c r="T250" s="92">
        <v>3237</v>
      </c>
      <c r="U250" s="1">
        <v>79706.664000000004</v>
      </c>
      <c r="V250" s="1">
        <v>24846.216957605986</v>
      </c>
      <c r="W250" s="195"/>
      <c r="X250" s="89">
        <v>0</v>
      </c>
      <c r="Y250" s="89">
        <f t="shared" si="55"/>
        <v>0</v>
      </c>
      <c r="Z250" s="1"/>
    </row>
    <row r="251" spans="2:27">
      <c r="B251" s="204">
        <v>4616</v>
      </c>
      <c r="C251" t="s">
        <v>278</v>
      </c>
      <c r="D251" s="1">
        <v>89760</v>
      </c>
      <c r="E251" s="86">
        <f t="shared" si="48"/>
        <v>29400.589584015725</v>
      </c>
      <c r="F251" s="87">
        <f t="shared" si="42"/>
        <v>1.0635623623335666</v>
      </c>
      <c r="G251" s="189">
        <f t="shared" si="49"/>
        <v>-1124.1395008809841</v>
      </c>
      <c r="H251" s="189">
        <f t="shared" si="43"/>
        <v>-3431.9978961896445</v>
      </c>
      <c r="I251" s="189">
        <f t="shared" si="44"/>
        <v>0</v>
      </c>
      <c r="J251" s="88">
        <f t="shared" si="45"/>
        <v>0</v>
      </c>
      <c r="K251" s="189">
        <f t="shared" si="50"/>
        <v>-252.85772178234464</v>
      </c>
      <c r="L251" s="88">
        <f t="shared" si="46"/>
        <v>-771.97462460149814</v>
      </c>
      <c r="M251" s="89">
        <f t="shared" si="51"/>
        <v>-4203.9725207911424</v>
      </c>
      <c r="N251" s="89">
        <f t="shared" si="52"/>
        <v>85556.02747920886</v>
      </c>
      <c r="O251" s="89">
        <f t="shared" si="53"/>
        <v>28023.592361352396</v>
      </c>
      <c r="P251" s="90">
        <f t="shared" si="47"/>
        <v>1.0137496735479383</v>
      </c>
      <c r="Q251" s="1">
        <v>231.01720863128958</v>
      </c>
      <c r="R251" s="93">
        <f t="shared" si="54"/>
        <v>-0.11020751971000377</v>
      </c>
      <c r="S251" s="93">
        <f t="shared" si="54"/>
        <v>-0.12973457381397671</v>
      </c>
      <c r="T251" s="92">
        <v>3053</v>
      </c>
      <c r="U251" s="1">
        <v>100877.454</v>
      </c>
      <c r="V251" s="1">
        <v>33783.47421299397</v>
      </c>
      <c r="W251" s="195"/>
      <c r="X251" s="89">
        <v>0</v>
      </c>
      <c r="Y251" s="89">
        <f t="shared" si="55"/>
        <v>0</v>
      </c>
      <c r="Z251" s="1"/>
    </row>
    <row r="252" spans="2:27">
      <c r="B252" s="204">
        <v>4617</v>
      </c>
      <c r="C252" t="s">
        <v>279</v>
      </c>
      <c r="D252" s="1">
        <v>376883</v>
      </c>
      <c r="E252" s="86">
        <f t="shared" si="48"/>
        <v>28474.085826533694</v>
      </c>
      <c r="F252" s="87">
        <f t="shared" si="42"/>
        <v>1.0300462138834605</v>
      </c>
      <c r="G252" s="189">
        <f t="shared" si="49"/>
        <v>-531.17709609248448</v>
      </c>
      <c r="H252" s="189">
        <f t="shared" si="43"/>
        <v>-7030.6600438801242</v>
      </c>
      <c r="I252" s="189">
        <f t="shared" si="44"/>
        <v>0</v>
      </c>
      <c r="J252" s="88">
        <f t="shared" si="45"/>
        <v>0</v>
      </c>
      <c r="K252" s="189">
        <f t="shared" si="50"/>
        <v>-252.85772178234464</v>
      </c>
      <c r="L252" s="88">
        <f t="shared" si="46"/>
        <v>-3346.8248055111139</v>
      </c>
      <c r="M252" s="89">
        <f t="shared" si="51"/>
        <v>-10377.484849391238</v>
      </c>
      <c r="N252" s="89">
        <f t="shared" si="52"/>
        <v>366505.51515060879</v>
      </c>
      <c r="O252" s="89">
        <f t="shared" si="53"/>
        <v>27690.051008658869</v>
      </c>
      <c r="P252" s="90">
        <f t="shared" si="47"/>
        <v>1.0016838601059004</v>
      </c>
      <c r="Q252" s="1">
        <v>-1145.1799759437399</v>
      </c>
      <c r="R252" s="93">
        <f t="shared" si="54"/>
        <v>8.6635353338103613E-2</v>
      </c>
      <c r="S252" s="93">
        <f t="shared" si="54"/>
        <v>8.1627438820603929E-2</v>
      </c>
      <c r="T252" s="92">
        <v>13236</v>
      </c>
      <c r="U252" s="1">
        <v>346834.84100000001</v>
      </c>
      <c r="V252" s="1">
        <v>26325.22512333966</v>
      </c>
      <c r="W252" s="195"/>
      <c r="X252" s="89">
        <v>0</v>
      </c>
      <c r="Y252" s="89">
        <f t="shared" si="55"/>
        <v>0</v>
      </c>
      <c r="Z252" s="1"/>
      <c r="AA252" s="1"/>
    </row>
    <row r="253" spans="2:27">
      <c r="B253" s="204">
        <v>4618</v>
      </c>
      <c r="C253" t="s">
        <v>280</v>
      </c>
      <c r="D253" s="1">
        <v>362282</v>
      </c>
      <c r="E253" s="86">
        <f t="shared" si="48"/>
        <v>33148.686979595572</v>
      </c>
      <c r="F253" s="87">
        <f t="shared" si="42"/>
        <v>1.1991492800349195</v>
      </c>
      <c r="G253" s="189">
        <f t="shared" si="49"/>
        <v>-3522.9218340520865</v>
      </c>
      <c r="H253" s="189">
        <f t="shared" si="43"/>
        <v>-38502.012724355249</v>
      </c>
      <c r="I253" s="189">
        <f t="shared" si="44"/>
        <v>0</v>
      </c>
      <c r="J253" s="88">
        <f t="shared" si="45"/>
        <v>0</v>
      </c>
      <c r="K253" s="189">
        <f t="shared" si="50"/>
        <v>-252.85772178234464</v>
      </c>
      <c r="L253" s="88">
        <f t="shared" si="46"/>
        <v>-2763.4820413592442</v>
      </c>
      <c r="M253" s="89">
        <f t="shared" si="51"/>
        <v>-41265.494765714495</v>
      </c>
      <c r="N253" s="89">
        <f t="shared" si="52"/>
        <v>321016.50523428549</v>
      </c>
      <c r="O253" s="89">
        <f t="shared" si="53"/>
        <v>29372.907423761138</v>
      </c>
      <c r="P253" s="90">
        <f t="shared" si="47"/>
        <v>1.0625609639204254</v>
      </c>
      <c r="Q253" s="1">
        <v>-2606.5085250142947</v>
      </c>
      <c r="R253" s="93">
        <f t="shared" si="54"/>
        <v>7.4291620781267206E-2</v>
      </c>
      <c r="S253" s="93">
        <f t="shared" si="54"/>
        <v>7.940308242282873E-2</v>
      </c>
      <c r="T253" s="92">
        <v>10929</v>
      </c>
      <c r="U253" s="1">
        <v>337228.73100000003</v>
      </c>
      <c r="V253" s="1">
        <v>30710.20225844641</v>
      </c>
      <c r="W253" s="195"/>
      <c r="X253" s="89">
        <v>0</v>
      </c>
      <c r="Y253" s="89">
        <f t="shared" si="55"/>
        <v>0</v>
      </c>
      <c r="Z253" s="1"/>
    </row>
    <row r="254" spans="2:27">
      <c r="B254" s="204">
        <v>4619</v>
      </c>
      <c r="C254" t="s">
        <v>281</v>
      </c>
      <c r="D254" s="1">
        <v>52335</v>
      </c>
      <c r="E254" s="86">
        <f t="shared" si="48"/>
        <v>53131.979695431473</v>
      </c>
      <c r="F254" s="87">
        <f t="shared" si="42"/>
        <v>1.9220421984685181</v>
      </c>
      <c r="G254" s="189">
        <f t="shared" si="49"/>
        <v>-16312.229172187064</v>
      </c>
      <c r="H254" s="189">
        <f t="shared" si="43"/>
        <v>-16067.545734604259</v>
      </c>
      <c r="I254" s="189">
        <f t="shared" si="44"/>
        <v>0</v>
      </c>
      <c r="J254" s="88">
        <f t="shared" si="45"/>
        <v>0</v>
      </c>
      <c r="K254" s="189">
        <f t="shared" si="50"/>
        <v>-252.85772178234464</v>
      </c>
      <c r="L254" s="88">
        <f t="shared" si="46"/>
        <v>-249.06485595560946</v>
      </c>
      <c r="M254" s="89">
        <f t="shared" si="51"/>
        <v>-16316.610590559869</v>
      </c>
      <c r="N254" s="89">
        <f t="shared" si="52"/>
        <v>36018.389409440133</v>
      </c>
      <c r="O254" s="89">
        <f t="shared" si="53"/>
        <v>36566.892801462061</v>
      </c>
      <c r="P254" s="90">
        <f t="shared" si="47"/>
        <v>1.3228024145565209</v>
      </c>
      <c r="Q254" s="1">
        <v>-180.36765460143761</v>
      </c>
      <c r="R254" s="93">
        <f t="shared" si="54"/>
        <v>3.7801968942444919E-2</v>
      </c>
      <c r="S254" s="93">
        <f t="shared" si="54"/>
        <v>1.883705986532409E-2</v>
      </c>
      <c r="T254" s="92">
        <v>985</v>
      </c>
      <c r="U254" s="1">
        <v>50428.696000000004</v>
      </c>
      <c r="V254" s="1">
        <v>52149.633919338165</v>
      </c>
      <c r="W254" s="195"/>
      <c r="X254" s="89">
        <v>0</v>
      </c>
      <c r="Y254" s="89">
        <f t="shared" si="55"/>
        <v>0</v>
      </c>
      <c r="Z254" s="1"/>
    </row>
    <row r="255" spans="2:27">
      <c r="B255" s="204">
        <v>4620</v>
      </c>
      <c r="C255" t="s">
        <v>282</v>
      </c>
      <c r="D255" s="1">
        <v>34527</v>
      </c>
      <c r="E255" s="86">
        <f t="shared" si="48"/>
        <v>30993.716337522445</v>
      </c>
      <c r="F255" s="87">
        <f t="shared" si="42"/>
        <v>1.121193507743576</v>
      </c>
      <c r="G255" s="189">
        <f t="shared" si="49"/>
        <v>-2143.7406231252849</v>
      </c>
      <c r="H255" s="189">
        <f t="shared" si="43"/>
        <v>-2388.1270541615672</v>
      </c>
      <c r="I255" s="189">
        <f t="shared" si="44"/>
        <v>0</v>
      </c>
      <c r="J255" s="88">
        <f t="shared" si="45"/>
        <v>0</v>
      </c>
      <c r="K255" s="189">
        <f t="shared" si="50"/>
        <v>-252.85772178234464</v>
      </c>
      <c r="L255" s="88">
        <f t="shared" si="46"/>
        <v>-281.68350206553191</v>
      </c>
      <c r="M255" s="89">
        <f t="shared" si="51"/>
        <v>-2669.8105562270994</v>
      </c>
      <c r="N255" s="89">
        <f t="shared" si="52"/>
        <v>31857.189443772899</v>
      </c>
      <c r="O255" s="89">
        <f t="shared" si="53"/>
        <v>28597.117992614811</v>
      </c>
      <c r="P255" s="90">
        <f t="shared" si="47"/>
        <v>1.0344968858955417</v>
      </c>
      <c r="Q255" s="1">
        <v>121.70236829847818</v>
      </c>
      <c r="R255" s="93">
        <f t="shared" si="54"/>
        <v>8.6789354116557416E-2</v>
      </c>
      <c r="S255" s="93">
        <f t="shared" si="54"/>
        <v>7.313131914561341E-2</v>
      </c>
      <c r="T255" s="92">
        <v>1114</v>
      </c>
      <c r="U255" s="1">
        <v>31769.725999999999</v>
      </c>
      <c r="V255" s="1">
        <v>28881.569090909088</v>
      </c>
      <c r="W255" s="195"/>
      <c r="X255" s="89">
        <v>0</v>
      </c>
      <c r="Y255" s="89">
        <f t="shared" si="55"/>
        <v>0</v>
      </c>
      <c r="Z255" s="1"/>
      <c r="AA255" s="1"/>
    </row>
    <row r="256" spans="2:27">
      <c r="B256" s="204">
        <v>4621</v>
      </c>
      <c r="C256" t="s">
        <v>283</v>
      </c>
      <c r="D256" s="1">
        <v>412025</v>
      </c>
      <c r="E256" s="86">
        <f t="shared" si="48"/>
        <v>25065.397250273756</v>
      </c>
      <c r="F256" s="87">
        <f t="shared" si="42"/>
        <v>0.9067373644378881</v>
      </c>
      <c r="G256" s="189">
        <f t="shared" si="49"/>
        <v>1650.3835927138757</v>
      </c>
      <c r="H256" s="189">
        <f t="shared" si="43"/>
        <v>27129.005497030692</v>
      </c>
      <c r="I256" s="189">
        <f t="shared" si="44"/>
        <v>0</v>
      </c>
      <c r="J256" s="88">
        <f t="shared" si="45"/>
        <v>0</v>
      </c>
      <c r="K256" s="189">
        <f t="shared" si="50"/>
        <v>-252.85772178234464</v>
      </c>
      <c r="L256" s="88">
        <f t="shared" si="46"/>
        <v>-4156.4752306581813</v>
      </c>
      <c r="M256" s="89">
        <f t="shared" si="51"/>
        <v>22972.530266372509</v>
      </c>
      <c r="N256" s="89">
        <f t="shared" si="52"/>
        <v>434997.53026637249</v>
      </c>
      <c r="O256" s="89">
        <f t="shared" si="53"/>
        <v>26462.923121205287</v>
      </c>
      <c r="P256" s="90">
        <f t="shared" si="47"/>
        <v>0.95729267430549414</v>
      </c>
      <c r="Q256" s="1">
        <v>1828.9897397579807</v>
      </c>
      <c r="R256" s="90">
        <f t="shared" si="54"/>
        <v>5.4034164480170864E-2</v>
      </c>
      <c r="S256" s="90">
        <f t="shared" si="54"/>
        <v>5.3905920878214428E-2</v>
      </c>
      <c r="T256" s="92">
        <v>16438</v>
      </c>
      <c r="U256" s="1">
        <v>390902.88900000002</v>
      </c>
      <c r="V256" s="1">
        <v>23783.334692139208</v>
      </c>
      <c r="W256" s="195"/>
      <c r="X256" s="89">
        <v>0</v>
      </c>
      <c r="Y256" s="89">
        <f t="shared" si="55"/>
        <v>0</v>
      </c>
      <c r="Z256" s="1"/>
    </row>
    <row r="257" spans="2:27">
      <c r="B257" s="204">
        <v>4622</v>
      </c>
      <c r="C257" t="s">
        <v>284</v>
      </c>
      <c r="D257" s="1">
        <v>222242</v>
      </c>
      <c r="E257" s="86">
        <f t="shared" si="48"/>
        <v>26176.914016489987</v>
      </c>
      <c r="F257" s="87">
        <f t="shared" si="42"/>
        <v>0.94694633352240642</v>
      </c>
      <c r="G257" s="189">
        <f t="shared" si="49"/>
        <v>939.01286233548774</v>
      </c>
      <c r="H257" s="189">
        <f t="shared" si="43"/>
        <v>7972.2192012282912</v>
      </c>
      <c r="I257" s="189">
        <f t="shared" si="44"/>
        <v>0</v>
      </c>
      <c r="J257" s="88">
        <f t="shared" si="45"/>
        <v>0</v>
      </c>
      <c r="K257" s="189">
        <f t="shared" si="50"/>
        <v>-252.85772178234464</v>
      </c>
      <c r="L257" s="88">
        <f t="shared" si="46"/>
        <v>-2146.762057932106</v>
      </c>
      <c r="M257" s="89">
        <f t="shared" si="51"/>
        <v>5825.4571432961857</v>
      </c>
      <c r="N257" s="89">
        <f t="shared" si="52"/>
        <v>228067.4571432962</v>
      </c>
      <c r="O257" s="89">
        <f t="shared" si="53"/>
        <v>26863.06915704313</v>
      </c>
      <c r="P257" s="90">
        <f t="shared" si="47"/>
        <v>0.97176790317592066</v>
      </c>
      <c r="Q257" s="1">
        <v>521.43453038968346</v>
      </c>
      <c r="R257" s="90">
        <f t="shared" si="54"/>
        <v>7.097375176058035E-2</v>
      </c>
      <c r="S257" s="90">
        <f t="shared" si="54"/>
        <v>7.4379675352751848E-2</v>
      </c>
      <c r="T257" s="92">
        <v>8490</v>
      </c>
      <c r="U257" s="1">
        <v>207513.95600000001</v>
      </c>
      <c r="V257" s="1">
        <v>24364.677233767758</v>
      </c>
      <c r="W257" s="195"/>
      <c r="X257" s="89">
        <v>0</v>
      </c>
      <c r="Y257" s="89">
        <f t="shared" si="55"/>
        <v>0</v>
      </c>
      <c r="Z257" s="1"/>
    </row>
    <row r="258" spans="2:27">
      <c r="B258" s="204">
        <v>4623</v>
      </c>
      <c r="C258" t="s">
        <v>285</v>
      </c>
      <c r="D258" s="1">
        <v>62860</v>
      </c>
      <c r="E258" s="86">
        <f t="shared" si="48"/>
        <v>25255.12253917236</v>
      </c>
      <c r="F258" s="87">
        <f t="shared" si="42"/>
        <v>0.91360065117160449</v>
      </c>
      <c r="G258" s="189">
        <f t="shared" si="49"/>
        <v>1528.9594078187693</v>
      </c>
      <c r="H258" s="189">
        <f t="shared" si="43"/>
        <v>3805.5799660609168</v>
      </c>
      <c r="I258" s="189">
        <f t="shared" si="44"/>
        <v>0</v>
      </c>
      <c r="J258" s="88">
        <f t="shared" si="45"/>
        <v>0</v>
      </c>
      <c r="K258" s="189">
        <f t="shared" si="50"/>
        <v>-252.85772178234464</v>
      </c>
      <c r="L258" s="88">
        <f t="shared" si="46"/>
        <v>-629.36286951625584</v>
      </c>
      <c r="M258" s="89">
        <f t="shared" si="51"/>
        <v>3176.2170965446612</v>
      </c>
      <c r="N258" s="89">
        <f t="shared" si="52"/>
        <v>66036.217096544657</v>
      </c>
      <c r="O258" s="89">
        <f t="shared" si="53"/>
        <v>26531.224225208782</v>
      </c>
      <c r="P258" s="90">
        <f t="shared" si="47"/>
        <v>0.95976345752963188</v>
      </c>
      <c r="Q258" s="1">
        <v>197.48315502236801</v>
      </c>
      <c r="R258" s="90">
        <f t="shared" si="54"/>
        <v>6.3499641656790284E-2</v>
      </c>
      <c r="S258" s="90">
        <f t="shared" si="54"/>
        <v>6.4354201433131628E-2</v>
      </c>
      <c r="T258" s="92">
        <v>2489</v>
      </c>
      <c r="U258" s="1">
        <v>59106.743000000002</v>
      </c>
      <c r="V258" s="1">
        <v>23728.118426334808</v>
      </c>
      <c r="W258" s="195"/>
      <c r="X258" s="89">
        <v>0</v>
      </c>
      <c r="Y258" s="89">
        <f t="shared" si="55"/>
        <v>0</v>
      </c>
      <c r="Z258" s="1"/>
      <c r="AA258" s="1"/>
    </row>
    <row r="259" spans="2:27">
      <c r="B259" s="204">
        <v>4624</v>
      </c>
      <c r="C259" t="s">
        <v>286</v>
      </c>
      <c r="D259" s="1">
        <v>705501</v>
      </c>
      <c r="E259" s="86">
        <f t="shared" si="48"/>
        <v>26370.911673457183</v>
      </c>
      <c r="F259" s="87">
        <f t="shared" si="42"/>
        <v>0.95396417259470123</v>
      </c>
      <c r="G259" s="189">
        <f t="shared" si="49"/>
        <v>814.85436187648213</v>
      </c>
      <c r="H259" s="189">
        <f t="shared" si="43"/>
        <v>21799.798743281524</v>
      </c>
      <c r="I259" s="189">
        <f t="shared" si="44"/>
        <v>0</v>
      </c>
      <c r="J259" s="88">
        <f t="shared" si="45"/>
        <v>0</v>
      </c>
      <c r="K259" s="189">
        <f t="shared" si="50"/>
        <v>-252.85772178234464</v>
      </c>
      <c r="L259" s="88">
        <f t="shared" si="46"/>
        <v>-6764.7026308430668</v>
      </c>
      <c r="M259" s="89">
        <f t="shared" si="51"/>
        <v>15035.096112438458</v>
      </c>
      <c r="N259" s="89">
        <f t="shared" si="52"/>
        <v>720536.09611243848</v>
      </c>
      <c r="O259" s="89">
        <f t="shared" si="53"/>
        <v>26932.908313551321</v>
      </c>
      <c r="P259" s="90">
        <f t="shared" si="47"/>
        <v>0.97429432524194681</v>
      </c>
      <c r="Q259" s="1">
        <v>-2129.439049291539</v>
      </c>
      <c r="R259" s="90">
        <f t="shared" si="54"/>
        <v>0.11104791121887149</v>
      </c>
      <c r="S259" s="90">
        <f t="shared" si="54"/>
        <v>9.3979145416495963E-2</v>
      </c>
      <c r="T259" s="92">
        <v>26753</v>
      </c>
      <c r="U259" s="1">
        <v>634987.01800000004</v>
      </c>
      <c r="V259" s="1">
        <v>24105.497608382051</v>
      </c>
      <c r="W259" s="195"/>
      <c r="X259" s="89">
        <v>0</v>
      </c>
      <c r="Y259" s="89">
        <f t="shared" si="55"/>
        <v>0</v>
      </c>
      <c r="Z259" s="1"/>
    </row>
    <row r="260" spans="2:27">
      <c r="B260" s="204">
        <v>4625</v>
      </c>
      <c r="C260" t="s">
        <v>287</v>
      </c>
      <c r="D260" s="1">
        <v>211535</v>
      </c>
      <c r="E260" s="86">
        <f t="shared" si="48"/>
        <v>38356.300997280145</v>
      </c>
      <c r="F260" s="87">
        <f t="shared" si="42"/>
        <v>1.3875340146655881</v>
      </c>
      <c r="G260" s="189">
        <f t="shared" si="49"/>
        <v>-6855.794805370213</v>
      </c>
      <c r="H260" s="189">
        <f t="shared" si="43"/>
        <v>-37809.708351616726</v>
      </c>
      <c r="I260" s="189">
        <f t="shared" si="44"/>
        <v>0</v>
      </c>
      <c r="J260" s="88">
        <f t="shared" si="45"/>
        <v>0</v>
      </c>
      <c r="K260" s="189">
        <f t="shared" si="50"/>
        <v>-252.85772178234464</v>
      </c>
      <c r="L260" s="88">
        <f t="shared" si="46"/>
        <v>-1394.5103356296306</v>
      </c>
      <c r="M260" s="89">
        <f t="shared" si="51"/>
        <v>-39204.218687246357</v>
      </c>
      <c r="N260" s="89">
        <f t="shared" si="52"/>
        <v>172330.78131275365</v>
      </c>
      <c r="O260" s="89">
        <f t="shared" si="53"/>
        <v>31247.648470127591</v>
      </c>
      <c r="P260" s="90">
        <f t="shared" si="47"/>
        <v>1.1303794683874664</v>
      </c>
      <c r="Q260" s="1">
        <v>-381.42498997655639</v>
      </c>
      <c r="R260" s="90">
        <f t="shared" si="54"/>
        <v>-1.8885372431293519E-2</v>
      </c>
      <c r="S260" s="90">
        <f t="shared" si="54"/>
        <v>-3.2761517662546376E-2</v>
      </c>
      <c r="T260" s="92">
        <v>5515</v>
      </c>
      <c r="U260" s="1">
        <v>215606.815</v>
      </c>
      <c r="V260" s="1">
        <v>39655.474526393235</v>
      </c>
      <c r="W260" s="195"/>
      <c r="X260" s="89">
        <v>0</v>
      </c>
      <c r="Y260" s="89">
        <f t="shared" si="55"/>
        <v>0</v>
      </c>
      <c r="Z260" s="1"/>
      <c r="AA260" s="1"/>
    </row>
    <row r="261" spans="2:27">
      <c r="B261" s="204">
        <v>4626</v>
      </c>
      <c r="C261" t="s">
        <v>288</v>
      </c>
      <c r="D261" s="1">
        <v>1065621</v>
      </c>
      <c r="E261" s="86">
        <f t="shared" si="48"/>
        <v>26220.343987598731</v>
      </c>
      <c r="F261" s="87">
        <f t="shared" si="42"/>
        <v>0.94851740686896302</v>
      </c>
      <c r="G261" s="189">
        <f t="shared" si="49"/>
        <v>911.21768082589142</v>
      </c>
      <c r="H261" s="189">
        <f t="shared" si="43"/>
        <v>37032.797766445059</v>
      </c>
      <c r="I261" s="189">
        <f t="shared" si="44"/>
        <v>0</v>
      </c>
      <c r="J261" s="88">
        <f t="shared" si="45"/>
        <v>0</v>
      </c>
      <c r="K261" s="189">
        <f t="shared" si="50"/>
        <v>-252.85772178234464</v>
      </c>
      <c r="L261" s="88">
        <f t="shared" si="46"/>
        <v>-10276.390670956269</v>
      </c>
      <c r="M261" s="89">
        <f t="shared" si="51"/>
        <v>26756.40709548879</v>
      </c>
      <c r="N261" s="89">
        <f t="shared" si="52"/>
        <v>1092377.4070954889</v>
      </c>
      <c r="O261" s="89">
        <f t="shared" si="53"/>
        <v>26878.703946642279</v>
      </c>
      <c r="P261" s="90">
        <f t="shared" si="47"/>
        <v>0.97233348958068111</v>
      </c>
      <c r="Q261" s="1">
        <v>-665.8260412760319</v>
      </c>
      <c r="R261" s="90">
        <f t="shared" si="54"/>
        <v>8.5908426627318304E-2</v>
      </c>
      <c r="S261" s="90">
        <f t="shared" si="54"/>
        <v>7.158675844316334E-2</v>
      </c>
      <c r="T261" s="92">
        <v>40641</v>
      </c>
      <c r="U261" s="1">
        <v>981317.55299999996</v>
      </c>
      <c r="V261" s="1">
        <v>24468.708465278643</v>
      </c>
      <c r="W261" s="195"/>
      <c r="X261" s="89">
        <v>0</v>
      </c>
      <c r="Y261" s="89">
        <f t="shared" si="55"/>
        <v>0</v>
      </c>
      <c r="Z261" s="1"/>
    </row>
    <row r="262" spans="2:27">
      <c r="B262" s="204">
        <v>4627</v>
      </c>
      <c r="C262" t="s">
        <v>289</v>
      </c>
      <c r="D262" s="1">
        <v>754331</v>
      </c>
      <c r="E262" s="86">
        <f t="shared" si="48"/>
        <v>24651.339869281044</v>
      </c>
      <c r="F262" s="87">
        <f t="shared" si="42"/>
        <v>0.89175889453299617</v>
      </c>
      <c r="G262" s="189">
        <f t="shared" si="49"/>
        <v>1915.3803165492113</v>
      </c>
      <c r="H262" s="189">
        <f t="shared" si="43"/>
        <v>58610.637686405869</v>
      </c>
      <c r="I262" s="189">
        <f t="shared" si="44"/>
        <v>79.929354126728498</v>
      </c>
      <c r="J262" s="88">
        <f t="shared" si="45"/>
        <v>2445.8382362778921</v>
      </c>
      <c r="K262" s="189">
        <f t="shared" si="50"/>
        <v>-172.92836765561614</v>
      </c>
      <c r="L262" s="88">
        <f t="shared" si="46"/>
        <v>-5291.6080502618543</v>
      </c>
      <c r="M262" s="89">
        <f t="shared" si="51"/>
        <v>53319.029636144012</v>
      </c>
      <c r="N262" s="89">
        <f t="shared" si="52"/>
        <v>807650.02963614406</v>
      </c>
      <c r="O262" s="89">
        <f t="shared" si="53"/>
        <v>26393.791818174643</v>
      </c>
      <c r="P262" s="90">
        <f t="shared" si="47"/>
        <v>0.95479185874353534</v>
      </c>
      <c r="Q262" s="1">
        <v>-2963.319756609686</v>
      </c>
      <c r="R262" s="90">
        <f t="shared" si="54"/>
        <v>0.10691194475133096</v>
      </c>
      <c r="S262" s="90">
        <f t="shared" si="54"/>
        <v>9.884523351997325E-2</v>
      </c>
      <c r="T262" s="92">
        <v>30600</v>
      </c>
      <c r="U262" s="1">
        <v>681473.35800000001</v>
      </c>
      <c r="V262" s="1">
        <v>22433.859762320175</v>
      </c>
      <c r="W262" s="195"/>
      <c r="X262" s="89">
        <v>0</v>
      </c>
      <c r="Y262" s="89">
        <f t="shared" si="55"/>
        <v>0</v>
      </c>
      <c r="Z262" s="1"/>
    </row>
    <row r="263" spans="2:27">
      <c r="B263" s="204">
        <v>4628</v>
      </c>
      <c r="C263" t="s">
        <v>290</v>
      </c>
      <c r="D263" s="1">
        <v>102557</v>
      </c>
      <c r="E263" s="86">
        <f t="shared" si="48"/>
        <v>26303.411131059245</v>
      </c>
      <c r="F263" s="87">
        <f t="shared" ref="F263:F326" si="56">E263/E$365</f>
        <v>0.951522349578656</v>
      </c>
      <c r="G263" s="189">
        <f t="shared" si="49"/>
        <v>858.05470901116269</v>
      </c>
      <c r="H263" s="189">
        <f t="shared" ref="H263:H326" si="57">G263*T263/1000</f>
        <v>3345.5553104345236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-252.85772178234464</v>
      </c>
      <c r="L263" s="88">
        <f t="shared" ref="L263:L326" si="60">K263*T263/1000</f>
        <v>-985.8922572293618</v>
      </c>
      <c r="M263" s="89">
        <f t="shared" si="51"/>
        <v>2359.6630532051618</v>
      </c>
      <c r="N263" s="89">
        <f t="shared" si="52"/>
        <v>104916.66305320516</v>
      </c>
      <c r="O263" s="89">
        <f t="shared" si="53"/>
        <v>26908.608118288066</v>
      </c>
      <c r="P263" s="90">
        <f t="shared" ref="P263:P326" si="61">O263/O$365</f>
        <v>0.9734152689561707</v>
      </c>
      <c r="Q263" s="1">
        <v>769.63828904467846</v>
      </c>
      <c r="R263" s="90">
        <f t="shared" si="54"/>
        <v>8.1372497539531422E-2</v>
      </c>
      <c r="S263" s="90">
        <f t="shared" si="54"/>
        <v>7.4716190809357291E-2</v>
      </c>
      <c r="T263" s="92">
        <v>3899</v>
      </c>
      <c r="U263" s="1">
        <v>94839.66</v>
      </c>
      <c r="V263" s="1">
        <v>24474.750967741937</v>
      </c>
      <c r="W263" s="195"/>
      <c r="X263" s="89">
        <v>0</v>
      </c>
      <c r="Y263" s="89">
        <f t="shared" si="55"/>
        <v>0</v>
      </c>
      <c r="Z263" s="1"/>
    </row>
    <row r="264" spans="2:27">
      <c r="B264" s="204">
        <v>4629</v>
      </c>
      <c r="C264" t="s">
        <v>291</v>
      </c>
      <c r="D264" s="1">
        <v>24514</v>
      </c>
      <c r="E264" s="86">
        <f t="shared" ref="E264:E327" si="62">D264/T264*1000</f>
        <v>61748.110831234255</v>
      </c>
      <c r="F264" s="87">
        <f t="shared" si="56"/>
        <v>2.23372958006961</v>
      </c>
      <c r="G264" s="189">
        <f t="shared" ref="G264:G327" si="63">($E$365+$Y$365-E264-Y264)*0.64</f>
        <v>-21826.553099100842</v>
      </c>
      <c r="H264" s="189">
        <f t="shared" si="57"/>
        <v>-8665.1415803430336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-252.85772178234464</v>
      </c>
      <c r="L264" s="88">
        <f t="shared" si="60"/>
        <v>-100.38451554759082</v>
      </c>
      <c r="M264" s="89">
        <f t="shared" ref="M264:M327" si="65">+H264+L264</f>
        <v>-8765.5260958906238</v>
      </c>
      <c r="N264" s="89">
        <f t="shared" ref="N264:N327" si="66">D264+M264</f>
        <v>15748.473904109376</v>
      </c>
      <c r="O264" s="89">
        <f t="shared" ref="O264:O327" si="67">N264/T264*1000</f>
        <v>39668.700010351073</v>
      </c>
      <c r="P264" s="90">
        <f t="shared" si="61"/>
        <v>1.4350098719329145</v>
      </c>
      <c r="Q264" s="1">
        <v>184.03131078500883</v>
      </c>
      <c r="R264" s="90">
        <f t="shared" ref="R264:S327" si="68">(D264-U264)/U264</f>
        <v>5.6112014564471416E-2</v>
      </c>
      <c r="S264" s="90">
        <f t="shared" si="68"/>
        <v>4.2810855690863479E-2</v>
      </c>
      <c r="T264" s="92">
        <v>397</v>
      </c>
      <c r="U264" s="1">
        <v>23211.553</v>
      </c>
      <c r="V264" s="1">
        <v>59213.145408163262</v>
      </c>
      <c r="W264" s="195"/>
      <c r="X264" s="89">
        <v>0</v>
      </c>
      <c r="Y264" s="89">
        <f t="shared" ref="Y264:Y327" si="69">X264*1000/T264</f>
        <v>0</v>
      </c>
      <c r="Z264" s="1"/>
    </row>
    <row r="265" spans="2:27">
      <c r="B265" s="204">
        <v>4630</v>
      </c>
      <c r="C265" t="s">
        <v>292</v>
      </c>
      <c r="D265" s="1">
        <v>188260</v>
      </c>
      <c r="E265" s="86">
        <f t="shared" si="62"/>
        <v>22872.069007411006</v>
      </c>
      <c r="F265" s="87">
        <f t="shared" si="56"/>
        <v>0.82739401111206623</v>
      </c>
      <c r="G265" s="189">
        <f t="shared" si="63"/>
        <v>3054.1136681460357</v>
      </c>
      <c r="H265" s="189">
        <f t="shared" si="57"/>
        <v>25138.409602510019</v>
      </c>
      <c r="I265" s="189">
        <f t="shared" si="58"/>
        <v>702.67415578124178</v>
      </c>
      <c r="J265" s="88">
        <f t="shared" si="59"/>
        <v>5783.7109762354012</v>
      </c>
      <c r="K265" s="189">
        <f t="shared" si="64"/>
        <v>449.81643399889714</v>
      </c>
      <c r="L265" s="88">
        <f t="shared" si="60"/>
        <v>3702.4390682449225</v>
      </c>
      <c r="M265" s="89">
        <f t="shared" si="65"/>
        <v>28840.848670754942</v>
      </c>
      <c r="N265" s="89">
        <f t="shared" si="66"/>
        <v>217100.84867075493</v>
      </c>
      <c r="O265" s="89">
        <f t="shared" si="67"/>
        <v>26375.999109555938</v>
      </c>
      <c r="P265" s="90">
        <f t="shared" si="61"/>
        <v>0.95414820990932581</v>
      </c>
      <c r="Q265" s="1">
        <v>2083.2729010897419</v>
      </c>
      <c r="R265" s="90">
        <f t="shared" si="68"/>
        <v>9.0898734308878237E-2</v>
      </c>
      <c r="S265" s="90">
        <f t="shared" si="68"/>
        <v>8.3079146734558643E-2</v>
      </c>
      <c r="T265" s="92">
        <v>8231</v>
      </c>
      <c r="U265" s="1">
        <v>172573.30499999999</v>
      </c>
      <c r="V265" s="1">
        <v>21117.633994126285</v>
      </c>
      <c r="W265" s="195"/>
      <c r="X265" s="89">
        <v>0</v>
      </c>
      <c r="Y265" s="89">
        <f t="shared" si="69"/>
        <v>0</v>
      </c>
      <c r="Z265" s="1"/>
      <c r="AA265" s="1"/>
    </row>
    <row r="266" spans="2:27">
      <c r="B266" s="204">
        <v>4631</v>
      </c>
      <c r="C266" t="s">
        <v>293</v>
      </c>
      <c r="D266" s="1">
        <v>763317</v>
      </c>
      <c r="E266" s="86">
        <f t="shared" si="62"/>
        <v>25204.457652303121</v>
      </c>
      <c r="F266" s="87">
        <f t="shared" si="56"/>
        <v>0.91176785572333552</v>
      </c>
      <c r="G266" s="189">
        <f t="shared" si="63"/>
        <v>1561.3849354150823</v>
      </c>
      <c r="H266" s="189">
        <f t="shared" si="57"/>
        <v>47286.542769045773</v>
      </c>
      <c r="I266" s="189">
        <f t="shared" si="58"/>
        <v>0</v>
      </c>
      <c r="J266" s="88">
        <f t="shared" si="59"/>
        <v>0</v>
      </c>
      <c r="K266" s="189">
        <f t="shared" si="64"/>
        <v>-252.85772178234464</v>
      </c>
      <c r="L266" s="88">
        <f t="shared" si="60"/>
        <v>-7657.7961041783074</v>
      </c>
      <c r="M266" s="89">
        <f t="shared" si="65"/>
        <v>39628.746664867467</v>
      </c>
      <c r="N266" s="89">
        <f t="shared" si="66"/>
        <v>802945.7466648675</v>
      </c>
      <c r="O266" s="89">
        <f t="shared" si="67"/>
        <v>26512.984865935858</v>
      </c>
      <c r="P266" s="90">
        <f t="shared" si="61"/>
        <v>0.95910365116825513</v>
      </c>
      <c r="Q266" s="1">
        <v>678.75165522386669</v>
      </c>
      <c r="R266" s="90">
        <f t="shared" si="68"/>
        <v>0.1043918345543115</v>
      </c>
      <c r="S266" s="90">
        <f t="shared" si="68"/>
        <v>0.10016170568496034</v>
      </c>
      <c r="T266" s="92">
        <v>30285</v>
      </c>
      <c r="U266" s="1">
        <v>691165.01599999995</v>
      </c>
      <c r="V266" s="1">
        <v>22909.775464881168</v>
      </c>
      <c r="W266" s="195"/>
      <c r="X266" s="89">
        <v>0</v>
      </c>
      <c r="Y266" s="89">
        <f t="shared" si="69"/>
        <v>0</v>
      </c>
      <c r="Z266" s="1"/>
    </row>
    <row r="267" spans="2:27">
      <c r="B267" s="204">
        <v>4632</v>
      </c>
      <c r="C267" t="s">
        <v>294</v>
      </c>
      <c r="D267" s="1">
        <v>97621</v>
      </c>
      <c r="E267" s="86">
        <f t="shared" si="62"/>
        <v>33125.551408211744</v>
      </c>
      <c r="F267" s="87">
        <f t="shared" si="56"/>
        <v>1.1983123538608846</v>
      </c>
      <c r="G267" s="189">
        <f t="shared" si="63"/>
        <v>-3508.1150683664368</v>
      </c>
      <c r="H267" s="189">
        <f t="shared" si="57"/>
        <v>-10338.41510647589</v>
      </c>
      <c r="I267" s="189">
        <f t="shared" si="58"/>
        <v>0</v>
      </c>
      <c r="J267" s="88">
        <f t="shared" si="59"/>
        <v>0</v>
      </c>
      <c r="K267" s="189">
        <f t="shared" si="64"/>
        <v>-252.85772178234464</v>
      </c>
      <c r="L267" s="88">
        <f t="shared" si="60"/>
        <v>-745.17170609256959</v>
      </c>
      <c r="M267" s="89">
        <f t="shared" si="65"/>
        <v>-11083.586812568459</v>
      </c>
      <c r="N267" s="89">
        <f t="shared" si="66"/>
        <v>86537.413187431535</v>
      </c>
      <c r="O267" s="89">
        <f t="shared" si="67"/>
        <v>29364.578618062958</v>
      </c>
      <c r="P267" s="90">
        <f t="shared" si="61"/>
        <v>1.0622596704977727</v>
      </c>
      <c r="Q267" s="1">
        <v>-1458.9119574725228</v>
      </c>
      <c r="R267" s="90">
        <f t="shared" si="68"/>
        <v>9.5276058349858458E-2</v>
      </c>
      <c r="S267" s="90">
        <f t="shared" si="68"/>
        <v>8.3383003084437649E-2</v>
      </c>
      <c r="T267" s="92">
        <v>2947</v>
      </c>
      <c r="U267" s="1">
        <v>89129.127999999997</v>
      </c>
      <c r="V267" s="1">
        <v>30576.030188679244</v>
      </c>
      <c r="W267" s="195"/>
      <c r="X267" s="89">
        <v>0</v>
      </c>
      <c r="Y267" s="89">
        <f t="shared" si="69"/>
        <v>0</v>
      </c>
      <c r="Z267" s="1"/>
    </row>
    <row r="268" spans="2:27">
      <c r="B268" s="204">
        <v>4633</v>
      </c>
      <c r="C268" t="s">
        <v>295</v>
      </c>
      <c r="D268" s="1">
        <v>12982</v>
      </c>
      <c r="E268" s="86">
        <f t="shared" si="62"/>
        <v>24540.642722117202</v>
      </c>
      <c r="F268" s="87">
        <f t="shared" si="56"/>
        <v>0.88775444016636773</v>
      </c>
      <c r="G268" s="189">
        <f t="shared" si="63"/>
        <v>1986.2264907340707</v>
      </c>
      <c r="H268" s="189">
        <f t="shared" si="57"/>
        <v>1050.7138135983234</v>
      </c>
      <c r="I268" s="189">
        <f t="shared" si="58"/>
        <v>118.6733556340734</v>
      </c>
      <c r="J268" s="88">
        <f t="shared" si="59"/>
        <v>62.77820513042483</v>
      </c>
      <c r="K268" s="189">
        <f t="shared" si="64"/>
        <v>-134.18436614827124</v>
      </c>
      <c r="L268" s="88">
        <f t="shared" si="60"/>
        <v>-70.983529692435496</v>
      </c>
      <c r="M268" s="89">
        <f t="shared" si="65"/>
        <v>979.73028390588797</v>
      </c>
      <c r="N268" s="89">
        <f t="shared" si="66"/>
        <v>13961.730283905888</v>
      </c>
      <c r="O268" s="89">
        <f t="shared" si="67"/>
        <v>26392.684846703003</v>
      </c>
      <c r="P268" s="90">
        <f t="shared" si="61"/>
        <v>0.95475181419986899</v>
      </c>
      <c r="Q268" s="1">
        <v>30.224070547498741</v>
      </c>
      <c r="R268" s="90">
        <f t="shared" si="68"/>
        <v>8.6840043132028269E-2</v>
      </c>
      <c r="S268" s="90">
        <f t="shared" si="68"/>
        <v>7.0403898812451196E-2</v>
      </c>
      <c r="T268" s="92">
        <v>529</v>
      </c>
      <c r="U268" s="1">
        <v>11944.72</v>
      </c>
      <c r="V268" s="1">
        <v>22926.525911708253</v>
      </c>
      <c r="W268" s="195"/>
      <c r="X268" s="89">
        <v>0</v>
      </c>
      <c r="Y268" s="89">
        <f t="shared" si="69"/>
        <v>0</v>
      </c>
      <c r="Z268" s="1"/>
    </row>
    <row r="269" spans="2:27">
      <c r="B269" s="204">
        <v>4634</v>
      </c>
      <c r="C269" t="s">
        <v>296</v>
      </c>
      <c r="D269" s="1">
        <v>58726</v>
      </c>
      <c r="E269" s="86">
        <f t="shared" si="62"/>
        <v>35123.2057416268</v>
      </c>
      <c r="F269" s="87">
        <f t="shared" si="56"/>
        <v>1.2705772299070406</v>
      </c>
      <c r="G269" s="189">
        <f t="shared" si="63"/>
        <v>-4786.6138417520724</v>
      </c>
      <c r="H269" s="189">
        <f t="shared" si="57"/>
        <v>-8003.218343409465</v>
      </c>
      <c r="I269" s="189">
        <f t="shared" si="58"/>
        <v>0</v>
      </c>
      <c r="J269" s="88">
        <f t="shared" si="59"/>
        <v>0</v>
      </c>
      <c r="K269" s="189">
        <f t="shared" si="64"/>
        <v>-252.85772178234464</v>
      </c>
      <c r="L269" s="88">
        <f t="shared" si="60"/>
        <v>-422.7781108200802</v>
      </c>
      <c r="M269" s="89">
        <f t="shared" si="65"/>
        <v>-8425.9964542295456</v>
      </c>
      <c r="N269" s="89">
        <f t="shared" si="66"/>
        <v>50300.003545770451</v>
      </c>
      <c r="O269" s="89">
        <f t="shared" si="67"/>
        <v>30083.734178092374</v>
      </c>
      <c r="P269" s="90">
        <f t="shared" si="61"/>
        <v>1.0882750258743887</v>
      </c>
      <c r="Q269" s="1">
        <v>-14.080323343758209</v>
      </c>
      <c r="R269" s="90">
        <f t="shared" si="68"/>
        <v>9.308446412523444E-2</v>
      </c>
      <c r="S269" s="90">
        <f t="shared" si="68"/>
        <v>0.1028908438871237</v>
      </c>
      <c r="T269" s="92">
        <v>1672</v>
      </c>
      <c r="U269" s="1">
        <v>53725.034</v>
      </c>
      <c r="V269" s="1">
        <v>31846.493183165381</v>
      </c>
      <c r="W269" s="195"/>
      <c r="X269" s="89">
        <v>0</v>
      </c>
      <c r="Y269" s="89">
        <f t="shared" si="69"/>
        <v>0</v>
      </c>
      <c r="Z269" s="1"/>
    </row>
    <row r="270" spans="2:27">
      <c r="B270" s="204">
        <v>4635</v>
      </c>
      <c r="C270" t="s">
        <v>297</v>
      </c>
      <c r="D270" s="1">
        <v>79135</v>
      </c>
      <c r="E270" s="86">
        <f t="shared" si="62"/>
        <v>34391.568883094311</v>
      </c>
      <c r="F270" s="87">
        <f t="shared" si="56"/>
        <v>1.244110365240688</v>
      </c>
      <c r="G270" s="189">
        <f t="shared" si="63"/>
        <v>-4318.3662522912791</v>
      </c>
      <c r="H270" s="189">
        <f t="shared" si="57"/>
        <v>-9936.5607465222329</v>
      </c>
      <c r="I270" s="189">
        <f t="shared" si="58"/>
        <v>0</v>
      </c>
      <c r="J270" s="88">
        <f t="shared" si="59"/>
        <v>0</v>
      </c>
      <c r="K270" s="189">
        <f t="shared" si="64"/>
        <v>-252.85772178234464</v>
      </c>
      <c r="L270" s="88">
        <f t="shared" si="60"/>
        <v>-581.825617821175</v>
      </c>
      <c r="M270" s="89">
        <f t="shared" si="65"/>
        <v>-10518.386364343409</v>
      </c>
      <c r="N270" s="89">
        <f t="shared" si="66"/>
        <v>68616.613635656598</v>
      </c>
      <c r="O270" s="89">
        <f t="shared" si="67"/>
        <v>29820.344909020685</v>
      </c>
      <c r="P270" s="90">
        <f t="shared" si="61"/>
        <v>1.0787469545945021</v>
      </c>
      <c r="Q270" s="1">
        <v>-588.94819618061047</v>
      </c>
      <c r="R270" s="90">
        <f t="shared" si="68"/>
        <v>0.26555437654642999</v>
      </c>
      <c r="S270" s="90">
        <f t="shared" si="68"/>
        <v>0.24300429856363839</v>
      </c>
      <c r="T270" s="92">
        <v>2301</v>
      </c>
      <c r="U270" s="1">
        <v>62529.909</v>
      </c>
      <c r="V270" s="1">
        <v>27668.101327433629</v>
      </c>
      <c r="W270" s="195"/>
      <c r="X270" s="89">
        <v>0</v>
      </c>
      <c r="Y270" s="89">
        <f t="shared" si="69"/>
        <v>0</v>
      </c>
      <c r="Z270" s="1"/>
    </row>
    <row r="271" spans="2:27">
      <c r="B271" s="204">
        <v>4636</v>
      </c>
      <c r="C271" t="s">
        <v>298</v>
      </c>
      <c r="D271" s="1">
        <v>23451</v>
      </c>
      <c r="E271" s="86">
        <f t="shared" si="62"/>
        <v>31605.121293800541</v>
      </c>
      <c r="F271" s="87">
        <f t="shared" si="56"/>
        <v>1.14331099956405</v>
      </c>
      <c r="G271" s="189">
        <f t="shared" si="63"/>
        <v>-2535.0397951432669</v>
      </c>
      <c r="H271" s="189">
        <f t="shared" si="57"/>
        <v>-1880.9995279963039</v>
      </c>
      <c r="I271" s="189">
        <f t="shared" si="58"/>
        <v>0</v>
      </c>
      <c r="J271" s="88">
        <f t="shared" si="59"/>
        <v>0</v>
      </c>
      <c r="K271" s="189">
        <f t="shared" si="64"/>
        <v>-252.85772178234464</v>
      </c>
      <c r="L271" s="88">
        <f t="shared" si="60"/>
        <v>-187.62042956249971</v>
      </c>
      <c r="M271" s="89">
        <f t="shared" si="65"/>
        <v>-2068.6199575588034</v>
      </c>
      <c r="N271" s="89">
        <f t="shared" si="66"/>
        <v>21382.380042441197</v>
      </c>
      <c r="O271" s="89">
        <f t="shared" si="67"/>
        <v>28817.223776874929</v>
      </c>
      <c r="P271" s="90">
        <f t="shared" si="61"/>
        <v>1.0424591829509124</v>
      </c>
      <c r="Q271" s="1">
        <v>75.904162726633785</v>
      </c>
      <c r="R271" s="90">
        <f t="shared" si="68"/>
        <v>7.0808569372628319E-2</v>
      </c>
      <c r="S271" s="90">
        <f t="shared" si="68"/>
        <v>6.7922292905316622E-2</v>
      </c>
      <c r="T271" s="92">
        <v>742</v>
      </c>
      <c r="U271" s="1">
        <v>21900.273000000001</v>
      </c>
      <c r="V271" s="1">
        <v>29594.963513513518</v>
      </c>
      <c r="W271" s="195"/>
      <c r="X271" s="89">
        <v>0</v>
      </c>
      <c r="Y271" s="89">
        <f t="shared" si="69"/>
        <v>0</v>
      </c>
      <c r="Z271" s="1"/>
    </row>
    <row r="272" spans="2:27">
      <c r="B272" s="204">
        <v>4637</v>
      </c>
      <c r="C272" t="s">
        <v>299</v>
      </c>
      <c r="D272" s="1">
        <v>34200</v>
      </c>
      <c r="E272" s="86">
        <f t="shared" si="62"/>
        <v>26823.529411764706</v>
      </c>
      <c r="F272" s="87">
        <f t="shared" si="56"/>
        <v>0.97033755822402012</v>
      </c>
      <c r="G272" s="189">
        <f t="shared" si="63"/>
        <v>525.17900935966759</v>
      </c>
      <c r="H272" s="189">
        <f t="shared" si="57"/>
        <v>669.60323693357623</v>
      </c>
      <c r="I272" s="189">
        <f t="shared" si="58"/>
        <v>0</v>
      </c>
      <c r="J272" s="88">
        <f t="shared" si="59"/>
        <v>0</v>
      </c>
      <c r="K272" s="189">
        <f t="shared" si="64"/>
        <v>-252.85772178234464</v>
      </c>
      <c r="L272" s="88">
        <f t="shared" si="60"/>
        <v>-322.39359527248939</v>
      </c>
      <c r="M272" s="89">
        <f t="shared" si="65"/>
        <v>347.20964166108683</v>
      </c>
      <c r="N272" s="89">
        <f t="shared" si="66"/>
        <v>34547.209641661088</v>
      </c>
      <c r="O272" s="89">
        <f t="shared" si="67"/>
        <v>27095.850699342031</v>
      </c>
      <c r="P272" s="90">
        <f t="shared" si="61"/>
        <v>0.98018874406850165</v>
      </c>
      <c r="Q272" s="1">
        <v>-395.23163412876033</v>
      </c>
      <c r="R272" s="93">
        <f t="shared" si="68"/>
        <v>6.1008550053636777E-2</v>
      </c>
      <c r="S272" s="93">
        <f t="shared" si="68"/>
        <v>6.6001531465653795E-2</v>
      </c>
      <c r="T272" s="92">
        <v>1275</v>
      </c>
      <c r="U272" s="1">
        <v>32233.482</v>
      </c>
      <c r="V272" s="1">
        <v>25162.749414519909</v>
      </c>
      <c r="W272" s="195"/>
      <c r="X272" s="89">
        <v>0</v>
      </c>
      <c r="Y272" s="89">
        <f t="shared" si="69"/>
        <v>0</v>
      </c>
      <c r="Z272" s="1"/>
    </row>
    <row r="273" spans="2:28">
      <c r="B273" s="204">
        <v>4638</v>
      </c>
      <c r="C273" t="s">
        <v>300</v>
      </c>
      <c r="D273" s="1">
        <v>117212</v>
      </c>
      <c r="E273" s="86">
        <f t="shared" si="62"/>
        <v>30185.938707185167</v>
      </c>
      <c r="F273" s="87">
        <f t="shared" si="56"/>
        <v>1.0919722609278724</v>
      </c>
      <c r="G273" s="189">
        <f t="shared" si="63"/>
        <v>-1626.7629397094274</v>
      </c>
      <c r="H273" s="189">
        <f t="shared" si="57"/>
        <v>-6316.7204948917069</v>
      </c>
      <c r="I273" s="189">
        <f t="shared" si="58"/>
        <v>0</v>
      </c>
      <c r="J273" s="88">
        <f t="shared" si="59"/>
        <v>0</v>
      </c>
      <c r="K273" s="189">
        <f t="shared" si="64"/>
        <v>-252.85772178234464</v>
      </c>
      <c r="L273" s="88">
        <f t="shared" si="60"/>
        <v>-981.84653368084423</v>
      </c>
      <c r="M273" s="89">
        <f t="shared" si="65"/>
        <v>-7298.567028572551</v>
      </c>
      <c r="N273" s="89">
        <f t="shared" si="66"/>
        <v>109913.43297142745</v>
      </c>
      <c r="O273" s="89">
        <f t="shared" si="67"/>
        <v>28306.318045693395</v>
      </c>
      <c r="P273" s="90">
        <f t="shared" si="61"/>
        <v>1.0239772370418885</v>
      </c>
      <c r="Q273" s="1">
        <v>-24.059698291753193</v>
      </c>
      <c r="R273" s="93">
        <f t="shared" si="68"/>
        <v>6.8867778743166089E-2</v>
      </c>
      <c r="S273" s="93">
        <f t="shared" si="68"/>
        <v>7.1895732790597092E-2</v>
      </c>
      <c r="T273" s="92">
        <v>3883</v>
      </c>
      <c r="U273" s="1">
        <v>109659.962</v>
      </c>
      <c r="V273" s="1">
        <v>28161.263995891117</v>
      </c>
      <c r="W273" s="195"/>
      <c r="X273" s="89">
        <v>0</v>
      </c>
      <c r="Y273" s="89">
        <f t="shared" si="69"/>
        <v>0</v>
      </c>
      <c r="Z273" s="1"/>
    </row>
    <row r="274" spans="2:28">
      <c r="B274" s="204">
        <v>4639</v>
      </c>
      <c r="C274" t="s">
        <v>301</v>
      </c>
      <c r="D274" s="1">
        <v>73159</v>
      </c>
      <c r="E274" s="86">
        <f t="shared" si="62"/>
        <v>28893.759873617691</v>
      </c>
      <c r="F274" s="87">
        <f t="shared" si="56"/>
        <v>1.0452278659265684</v>
      </c>
      <c r="G274" s="189">
        <f t="shared" si="63"/>
        <v>-799.768486226243</v>
      </c>
      <c r="H274" s="189">
        <f t="shared" si="57"/>
        <v>-2025.0138071248473</v>
      </c>
      <c r="I274" s="189">
        <f t="shared" si="58"/>
        <v>0</v>
      </c>
      <c r="J274" s="88">
        <f t="shared" si="59"/>
        <v>0</v>
      </c>
      <c r="K274" s="189">
        <f t="shared" si="64"/>
        <v>-252.85772178234464</v>
      </c>
      <c r="L274" s="88">
        <f t="shared" si="60"/>
        <v>-640.23575155289655</v>
      </c>
      <c r="M274" s="89">
        <f t="shared" si="65"/>
        <v>-2665.2495586777441</v>
      </c>
      <c r="N274" s="89">
        <f t="shared" si="66"/>
        <v>70493.750441322249</v>
      </c>
      <c r="O274" s="89">
        <f t="shared" si="67"/>
        <v>27841.133665609104</v>
      </c>
      <c r="P274" s="90">
        <f t="shared" si="61"/>
        <v>1.0071492548414189</v>
      </c>
      <c r="Q274" s="1">
        <v>131.98649598901011</v>
      </c>
      <c r="R274" s="93">
        <f t="shared" si="68"/>
        <v>4.5091694621632622E-2</v>
      </c>
      <c r="S274" s="93">
        <f t="shared" si="68"/>
        <v>5.2521256431738918E-2</v>
      </c>
      <c r="T274" s="92">
        <v>2532</v>
      </c>
      <c r="U274" s="1">
        <v>70002.47</v>
      </c>
      <c r="V274" s="1">
        <v>27451.949019607844</v>
      </c>
      <c r="W274" s="195"/>
      <c r="X274" s="89">
        <v>0</v>
      </c>
      <c r="Y274" s="89">
        <f t="shared" si="69"/>
        <v>0</v>
      </c>
      <c r="Z274" s="1"/>
      <c r="AA274" s="1"/>
    </row>
    <row r="275" spans="2:28">
      <c r="B275" s="204">
        <v>4640</v>
      </c>
      <c r="C275" t="s">
        <v>302</v>
      </c>
      <c r="D275" s="1">
        <v>310294</v>
      </c>
      <c r="E275" s="86">
        <f t="shared" si="62"/>
        <v>24720.681963033781</v>
      </c>
      <c r="F275" s="87">
        <f t="shared" si="56"/>
        <v>0.89426733542089287</v>
      </c>
      <c r="G275" s="189">
        <f t="shared" si="63"/>
        <v>1871.0013765474596</v>
      </c>
      <c r="H275" s="189">
        <f t="shared" si="57"/>
        <v>23484.809278423712</v>
      </c>
      <c r="I275" s="189">
        <f t="shared" si="58"/>
        <v>55.659621313270506</v>
      </c>
      <c r="J275" s="88">
        <f t="shared" si="59"/>
        <v>698.63956672417135</v>
      </c>
      <c r="K275" s="189">
        <f t="shared" si="64"/>
        <v>-197.19810046907412</v>
      </c>
      <c r="L275" s="88">
        <f t="shared" si="60"/>
        <v>-2475.2305570878179</v>
      </c>
      <c r="M275" s="89">
        <f t="shared" si="65"/>
        <v>21009.578721335893</v>
      </c>
      <c r="N275" s="89">
        <f t="shared" si="66"/>
        <v>331303.57872133591</v>
      </c>
      <c r="O275" s="89">
        <f t="shared" si="67"/>
        <v>26394.485239112168</v>
      </c>
      <c r="P275" s="90">
        <f t="shared" si="61"/>
        <v>0.95481694315241417</v>
      </c>
      <c r="Q275" s="1">
        <v>3447.3757155239982</v>
      </c>
      <c r="R275" s="93">
        <f t="shared" si="68"/>
        <v>8.9365642537254389E-2</v>
      </c>
      <c r="S275" s="93">
        <f t="shared" si="68"/>
        <v>8.4505502640657343E-2</v>
      </c>
      <c r="T275" s="92">
        <v>12552</v>
      </c>
      <c r="U275" s="1">
        <v>284839.16499999998</v>
      </c>
      <c r="V275" s="1">
        <v>22794.427416773367</v>
      </c>
      <c r="W275" s="195"/>
      <c r="X275" s="89">
        <v>0</v>
      </c>
      <c r="Y275" s="89">
        <f t="shared" si="69"/>
        <v>0</v>
      </c>
      <c r="Z275" s="1"/>
    </row>
    <row r="276" spans="2:28">
      <c r="B276" s="204">
        <v>4641</v>
      </c>
      <c r="C276" t="s">
        <v>303</v>
      </c>
      <c r="D276" s="1">
        <v>81131</v>
      </c>
      <c r="E276" s="86">
        <f t="shared" si="62"/>
        <v>43478.563772775989</v>
      </c>
      <c r="F276" s="87">
        <f t="shared" si="56"/>
        <v>1.5728311796231742</v>
      </c>
      <c r="G276" s="189">
        <f t="shared" si="63"/>
        <v>-10134.042981687553</v>
      </c>
      <c r="H276" s="189">
        <f t="shared" si="57"/>
        <v>-18910.124203828975</v>
      </c>
      <c r="I276" s="189">
        <f t="shared" si="58"/>
        <v>0</v>
      </c>
      <c r="J276" s="88">
        <f t="shared" si="59"/>
        <v>0</v>
      </c>
      <c r="K276" s="189">
        <f t="shared" si="64"/>
        <v>-252.85772178234464</v>
      </c>
      <c r="L276" s="88">
        <f t="shared" si="60"/>
        <v>-471.8325088458551</v>
      </c>
      <c r="M276" s="89">
        <f t="shared" si="65"/>
        <v>-19381.95671267483</v>
      </c>
      <c r="N276" s="89">
        <f t="shared" si="66"/>
        <v>61749.04328732517</v>
      </c>
      <c r="O276" s="89">
        <f t="shared" si="67"/>
        <v>33091.663069306094</v>
      </c>
      <c r="P276" s="90">
        <f t="shared" si="61"/>
        <v>1.1970864477721974</v>
      </c>
      <c r="Q276" s="1">
        <v>-439.45222688961439</v>
      </c>
      <c r="R276" s="93">
        <f t="shared" si="68"/>
        <v>5.5517177396853794E-2</v>
      </c>
      <c r="S276" s="93">
        <f t="shared" si="68"/>
        <v>3.8547447856711291E-2</v>
      </c>
      <c r="T276" s="92">
        <v>1866</v>
      </c>
      <c r="U276" s="1">
        <v>76863.741999999998</v>
      </c>
      <c r="V276" s="1">
        <v>41864.783224400875</v>
      </c>
      <c r="W276" s="195"/>
      <c r="X276" s="89">
        <v>0</v>
      </c>
      <c r="Y276" s="89">
        <f t="shared" si="69"/>
        <v>0</v>
      </c>
      <c r="Z276" s="1"/>
    </row>
    <row r="277" spans="2:28">
      <c r="B277" s="204">
        <v>4642</v>
      </c>
      <c r="C277" t="s">
        <v>304</v>
      </c>
      <c r="D277" s="1">
        <v>68962</v>
      </c>
      <c r="E277" s="86">
        <f t="shared" si="62"/>
        <v>31022.042285200179</v>
      </c>
      <c r="F277" s="87">
        <f t="shared" si="56"/>
        <v>1.1222181950799091</v>
      </c>
      <c r="G277" s="189">
        <f t="shared" si="63"/>
        <v>-2161.8692296390354</v>
      </c>
      <c r="H277" s="189">
        <f t="shared" si="57"/>
        <v>-4805.8352974875752</v>
      </c>
      <c r="I277" s="189">
        <f t="shared" si="58"/>
        <v>0</v>
      </c>
      <c r="J277" s="88">
        <f t="shared" si="59"/>
        <v>0</v>
      </c>
      <c r="K277" s="189">
        <f t="shared" si="64"/>
        <v>-252.85772178234464</v>
      </c>
      <c r="L277" s="88">
        <f t="shared" si="60"/>
        <v>-562.10271552215215</v>
      </c>
      <c r="M277" s="89">
        <f t="shared" si="65"/>
        <v>-5367.938013009727</v>
      </c>
      <c r="N277" s="89">
        <f t="shared" si="66"/>
        <v>63594.061986990273</v>
      </c>
      <c r="O277" s="89">
        <f t="shared" si="67"/>
        <v>28607.315333778799</v>
      </c>
      <c r="P277" s="90">
        <f t="shared" si="61"/>
        <v>1.0348657733366216</v>
      </c>
      <c r="Q277" s="1">
        <v>214.09411555432234</v>
      </c>
      <c r="R277" s="93">
        <f t="shared" si="68"/>
        <v>6.7048399794110203E-2</v>
      </c>
      <c r="S277" s="93">
        <f t="shared" si="68"/>
        <v>5.0248267543640548E-2</v>
      </c>
      <c r="T277" s="92">
        <v>2223</v>
      </c>
      <c r="U277" s="1">
        <v>64628.745999999999</v>
      </c>
      <c r="V277" s="1">
        <v>29537.818098720294</v>
      </c>
      <c r="W277" s="195"/>
      <c r="X277" s="89">
        <v>0</v>
      </c>
      <c r="Y277" s="89">
        <f t="shared" si="69"/>
        <v>0</v>
      </c>
      <c r="Z277" s="1"/>
    </row>
    <row r="278" spans="2:28">
      <c r="B278" s="204">
        <v>4643</v>
      </c>
      <c r="C278" t="s">
        <v>305</v>
      </c>
      <c r="D278" s="1">
        <v>168103</v>
      </c>
      <c r="E278" s="86">
        <f t="shared" si="62"/>
        <v>32464.851293935881</v>
      </c>
      <c r="F278" s="87">
        <f t="shared" si="56"/>
        <v>1.1744116163493032</v>
      </c>
      <c r="G278" s="189">
        <f t="shared" si="63"/>
        <v>-3085.2669952298843</v>
      </c>
      <c r="H278" s="189">
        <f t="shared" si="57"/>
        <v>-15975.51250130034</v>
      </c>
      <c r="I278" s="189">
        <f t="shared" si="58"/>
        <v>0</v>
      </c>
      <c r="J278" s="88">
        <f t="shared" si="59"/>
        <v>0</v>
      </c>
      <c r="K278" s="189">
        <f t="shared" si="64"/>
        <v>-252.85772178234464</v>
      </c>
      <c r="L278" s="88">
        <f t="shared" si="60"/>
        <v>-1309.2972833889805</v>
      </c>
      <c r="M278" s="89">
        <f t="shared" si="65"/>
        <v>-17284.809784689322</v>
      </c>
      <c r="N278" s="89">
        <f t="shared" si="66"/>
        <v>150818.19021531066</v>
      </c>
      <c r="O278" s="89">
        <f t="shared" si="67"/>
        <v>29126.726576923651</v>
      </c>
      <c r="P278" s="90">
        <f t="shared" si="61"/>
        <v>1.0536554049936036</v>
      </c>
      <c r="Q278" s="1">
        <v>-1752.2888482499711</v>
      </c>
      <c r="R278" s="93">
        <f t="shared" si="68"/>
        <v>8.8272245664794954E-2</v>
      </c>
      <c r="S278" s="93">
        <f t="shared" si="68"/>
        <v>9.5628276680296609E-2</v>
      </c>
      <c r="T278" s="92">
        <v>5178</v>
      </c>
      <c r="U278" s="1">
        <v>154467.78200000001</v>
      </c>
      <c r="V278" s="1">
        <v>29631.264530980243</v>
      </c>
      <c r="W278" s="195"/>
      <c r="X278" s="89">
        <v>0</v>
      </c>
      <c r="Y278" s="89">
        <f t="shared" si="69"/>
        <v>0</v>
      </c>
      <c r="Z278" s="1"/>
    </row>
    <row r="279" spans="2:28">
      <c r="B279" s="204">
        <v>4644</v>
      </c>
      <c r="C279" t="s">
        <v>306</v>
      </c>
      <c r="D279" s="1">
        <v>162397</v>
      </c>
      <c r="E279" s="86">
        <f t="shared" si="62"/>
        <v>29645.308506754289</v>
      </c>
      <c r="F279" s="87">
        <f t="shared" si="56"/>
        <v>1.07241503635331</v>
      </c>
      <c r="G279" s="189">
        <f t="shared" si="63"/>
        <v>-1280.7596114336652</v>
      </c>
      <c r="H279" s="189">
        <f t="shared" si="57"/>
        <v>-7016.0011514336175</v>
      </c>
      <c r="I279" s="189">
        <f t="shared" si="58"/>
        <v>0</v>
      </c>
      <c r="J279" s="88">
        <f t="shared" si="59"/>
        <v>0</v>
      </c>
      <c r="K279" s="189">
        <f t="shared" si="64"/>
        <v>-252.85772178234464</v>
      </c>
      <c r="L279" s="88">
        <f t="shared" si="60"/>
        <v>-1385.1545999236839</v>
      </c>
      <c r="M279" s="89">
        <f t="shared" si="65"/>
        <v>-8401.1557513573007</v>
      </c>
      <c r="N279" s="89">
        <f t="shared" si="66"/>
        <v>153995.84424864271</v>
      </c>
      <c r="O279" s="89">
        <f t="shared" si="67"/>
        <v>28111.691173538282</v>
      </c>
      <c r="P279" s="90">
        <f t="shared" si="61"/>
        <v>1.016936636195046</v>
      </c>
      <c r="Q279" s="1">
        <v>1351.6284143079738</v>
      </c>
      <c r="R279" s="93">
        <f t="shared" si="68"/>
        <v>7.5402504469310364E-2</v>
      </c>
      <c r="S279" s="93">
        <f t="shared" si="68"/>
        <v>6.6372107389064211E-2</v>
      </c>
      <c r="T279" s="92">
        <v>5478</v>
      </c>
      <c r="U279" s="1">
        <v>151010.435</v>
      </c>
      <c r="V279" s="1">
        <v>27800.153718703976</v>
      </c>
      <c r="W279" s="195"/>
      <c r="X279" s="89">
        <v>0</v>
      </c>
      <c r="Y279" s="89">
        <f t="shared" si="69"/>
        <v>0</v>
      </c>
      <c r="Z279" s="1"/>
    </row>
    <row r="280" spans="2:28">
      <c r="B280" s="204">
        <v>4645</v>
      </c>
      <c r="C280" t="s">
        <v>307</v>
      </c>
      <c r="D280" s="1">
        <v>74447</v>
      </c>
      <c r="E280" s="86">
        <f t="shared" si="62"/>
        <v>25460.670314637482</v>
      </c>
      <c r="F280" s="87">
        <f t="shared" si="56"/>
        <v>0.92103631422255738</v>
      </c>
      <c r="G280" s="189">
        <f t="shared" si="63"/>
        <v>1397.4088315210911</v>
      </c>
      <c r="H280" s="189">
        <f t="shared" si="57"/>
        <v>4086.0234233676701</v>
      </c>
      <c r="I280" s="189">
        <f t="shared" si="58"/>
        <v>0</v>
      </c>
      <c r="J280" s="88">
        <f t="shared" si="59"/>
        <v>0</v>
      </c>
      <c r="K280" s="189">
        <f t="shared" si="64"/>
        <v>-252.85772178234464</v>
      </c>
      <c r="L280" s="88">
        <f t="shared" si="60"/>
        <v>-739.35597849157568</v>
      </c>
      <c r="M280" s="89">
        <f t="shared" si="65"/>
        <v>3346.6674448760946</v>
      </c>
      <c r="N280" s="89">
        <f t="shared" si="66"/>
        <v>77793.66744487609</v>
      </c>
      <c r="O280" s="89">
        <f t="shared" si="67"/>
        <v>26605.221424376228</v>
      </c>
      <c r="P280" s="90">
        <f t="shared" si="61"/>
        <v>0.962440296227975</v>
      </c>
      <c r="Q280" s="1">
        <v>538.22718573137854</v>
      </c>
      <c r="R280" s="93">
        <f t="shared" si="68"/>
        <v>2.410156811743901E-2</v>
      </c>
      <c r="S280" s="93">
        <f t="shared" si="68"/>
        <v>2.6203007723699153E-2</v>
      </c>
      <c r="T280" s="92">
        <v>2924</v>
      </c>
      <c r="U280" s="1">
        <v>72694.937999999995</v>
      </c>
      <c r="V280" s="1">
        <v>24810.559044368598</v>
      </c>
      <c r="W280" s="195"/>
      <c r="X280" s="89">
        <v>0</v>
      </c>
      <c r="Y280" s="89">
        <f t="shared" si="69"/>
        <v>0</v>
      </c>
      <c r="Z280" s="1"/>
    </row>
    <row r="281" spans="2:28">
      <c r="B281" s="204">
        <v>4646</v>
      </c>
      <c r="C281" t="s">
        <v>308</v>
      </c>
      <c r="D281" s="1">
        <v>68395</v>
      </c>
      <c r="E281" s="86">
        <f t="shared" si="62"/>
        <v>23200.474898236091</v>
      </c>
      <c r="F281" s="87">
        <f t="shared" si="56"/>
        <v>0.83927404991373977</v>
      </c>
      <c r="G281" s="189">
        <f t="shared" si="63"/>
        <v>2843.9338980179814</v>
      </c>
      <c r="H281" s="189">
        <f t="shared" si="57"/>
        <v>8383.9171313570096</v>
      </c>
      <c r="I281" s="189">
        <f t="shared" si="58"/>
        <v>587.73209399246218</v>
      </c>
      <c r="J281" s="88">
        <f t="shared" si="59"/>
        <v>1732.6342130897785</v>
      </c>
      <c r="K281" s="189">
        <f t="shared" si="64"/>
        <v>334.87437221011754</v>
      </c>
      <c r="L281" s="88">
        <f t="shared" si="60"/>
        <v>987.2096492754265</v>
      </c>
      <c r="M281" s="89">
        <f t="shared" si="65"/>
        <v>9371.1267806324358</v>
      </c>
      <c r="N281" s="89">
        <f t="shared" si="66"/>
        <v>77766.126780632432</v>
      </c>
      <c r="O281" s="89">
        <f t="shared" si="67"/>
        <v>26379.28316846419</v>
      </c>
      <c r="P281" s="90">
        <f t="shared" si="61"/>
        <v>0.95426701029734262</v>
      </c>
      <c r="Q281" s="1">
        <v>1179.7965973044011</v>
      </c>
      <c r="R281" s="93">
        <f t="shared" si="68"/>
        <v>4.8510203363302459E-2</v>
      </c>
      <c r="S281" s="93">
        <f t="shared" si="68"/>
        <v>3.9974163715840012E-2</v>
      </c>
      <c r="T281" s="92">
        <v>2948</v>
      </c>
      <c r="U281" s="1">
        <v>65230.648000000001</v>
      </c>
      <c r="V281" s="1">
        <v>22308.703146374828</v>
      </c>
      <c r="W281" s="195"/>
      <c r="X281" s="89">
        <v>0</v>
      </c>
      <c r="Y281" s="89">
        <f t="shared" si="69"/>
        <v>0</v>
      </c>
      <c r="Z281" s="1"/>
      <c r="AA281" s="1"/>
    </row>
    <row r="282" spans="2:28">
      <c r="B282" s="204">
        <v>4647</v>
      </c>
      <c r="C282" t="s">
        <v>309</v>
      </c>
      <c r="D282" s="1">
        <v>593585</v>
      </c>
      <c r="E282" s="86">
        <f t="shared" si="62"/>
        <v>26029.863181897912</v>
      </c>
      <c r="F282" s="87">
        <f t="shared" si="56"/>
        <v>0.94162678941683864</v>
      </c>
      <c r="G282" s="189">
        <f t="shared" si="63"/>
        <v>1033.125396474416</v>
      </c>
      <c r="H282" s="189">
        <f t="shared" si="57"/>
        <v>23559.391541202582</v>
      </c>
      <c r="I282" s="189">
        <f t="shared" si="58"/>
        <v>0</v>
      </c>
      <c r="J282" s="88">
        <f t="shared" si="59"/>
        <v>0</v>
      </c>
      <c r="K282" s="189">
        <f t="shared" si="64"/>
        <v>-252.85772178234464</v>
      </c>
      <c r="L282" s="88">
        <f t="shared" si="60"/>
        <v>-5766.1674875245872</v>
      </c>
      <c r="M282" s="89">
        <f t="shared" si="65"/>
        <v>17793.224053677994</v>
      </c>
      <c r="N282" s="89">
        <f t="shared" si="66"/>
        <v>611378.22405367799</v>
      </c>
      <c r="O282" s="89">
        <f t="shared" si="67"/>
        <v>26810.130856589982</v>
      </c>
      <c r="P282" s="90">
        <f t="shared" si="61"/>
        <v>0.9698528672979162</v>
      </c>
      <c r="Q282" s="1">
        <v>-200.1835487625649</v>
      </c>
      <c r="R282" s="93">
        <f t="shared" si="68"/>
        <v>7.7412716746302804E-2</v>
      </c>
      <c r="S282" s="93">
        <f t="shared" si="68"/>
        <v>7.0703691760424264E-2</v>
      </c>
      <c r="T282" s="92">
        <v>22804</v>
      </c>
      <c r="U282" s="1">
        <v>550935.57999999996</v>
      </c>
      <c r="V282" s="1">
        <v>24310.98667372694</v>
      </c>
      <c r="W282" s="195"/>
      <c r="X282" s="89">
        <v>0</v>
      </c>
      <c r="Y282" s="89">
        <f t="shared" si="69"/>
        <v>0</v>
      </c>
      <c r="Z282" s="1"/>
    </row>
    <row r="283" spans="2:28">
      <c r="B283" s="204">
        <v>4648</v>
      </c>
      <c r="C283" t="s">
        <v>310</v>
      </c>
      <c r="D283" s="1">
        <v>100959</v>
      </c>
      <c r="E283" s="86">
        <f t="shared" si="62"/>
        <v>29860.692102928126</v>
      </c>
      <c r="F283" s="87">
        <f t="shared" si="56"/>
        <v>1.0802065088916393</v>
      </c>
      <c r="G283" s="189">
        <f t="shared" si="63"/>
        <v>-1418.6051129849209</v>
      </c>
      <c r="H283" s="189">
        <f t="shared" si="57"/>
        <v>-4796.3038870020173</v>
      </c>
      <c r="I283" s="189">
        <f t="shared" si="58"/>
        <v>0</v>
      </c>
      <c r="J283" s="88">
        <f t="shared" si="59"/>
        <v>0</v>
      </c>
      <c r="K283" s="189">
        <f t="shared" si="64"/>
        <v>-252.85772178234464</v>
      </c>
      <c r="L283" s="88">
        <f t="shared" si="60"/>
        <v>-854.91195734610722</v>
      </c>
      <c r="M283" s="89">
        <f t="shared" si="65"/>
        <v>-5651.2158443481248</v>
      </c>
      <c r="N283" s="89">
        <f t="shared" si="66"/>
        <v>95307.784155651869</v>
      </c>
      <c r="O283" s="89">
        <f t="shared" si="67"/>
        <v>28189.229268160863</v>
      </c>
      <c r="P283" s="90">
        <f t="shared" si="61"/>
        <v>1.0197415663088447</v>
      </c>
      <c r="Q283" s="1">
        <v>-126.01405097202678</v>
      </c>
      <c r="R283" s="93">
        <f t="shared" si="68"/>
        <v>9.3930178998048786E-2</v>
      </c>
      <c r="S283" s="93">
        <f t="shared" si="68"/>
        <v>8.7459133869400074E-2</v>
      </c>
      <c r="T283" s="92">
        <v>3381</v>
      </c>
      <c r="U283" s="1">
        <v>92290.168000000005</v>
      </c>
      <c r="V283" s="1">
        <v>27459.139541803037</v>
      </c>
      <c r="W283" s="195"/>
      <c r="X283" s="89">
        <v>0</v>
      </c>
      <c r="Y283" s="89">
        <f t="shared" si="69"/>
        <v>0</v>
      </c>
      <c r="Z283" s="1"/>
      <c r="AA283" s="1"/>
    </row>
    <row r="284" spans="2:28">
      <c r="B284" s="204">
        <v>4649</v>
      </c>
      <c r="C284" t="s">
        <v>311</v>
      </c>
      <c r="D284" s="1">
        <v>230046</v>
      </c>
      <c r="E284" s="86">
        <f t="shared" si="62"/>
        <v>23923.252911813644</v>
      </c>
      <c r="F284" s="87">
        <f t="shared" si="56"/>
        <v>0.86542044705882415</v>
      </c>
      <c r="G284" s="189">
        <f t="shared" si="63"/>
        <v>2381.3559693283473</v>
      </c>
      <c r="H284" s="189">
        <f t="shared" si="57"/>
        <v>22899.119001061386</v>
      </c>
      <c r="I284" s="189">
        <f t="shared" si="58"/>
        <v>334.75978924031841</v>
      </c>
      <c r="J284" s="88">
        <f t="shared" si="59"/>
        <v>3219.0501333349016</v>
      </c>
      <c r="K284" s="189">
        <f t="shared" si="64"/>
        <v>81.902067457973772</v>
      </c>
      <c r="L284" s="88">
        <f t="shared" si="60"/>
        <v>787.57028067587589</v>
      </c>
      <c r="M284" s="89">
        <f t="shared" si="65"/>
        <v>23686.689281737261</v>
      </c>
      <c r="N284" s="89">
        <f t="shared" si="66"/>
        <v>253732.68928173726</v>
      </c>
      <c r="O284" s="89">
        <f t="shared" si="67"/>
        <v>26386.510948599967</v>
      </c>
      <c r="P284" s="90">
        <f t="shared" si="61"/>
        <v>0.9545284742687935</v>
      </c>
      <c r="Q284" s="1">
        <v>2958.6409496876186</v>
      </c>
      <c r="R284" s="93">
        <f t="shared" si="68"/>
        <v>6.2469960050434946E-2</v>
      </c>
      <c r="S284" s="93">
        <f t="shared" si="68"/>
        <v>6.6779062425847441E-2</v>
      </c>
      <c r="T284" s="92">
        <v>9616</v>
      </c>
      <c r="U284" s="1">
        <v>216520.00399999999</v>
      </c>
      <c r="V284" s="1">
        <v>22425.686587260487</v>
      </c>
      <c r="W284" s="195"/>
      <c r="X284" s="89">
        <v>0</v>
      </c>
      <c r="Y284" s="89">
        <f t="shared" si="69"/>
        <v>0</v>
      </c>
      <c r="Z284" s="1"/>
    </row>
    <row r="285" spans="2:28">
      <c r="B285" s="204">
        <v>4650</v>
      </c>
      <c r="C285" t="s">
        <v>312</v>
      </c>
      <c r="D285" s="1">
        <v>141252</v>
      </c>
      <c r="E285" s="86">
        <f t="shared" si="62"/>
        <v>23636.546184738956</v>
      </c>
      <c r="F285" s="87">
        <f t="shared" si="56"/>
        <v>0.85504886988098883</v>
      </c>
      <c r="G285" s="189">
        <f t="shared" si="63"/>
        <v>2564.8482746561476</v>
      </c>
      <c r="H285" s="189">
        <f t="shared" si="57"/>
        <v>15327.533289345138</v>
      </c>
      <c r="I285" s="189">
        <f t="shared" si="58"/>
        <v>435.10714371645935</v>
      </c>
      <c r="J285" s="88">
        <f t="shared" si="59"/>
        <v>2600.200290849561</v>
      </c>
      <c r="K285" s="189">
        <f t="shared" si="64"/>
        <v>182.24942193411471</v>
      </c>
      <c r="L285" s="88">
        <f t="shared" si="60"/>
        <v>1089.1225454782696</v>
      </c>
      <c r="M285" s="89">
        <f t="shared" si="65"/>
        <v>16416.655834823407</v>
      </c>
      <c r="N285" s="89">
        <f t="shared" si="66"/>
        <v>157668.65583482341</v>
      </c>
      <c r="O285" s="89">
        <f t="shared" si="67"/>
        <v>26383.643881329215</v>
      </c>
      <c r="P285" s="90">
        <f t="shared" si="61"/>
        <v>0.95442475849701502</v>
      </c>
      <c r="Q285" s="1">
        <v>2007.762071062114</v>
      </c>
      <c r="R285" s="93">
        <f t="shared" si="68"/>
        <v>3.3283654490170858E-2</v>
      </c>
      <c r="S285" s="93">
        <f t="shared" si="68"/>
        <v>2.6367431903222084E-2</v>
      </c>
      <c r="T285" s="92">
        <v>5976</v>
      </c>
      <c r="U285" s="1">
        <v>136702.05600000001</v>
      </c>
      <c r="V285" s="1">
        <v>23029.322102425875</v>
      </c>
      <c r="W285" s="195"/>
      <c r="X285" s="89">
        <v>0</v>
      </c>
      <c r="Y285" s="89">
        <f t="shared" si="69"/>
        <v>0</v>
      </c>
      <c r="Z285" s="1"/>
    </row>
    <row r="286" spans="2:28" ht="28.25" customHeight="1">
      <c r="B286" s="204">
        <v>4651</v>
      </c>
      <c r="C286" t="s">
        <v>313</v>
      </c>
      <c r="D286" s="1">
        <v>183086</v>
      </c>
      <c r="E286" s="86">
        <f t="shared" si="62"/>
        <v>25015.16600628501</v>
      </c>
      <c r="F286" s="87">
        <f t="shared" si="56"/>
        <v>0.90492025596232639</v>
      </c>
      <c r="G286" s="189">
        <f t="shared" si="63"/>
        <v>1682.5315888666735</v>
      </c>
      <c r="H286" s="189">
        <f t="shared" si="57"/>
        <v>12314.448698915183</v>
      </c>
      <c r="I286" s="189">
        <f t="shared" si="58"/>
        <v>0</v>
      </c>
      <c r="J286" s="88">
        <f t="shared" si="59"/>
        <v>0</v>
      </c>
      <c r="K286" s="189">
        <f t="shared" si="64"/>
        <v>-252.85772178234464</v>
      </c>
      <c r="L286" s="88">
        <f t="shared" si="60"/>
        <v>-1850.6656657249805</v>
      </c>
      <c r="M286" s="89">
        <f t="shared" si="65"/>
        <v>10463.783033190202</v>
      </c>
      <c r="N286" s="89">
        <f t="shared" si="66"/>
        <v>193549.78303319021</v>
      </c>
      <c r="O286" s="89">
        <f t="shared" si="67"/>
        <v>26444.839873369339</v>
      </c>
      <c r="P286" s="90">
        <f t="shared" si="61"/>
        <v>0.95663851525429189</v>
      </c>
      <c r="Q286" s="1">
        <v>1470.9030822051827</v>
      </c>
      <c r="R286" s="93">
        <f t="shared" si="68"/>
        <v>0.11880661637909402</v>
      </c>
      <c r="S286" s="93">
        <f t="shared" si="68"/>
        <v>0.11758370984390708</v>
      </c>
      <c r="T286" s="92">
        <v>7319</v>
      </c>
      <c r="U286" s="1">
        <v>163644.00899999999</v>
      </c>
      <c r="V286" s="1">
        <v>22383.259335248255</v>
      </c>
      <c r="W286" s="195"/>
      <c r="X286" s="89">
        <v>0</v>
      </c>
      <c r="Y286" s="89">
        <f t="shared" si="69"/>
        <v>0</v>
      </c>
      <c r="Z286" s="1"/>
      <c r="AA286" s="1"/>
    </row>
    <row r="287" spans="2:28">
      <c r="B287" s="204">
        <v>5001</v>
      </c>
      <c r="C287" t="s">
        <v>314</v>
      </c>
      <c r="D287" s="1">
        <v>5930204</v>
      </c>
      <c r="E287" s="86">
        <f t="shared" si="62"/>
        <v>27145.49116543074</v>
      </c>
      <c r="F287" s="87">
        <f t="shared" si="56"/>
        <v>0.98198448123321957</v>
      </c>
      <c r="G287" s="189">
        <f t="shared" si="63"/>
        <v>319.12348701340613</v>
      </c>
      <c r="H287" s="189">
        <f t="shared" si="57"/>
        <v>69715.716972948707</v>
      </c>
      <c r="I287" s="189">
        <f t="shared" si="58"/>
        <v>0</v>
      </c>
      <c r="J287" s="88">
        <f t="shared" si="59"/>
        <v>0</v>
      </c>
      <c r="K287" s="189">
        <f t="shared" si="64"/>
        <v>-252.85772178234464</v>
      </c>
      <c r="L287" s="88">
        <f t="shared" si="60"/>
        <v>-55239.297900571008</v>
      </c>
      <c r="M287" s="89">
        <f t="shared" si="65"/>
        <v>14476.419072377699</v>
      </c>
      <c r="N287" s="89">
        <f t="shared" si="66"/>
        <v>5944680.4190723775</v>
      </c>
      <c r="O287" s="89">
        <f t="shared" si="67"/>
        <v>27211.756930661802</v>
      </c>
      <c r="P287" s="90">
        <f t="shared" si="61"/>
        <v>0.98438163635181353</v>
      </c>
      <c r="Q287" s="1">
        <v>14736.934594691193</v>
      </c>
      <c r="R287" s="93">
        <f t="shared" si="68"/>
        <v>6.4328082879181597E-2</v>
      </c>
      <c r="S287" s="93">
        <f t="shared" si="68"/>
        <v>5.486673921465994E-2</v>
      </c>
      <c r="T287" s="92">
        <v>218460</v>
      </c>
      <c r="U287" s="1">
        <v>5571781.949</v>
      </c>
      <c r="V287" s="1">
        <v>25733.573878384246</v>
      </c>
      <c r="W287" s="195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4">
        <v>5006</v>
      </c>
      <c r="C288" t="s">
        <v>315</v>
      </c>
      <c r="D288" s="1">
        <v>514618</v>
      </c>
      <c r="E288" s="86">
        <f t="shared" si="62"/>
        <v>21436.164452034824</v>
      </c>
      <c r="F288" s="87">
        <f t="shared" si="56"/>
        <v>0.77545035751160563</v>
      </c>
      <c r="G288" s="189">
        <f t="shared" si="63"/>
        <v>3973.0925835867924</v>
      </c>
      <c r="H288" s="189">
        <f t="shared" si="57"/>
        <v>95382.033654168132</v>
      </c>
      <c r="I288" s="189">
        <f t="shared" si="58"/>
        <v>1205.2407501629057</v>
      </c>
      <c r="J288" s="88">
        <f t="shared" si="59"/>
        <v>28934.214689160875</v>
      </c>
      <c r="K288" s="189">
        <f t="shared" si="64"/>
        <v>952.38302838056097</v>
      </c>
      <c r="L288" s="88">
        <f t="shared" si="60"/>
        <v>22863.859362332129</v>
      </c>
      <c r="M288" s="89">
        <f t="shared" si="65"/>
        <v>118245.89301650025</v>
      </c>
      <c r="N288" s="89">
        <f t="shared" si="66"/>
        <v>632863.89301650028</v>
      </c>
      <c r="O288" s="89">
        <f t="shared" si="67"/>
        <v>26361.640064002178</v>
      </c>
      <c r="P288" s="90">
        <f t="shared" si="61"/>
        <v>0.9536287733733213</v>
      </c>
      <c r="Q288" s="1">
        <v>11349.557337682098</v>
      </c>
      <c r="R288" s="93">
        <f t="shared" si="68"/>
        <v>5.9354355367853683E-2</v>
      </c>
      <c r="S288" s="93">
        <f t="shared" si="68"/>
        <v>6.1869588352231844E-2</v>
      </c>
      <c r="T288" s="92">
        <v>24007</v>
      </c>
      <c r="U288" s="1">
        <v>485784.57</v>
      </c>
      <c r="V288" s="1">
        <v>20187.191240026597</v>
      </c>
      <c r="W288" s="195"/>
      <c r="X288" s="89">
        <v>0</v>
      </c>
      <c r="Y288" s="89">
        <f t="shared" si="69"/>
        <v>0</v>
      </c>
      <c r="Z288" s="1"/>
      <c r="AA288" s="1"/>
    </row>
    <row r="289" spans="2:26">
      <c r="B289" s="204">
        <v>5007</v>
      </c>
      <c r="C289" t="s">
        <v>316</v>
      </c>
      <c r="D289" s="1">
        <v>347595</v>
      </c>
      <c r="E289" s="86">
        <f t="shared" si="62"/>
        <v>23001.25727898359</v>
      </c>
      <c r="F289" s="87">
        <f t="shared" si="56"/>
        <v>0.83206737940989883</v>
      </c>
      <c r="G289" s="189">
        <f t="shared" si="63"/>
        <v>2971.4331743395819</v>
      </c>
      <c r="H289" s="189">
        <f t="shared" si="57"/>
        <v>44904.298130619762</v>
      </c>
      <c r="I289" s="189">
        <f t="shared" si="58"/>
        <v>657.45826073083731</v>
      </c>
      <c r="J289" s="88">
        <f t="shared" si="59"/>
        <v>9935.5092361644129</v>
      </c>
      <c r="K289" s="189">
        <f t="shared" si="64"/>
        <v>404.60053894849267</v>
      </c>
      <c r="L289" s="88">
        <f t="shared" si="60"/>
        <v>6114.3233445896212</v>
      </c>
      <c r="M289" s="89">
        <f t="shared" si="65"/>
        <v>51018.62147520938</v>
      </c>
      <c r="N289" s="89">
        <f t="shared" si="66"/>
        <v>398613.62147520937</v>
      </c>
      <c r="O289" s="89">
        <f t="shared" si="67"/>
        <v>26377.290992271664</v>
      </c>
      <c r="P289" s="90">
        <f t="shared" si="61"/>
        <v>0.95419494359230417</v>
      </c>
      <c r="Q289" s="1">
        <v>4320.2397620298652</v>
      </c>
      <c r="R289" s="90">
        <f t="shared" si="68"/>
        <v>5.3503895400324644E-2</v>
      </c>
      <c r="S289" s="90">
        <f t="shared" si="68"/>
        <v>5.6431844289076272E-2</v>
      </c>
      <c r="T289" s="92">
        <v>15112</v>
      </c>
      <c r="U289" s="1">
        <v>329941.82699999999</v>
      </c>
      <c r="V289" s="1">
        <v>21772.589877260129</v>
      </c>
      <c r="W289" s="195"/>
      <c r="X289" s="89">
        <v>0</v>
      </c>
      <c r="Y289" s="89">
        <f t="shared" si="69"/>
        <v>0</v>
      </c>
      <c r="Z289" s="1"/>
    </row>
    <row r="290" spans="2:26">
      <c r="B290" s="204">
        <v>5014</v>
      </c>
      <c r="C290" t="s">
        <v>317</v>
      </c>
      <c r="D290" s="1">
        <v>175382</v>
      </c>
      <c r="E290" s="86">
        <f t="shared" si="62"/>
        <v>30269.58923023818</v>
      </c>
      <c r="F290" s="87">
        <f t="shared" si="56"/>
        <v>1.0949983073156315</v>
      </c>
      <c r="G290" s="189">
        <f t="shared" si="63"/>
        <v>-1680.2992744633557</v>
      </c>
      <c r="H290" s="189">
        <f t="shared" si="57"/>
        <v>-9735.6539962406823</v>
      </c>
      <c r="I290" s="189">
        <f t="shared" si="58"/>
        <v>0</v>
      </c>
      <c r="J290" s="88">
        <f t="shared" si="59"/>
        <v>0</v>
      </c>
      <c r="K290" s="189">
        <f t="shared" si="64"/>
        <v>-252.85772178234464</v>
      </c>
      <c r="L290" s="88">
        <f t="shared" si="60"/>
        <v>-1465.0576400069049</v>
      </c>
      <c r="M290" s="89">
        <f t="shared" si="65"/>
        <v>-11200.711636247586</v>
      </c>
      <c r="N290" s="89">
        <f t="shared" si="66"/>
        <v>164181.28836375242</v>
      </c>
      <c r="O290" s="89">
        <f t="shared" si="67"/>
        <v>28336.43223399248</v>
      </c>
      <c r="P290" s="90">
        <f t="shared" si="61"/>
        <v>1.0250666137414819</v>
      </c>
      <c r="Q290" s="1">
        <v>-2422.4363357976836</v>
      </c>
      <c r="R290" s="90">
        <f t="shared" si="68"/>
        <v>-0.29059775999069087</v>
      </c>
      <c r="S290" s="90">
        <f t="shared" si="68"/>
        <v>-0.30761655725705156</v>
      </c>
      <c r="T290" s="92">
        <v>5794</v>
      </c>
      <c r="U290" s="1">
        <v>247225.04399999999</v>
      </c>
      <c r="V290" s="1">
        <v>43717.956498673739</v>
      </c>
      <c r="W290" s="195"/>
      <c r="X290" s="89">
        <v>0</v>
      </c>
      <c r="Y290" s="89">
        <f t="shared" si="69"/>
        <v>0</v>
      </c>
      <c r="Z290" s="1"/>
    </row>
    <row r="291" spans="2:26">
      <c r="B291" s="204">
        <v>5020</v>
      </c>
      <c r="C291" t="s">
        <v>318</v>
      </c>
      <c r="D291" s="1">
        <v>21130</v>
      </c>
      <c r="E291" s="86">
        <f t="shared" si="62"/>
        <v>23194.291986827662</v>
      </c>
      <c r="F291" s="87">
        <f t="shared" si="56"/>
        <v>0.8390503839275576</v>
      </c>
      <c r="G291" s="189">
        <f t="shared" si="63"/>
        <v>2847.8909613193759</v>
      </c>
      <c r="H291" s="189">
        <f t="shared" si="57"/>
        <v>2594.4286657619514</v>
      </c>
      <c r="I291" s="189">
        <f t="shared" si="58"/>
        <v>589.89611298541217</v>
      </c>
      <c r="J291" s="88">
        <f t="shared" si="59"/>
        <v>537.39535892971048</v>
      </c>
      <c r="K291" s="189">
        <f t="shared" si="64"/>
        <v>337.03839120306753</v>
      </c>
      <c r="L291" s="88">
        <f t="shared" si="60"/>
        <v>307.04197438599454</v>
      </c>
      <c r="M291" s="89">
        <f t="shared" si="65"/>
        <v>2901.4706401479461</v>
      </c>
      <c r="N291" s="89">
        <f t="shared" si="66"/>
        <v>24031.470640147945</v>
      </c>
      <c r="O291" s="89">
        <f t="shared" si="67"/>
        <v>26379.221339350104</v>
      </c>
      <c r="P291" s="90">
        <f t="shared" si="61"/>
        <v>0.95426477363748075</v>
      </c>
      <c r="Q291" s="1">
        <v>226.25570561204358</v>
      </c>
      <c r="R291" s="90">
        <f t="shared" si="68"/>
        <v>5.8793081115425666E-2</v>
      </c>
      <c r="S291" s="90">
        <f t="shared" si="68"/>
        <v>3.5548447062397633E-2</v>
      </c>
      <c r="T291" s="92">
        <v>911</v>
      </c>
      <c r="U291" s="1">
        <v>19956.685000000001</v>
      </c>
      <c r="V291" s="1">
        <v>22398.075196408532</v>
      </c>
      <c r="W291" s="195"/>
      <c r="X291" s="89">
        <v>0</v>
      </c>
      <c r="Y291" s="89">
        <f t="shared" si="69"/>
        <v>0</v>
      </c>
      <c r="Z291" s="1"/>
    </row>
    <row r="292" spans="2:26">
      <c r="B292" s="204">
        <v>5021</v>
      </c>
      <c r="C292" t="s">
        <v>319</v>
      </c>
      <c r="D292" s="1">
        <v>168317</v>
      </c>
      <c r="E292" s="86">
        <f t="shared" si="62"/>
        <v>22681.175043794636</v>
      </c>
      <c r="F292" s="87">
        <f t="shared" si="56"/>
        <v>0.82048844772807794</v>
      </c>
      <c r="G292" s="189">
        <f t="shared" si="63"/>
        <v>3176.2858048605126</v>
      </c>
      <c r="H292" s="189">
        <f t="shared" si="57"/>
        <v>23571.216957869867</v>
      </c>
      <c r="I292" s="189">
        <f t="shared" si="58"/>
        <v>769.48704304697139</v>
      </c>
      <c r="J292" s="88">
        <f t="shared" si="59"/>
        <v>5710.3633464515751</v>
      </c>
      <c r="K292" s="189">
        <f t="shared" si="64"/>
        <v>516.6293212646267</v>
      </c>
      <c r="L292" s="88">
        <f t="shared" si="60"/>
        <v>3833.9061931047945</v>
      </c>
      <c r="M292" s="89">
        <f t="shared" si="65"/>
        <v>27405.123150974661</v>
      </c>
      <c r="N292" s="89">
        <f t="shared" si="66"/>
        <v>195722.12315097466</v>
      </c>
      <c r="O292" s="89">
        <f t="shared" si="67"/>
        <v>26374.090169919775</v>
      </c>
      <c r="P292" s="90">
        <f t="shared" si="61"/>
        <v>0.95407915427548595</v>
      </c>
      <c r="Q292" s="1">
        <v>2818.9892769999897</v>
      </c>
      <c r="R292" s="90">
        <f t="shared" si="68"/>
        <v>8.4662252470581012E-2</v>
      </c>
      <c r="S292" s="90">
        <f t="shared" si="68"/>
        <v>8.276215689288012E-2</v>
      </c>
      <c r="T292" s="92">
        <v>7421</v>
      </c>
      <c r="U292" s="1">
        <v>155179.18100000001</v>
      </c>
      <c r="V292" s="1">
        <v>20947.51363390929</v>
      </c>
      <c r="W292" s="195"/>
      <c r="X292" s="89">
        <v>0</v>
      </c>
      <c r="Y292" s="89">
        <f t="shared" si="69"/>
        <v>0</v>
      </c>
      <c r="Z292" s="1"/>
    </row>
    <row r="293" spans="2:26">
      <c r="B293" s="204">
        <v>5022</v>
      </c>
      <c r="C293" t="s">
        <v>320</v>
      </c>
      <c r="D293" s="1">
        <v>55618</v>
      </c>
      <c r="E293" s="86">
        <f t="shared" si="62"/>
        <v>22123.309466984887</v>
      </c>
      <c r="F293" s="87">
        <f t="shared" si="56"/>
        <v>0.80030773573790315</v>
      </c>
      <c r="G293" s="189">
        <f t="shared" si="63"/>
        <v>3533.319774018752</v>
      </c>
      <c r="H293" s="189">
        <f t="shared" si="57"/>
        <v>8882.7659118831416</v>
      </c>
      <c r="I293" s="189">
        <f t="shared" si="58"/>
        <v>964.73999493038343</v>
      </c>
      <c r="J293" s="88">
        <f t="shared" si="59"/>
        <v>2425.356347254984</v>
      </c>
      <c r="K293" s="189">
        <f t="shared" si="64"/>
        <v>711.88227314803885</v>
      </c>
      <c r="L293" s="88">
        <f t="shared" si="60"/>
        <v>1789.6720346941697</v>
      </c>
      <c r="M293" s="89">
        <f t="shared" si="65"/>
        <v>10672.437946577311</v>
      </c>
      <c r="N293" s="89">
        <f t="shared" si="66"/>
        <v>66290.437946577309</v>
      </c>
      <c r="O293" s="89">
        <f t="shared" si="67"/>
        <v>26368.511514151673</v>
      </c>
      <c r="P293" s="90">
        <f t="shared" si="61"/>
        <v>0.95387734715558403</v>
      </c>
      <c r="Q293" s="1">
        <v>1456.1436925451944</v>
      </c>
      <c r="R293" s="90">
        <f t="shared" si="68"/>
        <v>3.8991685264389946E-2</v>
      </c>
      <c r="S293" s="90">
        <f t="shared" si="68"/>
        <v>3.8578402971126545E-2</v>
      </c>
      <c r="T293" s="92">
        <v>2514</v>
      </c>
      <c r="U293" s="1">
        <v>53530.745999999999</v>
      </c>
      <c r="V293" s="1">
        <v>21301.530441703144</v>
      </c>
      <c r="W293" s="195"/>
      <c r="X293" s="89">
        <v>0</v>
      </c>
      <c r="Y293" s="89">
        <f t="shared" si="69"/>
        <v>0</v>
      </c>
      <c r="Z293" s="1"/>
    </row>
    <row r="294" spans="2:26">
      <c r="B294" s="204">
        <v>5025</v>
      </c>
      <c r="C294" t="s">
        <v>321</v>
      </c>
      <c r="D294" s="1">
        <v>128633</v>
      </c>
      <c r="E294" s="86">
        <f t="shared" si="62"/>
        <v>22815.360056757716</v>
      </c>
      <c r="F294" s="87">
        <f t="shared" si="56"/>
        <v>0.82534257247169751</v>
      </c>
      <c r="G294" s="189">
        <f t="shared" si="63"/>
        <v>3090.4073965641414</v>
      </c>
      <c r="H294" s="189">
        <f t="shared" si="57"/>
        <v>17423.716901828629</v>
      </c>
      <c r="I294" s="189">
        <f t="shared" si="58"/>
        <v>722.52228850989331</v>
      </c>
      <c r="J294" s="88">
        <f t="shared" si="59"/>
        <v>4073.5806626187787</v>
      </c>
      <c r="K294" s="189">
        <f t="shared" si="64"/>
        <v>469.66456672754867</v>
      </c>
      <c r="L294" s="88">
        <f t="shared" si="60"/>
        <v>2647.9688272099193</v>
      </c>
      <c r="M294" s="89">
        <f t="shared" si="65"/>
        <v>20071.685729038549</v>
      </c>
      <c r="N294" s="89">
        <f t="shared" si="66"/>
        <v>148704.68572903855</v>
      </c>
      <c r="O294" s="89">
        <f t="shared" si="67"/>
        <v>26375.432020049404</v>
      </c>
      <c r="P294" s="90">
        <f t="shared" si="61"/>
        <v>0.95412769552292209</v>
      </c>
      <c r="Q294" s="1">
        <v>1861.7138180468828</v>
      </c>
      <c r="R294" s="90">
        <f t="shared" si="68"/>
        <v>5.838370960754434E-2</v>
      </c>
      <c r="S294" s="90">
        <f t="shared" si="68"/>
        <v>6.6455809556661929E-2</v>
      </c>
      <c r="T294" s="92">
        <v>5638</v>
      </c>
      <c r="U294" s="1">
        <v>121537.20699999999</v>
      </c>
      <c r="V294" s="1">
        <v>21393.629114592499</v>
      </c>
      <c r="W294" s="195"/>
      <c r="X294" s="89">
        <v>0</v>
      </c>
      <c r="Y294" s="89">
        <f t="shared" si="69"/>
        <v>0</v>
      </c>
      <c r="Z294" s="1"/>
    </row>
    <row r="295" spans="2:26">
      <c r="B295" s="204">
        <v>5026</v>
      </c>
      <c r="C295" t="s">
        <v>322</v>
      </c>
      <c r="D295" s="1">
        <v>41917</v>
      </c>
      <c r="E295" s="86">
        <f t="shared" si="62"/>
        <v>20577.810505645557</v>
      </c>
      <c r="F295" s="87">
        <f t="shared" si="56"/>
        <v>0.7443995192849997</v>
      </c>
      <c r="G295" s="189">
        <f t="shared" si="63"/>
        <v>4522.4391092759233</v>
      </c>
      <c r="H295" s="189">
        <f t="shared" si="57"/>
        <v>9212.2084655950548</v>
      </c>
      <c r="I295" s="189">
        <f t="shared" si="58"/>
        <v>1505.6646313991489</v>
      </c>
      <c r="J295" s="88">
        <f t="shared" si="59"/>
        <v>3067.0388541600664</v>
      </c>
      <c r="K295" s="189">
        <f t="shared" si="64"/>
        <v>1252.8069096168042</v>
      </c>
      <c r="L295" s="88">
        <f t="shared" si="60"/>
        <v>2551.9676748894299</v>
      </c>
      <c r="M295" s="89">
        <f t="shared" si="65"/>
        <v>11764.176140484484</v>
      </c>
      <c r="N295" s="89">
        <f t="shared" si="66"/>
        <v>53681.176140484487</v>
      </c>
      <c r="O295" s="89">
        <f t="shared" si="67"/>
        <v>26353.056524538286</v>
      </c>
      <c r="P295" s="90">
        <f t="shared" si="61"/>
        <v>0.95331826499105532</v>
      </c>
      <c r="Q295" s="1">
        <v>755.54089169234976</v>
      </c>
      <c r="R295" s="90">
        <f t="shared" si="68"/>
        <v>6.9482478099873346E-2</v>
      </c>
      <c r="S295" s="90">
        <f t="shared" si="68"/>
        <v>7.5257788487256005E-2</v>
      </c>
      <c r="T295" s="92">
        <v>2037</v>
      </c>
      <c r="U295" s="1">
        <v>39193.722999999998</v>
      </c>
      <c r="V295" s="1">
        <v>19137.56005859375</v>
      </c>
      <c r="W295" s="195"/>
      <c r="X295" s="89">
        <v>0</v>
      </c>
      <c r="Y295" s="89">
        <f t="shared" si="69"/>
        <v>0</v>
      </c>
      <c r="Z295" s="1"/>
    </row>
    <row r="296" spans="2:26">
      <c r="B296" s="204">
        <v>5027</v>
      </c>
      <c r="C296" t="s">
        <v>323</v>
      </c>
      <c r="D296" s="1">
        <v>133373</v>
      </c>
      <c r="E296" s="86">
        <f t="shared" si="62"/>
        <v>21907.522996057818</v>
      </c>
      <c r="F296" s="87">
        <f t="shared" si="56"/>
        <v>0.79250168925971998</v>
      </c>
      <c r="G296" s="189">
        <f t="shared" si="63"/>
        <v>3671.4231154120762</v>
      </c>
      <c r="H296" s="189">
        <f t="shared" si="57"/>
        <v>22351.623926628719</v>
      </c>
      <c r="I296" s="189">
        <f t="shared" si="58"/>
        <v>1040.2652597548577</v>
      </c>
      <c r="J296" s="88">
        <f t="shared" si="59"/>
        <v>6333.1349013875733</v>
      </c>
      <c r="K296" s="189">
        <f t="shared" si="64"/>
        <v>787.40753797251296</v>
      </c>
      <c r="L296" s="88">
        <f t="shared" si="60"/>
        <v>4793.7370911766593</v>
      </c>
      <c r="M296" s="89">
        <f t="shared" si="65"/>
        <v>27145.361017805379</v>
      </c>
      <c r="N296" s="89">
        <f t="shared" si="66"/>
        <v>160518.36101780538</v>
      </c>
      <c r="O296" s="89">
        <f t="shared" si="67"/>
        <v>26366.353649442408</v>
      </c>
      <c r="P296" s="90">
        <f t="shared" si="61"/>
        <v>0.95379928669080249</v>
      </c>
      <c r="Q296" s="1">
        <v>2528.5624980967259</v>
      </c>
      <c r="R296" s="90">
        <f t="shared" si="68"/>
        <v>9.6370230563848899E-2</v>
      </c>
      <c r="S296" s="90">
        <f t="shared" si="68"/>
        <v>0.10591484656580087</v>
      </c>
      <c r="T296" s="92">
        <v>6088</v>
      </c>
      <c r="U296" s="1">
        <v>121649.60000000001</v>
      </c>
      <c r="V296" s="1">
        <v>19809.412147858657</v>
      </c>
      <c r="W296" s="195"/>
      <c r="X296" s="89">
        <v>0</v>
      </c>
      <c r="Y296" s="89">
        <f t="shared" si="69"/>
        <v>0</v>
      </c>
      <c r="Z296" s="1"/>
    </row>
    <row r="297" spans="2:26">
      <c r="B297" s="204">
        <v>5028</v>
      </c>
      <c r="C297" t="s">
        <v>324</v>
      </c>
      <c r="D297" s="1">
        <v>408554</v>
      </c>
      <c r="E297" s="86">
        <f t="shared" si="62"/>
        <v>22916.423603320622</v>
      </c>
      <c r="F297" s="87">
        <f t="shared" si="56"/>
        <v>0.82899853263607093</v>
      </c>
      <c r="G297" s="189">
        <f t="shared" si="63"/>
        <v>3025.7267267638817</v>
      </c>
      <c r="H297" s="189">
        <f t="shared" si="57"/>
        <v>53942.656084746479</v>
      </c>
      <c r="I297" s="189">
        <f t="shared" si="58"/>
        <v>687.15004721287642</v>
      </c>
      <c r="J297" s="88">
        <f t="shared" si="59"/>
        <v>12250.511041711161</v>
      </c>
      <c r="K297" s="189">
        <f t="shared" si="64"/>
        <v>434.29232543053178</v>
      </c>
      <c r="L297" s="88">
        <f t="shared" si="60"/>
        <v>7742.5635777755206</v>
      </c>
      <c r="M297" s="89">
        <f t="shared" si="65"/>
        <v>61685.219662522002</v>
      </c>
      <c r="N297" s="89">
        <f t="shared" si="66"/>
        <v>470239.21966252202</v>
      </c>
      <c r="O297" s="89">
        <f t="shared" si="67"/>
        <v>26376.442655515035</v>
      </c>
      <c r="P297" s="90">
        <f t="shared" si="61"/>
        <v>0.95416425512456593</v>
      </c>
      <c r="Q297" s="1">
        <v>3889.8176176196212</v>
      </c>
      <c r="R297" s="90">
        <f t="shared" si="68"/>
        <v>8.4922176191250878E-2</v>
      </c>
      <c r="S297" s="90">
        <f t="shared" si="68"/>
        <v>8.3948496876742371E-2</v>
      </c>
      <c r="T297" s="92">
        <v>17828</v>
      </c>
      <c r="U297" s="1">
        <v>376574.47600000002</v>
      </c>
      <c r="V297" s="1">
        <v>21141.616662923872</v>
      </c>
      <c r="W297" s="195"/>
      <c r="X297" s="89">
        <v>0</v>
      </c>
      <c r="Y297" s="89">
        <f t="shared" si="69"/>
        <v>0</v>
      </c>
      <c r="Z297" s="1"/>
    </row>
    <row r="298" spans="2:26">
      <c r="B298" s="204">
        <v>5029</v>
      </c>
      <c r="C298" t="s">
        <v>325</v>
      </c>
      <c r="D298" s="1">
        <v>195846</v>
      </c>
      <c r="E298" s="86">
        <f t="shared" si="62"/>
        <v>22841.847445766271</v>
      </c>
      <c r="F298" s="87">
        <f t="shared" si="56"/>
        <v>0.82630075019617766</v>
      </c>
      <c r="G298" s="189">
        <f t="shared" si="63"/>
        <v>3073.4554675986665</v>
      </c>
      <c r="H298" s="189">
        <f t="shared" si="57"/>
        <v>26351.807179190968</v>
      </c>
      <c r="I298" s="189">
        <f t="shared" si="58"/>
        <v>713.25170235689927</v>
      </c>
      <c r="J298" s="88">
        <f t="shared" si="59"/>
        <v>6115.4200960080543</v>
      </c>
      <c r="K298" s="189">
        <f t="shared" si="64"/>
        <v>460.39398057455463</v>
      </c>
      <c r="L298" s="88">
        <f t="shared" si="60"/>
        <v>3947.4179894462318</v>
      </c>
      <c r="M298" s="89">
        <f t="shared" si="65"/>
        <v>30299.2251686372</v>
      </c>
      <c r="N298" s="89">
        <f t="shared" si="66"/>
        <v>226145.2251686372</v>
      </c>
      <c r="O298" s="89">
        <f t="shared" si="67"/>
        <v>26375.69689393949</v>
      </c>
      <c r="P298" s="90">
        <f t="shared" si="61"/>
        <v>0.95413727730016695</v>
      </c>
      <c r="Q298" s="1">
        <v>1546.5685838832906</v>
      </c>
      <c r="R298" s="90">
        <f t="shared" si="68"/>
        <v>0.10742553571765422</v>
      </c>
      <c r="S298" s="90">
        <f t="shared" si="68"/>
        <v>0.10058000814673801</v>
      </c>
      <c r="T298" s="92">
        <v>8574</v>
      </c>
      <c r="U298" s="1">
        <v>176848.008</v>
      </c>
      <c r="V298" s="1">
        <v>20754.372491491609</v>
      </c>
      <c r="W298" s="195"/>
      <c r="X298" s="89">
        <v>0</v>
      </c>
      <c r="Y298" s="89">
        <f t="shared" si="69"/>
        <v>0</v>
      </c>
      <c r="Z298" s="1"/>
    </row>
    <row r="299" spans="2:26">
      <c r="B299" s="204">
        <v>5031</v>
      </c>
      <c r="C299" t="s">
        <v>326</v>
      </c>
      <c r="D299" s="1">
        <v>383209</v>
      </c>
      <c r="E299" s="86">
        <f t="shared" si="62"/>
        <v>25613.862709711917</v>
      </c>
      <c r="F299" s="87">
        <f t="shared" si="56"/>
        <v>0.92657802845013471</v>
      </c>
      <c r="G299" s="189">
        <f t="shared" si="63"/>
        <v>1299.3656986734527</v>
      </c>
      <c r="H299" s="189">
        <f t="shared" si="57"/>
        <v>19439.810217853526</v>
      </c>
      <c r="I299" s="189">
        <f t="shared" si="58"/>
        <v>0</v>
      </c>
      <c r="J299" s="88">
        <f t="shared" si="59"/>
        <v>0</v>
      </c>
      <c r="K299" s="189">
        <f t="shared" si="64"/>
        <v>-252.85772178234464</v>
      </c>
      <c r="L299" s="88">
        <f t="shared" si="60"/>
        <v>-3783.0043755856582</v>
      </c>
      <c r="M299" s="89">
        <f t="shared" si="65"/>
        <v>15656.805842267868</v>
      </c>
      <c r="N299" s="89">
        <f t="shared" si="66"/>
        <v>398865.80584226787</v>
      </c>
      <c r="O299" s="89">
        <f t="shared" si="67"/>
        <v>26660.370686603026</v>
      </c>
      <c r="P299" s="90">
        <f t="shared" si="61"/>
        <v>0.96443531334990296</v>
      </c>
      <c r="Q299" s="1">
        <v>1796.4242837644033</v>
      </c>
      <c r="R299" s="90">
        <f t="shared" si="68"/>
        <v>6.2850855447954185E-2</v>
      </c>
      <c r="S299" s="90">
        <f t="shared" si="68"/>
        <v>6.7255424195883734E-2</v>
      </c>
      <c r="T299" s="92">
        <v>14961</v>
      </c>
      <c r="U299" s="1">
        <v>360548.23499999999</v>
      </c>
      <c r="V299" s="1">
        <v>23999.749384277438</v>
      </c>
      <c r="W299" s="195"/>
      <c r="X299" s="89">
        <v>0</v>
      </c>
      <c r="Y299" s="89">
        <f t="shared" si="69"/>
        <v>0</v>
      </c>
      <c r="Z299" s="1"/>
    </row>
    <row r="300" spans="2:26">
      <c r="B300" s="204">
        <v>5032</v>
      </c>
      <c r="C300" t="s">
        <v>327</v>
      </c>
      <c r="D300" s="1">
        <v>98920</v>
      </c>
      <c r="E300" s="86">
        <f t="shared" si="62"/>
        <v>23231.564114607794</v>
      </c>
      <c r="F300" s="87">
        <f t="shared" si="56"/>
        <v>0.84039869812233781</v>
      </c>
      <c r="G300" s="189">
        <f t="shared" si="63"/>
        <v>2824.0367995400916</v>
      </c>
      <c r="H300" s="189">
        <f t="shared" si="57"/>
        <v>12024.74869244171</v>
      </c>
      <c r="I300" s="189">
        <f t="shared" si="58"/>
        <v>576.85086826236602</v>
      </c>
      <c r="J300" s="88">
        <f t="shared" si="59"/>
        <v>2456.2309970611545</v>
      </c>
      <c r="K300" s="189">
        <f t="shared" si="64"/>
        <v>323.99314648002138</v>
      </c>
      <c r="L300" s="88">
        <f t="shared" si="60"/>
        <v>1379.5628177119308</v>
      </c>
      <c r="M300" s="89">
        <f t="shared" si="65"/>
        <v>13404.31151015364</v>
      </c>
      <c r="N300" s="89">
        <f t="shared" si="66"/>
        <v>112324.31151015364</v>
      </c>
      <c r="O300" s="89">
        <f t="shared" si="67"/>
        <v>26379.594060627907</v>
      </c>
      <c r="P300" s="90">
        <f t="shared" si="61"/>
        <v>0.95427825677942868</v>
      </c>
      <c r="Q300" s="1">
        <v>283.79319922733703</v>
      </c>
      <c r="R300" s="90">
        <f t="shared" si="68"/>
        <v>0.11316456639190522</v>
      </c>
      <c r="S300" s="90">
        <f t="shared" si="68"/>
        <v>0.10662884207067501</v>
      </c>
      <c r="T300" s="92">
        <v>4258</v>
      </c>
      <c r="U300" s="1">
        <v>88863.77</v>
      </c>
      <c r="V300" s="1">
        <v>20993.094731868652</v>
      </c>
      <c r="W300" s="195"/>
      <c r="X300" s="89">
        <v>0</v>
      </c>
      <c r="Y300" s="89">
        <f t="shared" si="69"/>
        <v>0</v>
      </c>
      <c r="Z300" s="1"/>
    </row>
    <row r="301" spans="2:26">
      <c r="B301" s="204">
        <v>5033</v>
      </c>
      <c r="C301" t="s">
        <v>328</v>
      </c>
      <c r="D301" s="1">
        <v>33085</v>
      </c>
      <c r="E301" s="86">
        <f t="shared" si="62"/>
        <v>42800.776196636485</v>
      </c>
      <c r="F301" s="87">
        <f t="shared" si="56"/>
        <v>1.5483123054836165</v>
      </c>
      <c r="G301" s="189">
        <f t="shared" si="63"/>
        <v>-9700.2589329582715</v>
      </c>
      <c r="H301" s="189">
        <f t="shared" si="57"/>
        <v>-7498.3001551767438</v>
      </c>
      <c r="I301" s="189">
        <f t="shared" si="58"/>
        <v>0</v>
      </c>
      <c r="J301" s="88">
        <f t="shared" si="59"/>
        <v>0</v>
      </c>
      <c r="K301" s="189">
        <f t="shared" si="64"/>
        <v>-252.85772178234464</v>
      </c>
      <c r="L301" s="88">
        <f t="shared" si="60"/>
        <v>-195.4590189377524</v>
      </c>
      <c r="M301" s="89">
        <f t="shared" si="65"/>
        <v>-7693.7591741144961</v>
      </c>
      <c r="N301" s="89">
        <f t="shared" si="66"/>
        <v>25391.240825885503</v>
      </c>
      <c r="O301" s="89">
        <f t="shared" si="67"/>
        <v>32847.659541895868</v>
      </c>
      <c r="P301" s="90">
        <f t="shared" si="61"/>
        <v>1.1882596530819565</v>
      </c>
      <c r="Q301" s="1">
        <v>-107.42598680904848</v>
      </c>
      <c r="R301" s="90">
        <f t="shared" si="68"/>
        <v>5.1469871296401216E-2</v>
      </c>
      <c r="S301" s="90">
        <f t="shared" si="68"/>
        <v>6.9153064474736667E-2</v>
      </c>
      <c r="T301" s="92">
        <v>773</v>
      </c>
      <c r="U301" s="1">
        <v>31465.475999999999</v>
      </c>
      <c r="V301" s="1">
        <v>40032.412213740456</v>
      </c>
      <c r="W301" s="195"/>
      <c r="X301" s="89">
        <v>0</v>
      </c>
      <c r="Y301" s="89">
        <f t="shared" si="69"/>
        <v>0</v>
      </c>
      <c r="Z301" s="1"/>
    </row>
    <row r="302" spans="2:26">
      <c r="B302" s="204">
        <v>5034</v>
      </c>
      <c r="C302" t="s">
        <v>329</v>
      </c>
      <c r="D302" s="1">
        <v>50603</v>
      </c>
      <c r="E302" s="86">
        <f t="shared" si="62"/>
        <v>20570.325203252032</v>
      </c>
      <c r="F302" s="87">
        <f t="shared" si="56"/>
        <v>0.74412873948061209</v>
      </c>
      <c r="G302" s="189">
        <f t="shared" si="63"/>
        <v>4527.2297028077792</v>
      </c>
      <c r="H302" s="189">
        <f t="shared" si="57"/>
        <v>11136.985068907135</v>
      </c>
      <c r="I302" s="189">
        <f t="shared" si="58"/>
        <v>1508.2844872368826</v>
      </c>
      <c r="J302" s="88">
        <f t="shared" si="59"/>
        <v>3710.3798386027311</v>
      </c>
      <c r="K302" s="189">
        <f t="shared" si="64"/>
        <v>1255.4267654545379</v>
      </c>
      <c r="L302" s="88">
        <f t="shared" si="60"/>
        <v>3088.349843018163</v>
      </c>
      <c r="M302" s="89">
        <f t="shared" si="65"/>
        <v>14225.334911925298</v>
      </c>
      <c r="N302" s="89">
        <f t="shared" si="66"/>
        <v>64828.334911925296</v>
      </c>
      <c r="O302" s="89">
        <f t="shared" si="67"/>
        <v>26352.98167151435</v>
      </c>
      <c r="P302" s="90">
        <f t="shared" si="61"/>
        <v>0.95331555719301142</v>
      </c>
      <c r="Q302" s="1">
        <v>1643.0654509392225</v>
      </c>
      <c r="R302" s="90">
        <f t="shared" si="68"/>
        <v>2.9980318568680858E-2</v>
      </c>
      <c r="S302" s="90">
        <f t="shared" si="68"/>
        <v>3.5004612805601215E-2</v>
      </c>
      <c r="T302" s="92">
        <v>2460</v>
      </c>
      <c r="U302" s="1">
        <v>49130.065000000002</v>
      </c>
      <c r="V302" s="1">
        <v>19874.621763754047</v>
      </c>
      <c r="W302" s="195"/>
      <c r="X302" s="89">
        <v>0</v>
      </c>
      <c r="Y302" s="89">
        <f t="shared" si="69"/>
        <v>0</v>
      </c>
      <c r="Z302" s="1"/>
    </row>
    <row r="303" spans="2:26">
      <c r="B303" s="204">
        <v>5035</v>
      </c>
      <c r="C303" t="s">
        <v>330</v>
      </c>
      <c r="D303" s="1">
        <v>575448</v>
      </c>
      <c r="E303" s="86">
        <f t="shared" si="62"/>
        <v>22918.910307471724</v>
      </c>
      <c r="F303" s="87">
        <f t="shared" si="56"/>
        <v>0.82908848882330355</v>
      </c>
      <c r="G303" s="189">
        <f t="shared" si="63"/>
        <v>3024.1352361071763</v>
      </c>
      <c r="H303" s="189">
        <f t="shared" si="57"/>
        <v>75929.98750817898</v>
      </c>
      <c r="I303" s="189">
        <f t="shared" si="58"/>
        <v>686.27970075999053</v>
      </c>
      <c r="J303" s="88">
        <f t="shared" si="59"/>
        <v>17231.110726681844</v>
      </c>
      <c r="K303" s="189">
        <f t="shared" si="64"/>
        <v>433.42197897764589</v>
      </c>
      <c r="L303" s="88">
        <f t="shared" si="60"/>
        <v>10882.359048170732</v>
      </c>
      <c r="M303" s="89">
        <f t="shared" si="65"/>
        <v>86812.346556349716</v>
      </c>
      <c r="N303" s="89">
        <f t="shared" si="66"/>
        <v>662260.34655634966</v>
      </c>
      <c r="O303" s="89">
        <f t="shared" si="67"/>
        <v>26376.467522556541</v>
      </c>
      <c r="P303" s="90">
        <f t="shared" si="61"/>
        <v>0.95416515468643803</v>
      </c>
      <c r="Q303" s="1">
        <v>4898.5953748706524</v>
      </c>
      <c r="R303" s="90">
        <f t="shared" si="68"/>
        <v>9.248295528918847E-2</v>
      </c>
      <c r="S303" s="90">
        <f t="shared" si="68"/>
        <v>8.4607401087048187E-2</v>
      </c>
      <c r="T303" s="92">
        <v>25108</v>
      </c>
      <c r="U303" s="1">
        <v>526734.076</v>
      </c>
      <c r="V303" s="1">
        <v>21131.065751995826</v>
      </c>
      <c r="W303" s="195"/>
      <c r="X303" s="89">
        <v>0</v>
      </c>
      <c r="Y303" s="89">
        <f t="shared" si="69"/>
        <v>0</v>
      </c>
      <c r="Z303" s="1"/>
    </row>
    <row r="304" spans="2:26">
      <c r="B304" s="204">
        <v>5036</v>
      </c>
      <c r="C304" t="s">
        <v>331</v>
      </c>
      <c r="D304" s="1">
        <v>57474</v>
      </c>
      <c r="E304" s="86">
        <f t="shared" si="62"/>
        <v>21550.056242969629</v>
      </c>
      <c r="F304" s="87">
        <f t="shared" si="56"/>
        <v>0.77957037768572068</v>
      </c>
      <c r="G304" s="189">
        <f t="shared" si="63"/>
        <v>3900.2018373885171</v>
      </c>
      <c r="H304" s="189">
        <f t="shared" si="57"/>
        <v>10401.838300315176</v>
      </c>
      <c r="I304" s="189">
        <f t="shared" si="58"/>
        <v>1165.3786233357237</v>
      </c>
      <c r="J304" s="88">
        <f t="shared" si="59"/>
        <v>3108.0647884363752</v>
      </c>
      <c r="K304" s="189">
        <f t="shared" si="64"/>
        <v>912.52090155337896</v>
      </c>
      <c r="L304" s="88">
        <f t="shared" si="60"/>
        <v>2433.6932444428617</v>
      </c>
      <c r="M304" s="89">
        <f t="shared" si="65"/>
        <v>12835.531544758038</v>
      </c>
      <c r="N304" s="89">
        <f t="shared" si="66"/>
        <v>70309.531544758036</v>
      </c>
      <c r="O304" s="89">
        <f t="shared" si="67"/>
        <v>26362.778981911524</v>
      </c>
      <c r="P304" s="90">
        <f t="shared" si="61"/>
        <v>0.95366997357506245</v>
      </c>
      <c r="Q304" s="1">
        <v>216.20704376215872</v>
      </c>
      <c r="R304" s="90">
        <f t="shared" si="68"/>
        <v>9.9694603898418666E-2</v>
      </c>
      <c r="S304" s="90">
        <f t="shared" si="68"/>
        <v>9.7220600290098158E-2</v>
      </c>
      <c r="T304" s="92">
        <v>2667</v>
      </c>
      <c r="U304" s="1">
        <v>52263.601000000002</v>
      </c>
      <c r="V304" s="1">
        <v>19640.586621570841</v>
      </c>
      <c r="W304" s="195"/>
      <c r="X304" s="89">
        <v>0</v>
      </c>
      <c r="Y304" s="89">
        <f t="shared" si="69"/>
        <v>0</v>
      </c>
      <c r="Z304" s="1"/>
    </row>
    <row r="305" spans="2:27">
      <c r="B305" s="204">
        <v>5037</v>
      </c>
      <c r="C305" t="s">
        <v>332</v>
      </c>
      <c r="D305" s="1">
        <v>477429</v>
      </c>
      <c r="E305" s="86">
        <f t="shared" si="62"/>
        <v>22945.595232373718</v>
      </c>
      <c r="F305" s="87">
        <f t="shared" si="56"/>
        <v>0.83005381238208309</v>
      </c>
      <c r="G305" s="189">
        <f t="shared" si="63"/>
        <v>3007.0568841699001</v>
      </c>
      <c r="H305" s="189">
        <f t="shared" si="57"/>
        <v>62567.832588923113</v>
      </c>
      <c r="I305" s="189">
        <f t="shared" si="58"/>
        <v>676.9399770442925</v>
      </c>
      <c r="J305" s="88">
        <f t="shared" si="59"/>
        <v>14085.090102360595</v>
      </c>
      <c r="K305" s="189">
        <f t="shared" si="64"/>
        <v>424.08225526194786</v>
      </c>
      <c r="L305" s="88">
        <f t="shared" si="60"/>
        <v>8823.8794852353476</v>
      </c>
      <c r="M305" s="89">
        <f t="shared" si="65"/>
        <v>71391.712074158466</v>
      </c>
      <c r="N305" s="89">
        <f t="shared" si="66"/>
        <v>548820.71207415848</v>
      </c>
      <c r="O305" s="89">
        <f t="shared" si="67"/>
        <v>26376.734371805567</v>
      </c>
      <c r="P305" s="90">
        <f t="shared" si="61"/>
        <v>0.95417480792202614</v>
      </c>
      <c r="Q305" s="1">
        <v>4875.3522795497702</v>
      </c>
      <c r="R305" s="90">
        <f t="shared" si="68"/>
        <v>8.7162665365466269E-2</v>
      </c>
      <c r="S305" s="90">
        <f t="shared" si="68"/>
        <v>8.3243926484204631E-2</v>
      </c>
      <c r="T305" s="92">
        <v>20807</v>
      </c>
      <c r="U305" s="1">
        <v>439151.39399999997</v>
      </c>
      <c r="V305" s="1">
        <v>21182.297607563185</v>
      </c>
      <c r="W305" s="195"/>
      <c r="X305" s="89">
        <v>0</v>
      </c>
      <c r="Y305" s="89">
        <f t="shared" si="69"/>
        <v>0</v>
      </c>
      <c r="Z305" s="1"/>
    </row>
    <row r="306" spans="2:27">
      <c r="B306" s="204">
        <v>5038</v>
      </c>
      <c r="C306" t="s">
        <v>333</v>
      </c>
      <c r="D306" s="1">
        <v>334861</v>
      </c>
      <c r="E306" s="86">
        <f t="shared" si="62"/>
        <v>21694.914156138646</v>
      </c>
      <c r="F306" s="87">
        <f t="shared" si="56"/>
        <v>0.78481059315461432</v>
      </c>
      <c r="G306" s="189">
        <f t="shared" si="63"/>
        <v>3807.4927729603464</v>
      </c>
      <c r="H306" s="189">
        <f t="shared" si="57"/>
        <v>58768.65095064295</v>
      </c>
      <c r="I306" s="189">
        <f t="shared" si="58"/>
        <v>1114.6783537265678</v>
      </c>
      <c r="J306" s="88">
        <f t="shared" si="59"/>
        <v>17205.060389769573</v>
      </c>
      <c r="K306" s="189">
        <f t="shared" si="64"/>
        <v>861.82063194422312</v>
      </c>
      <c r="L306" s="88">
        <f t="shared" si="60"/>
        <v>13302.201454059083</v>
      </c>
      <c r="M306" s="89">
        <f t="shared" si="65"/>
        <v>72070.852404702033</v>
      </c>
      <c r="N306" s="89">
        <f t="shared" si="66"/>
        <v>406931.85240470205</v>
      </c>
      <c r="O306" s="89">
        <f t="shared" si="67"/>
        <v>26364.227561043215</v>
      </c>
      <c r="P306" s="90">
        <f t="shared" si="61"/>
        <v>0.95372237572975138</v>
      </c>
      <c r="Q306" s="1">
        <v>5519.5957257101254</v>
      </c>
      <c r="R306" s="90">
        <f t="shared" si="68"/>
        <v>4.9623822446407749E-2</v>
      </c>
      <c r="S306" s="90">
        <f t="shared" si="68"/>
        <v>4.8059757145710195E-2</v>
      </c>
      <c r="T306" s="92">
        <v>15435</v>
      </c>
      <c r="U306" s="1">
        <v>319029.53499999997</v>
      </c>
      <c r="V306" s="1">
        <v>20700.073643913831</v>
      </c>
      <c r="W306" s="195"/>
      <c r="X306" s="89">
        <v>0</v>
      </c>
      <c r="Y306" s="89">
        <f t="shared" si="69"/>
        <v>0</v>
      </c>
      <c r="Z306" s="1"/>
    </row>
    <row r="307" spans="2:27">
      <c r="B307" s="204">
        <v>5041</v>
      </c>
      <c r="C307" t="s">
        <v>334</v>
      </c>
      <c r="D307" s="1">
        <v>44631</v>
      </c>
      <c r="E307" s="86">
        <f t="shared" si="62"/>
        <v>20845.866417561887</v>
      </c>
      <c r="F307" s="87">
        <f t="shared" si="56"/>
        <v>0.75409640574030423</v>
      </c>
      <c r="G307" s="189">
        <f t="shared" si="63"/>
        <v>4350.8833256494718</v>
      </c>
      <c r="H307" s="189">
        <f t="shared" si="57"/>
        <v>9315.2412002155179</v>
      </c>
      <c r="I307" s="189">
        <f t="shared" si="58"/>
        <v>1411.8450622284336</v>
      </c>
      <c r="J307" s="88">
        <f t="shared" si="59"/>
        <v>3022.7602782310764</v>
      </c>
      <c r="K307" s="189">
        <f t="shared" si="64"/>
        <v>1158.9873404460889</v>
      </c>
      <c r="L307" s="88">
        <f t="shared" si="60"/>
        <v>2481.3918958950762</v>
      </c>
      <c r="M307" s="89">
        <f t="shared" si="65"/>
        <v>11796.633096110594</v>
      </c>
      <c r="N307" s="89">
        <f t="shared" si="66"/>
        <v>56427.633096110592</v>
      </c>
      <c r="O307" s="89">
        <f t="shared" si="67"/>
        <v>26355.737083657445</v>
      </c>
      <c r="P307" s="90">
        <f t="shared" si="61"/>
        <v>0.95341523385560811</v>
      </c>
      <c r="Q307" s="1">
        <v>1214.6034310816558</v>
      </c>
      <c r="R307" s="90">
        <f t="shared" si="68"/>
        <v>7.7139799597598466E-2</v>
      </c>
      <c r="S307" s="90">
        <f t="shared" si="68"/>
        <v>7.5630495814883347E-2</v>
      </c>
      <c r="T307" s="92">
        <v>2141</v>
      </c>
      <c r="U307" s="1">
        <v>41434.733</v>
      </c>
      <c r="V307" s="1">
        <v>19380.137043966326</v>
      </c>
      <c r="W307" s="195"/>
      <c r="X307" s="89">
        <v>0</v>
      </c>
      <c r="Y307" s="89">
        <f t="shared" si="69"/>
        <v>0</v>
      </c>
      <c r="Z307" s="1"/>
    </row>
    <row r="308" spans="2:27">
      <c r="B308" s="204">
        <v>5042</v>
      </c>
      <c r="C308" t="s">
        <v>335</v>
      </c>
      <c r="D308" s="1">
        <v>30439</v>
      </c>
      <c r="E308" s="86">
        <f t="shared" si="62"/>
        <v>23378.648233486943</v>
      </c>
      <c r="F308" s="87">
        <f t="shared" si="56"/>
        <v>0.84571944628250073</v>
      </c>
      <c r="G308" s="189">
        <f t="shared" si="63"/>
        <v>2729.9029634574358</v>
      </c>
      <c r="H308" s="189">
        <f t="shared" si="57"/>
        <v>3554.3336584215817</v>
      </c>
      <c r="I308" s="189">
        <f t="shared" si="58"/>
        <v>525.37142665466376</v>
      </c>
      <c r="J308" s="88">
        <f t="shared" si="59"/>
        <v>684.03359750437221</v>
      </c>
      <c r="K308" s="189">
        <f t="shared" si="64"/>
        <v>272.51370487231912</v>
      </c>
      <c r="L308" s="88">
        <f t="shared" si="60"/>
        <v>354.81284374375952</v>
      </c>
      <c r="M308" s="89">
        <f t="shared" si="65"/>
        <v>3909.1465021653412</v>
      </c>
      <c r="N308" s="89">
        <f t="shared" si="66"/>
        <v>34348.146502165342</v>
      </c>
      <c r="O308" s="89">
        <f t="shared" si="67"/>
        <v>26381.064901816699</v>
      </c>
      <c r="P308" s="90">
        <f t="shared" si="61"/>
        <v>0.95433146426103022</v>
      </c>
      <c r="Q308" s="1">
        <v>530.22871427758855</v>
      </c>
      <c r="R308" s="90">
        <f t="shared" si="68"/>
        <v>7.8849704281267155E-2</v>
      </c>
      <c r="S308" s="90">
        <f t="shared" si="68"/>
        <v>9.0450238735904506E-2</v>
      </c>
      <c r="T308" s="92">
        <v>1302</v>
      </c>
      <c r="U308" s="1">
        <v>28214.31</v>
      </c>
      <c r="V308" s="1">
        <v>21439.445288753799</v>
      </c>
      <c r="W308" s="195"/>
      <c r="X308" s="89">
        <v>0</v>
      </c>
      <c r="Y308" s="89">
        <f t="shared" si="69"/>
        <v>0</v>
      </c>
      <c r="Z308" s="1"/>
    </row>
    <row r="309" spans="2:27">
      <c r="B309" s="204">
        <v>5043</v>
      </c>
      <c r="C309" s="209" t="s">
        <v>336</v>
      </c>
      <c r="D309" s="1">
        <v>11651</v>
      </c>
      <c r="E309" s="86">
        <f t="shared" si="62"/>
        <v>26539.86332574032</v>
      </c>
      <c r="F309" s="87">
        <f t="shared" si="56"/>
        <v>0.960075975826025</v>
      </c>
      <c r="G309" s="189">
        <f t="shared" si="63"/>
        <v>706.72530441527488</v>
      </c>
      <c r="H309" s="189">
        <f t="shared" si="57"/>
        <v>310.25240863830567</v>
      </c>
      <c r="I309" s="189">
        <f t="shared" si="58"/>
        <v>0</v>
      </c>
      <c r="J309" s="88">
        <f t="shared" si="59"/>
        <v>0</v>
      </c>
      <c r="K309" s="189">
        <f t="shared" si="64"/>
        <v>-252.85772178234464</v>
      </c>
      <c r="L309" s="88">
        <f t="shared" si="60"/>
        <v>-111.00453986244929</v>
      </c>
      <c r="M309" s="89">
        <f t="shared" si="65"/>
        <v>199.24786877585638</v>
      </c>
      <c r="N309" s="89">
        <f t="shared" si="66"/>
        <v>11850.247868775856</v>
      </c>
      <c r="O309" s="89">
        <f t="shared" si="67"/>
        <v>26993.730908373247</v>
      </c>
      <c r="P309" s="90">
        <f t="shared" si="61"/>
        <v>0.97649457440522325</v>
      </c>
      <c r="Q309" s="1">
        <v>202.52852754311658</v>
      </c>
      <c r="R309" s="90">
        <f t="shared" si="68"/>
        <v>5.8835290268639318E-2</v>
      </c>
      <c r="S309" s="90">
        <f t="shared" si="68"/>
        <v>6.8482992230084805E-2</v>
      </c>
      <c r="T309" s="92">
        <v>439</v>
      </c>
      <c r="U309" s="1">
        <v>11003.6</v>
      </c>
      <c r="V309" s="1">
        <v>24838.826185101581</v>
      </c>
      <c r="W309" s="195"/>
      <c r="X309" s="89">
        <v>0</v>
      </c>
      <c r="Y309" s="89">
        <f t="shared" si="69"/>
        <v>0</v>
      </c>
      <c r="Z309" s="1"/>
    </row>
    <row r="310" spans="2:27">
      <c r="B310" s="204">
        <v>5044</v>
      </c>
      <c r="C310" s="209" t="s">
        <v>337</v>
      </c>
      <c r="D310" s="1">
        <v>26913</v>
      </c>
      <c r="E310" s="86">
        <f t="shared" si="62"/>
        <v>33515.566625155661</v>
      </c>
      <c r="F310" s="87">
        <f t="shared" si="56"/>
        <v>1.2124211017243773</v>
      </c>
      <c r="G310" s="189">
        <f t="shared" si="63"/>
        <v>-3757.7248072105435</v>
      </c>
      <c r="H310" s="189">
        <f t="shared" si="57"/>
        <v>-3017.4530201900666</v>
      </c>
      <c r="I310" s="189">
        <f t="shared" si="58"/>
        <v>0</v>
      </c>
      <c r="J310" s="88">
        <f t="shared" si="59"/>
        <v>0</v>
      </c>
      <c r="K310" s="189">
        <f t="shared" si="64"/>
        <v>-252.85772178234464</v>
      </c>
      <c r="L310" s="88">
        <f t="shared" si="60"/>
        <v>-203.04475059122274</v>
      </c>
      <c r="M310" s="89">
        <f t="shared" si="65"/>
        <v>-3220.4977707812895</v>
      </c>
      <c r="N310" s="89">
        <f t="shared" si="66"/>
        <v>23692.50222921871</v>
      </c>
      <c r="O310" s="89">
        <f t="shared" si="67"/>
        <v>29504.984096162774</v>
      </c>
      <c r="P310" s="90">
        <f t="shared" si="61"/>
        <v>1.0673388197286304</v>
      </c>
      <c r="Q310" s="1">
        <v>248.91773944675242</v>
      </c>
      <c r="R310" s="90">
        <f t="shared" si="68"/>
        <v>-9.2358304765066974E-3</v>
      </c>
      <c r="S310" s="90">
        <f t="shared" si="68"/>
        <v>6.3479636806088968E-4</v>
      </c>
      <c r="T310" s="92">
        <v>803</v>
      </c>
      <c r="U310" s="1">
        <v>27163.881000000001</v>
      </c>
      <c r="V310" s="1">
        <v>33494.304562268808</v>
      </c>
      <c r="W310" s="195"/>
      <c r="X310" s="89">
        <v>0</v>
      </c>
      <c r="Y310" s="89">
        <f t="shared" si="69"/>
        <v>0</v>
      </c>
      <c r="Z310" s="1"/>
    </row>
    <row r="311" spans="2:27">
      <c r="B311" s="204">
        <v>5045</v>
      </c>
      <c r="C311" t="s">
        <v>338</v>
      </c>
      <c r="D311" s="1">
        <v>54935</v>
      </c>
      <c r="E311" s="86">
        <f t="shared" si="62"/>
        <v>23968.150087260034</v>
      </c>
      <c r="F311" s="87">
        <f t="shared" si="56"/>
        <v>0.86704459632438269</v>
      </c>
      <c r="G311" s="189">
        <f t="shared" si="63"/>
        <v>2352.6217770426583</v>
      </c>
      <c r="H311" s="189">
        <f t="shared" si="57"/>
        <v>5392.2091129817727</v>
      </c>
      <c r="I311" s="189">
        <f t="shared" si="58"/>
        <v>319.04577783408217</v>
      </c>
      <c r="J311" s="88">
        <f t="shared" si="59"/>
        <v>731.25292279571636</v>
      </c>
      <c r="K311" s="189">
        <f t="shared" si="64"/>
        <v>66.188056051737533</v>
      </c>
      <c r="L311" s="88">
        <f t="shared" si="60"/>
        <v>151.70302447058242</v>
      </c>
      <c r="M311" s="89">
        <f t="shared" si="65"/>
        <v>5543.9121374523547</v>
      </c>
      <c r="N311" s="89">
        <f t="shared" si="66"/>
        <v>60478.912137452353</v>
      </c>
      <c r="O311" s="89">
        <f t="shared" si="67"/>
        <v>26386.959920354428</v>
      </c>
      <c r="P311" s="90">
        <f t="shared" si="61"/>
        <v>0.95454471576144895</v>
      </c>
      <c r="Q311" s="1">
        <v>729.6998103872711</v>
      </c>
      <c r="R311" s="90">
        <f t="shared" si="68"/>
        <v>6.9023376555140972E-2</v>
      </c>
      <c r="S311" s="90">
        <f t="shared" si="68"/>
        <v>7.9284508441795923E-2</v>
      </c>
      <c r="T311" s="92">
        <v>2292</v>
      </c>
      <c r="U311" s="1">
        <v>51388.025000000001</v>
      </c>
      <c r="V311" s="1">
        <v>22207.443820224718</v>
      </c>
      <c r="W311" s="195"/>
      <c r="X311" s="89">
        <v>0</v>
      </c>
      <c r="Y311" s="89">
        <f t="shared" si="69"/>
        <v>0</v>
      </c>
      <c r="Z311" s="1"/>
    </row>
    <row r="312" spans="2:27">
      <c r="B312" s="204">
        <v>5046</v>
      </c>
      <c r="C312" t="s">
        <v>339</v>
      </c>
      <c r="D312" s="1">
        <v>26184</v>
      </c>
      <c r="E312" s="86">
        <f t="shared" si="62"/>
        <v>21287.804878048781</v>
      </c>
      <c r="F312" s="87">
        <f t="shared" si="56"/>
        <v>0.77008346993499788</v>
      </c>
      <c r="G312" s="189">
        <f t="shared" si="63"/>
        <v>4068.0427109378602</v>
      </c>
      <c r="H312" s="189">
        <f t="shared" si="57"/>
        <v>5003.6925344535684</v>
      </c>
      <c r="I312" s="189">
        <f t="shared" si="58"/>
        <v>1257.1666010580207</v>
      </c>
      <c r="J312" s="88">
        <f t="shared" si="59"/>
        <v>1546.3149193013655</v>
      </c>
      <c r="K312" s="189">
        <f t="shared" si="64"/>
        <v>1004.308879275676</v>
      </c>
      <c r="L312" s="88">
        <f t="shared" si="60"/>
        <v>1235.2999215090815</v>
      </c>
      <c r="M312" s="89">
        <f t="shared" si="65"/>
        <v>6238.9924559626497</v>
      </c>
      <c r="N312" s="89">
        <f t="shared" si="66"/>
        <v>32422.992455962649</v>
      </c>
      <c r="O312" s="89">
        <f t="shared" si="67"/>
        <v>26360.156468262318</v>
      </c>
      <c r="P312" s="90">
        <f t="shared" si="61"/>
        <v>0.95357510449755523</v>
      </c>
      <c r="Q312" s="1">
        <v>402.26772546961092</v>
      </c>
      <c r="R312" s="90">
        <f t="shared" si="68"/>
        <v>0.10126206466364886</v>
      </c>
      <c r="S312" s="90">
        <f t="shared" si="68"/>
        <v>0.10573873972325708</v>
      </c>
      <c r="T312" s="92">
        <v>1230</v>
      </c>
      <c r="U312" s="1">
        <v>23776.357</v>
      </c>
      <c r="V312" s="1">
        <v>19252.110931174091</v>
      </c>
      <c r="W312" s="195"/>
      <c r="X312" s="89">
        <v>0</v>
      </c>
      <c r="Y312" s="89">
        <f t="shared" si="69"/>
        <v>0</v>
      </c>
      <c r="Z312" s="1"/>
    </row>
    <row r="313" spans="2:27">
      <c r="B313" s="204">
        <v>5047</v>
      </c>
      <c r="C313" t="s">
        <v>340</v>
      </c>
      <c r="D313" s="1">
        <v>87561</v>
      </c>
      <c r="E313" s="86">
        <f t="shared" si="62"/>
        <v>22201.06490872211</v>
      </c>
      <c r="F313" s="87">
        <f t="shared" si="56"/>
        <v>0.80312052835425574</v>
      </c>
      <c r="G313" s="189">
        <f t="shared" si="63"/>
        <v>3483.5562913069293</v>
      </c>
      <c r="H313" s="189">
        <f t="shared" si="57"/>
        <v>13739.146012914529</v>
      </c>
      <c r="I313" s="189">
        <f t="shared" si="58"/>
        <v>937.52559032235547</v>
      </c>
      <c r="J313" s="88">
        <f t="shared" si="59"/>
        <v>3697.6009282313703</v>
      </c>
      <c r="K313" s="189">
        <f t="shared" si="64"/>
        <v>684.66786854001089</v>
      </c>
      <c r="L313" s="88">
        <f t="shared" si="60"/>
        <v>2700.3300735218031</v>
      </c>
      <c r="M313" s="89">
        <f t="shared" si="65"/>
        <v>16439.476086436331</v>
      </c>
      <c r="N313" s="89">
        <f t="shared" si="66"/>
        <v>104000.47608643633</v>
      </c>
      <c r="O313" s="89">
        <f t="shared" si="67"/>
        <v>26369.289068569051</v>
      </c>
      <c r="P313" s="90">
        <f t="shared" si="61"/>
        <v>0.95390547508174783</v>
      </c>
      <c r="Q313" s="1">
        <v>1089.2186091480762</v>
      </c>
      <c r="R313" s="90">
        <f t="shared" si="68"/>
        <v>6.6730023241437716E-2</v>
      </c>
      <c r="S313" s="90">
        <f t="shared" si="68"/>
        <v>6.7270961387097733E-2</v>
      </c>
      <c r="T313" s="92">
        <v>3944</v>
      </c>
      <c r="U313" s="1">
        <v>82083.562000000005</v>
      </c>
      <c r="V313" s="1">
        <v>20801.713634059808</v>
      </c>
      <c r="W313" s="195"/>
      <c r="X313" s="89">
        <v>0</v>
      </c>
      <c r="Y313" s="89">
        <f t="shared" si="69"/>
        <v>0</v>
      </c>
      <c r="Z313" s="1"/>
    </row>
    <row r="314" spans="2:27">
      <c r="B314" s="204">
        <v>5049</v>
      </c>
      <c r="C314" t="s">
        <v>341</v>
      </c>
      <c r="D314" s="1">
        <v>28353</v>
      </c>
      <c r="E314" s="86">
        <f t="shared" si="62"/>
        <v>25543.243243243243</v>
      </c>
      <c r="F314" s="87">
        <f t="shared" si="56"/>
        <v>0.92402337877654472</v>
      </c>
      <c r="G314" s="189">
        <f t="shared" si="63"/>
        <v>1344.5621572134039</v>
      </c>
      <c r="H314" s="189">
        <f t="shared" si="57"/>
        <v>1492.4639945068784</v>
      </c>
      <c r="I314" s="189">
        <f t="shared" si="58"/>
        <v>0</v>
      </c>
      <c r="J314" s="88">
        <f t="shared" si="59"/>
        <v>0</v>
      </c>
      <c r="K314" s="189">
        <f t="shared" si="64"/>
        <v>-252.85772178234464</v>
      </c>
      <c r="L314" s="88">
        <f t="shared" si="60"/>
        <v>-280.67207117840258</v>
      </c>
      <c r="M314" s="89">
        <f t="shared" si="65"/>
        <v>1211.7919233284758</v>
      </c>
      <c r="N314" s="89">
        <f t="shared" si="66"/>
        <v>29564.791923328477</v>
      </c>
      <c r="O314" s="89">
        <f t="shared" si="67"/>
        <v>26634.947678674303</v>
      </c>
      <c r="P314" s="90">
        <f t="shared" si="61"/>
        <v>0.96351563946741059</v>
      </c>
      <c r="Q314" s="1">
        <v>44.877871464374948</v>
      </c>
      <c r="R314" s="90">
        <f t="shared" si="68"/>
        <v>6.959755434763136E-2</v>
      </c>
      <c r="S314" s="90">
        <f t="shared" si="68"/>
        <v>8.0197169751076353E-2</v>
      </c>
      <c r="T314" s="92">
        <v>1110</v>
      </c>
      <c r="U314" s="1">
        <v>26508.100999999999</v>
      </c>
      <c r="V314" s="1">
        <v>23646.834076717216</v>
      </c>
      <c r="W314" s="195"/>
      <c r="X314" s="89">
        <v>0</v>
      </c>
      <c r="Y314" s="89">
        <f t="shared" si="69"/>
        <v>0</v>
      </c>
      <c r="Z314" s="1"/>
    </row>
    <row r="315" spans="2:27">
      <c r="B315" s="204">
        <v>5052</v>
      </c>
      <c r="C315" t="s">
        <v>342</v>
      </c>
      <c r="D315" s="1">
        <v>13061</v>
      </c>
      <c r="E315" s="86">
        <f t="shared" si="62"/>
        <v>21914.429530201342</v>
      </c>
      <c r="F315" s="87">
        <f t="shared" si="56"/>
        <v>0.79275153220073424</v>
      </c>
      <c r="G315" s="189">
        <f t="shared" si="63"/>
        <v>3667.0029335602212</v>
      </c>
      <c r="H315" s="189">
        <f t="shared" si="57"/>
        <v>2185.5337484018919</v>
      </c>
      <c r="I315" s="189">
        <f t="shared" si="58"/>
        <v>1037.8479728046243</v>
      </c>
      <c r="J315" s="88">
        <f t="shared" si="59"/>
        <v>618.55739179155603</v>
      </c>
      <c r="K315" s="189">
        <f t="shared" si="64"/>
        <v>784.99025102227961</v>
      </c>
      <c r="L315" s="88">
        <f t="shared" si="60"/>
        <v>467.85418960927865</v>
      </c>
      <c r="M315" s="89">
        <f t="shared" si="65"/>
        <v>2653.3879380111707</v>
      </c>
      <c r="N315" s="89">
        <f t="shared" si="66"/>
        <v>15714.38793801117</v>
      </c>
      <c r="O315" s="89">
        <f t="shared" si="67"/>
        <v>26366.422714783843</v>
      </c>
      <c r="P315" s="90">
        <f t="shared" si="61"/>
        <v>0.95380178512021263</v>
      </c>
      <c r="Q315" s="1">
        <v>250.89762957714447</v>
      </c>
      <c r="R315" s="90">
        <f t="shared" si="68"/>
        <v>-4.8708928821927185E-2</v>
      </c>
      <c r="S315" s="90">
        <f t="shared" si="68"/>
        <v>-5.349730669698452E-2</v>
      </c>
      <c r="T315" s="92">
        <v>596</v>
      </c>
      <c r="U315" s="1">
        <v>13729.762000000001</v>
      </c>
      <c r="V315" s="1">
        <v>23153.055649241145</v>
      </c>
      <c r="W315" s="195"/>
      <c r="X315" s="89">
        <v>0</v>
      </c>
      <c r="Y315" s="89">
        <f t="shared" si="69"/>
        <v>0</v>
      </c>
      <c r="Z315" s="1"/>
    </row>
    <row r="316" spans="2:27">
      <c r="B316" s="204">
        <v>5053</v>
      </c>
      <c r="C316" t="s">
        <v>343</v>
      </c>
      <c r="D316" s="1">
        <v>157493</v>
      </c>
      <c r="E316" s="86">
        <f t="shared" si="62"/>
        <v>22288.848004528729</v>
      </c>
      <c r="F316" s="87">
        <f t="shared" si="56"/>
        <v>0.80629607000393066</v>
      </c>
      <c r="G316" s="189">
        <f t="shared" si="63"/>
        <v>3427.3751099906931</v>
      </c>
      <c r="H316" s="189">
        <f t="shared" si="57"/>
        <v>24217.832527194238</v>
      </c>
      <c r="I316" s="189">
        <f t="shared" si="58"/>
        <v>906.80150679003884</v>
      </c>
      <c r="J316" s="88">
        <f t="shared" si="59"/>
        <v>6407.4594469784142</v>
      </c>
      <c r="K316" s="189">
        <f t="shared" si="64"/>
        <v>653.94378500769426</v>
      </c>
      <c r="L316" s="88">
        <f t="shared" si="60"/>
        <v>4620.7667848643678</v>
      </c>
      <c r="M316" s="89">
        <f t="shared" si="65"/>
        <v>28838.599312058606</v>
      </c>
      <c r="N316" s="89">
        <f t="shared" si="66"/>
        <v>186331.59931205859</v>
      </c>
      <c r="O316" s="89">
        <f t="shared" si="67"/>
        <v>26370.166899527114</v>
      </c>
      <c r="P316" s="90">
        <f t="shared" si="61"/>
        <v>0.95393723049824442</v>
      </c>
      <c r="Q316" s="1">
        <v>3726.9017627384346</v>
      </c>
      <c r="R316" s="93">
        <f t="shared" si="68"/>
        <v>6.9852068274241563E-2</v>
      </c>
      <c r="S316" s="93">
        <f t="shared" si="68"/>
        <v>6.4552772719529083E-2</v>
      </c>
      <c r="T316" s="92">
        <v>7066</v>
      </c>
      <c r="U316" s="1">
        <v>147210.07199999999</v>
      </c>
      <c r="V316" s="1">
        <v>20937.288010240361</v>
      </c>
      <c r="W316" s="195"/>
      <c r="X316" s="89">
        <v>0</v>
      </c>
      <c r="Y316" s="89">
        <f t="shared" si="69"/>
        <v>0</v>
      </c>
      <c r="Z316" s="1"/>
    </row>
    <row r="317" spans="2:27">
      <c r="B317" s="204">
        <v>5054</v>
      </c>
      <c r="C317" t="s">
        <v>344</v>
      </c>
      <c r="D317" s="1">
        <v>208902</v>
      </c>
      <c r="E317" s="86">
        <f t="shared" si="62"/>
        <v>20877.673395962422</v>
      </c>
      <c r="F317" s="87">
        <f t="shared" si="56"/>
        <v>0.75524701889347579</v>
      </c>
      <c r="G317" s="189">
        <f t="shared" si="63"/>
        <v>4330.5268594731297</v>
      </c>
      <c r="H317" s="189">
        <f t="shared" si="57"/>
        <v>43331.251755888137</v>
      </c>
      <c r="I317" s="189">
        <f t="shared" si="58"/>
        <v>1400.7126197882462</v>
      </c>
      <c r="J317" s="88">
        <f t="shared" si="59"/>
        <v>14015.530473601193</v>
      </c>
      <c r="K317" s="189">
        <f t="shared" si="64"/>
        <v>1147.8548980059015</v>
      </c>
      <c r="L317" s="88">
        <f t="shared" si="60"/>
        <v>11485.436109447051</v>
      </c>
      <c r="M317" s="89">
        <f t="shared" si="65"/>
        <v>54816.687865335189</v>
      </c>
      <c r="N317" s="89">
        <f t="shared" si="66"/>
        <v>263718.6878653352</v>
      </c>
      <c r="O317" s="89">
        <f t="shared" si="67"/>
        <v>26356.055153441455</v>
      </c>
      <c r="P317" s="90">
        <f t="shared" si="61"/>
        <v>0.95342673998714011</v>
      </c>
      <c r="Q317" s="1">
        <v>5902.2804723975278</v>
      </c>
      <c r="R317" s="93">
        <f t="shared" si="68"/>
        <v>6.8055185785960759E-2</v>
      </c>
      <c r="S317" s="93">
        <f t="shared" si="68"/>
        <v>7.1897878838958373E-2</v>
      </c>
      <c r="T317" s="92">
        <v>10006</v>
      </c>
      <c r="U317" s="1">
        <v>195591.01699999999</v>
      </c>
      <c r="V317" s="1">
        <v>19477.297052380003</v>
      </c>
      <c r="W317" s="195"/>
      <c r="X317" s="89">
        <v>0</v>
      </c>
      <c r="Y317" s="89">
        <f t="shared" si="69"/>
        <v>0</v>
      </c>
      <c r="Z317" s="1"/>
      <c r="AA317" s="1"/>
    </row>
    <row r="318" spans="2:27">
      <c r="B318" s="204">
        <v>5055</v>
      </c>
      <c r="C318" t="s">
        <v>345</v>
      </c>
      <c r="D318" s="1">
        <v>144722</v>
      </c>
      <c r="E318" s="86">
        <f t="shared" si="62"/>
        <v>23822.551440329218</v>
      </c>
      <c r="F318" s="87">
        <f t="shared" si="56"/>
        <v>0.86177758491157419</v>
      </c>
      <c r="G318" s="189">
        <f t="shared" si="63"/>
        <v>2445.80491107838</v>
      </c>
      <c r="H318" s="189">
        <f t="shared" si="57"/>
        <v>14858.264834801157</v>
      </c>
      <c r="I318" s="189">
        <f t="shared" si="58"/>
        <v>370.00530425986761</v>
      </c>
      <c r="J318" s="88">
        <f t="shared" si="59"/>
        <v>2247.7822233786956</v>
      </c>
      <c r="K318" s="189">
        <f t="shared" si="64"/>
        <v>117.14758247752297</v>
      </c>
      <c r="L318" s="88">
        <f t="shared" si="60"/>
        <v>711.6715635509521</v>
      </c>
      <c r="M318" s="89">
        <f t="shared" si="65"/>
        <v>15569.936398352109</v>
      </c>
      <c r="N318" s="89">
        <f t="shared" si="66"/>
        <v>160291.93639835212</v>
      </c>
      <c r="O318" s="89">
        <f t="shared" si="67"/>
        <v>26385.503933885124</v>
      </c>
      <c r="P318" s="90">
        <f t="shared" si="61"/>
        <v>0.95449204564732104</v>
      </c>
      <c r="Q318" s="1">
        <v>1153.7371806730625</v>
      </c>
      <c r="R318" s="93">
        <f t="shared" si="68"/>
        <v>7.6245215870931998E-2</v>
      </c>
      <c r="S318" s="93">
        <f t="shared" si="68"/>
        <v>8.6697638543588029E-2</v>
      </c>
      <c r="T318" s="92">
        <v>6075</v>
      </c>
      <c r="U318" s="1">
        <v>134469.35500000001</v>
      </c>
      <c r="V318" s="1">
        <v>21921.968536028693</v>
      </c>
      <c r="W318" s="195"/>
      <c r="X318" s="89">
        <v>0</v>
      </c>
      <c r="Y318" s="89">
        <f t="shared" si="69"/>
        <v>0</v>
      </c>
      <c r="Z318" s="1"/>
      <c r="AA318" s="1"/>
    </row>
    <row r="319" spans="2:27">
      <c r="B319" s="204">
        <v>5056</v>
      </c>
      <c r="C319" t="s">
        <v>346</v>
      </c>
      <c r="D319" s="1">
        <v>137129</v>
      </c>
      <c r="E319" s="86">
        <f t="shared" si="62"/>
        <v>24628.053160919539</v>
      </c>
      <c r="F319" s="87">
        <f t="shared" si="56"/>
        <v>0.89091650099918074</v>
      </c>
      <c r="G319" s="189">
        <f t="shared" si="63"/>
        <v>1930.2838099005749</v>
      </c>
      <c r="H319" s="189">
        <f t="shared" si="57"/>
        <v>10747.820253526401</v>
      </c>
      <c r="I319" s="189">
        <f t="shared" si="58"/>
        <v>88.07970205325546</v>
      </c>
      <c r="J319" s="88">
        <f t="shared" si="59"/>
        <v>490.42778103252641</v>
      </c>
      <c r="K319" s="189">
        <f t="shared" si="64"/>
        <v>-164.77801972908918</v>
      </c>
      <c r="L319" s="88">
        <f t="shared" si="60"/>
        <v>-917.48401385156853</v>
      </c>
      <c r="M319" s="89">
        <f t="shared" si="65"/>
        <v>9830.3362396748325</v>
      </c>
      <c r="N319" s="89">
        <f t="shared" si="66"/>
        <v>146959.33623967483</v>
      </c>
      <c r="O319" s="89">
        <f t="shared" si="67"/>
        <v>26393.558951091025</v>
      </c>
      <c r="P319" s="90">
        <f t="shared" si="61"/>
        <v>0.95478343480819705</v>
      </c>
      <c r="Q319" s="1">
        <v>1231.1698011502376</v>
      </c>
      <c r="R319" s="93">
        <f t="shared" si="68"/>
        <v>0.13528970075687852</v>
      </c>
      <c r="S319" s="93">
        <f t="shared" si="68"/>
        <v>0.10388980601611698</v>
      </c>
      <c r="T319" s="92">
        <v>5568</v>
      </c>
      <c r="U319" s="1">
        <v>120787.67200000001</v>
      </c>
      <c r="V319" s="1">
        <v>22310.246028814188</v>
      </c>
      <c r="W319" s="195"/>
      <c r="X319" s="89">
        <v>0</v>
      </c>
      <c r="Y319" s="89">
        <f t="shared" si="69"/>
        <v>0</v>
      </c>
      <c r="Z319" s="1"/>
      <c r="AA319" s="1"/>
    </row>
    <row r="320" spans="2:27">
      <c r="B320" s="204">
        <v>5057</v>
      </c>
      <c r="C320" t="s">
        <v>347</v>
      </c>
      <c r="D320" s="1">
        <v>250215</v>
      </c>
      <c r="E320" s="86">
        <f t="shared" si="62"/>
        <v>23371.473939846815</v>
      </c>
      <c r="F320" s="87">
        <f t="shared" si="56"/>
        <v>0.8454599171778151</v>
      </c>
      <c r="G320" s="189">
        <f t="shared" si="63"/>
        <v>2734.4945113871177</v>
      </c>
      <c r="H320" s="189">
        <f t="shared" si="57"/>
        <v>29275.498238910481</v>
      </c>
      <c r="I320" s="189">
        <f t="shared" si="58"/>
        <v>527.88242942870852</v>
      </c>
      <c r="J320" s="88">
        <f t="shared" si="59"/>
        <v>5651.5092894637537</v>
      </c>
      <c r="K320" s="189">
        <f t="shared" si="64"/>
        <v>275.02470764636388</v>
      </c>
      <c r="L320" s="88">
        <f t="shared" si="60"/>
        <v>2944.4145200619714</v>
      </c>
      <c r="M320" s="89">
        <f t="shared" si="65"/>
        <v>32219.912758972452</v>
      </c>
      <c r="N320" s="89">
        <f t="shared" si="66"/>
        <v>282434.91275897244</v>
      </c>
      <c r="O320" s="89">
        <f t="shared" si="67"/>
        <v>26380.993158880294</v>
      </c>
      <c r="P320" s="90">
        <f t="shared" si="61"/>
        <v>0.95432886896998326</v>
      </c>
      <c r="Q320" s="1">
        <v>6625.1106413639318</v>
      </c>
      <c r="R320" s="93">
        <f t="shared" si="68"/>
        <v>6.2054316492186255E-2</v>
      </c>
      <c r="S320" s="93">
        <f t="shared" si="68"/>
        <v>5.4217375430829724E-2</v>
      </c>
      <c r="T320" s="92">
        <v>10706</v>
      </c>
      <c r="U320" s="1">
        <v>235595.29500000001</v>
      </c>
      <c r="V320" s="1">
        <v>22169.501740848784</v>
      </c>
      <c r="W320" s="195"/>
      <c r="X320" s="89">
        <v>0</v>
      </c>
      <c r="Y320" s="89">
        <f t="shared" si="69"/>
        <v>0</v>
      </c>
      <c r="Z320" s="1"/>
      <c r="AA320" s="1"/>
    </row>
    <row r="321" spans="2:27">
      <c r="B321" s="204">
        <v>5058</v>
      </c>
      <c r="C321" t="s">
        <v>348</v>
      </c>
      <c r="D321" s="1">
        <v>103221</v>
      </c>
      <c r="E321" s="86">
        <f t="shared" si="62"/>
        <v>23783.640552995392</v>
      </c>
      <c r="F321" s="87">
        <f t="shared" si="56"/>
        <v>0.86036998881099258</v>
      </c>
      <c r="G321" s="189">
        <f t="shared" si="63"/>
        <v>2470.707878972029</v>
      </c>
      <c r="H321" s="189">
        <f t="shared" si="57"/>
        <v>10722.872194738606</v>
      </c>
      <c r="I321" s="189">
        <f t="shared" si="58"/>
        <v>383.62411482670683</v>
      </c>
      <c r="J321" s="88">
        <f t="shared" si="59"/>
        <v>1664.9286583479077</v>
      </c>
      <c r="K321" s="189">
        <f t="shared" si="64"/>
        <v>130.76639304436219</v>
      </c>
      <c r="L321" s="88">
        <f t="shared" si="60"/>
        <v>567.52614581253192</v>
      </c>
      <c r="M321" s="89">
        <f t="shared" si="65"/>
        <v>11290.398340551137</v>
      </c>
      <c r="N321" s="89">
        <f t="shared" si="66"/>
        <v>114511.39834055114</v>
      </c>
      <c r="O321" s="89">
        <f t="shared" si="67"/>
        <v>26385.114825011784</v>
      </c>
      <c r="P321" s="90">
        <f t="shared" si="61"/>
        <v>0.95447796968631515</v>
      </c>
      <c r="Q321" s="1">
        <v>1377.6990475919592</v>
      </c>
      <c r="R321" s="93">
        <f t="shared" si="68"/>
        <v>8.554512236184561E-2</v>
      </c>
      <c r="S321" s="93">
        <f t="shared" si="68"/>
        <v>8.6045373570307171E-2</v>
      </c>
      <c r="T321" s="92">
        <v>4340</v>
      </c>
      <c r="U321" s="1">
        <v>95086.789000000004</v>
      </c>
      <c r="V321" s="1">
        <v>21899.306540764628</v>
      </c>
      <c r="W321" s="195"/>
      <c r="X321" s="89">
        <v>0</v>
      </c>
      <c r="Y321" s="89">
        <f t="shared" si="69"/>
        <v>0</v>
      </c>
      <c r="Z321" s="1"/>
      <c r="AA321" s="1"/>
    </row>
    <row r="322" spans="2:27">
      <c r="B322" s="204">
        <v>5059</v>
      </c>
      <c r="C322" t="s">
        <v>349</v>
      </c>
      <c r="D322" s="1">
        <v>423899</v>
      </c>
      <c r="E322" s="86">
        <f t="shared" si="62"/>
        <v>22499.946921443738</v>
      </c>
      <c r="F322" s="87">
        <f t="shared" si="56"/>
        <v>0.81393254484803546</v>
      </c>
      <c r="G322" s="189">
        <f t="shared" si="63"/>
        <v>3292.2718031650875</v>
      </c>
      <c r="H322" s="189">
        <f t="shared" si="57"/>
        <v>62026.400771630251</v>
      </c>
      <c r="I322" s="189">
        <f t="shared" si="58"/>
        <v>832.9168858697858</v>
      </c>
      <c r="J322" s="88">
        <f t="shared" si="59"/>
        <v>15692.154129786764</v>
      </c>
      <c r="K322" s="189">
        <f t="shared" si="64"/>
        <v>580.0591640874411</v>
      </c>
      <c r="L322" s="88">
        <f t="shared" si="60"/>
        <v>10928.314651407391</v>
      </c>
      <c r="M322" s="89">
        <f t="shared" si="65"/>
        <v>72954.715423037647</v>
      </c>
      <c r="N322" s="89">
        <f t="shared" si="66"/>
        <v>496853.71542303765</v>
      </c>
      <c r="O322" s="89">
        <f t="shared" si="67"/>
        <v>26372.277888696266</v>
      </c>
      <c r="P322" s="90">
        <f t="shared" si="61"/>
        <v>0.95401359524668561</v>
      </c>
      <c r="Q322" s="1">
        <v>4382.0754047540831</v>
      </c>
      <c r="R322" s="93">
        <f t="shared" si="68"/>
        <v>7.4792899736547916E-2</v>
      </c>
      <c r="S322" s="93">
        <f t="shared" si="68"/>
        <v>7.2396864609746717E-2</v>
      </c>
      <c r="T322" s="92">
        <v>18840</v>
      </c>
      <c r="U322" s="1">
        <v>394400.63299999997</v>
      </c>
      <c r="V322" s="1">
        <v>20980.989094584529</v>
      </c>
      <c r="W322" s="195"/>
      <c r="X322" s="89">
        <v>0</v>
      </c>
      <c r="Y322" s="89">
        <f t="shared" si="69"/>
        <v>0</v>
      </c>
      <c r="Z322" s="1"/>
      <c r="AA322" s="1"/>
    </row>
    <row r="323" spans="2:27">
      <c r="B323" s="204">
        <v>5060</v>
      </c>
      <c r="C323" t="s">
        <v>350</v>
      </c>
      <c r="D323" s="1">
        <v>251947</v>
      </c>
      <c r="E323" s="86">
        <f t="shared" si="62"/>
        <v>25397.883064516129</v>
      </c>
      <c r="F323" s="87">
        <f t="shared" si="56"/>
        <v>0.91876499391883804</v>
      </c>
      <c r="G323" s="189">
        <f t="shared" si="63"/>
        <v>1437.5926715987571</v>
      </c>
      <c r="H323" s="189">
        <f t="shared" si="57"/>
        <v>14260.91930225967</v>
      </c>
      <c r="I323" s="189">
        <f t="shared" si="58"/>
        <v>0</v>
      </c>
      <c r="J323" s="88">
        <f t="shared" si="59"/>
        <v>0</v>
      </c>
      <c r="K323" s="189">
        <f t="shared" si="64"/>
        <v>-252.85772178234464</v>
      </c>
      <c r="L323" s="88">
        <f t="shared" si="60"/>
        <v>-2508.3486000808589</v>
      </c>
      <c r="M323" s="89">
        <f t="shared" si="65"/>
        <v>11752.570702178811</v>
      </c>
      <c r="N323" s="89">
        <f t="shared" si="66"/>
        <v>263699.57070217881</v>
      </c>
      <c r="O323" s="89">
        <f t="shared" si="67"/>
        <v>26582.618014332544</v>
      </c>
      <c r="P323" s="90">
        <f t="shared" si="61"/>
        <v>0.96162262091863615</v>
      </c>
      <c r="Q323" s="1">
        <v>1766.352148582524</v>
      </c>
      <c r="R323" s="90">
        <f t="shared" si="68"/>
        <v>4.9950343571013515E-2</v>
      </c>
      <c r="S323" s="90">
        <f t="shared" si="68"/>
        <v>5.0056185339518604E-2</v>
      </c>
      <c r="T323" s="92">
        <v>9920</v>
      </c>
      <c r="U323" s="1">
        <v>239960.872</v>
      </c>
      <c r="V323" s="1">
        <v>24187.165809898197</v>
      </c>
      <c r="W323" s="195"/>
      <c r="X323" s="89">
        <v>0</v>
      </c>
      <c r="Y323" s="89">
        <f t="shared" si="69"/>
        <v>0</v>
      </c>
      <c r="Z323" s="1"/>
    </row>
    <row r="324" spans="2:27">
      <c r="B324" s="204">
        <v>5061</v>
      </c>
      <c r="C324" t="s">
        <v>351</v>
      </c>
      <c r="D324" s="1">
        <v>45645</v>
      </c>
      <c r="E324" s="86">
        <f t="shared" si="62"/>
        <v>23589.147286821706</v>
      </c>
      <c r="F324" s="87">
        <f t="shared" si="56"/>
        <v>0.85333422114250623</v>
      </c>
      <c r="G324" s="189">
        <f t="shared" si="63"/>
        <v>2595.1835693231878</v>
      </c>
      <c r="H324" s="189">
        <f t="shared" si="57"/>
        <v>5021.6802066403679</v>
      </c>
      <c r="I324" s="189">
        <f t="shared" si="58"/>
        <v>451.69675798749682</v>
      </c>
      <c r="J324" s="88">
        <f t="shared" si="59"/>
        <v>874.03322670580633</v>
      </c>
      <c r="K324" s="189">
        <f t="shared" si="64"/>
        <v>198.83903620515218</v>
      </c>
      <c r="L324" s="88">
        <f t="shared" si="60"/>
        <v>384.7535350569695</v>
      </c>
      <c r="M324" s="89">
        <f t="shared" si="65"/>
        <v>5406.4337416973376</v>
      </c>
      <c r="N324" s="89">
        <f t="shared" si="66"/>
        <v>51051.433741697336</v>
      </c>
      <c r="O324" s="89">
        <f t="shared" si="67"/>
        <v>26383.169892350044</v>
      </c>
      <c r="P324" s="90">
        <f t="shared" si="61"/>
        <v>0.9544076120096302</v>
      </c>
      <c r="Q324" s="1">
        <v>1130.3953242143898</v>
      </c>
      <c r="R324" s="90">
        <f t="shared" si="68"/>
        <v>0.10922561252850216</v>
      </c>
      <c r="S324" s="90">
        <f t="shared" si="68"/>
        <v>0.11037209894972035</v>
      </c>
      <c r="T324" s="92">
        <v>1935</v>
      </c>
      <c r="U324" s="1">
        <v>41150.33</v>
      </c>
      <c r="V324" s="1">
        <v>21244.362416107382</v>
      </c>
      <c r="W324" s="195"/>
      <c r="X324" s="89">
        <v>0</v>
      </c>
      <c r="Y324" s="89">
        <f t="shared" si="69"/>
        <v>0</v>
      </c>
      <c r="Z324" s="1"/>
    </row>
    <row r="325" spans="2:27">
      <c r="B325" s="204">
        <v>5501</v>
      </c>
      <c r="C325" t="s">
        <v>352</v>
      </c>
      <c r="D325" s="1">
        <v>2195623</v>
      </c>
      <c r="E325" s="86">
        <f t="shared" si="62"/>
        <v>27464.85621004966</v>
      </c>
      <c r="F325" s="87">
        <f t="shared" si="56"/>
        <v>0.99353746864291193</v>
      </c>
      <c r="G325" s="189">
        <f t="shared" si="63"/>
        <v>114.72985845729708</v>
      </c>
      <c r="H325" s="189">
        <f t="shared" si="57"/>
        <v>9171.8490746517018</v>
      </c>
      <c r="I325" s="189">
        <f t="shared" si="58"/>
        <v>0</v>
      </c>
      <c r="J325" s="88">
        <f t="shared" si="59"/>
        <v>0</v>
      </c>
      <c r="K325" s="189">
        <f t="shared" si="64"/>
        <v>-252.85772178234464</v>
      </c>
      <c r="L325" s="88">
        <f t="shared" si="60"/>
        <v>-20214.204852445979</v>
      </c>
      <c r="M325" s="89">
        <f t="shared" si="65"/>
        <v>-11042.355777794277</v>
      </c>
      <c r="N325" s="89">
        <f t="shared" si="66"/>
        <v>2184580.6442222055</v>
      </c>
      <c r="O325" s="89">
        <f t="shared" si="67"/>
        <v>27326.728346724612</v>
      </c>
      <c r="P325" s="90">
        <f t="shared" si="61"/>
        <v>0.9885407118193027</v>
      </c>
      <c r="Q325" s="1">
        <v>136.4676022309468</v>
      </c>
      <c r="R325" s="90">
        <f t="shared" si="68"/>
        <v>8.9802071060774522E-2</v>
      </c>
      <c r="S325" s="90">
        <f t="shared" si="68"/>
        <v>8.2686042376665617E-2</v>
      </c>
      <c r="T325" s="92">
        <v>79943</v>
      </c>
      <c r="U325" s="1">
        <v>2014698.8689999999</v>
      </c>
      <c r="V325" s="1">
        <v>25367.331927324005</v>
      </c>
      <c r="W325" s="195"/>
      <c r="X325" s="89">
        <v>0</v>
      </c>
      <c r="Y325" s="89">
        <f t="shared" si="69"/>
        <v>0</v>
      </c>
      <c r="Z325" s="1"/>
    </row>
    <row r="326" spans="2:27">
      <c r="B326" s="204">
        <v>5503</v>
      </c>
      <c r="C326" t="s">
        <v>353</v>
      </c>
      <c r="D326" s="1">
        <v>635464</v>
      </c>
      <c r="E326" s="86">
        <f t="shared" si="62"/>
        <v>25212.823361371211</v>
      </c>
      <c r="F326" s="87">
        <f t="shared" si="56"/>
        <v>0.91207048412041669</v>
      </c>
      <c r="G326" s="189">
        <f t="shared" si="63"/>
        <v>1556.0308816115046</v>
      </c>
      <c r="H326" s="189">
        <f t="shared" si="57"/>
        <v>39218.202340136362</v>
      </c>
      <c r="I326" s="189">
        <f t="shared" si="58"/>
        <v>0</v>
      </c>
      <c r="J326" s="88">
        <f t="shared" si="59"/>
        <v>0</v>
      </c>
      <c r="K326" s="189">
        <f t="shared" si="64"/>
        <v>-252.85772178234464</v>
      </c>
      <c r="L326" s="88">
        <f t="shared" si="60"/>
        <v>-6373.0260198022143</v>
      </c>
      <c r="M326" s="89">
        <f t="shared" si="65"/>
        <v>32845.176320334147</v>
      </c>
      <c r="N326" s="89">
        <f t="shared" si="66"/>
        <v>668309.1763203342</v>
      </c>
      <c r="O326" s="89">
        <f t="shared" si="67"/>
        <v>26515.99652120037</v>
      </c>
      <c r="P326" s="90">
        <f t="shared" si="61"/>
        <v>0.95921259739120435</v>
      </c>
      <c r="Q326" s="1">
        <v>2771.3145517009289</v>
      </c>
      <c r="R326" s="90">
        <f t="shared" si="68"/>
        <v>7.6804953923659283E-2</v>
      </c>
      <c r="S326" s="90">
        <f t="shared" si="68"/>
        <v>7.5224181693252359E-2</v>
      </c>
      <c r="T326" s="92">
        <v>25204</v>
      </c>
      <c r="U326" s="1">
        <v>590138.44400000002</v>
      </c>
      <c r="V326" s="1">
        <v>23448.899113919022</v>
      </c>
      <c r="W326" s="195"/>
      <c r="X326" s="89">
        <v>0</v>
      </c>
      <c r="Y326" s="89">
        <f t="shared" si="69"/>
        <v>0</v>
      </c>
      <c r="Z326" s="1"/>
    </row>
    <row r="327" spans="2:27">
      <c r="B327" s="204">
        <v>5510</v>
      </c>
      <c r="C327" t="s">
        <v>354</v>
      </c>
      <c r="D327" s="1">
        <v>62418</v>
      </c>
      <c r="E327" s="86">
        <f t="shared" si="62"/>
        <v>21516.028955532576</v>
      </c>
      <c r="F327" s="87">
        <f t="shared" ref="F327:F362" si="70">E327/E$365</f>
        <v>0.77833944515265241</v>
      </c>
      <c r="G327" s="189">
        <f t="shared" si="63"/>
        <v>3921.9793013482308</v>
      </c>
      <c r="H327" s="189">
        <f t="shared" ref="H327:H362" si="71">G327*T327/1000</f>
        <v>11377.661953211218</v>
      </c>
      <c r="I327" s="189">
        <f t="shared" ref="I327:I362" si="72">IF(E327+Y327&lt;(E$365+Y$365)*0.9,((E$365+Y$365)*0.9-E327-Y327)*0.35,0)</f>
        <v>1177.2881739386921</v>
      </c>
      <c r="J327" s="88">
        <f t="shared" ref="J327:J362" si="73">I327*T327/1000</f>
        <v>3415.3129925961457</v>
      </c>
      <c r="K327" s="189">
        <f t="shared" si="64"/>
        <v>924.43045215634743</v>
      </c>
      <c r="L327" s="88">
        <f t="shared" ref="L327:L362" si="74">K327*T327/1000</f>
        <v>2681.7727417055639</v>
      </c>
      <c r="M327" s="89">
        <f t="shared" si="65"/>
        <v>14059.434694916781</v>
      </c>
      <c r="N327" s="89">
        <f t="shared" si="66"/>
        <v>76477.434694916781</v>
      </c>
      <c r="O327" s="89">
        <f t="shared" si="67"/>
        <v>26362.438709037153</v>
      </c>
      <c r="P327" s="90">
        <f t="shared" ref="P327:P362" si="75">O327/O$365</f>
        <v>0.95365766424973164</v>
      </c>
      <c r="Q327" s="1">
        <v>1453.532757388075</v>
      </c>
      <c r="R327" s="90">
        <f t="shared" si="68"/>
        <v>7.6804535186448808E-2</v>
      </c>
      <c r="S327" s="90">
        <f t="shared" si="68"/>
        <v>5.8616523389090756E-2</v>
      </c>
      <c r="T327" s="92">
        <v>2901</v>
      </c>
      <c r="U327" s="1">
        <v>57965.951999999997</v>
      </c>
      <c r="V327" s="1">
        <v>20324.667601683028</v>
      </c>
      <c r="W327" s="195"/>
      <c r="X327" s="89">
        <v>0</v>
      </c>
      <c r="Y327" s="89">
        <f t="shared" si="69"/>
        <v>0</v>
      </c>
      <c r="Z327" s="1"/>
    </row>
    <row r="328" spans="2:27">
      <c r="B328" s="204">
        <v>5512</v>
      </c>
      <c r="C328" t="s">
        <v>355</v>
      </c>
      <c r="D328" s="1">
        <v>99526</v>
      </c>
      <c r="E328" s="86">
        <f t="shared" ref="E328:E362" si="76">D328/T328*1000</f>
        <v>24016.89189189189</v>
      </c>
      <c r="F328" s="87">
        <f t="shared" si="70"/>
        <v>0.86880782453212047</v>
      </c>
      <c r="G328" s="189">
        <f t="shared" ref="G328:G363" si="77">($E$365+$Y$365-E328-Y328)*0.64</f>
        <v>2321.4270220782701</v>
      </c>
      <c r="H328" s="189">
        <f t="shared" si="71"/>
        <v>9619.9935794923513</v>
      </c>
      <c r="I328" s="189">
        <f t="shared" si="72"/>
        <v>301.98614621293251</v>
      </c>
      <c r="J328" s="88">
        <f t="shared" si="73"/>
        <v>1251.4305899063925</v>
      </c>
      <c r="K328" s="189">
        <f t="shared" ref="K328:K362" si="78">I328+J$367</f>
        <v>49.12842443058787</v>
      </c>
      <c r="L328" s="88">
        <f t="shared" si="74"/>
        <v>203.58819084035613</v>
      </c>
      <c r="M328" s="89">
        <f t="shared" ref="M328:M362" si="79">+H328+L328</f>
        <v>9823.5817703327066</v>
      </c>
      <c r="N328" s="89">
        <f t="shared" ref="N328:N362" si="80">D328+M328</f>
        <v>109349.5817703327</v>
      </c>
      <c r="O328" s="89">
        <f t="shared" ref="O328:O362" si="81">N328/T328*1000</f>
        <v>26387.447338400751</v>
      </c>
      <c r="P328" s="90">
        <f t="shared" si="75"/>
        <v>0.95456234804352658</v>
      </c>
      <c r="Q328" s="1">
        <v>1317.9458002813626</v>
      </c>
      <c r="R328" s="90">
        <f t="shared" ref="R328:S362" si="82">(D328-U328)/U328</f>
        <v>8.4397673074313034E-2</v>
      </c>
      <c r="S328" s="90">
        <f t="shared" si="82"/>
        <v>0.10140680645988978</v>
      </c>
      <c r="T328" s="92">
        <v>4144</v>
      </c>
      <c r="U328" s="1">
        <v>91779.982999999993</v>
      </c>
      <c r="V328" s="1">
        <v>21805.650510810166</v>
      </c>
      <c r="W328" s="195"/>
      <c r="X328" s="89">
        <v>0</v>
      </c>
      <c r="Y328" s="89">
        <f t="shared" ref="Y328:Y362" si="83">X328*1000/T328</f>
        <v>0</v>
      </c>
      <c r="Z328" s="1"/>
    </row>
    <row r="329" spans="2:27">
      <c r="B329" s="204">
        <v>5514</v>
      </c>
      <c r="C329" t="s">
        <v>356</v>
      </c>
      <c r="D329" s="1">
        <v>31448</v>
      </c>
      <c r="E329" s="86">
        <f t="shared" si="76"/>
        <v>24435.120435120436</v>
      </c>
      <c r="F329" s="87">
        <f t="shared" si="70"/>
        <v>0.88393718566824231</v>
      </c>
      <c r="G329" s="189">
        <f t="shared" si="77"/>
        <v>2053.7607544120006</v>
      </c>
      <c r="H329" s="189">
        <f t="shared" si="71"/>
        <v>2643.1900909282449</v>
      </c>
      <c r="I329" s="189">
        <f t="shared" si="72"/>
        <v>155.60615608294137</v>
      </c>
      <c r="J329" s="88">
        <f t="shared" si="73"/>
        <v>200.26512287874556</v>
      </c>
      <c r="K329" s="189">
        <f t="shared" si="78"/>
        <v>-97.251565699403272</v>
      </c>
      <c r="L329" s="88">
        <f t="shared" si="74"/>
        <v>-125.16276505513201</v>
      </c>
      <c r="M329" s="89">
        <f t="shared" si="79"/>
        <v>2518.0273258731131</v>
      </c>
      <c r="N329" s="89">
        <f t="shared" si="80"/>
        <v>33966.02732587311</v>
      </c>
      <c r="O329" s="89">
        <f t="shared" si="81"/>
        <v>26391.629623833029</v>
      </c>
      <c r="P329" s="90">
        <f t="shared" si="75"/>
        <v>0.95471364165488748</v>
      </c>
      <c r="Q329" s="1">
        <v>728.17642494259326</v>
      </c>
      <c r="R329" s="90">
        <f>(D329-U329)/U329</f>
        <v>6.2684784167159099E-2</v>
      </c>
      <c r="S329" s="90">
        <f t="shared" si="82"/>
        <v>7.424468080922611E-2</v>
      </c>
      <c r="T329" s="92">
        <v>1287</v>
      </c>
      <c r="U329" s="1">
        <v>29592.971000000001</v>
      </c>
      <c r="V329" s="1">
        <v>22746.326671790932</v>
      </c>
      <c r="W329" s="195"/>
      <c r="X329" s="89">
        <v>0</v>
      </c>
      <c r="Y329" s="89">
        <f t="shared" si="83"/>
        <v>0</v>
      </c>
      <c r="Z329" s="1"/>
    </row>
    <row r="330" spans="2:27">
      <c r="B330" s="204">
        <v>5516</v>
      </c>
      <c r="C330" t="s">
        <v>357</v>
      </c>
      <c r="D330" s="1">
        <v>25603</v>
      </c>
      <c r="E330" s="86">
        <f t="shared" si="76"/>
        <v>24108.28625235405</v>
      </c>
      <c r="F330" s="87">
        <f t="shared" si="70"/>
        <v>0.87211400319358334</v>
      </c>
      <c r="G330" s="189">
        <f t="shared" si="77"/>
        <v>2262.9346313824876</v>
      </c>
      <c r="H330" s="189">
        <f t="shared" si="71"/>
        <v>2403.2365785282018</v>
      </c>
      <c r="I330" s="189">
        <f t="shared" si="72"/>
        <v>269.99812005117656</v>
      </c>
      <c r="J330" s="88">
        <f t="shared" si="73"/>
        <v>286.73800349434947</v>
      </c>
      <c r="K330" s="189">
        <f t="shared" si="78"/>
        <v>17.140398268831916</v>
      </c>
      <c r="L330" s="88">
        <f t="shared" si="74"/>
        <v>18.203102961499496</v>
      </c>
      <c r="M330" s="89">
        <f t="shared" si="79"/>
        <v>2421.4396814897013</v>
      </c>
      <c r="N330" s="89">
        <f t="shared" si="80"/>
        <v>28024.439681489701</v>
      </c>
      <c r="O330" s="89">
        <f t="shared" si="81"/>
        <v>26388.361282005368</v>
      </c>
      <c r="P330" s="90">
        <f t="shared" si="75"/>
        <v>0.95459540983014102</v>
      </c>
      <c r="Q330" s="1">
        <v>522.46208491766424</v>
      </c>
      <c r="R330" s="90">
        <f t="shared" si="82"/>
        <v>0.10577650858722715</v>
      </c>
      <c r="S330" s="90">
        <f t="shared" si="82"/>
        <v>0.10577650858722709</v>
      </c>
      <c r="T330" s="92">
        <v>1062</v>
      </c>
      <c r="U330" s="1">
        <v>23153.865000000002</v>
      </c>
      <c r="V330" s="1">
        <v>21802.132768361585</v>
      </c>
      <c r="W330" s="195"/>
      <c r="X330" s="89">
        <v>0</v>
      </c>
      <c r="Y330" s="89">
        <f t="shared" si="83"/>
        <v>0</v>
      </c>
      <c r="Z330" s="1"/>
    </row>
    <row r="331" spans="2:27">
      <c r="B331" s="204">
        <v>5518</v>
      </c>
      <c r="C331" t="s">
        <v>358</v>
      </c>
      <c r="D331" s="1">
        <v>18369</v>
      </c>
      <c r="E331" s="86">
        <f t="shared" si="76"/>
        <v>18332.335329341317</v>
      </c>
      <c r="F331" s="87">
        <f t="shared" si="70"/>
        <v>0.663169757676072</v>
      </c>
      <c r="G331" s="189">
        <f t="shared" si="77"/>
        <v>5959.5432221106375</v>
      </c>
      <c r="H331" s="189">
        <f t="shared" si="71"/>
        <v>5971.4623085548592</v>
      </c>
      <c r="I331" s="189">
        <f t="shared" si="72"/>
        <v>2291.5809431056332</v>
      </c>
      <c r="J331" s="88">
        <f t="shared" si="73"/>
        <v>2296.1641049918444</v>
      </c>
      <c r="K331" s="189">
        <f t="shared" si="78"/>
        <v>2038.7232213232885</v>
      </c>
      <c r="L331" s="88">
        <f t="shared" si="74"/>
        <v>2042.8006677659353</v>
      </c>
      <c r="M331" s="89">
        <f t="shared" si="79"/>
        <v>8014.2629763207942</v>
      </c>
      <c r="N331" s="89">
        <f t="shared" si="80"/>
        <v>26383.262976320795</v>
      </c>
      <c r="O331" s="89">
        <f t="shared" si="81"/>
        <v>26330.601772775248</v>
      </c>
      <c r="P331" s="90">
        <f t="shared" si="75"/>
        <v>0.95250596737496618</v>
      </c>
      <c r="Q331" s="1">
        <v>770.74292757768671</v>
      </c>
      <c r="R331" s="90">
        <f t="shared" si="82"/>
        <v>4.6866137912545902E-2</v>
      </c>
      <c r="S331" s="90">
        <f t="shared" si="82"/>
        <v>2.9104935971913787E-2</v>
      </c>
      <c r="T331" s="92">
        <v>1002</v>
      </c>
      <c r="U331" s="1">
        <v>17546.655999999999</v>
      </c>
      <c r="V331" s="1">
        <v>17813.863959390863</v>
      </c>
      <c r="W331" s="195"/>
      <c r="X331" s="89">
        <v>0</v>
      </c>
      <c r="Y331" s="89">
        <f t="shared" si="83"/>
        <v>0</v>
      </c>
      <c r="Z331" s="1"/>
    </row>
    <row r="332" spans="2:27">
      <c r="B332" s="204">
        <v>5520</v>
      </c>
      <c r="C332" t="s">
        <v>359</v>
      </c>
      <c r="D332" s="1">
        <v>118014</v>
      </c>
      <c r="E332" s="86">
        <f t="shared" si="76"/>
        <v>29474.025974025975</v>
      </c>
      <c r="F332" s="87">
        <f t="shared" si="70"/>
        <v>1.0662189138362963</v>
      </c>
      <c r="G332" s="189">
        <f t="shared" si="77"/>
        <v>-1171.1387904875446</v>
      </c>
      <c r="H332" s="189">
        <f t="shared" si="71"/>
        <v>-4689.2397171121283</v>
      </c>
      <c r="I332" s="189">
        <f t="shared" si="72"/>
        <v>0</v>
      </c>
      <c r="J332" s="88">
        <f t="shared" si="73"/>
        <v>0</v>
      </c>
      <c r="K332" s="189">
        <f t="shared" si="78"/>
        <v>-252.85772178234464</v>
      </c>
      <c r="L332" s="88">
        <f t="shared" si="74"/>
        <v>-1012.4423180165079</v>
      </c>
      <c r="M332" s="89">
        <f t="shared" si="79"/>
        <v>-5701.682035128636</v>
      </c>
      <c r="N332" s="89">
        <f t="shared" si="80"/>
        <v>112312.31796487137</v>
      </c>
      <c r="O332" s="89">
        <f t="shared" si="81"/>
        <v>28050.029461756087</v>
      </c>
      <c r="P332" s="90">
        <f t="shared" si="75"/>
        <v>1.014706032088921</v>
      </c>
      <c r="Q332" s="1">
        <v>1159.2413309399535</v>
      </c>
      <c r="R332" s="90">
        <f t="shared" si="82"/>
        <v>6.6878213764500802E-2</v>
      </c>
      <c r="S332" s="90">
        <f t="shared" si="82"/>
        <v>5.5420730449847085E-2</v>
      </c>
      <c r="T332" s="92">
        <v>4004</v>
      </c>
      <c r="U332" s="1">
        <v>110616.18700000001</v>
      </c>
      <c r="V332" s="1">
        <v>27926.328452411009</v>
      </c>
      <c r="W332" s="195"/>
      <c r="X332" s="89">
        <v>0</v>
      </c>
      <c r="Y332" s="89">
        <f t="shared" si="83"/>
        <v>0</v>
      </c>
      <c r="Z332" s="1"/>
    </row>
    <row r="333" spans="2:27">
      <c r="B333" s="204">
        <v>5522</v>
      </c>
      <c r="C333" t="s">
        <v>360</v>
      </c>
      <c r="D333" s="1">
        <v>44996</v>
      </c>
      <c r="E333" s="86">
        <f t="shared" si="76"/>
        <v>21105.065666041279</v>
      </c>
      <c r="F333" s="87">
        <f t="shared" si="70"/>
        <v>0.76347290359045972</v>
      </c>
      <c r="G333" s="189">
        <f t="shared" si="77"/>
        <v>4184.9958066226609</v>
      </c>
      <c r="H333" s="189">
        <f t="shared" si="71"/>
        <v>8922.4110597195122</v>
      </c>
      <c r="I333" s="189">
        <f t="shared" si="72"/>
        <v>1321.1253252606464</v>
      </c>
      <c r="J333" s="88">
        <f t="shared" si="73"/>
        <v>2816.6391934556978</v>
      </c>
      <c r="K333" s="189">
        <f t="shared" si="78"/>
        <v>1068.2676034783017</v>
      </c>
      <c r="L333" s="88">
        <f t="shared" si="74"/>
        <v>2277.5465306157389</v>
      </c>
      <c r="M333" s="89">
        <f t="shared" si="79"/>
        <v>11199.957590335251</v>
      </c>
      <c r="N333" s="89">
        <f t="shared" si="80"/>
        <v>56195.957590335252</v>
      </c>
      <c r="O333" s="89">
        <f t="shared" si="81"/>
        <v>26358.329076142236</v>
      </c>
      <c r="P333" s="90">
        <f t="shared" si="75"/>
        <v>0.95350899883410967</v>
      </c>
      <c r="Q333" s="1">
        <v>1425.4420574806463</v>
      </c>
      <c r="R333" s="90">
        <f t="shared" si="82"/>
        <v>4.7539910860862844E-2</v>
      </c>
      <c r="S333" s="90">
        <f t="shared" si="82"/>
        <v>3.9678448115190411E-2</v>
      </c>
      <c r="T333" s="92">
        <v>2132</v>
      </c>
      <c r="U333" s="1">
        <v>42953.972000000002</v>
      </c>
      <c r="V333" s="1">
        <v>20299.608695652176</v>
      </c>
      <c r="W333" s="195"/>
      <c r="X333" s="89">
        <v>0</v>
      </c>
      <c r="Y333" s="89">
        <f t="shared" si="83"/>
        <v>0</v>
      </c>
      <c r="Z333" s="1"/>
    </row>
    <row r="334" spans="2:27">
      <c r="B334" s="204">
        <v>5524</v>
      </c>
      <c r="C334" t="s">
        <v>361</v>
      </c>
      <c r="D334" s="1">
        <v>179599</v>
      </c>
      <c r="E334" s="86">
        <f t="shared" si="76"/>
        <v>26338.026103534245</v>
      </c>
      <c r="F334" s="87">
        <f t="shared" si="70"/>
        <v>0.95277454153869878</v>
      </c>
      <c r="G334" s="189">
        <f t="shared" si="77"/>
        <v>835.90112662716308</v>
      </c>
      <c r="H334" s="189">
        <f t="shared" si="71"/>
        <v>5700.0097824706245</v>
      </c>
      <c r="I334" s="189">
        <f t="shared" si="72"/>
        <v>0</v>
      </c>
      <c r="J334" s="88">
        <f t="shared" si="73"/>
        <v>0</v>
      </c>
      <c r="K334" s="189">
        <f t="shared" si="78"/>
        <v>-252.85772178234464</v>
      </c>
      <c r="L334" s="88">
        <f t="shared" si="74"/>
        <v>-1724.2368048338083</v>
      </c>
      <c r="M334" s="89">
        <f t="shared" si="79"/>
        <v>3975.772977636816</v>
      </c>
      <c r="N334" s="89">
        <f t="shared" si="80"/>
        <v>183574.77297763681</v>
      </c>
      <c r="O334" s="89">
        <f t="shared" si="81"/>
        <v>26921.06950837906</v>
      </c>
      <c r="P334" s="90">
        <f t="shared" si="75"/>
        <v>0.97386605806178583</v>
      </c>
      <c r="Q334" s="1">
        <v>2728.6409779419437</v>
      </c>
      <c r="R334" s="90">
        <f t="shared" si="82"/>
        <v>8.6485002297722893E-2</v>
      </c>
      <c r="S334" s="90">
        <f t="shared" si="82"/>
        <v>8.250170195200611E-2</v>
      </c>
      <c r="T334" s="92">
        <v>6819</v>
      </c>
      <c r="U334" s="1">
        <v>165302.788</v>
      </c>
      <c r="V334" s="1">
        <v>24330.701795702091</v>
      </c>
      <c r="W334" s="195"/>
      <c r="X334" s="89">
        <v>0</v>
      </c>
      <c r="Y334" s="89">
        <f t="shared" si="83"/>
        <v>0</v>
      </c>
      <c r="Z334" s="1"/>
    </row>
    <row r="335" spans="2:27">
      <c r="B335" s="204">
        <v>5526</v>
      </c>
      <c r="C335" t="s">
        <v>362</v>
      </c>
      <c r="D335" s="1">
        <v>87074</v>
      </c>
      <c r="E335" s="86">
        <f t="shared" si="76"/>
        <v>24680.839002267574</v>
      </c>
      <c r="F335" s="87">
        <f t="shared" si="70"/>
        <v>0.89282602168962311</v>
      </c>
      <c r="G335" s="189">
        <f t="shared" si="77"/>
        <v>1896.5008714378323</v>
      </c>
      <c r="H335" s="189">
        <f t="shared" si="71"/>
        <v>6690.8550744326722</v>
      </c>
      <c r="I335" s="189">
        <f t="shared" si="72"/>
        <v>69.604657581443092</v>
      </c>
      <c r="J335" s="88">
        <f t="shared" si="73"/>
        <v>245.56523194733123</v>
      </c>
      <c r="K335" s="189">
        <f t="shared" si="78"/>
        <v>-183.25306420090155</v>
      </c>
      <c r="L335" s="88">
        <f t="shared" si="74"/>
        <v>-646.51681050078071</v>
      </c>
      <c r="M335" s="89">
        <f t="shared" si="79"/>
        <v>6044.3382639318916</v>
      </c>
      <c r="N335" s="89">
        <f t="shared" si="80"/>
        <v>93118.338263931888</v>
      </c>
      <c r="O335" s="89">
        <f t="shared" si="81"/>
        <v>26394.086809504504</v>
      </c>
      <c r="P335" s="90">
        <f t="shared" si="75"/>
        <v>0.9548025300151014</v>
      </c>
      <c r="Q335" s="1">
        <v>1132.9784515908741</v>
      </c>
      <c r="R335" s="90">
        <f t="shared" si="82"/>
        <v>0.10951363664303787</v>
      </c>
      <c r="S335" s="90">
        <f t="shared" si="82"/>
        <v>0.11108607660426677</v>
      </c>
      <c r="T335" s="92">
        <v>3528</v>
      </c>
      <c r="U335" s="1">
        <v>78479.432000000001</v>
      </c>
      <c r="V335" s="1">
        <v>22213.255590150013</v>
      </c>
      <c r="W335" s="195"/>
      <c r="X335" s="89">
        <v>0</v>
      </c>
      <c r="Y335" s="89">
        <f t="shared" si="83"/>
        <v>0</v>
      </c>
      <c r="Z335" s="1"/>
    </row>
    <row r="336" spans="2:27">
      <c r="B336" s="204">
        <v>5528</v>
      </c>
      <c r="C336" t="s">
        <v>363</v>
      </c>
      <c r="D336" s="1">
        <v>24550</v>
      </c>
      <c r="E336" s="86">
        <f t="shared" si="76"/>
        <v>22794.800371402045</v>
      </c>
      <c r="F336" s="87">
        <f t="shared" si="70"/>
        <v>0.82459882862726797</v>
      </c>
      <c r="G336" s="189">
        <f t="shared" si="77"/>
        <v>3103.5655951917706</v>
      </c>
      <c r="H336" s="189">
        <f t="shared" si="71"/>
        <v>3342.5401460215371</v>
      </c>
      <c r="I336" s="189">
        <f t="shared" si="72"/>
        <v>729.71817838437812</v>
      </c>
      <c r="J336" s="88">
        <f t="shared" si="73"/>
        <v>785.90647811997519</v>
      </c>
      <c r="K336" s="189">
        <f t="shared" si="78"/>
        <v>476.86045660203348</v>
      </c>
      <c r="L336" s="88">
        <f t="shared" si="74"/>
        <v>513.57871176039009</v>
      </c>
      <c r="M336" s="89">
        <f t="shared" si="79"/>
        <v>3856.1188577819271</v>
      </c>
      <c r="N336" s="89">
        <f t="shared" si="80"/>
        <v>28406.118857781927</v>
      </c>
      <c r="O336" s="89">
        <f t="shared" si="81"/>
        <v>26375.226423195847</v>
      </c>
      <c r="P336" s="90">
        <f t="shared" si="75"/>
        <v>0.95412025808447787</v>
      </c>
      <c r="Q336" s="1">
        <v>467.07437425265516</v>
      </c>
      <c r="R336" s="90">
        <f t="shared" si="82"/>
        <v>7.5549581740453856E-2</v>
      </c>
      <c r="S336" s="90">
        <f t="shared" si="82"/>
        <v>6.7560355506541547E-2</v>
      </c>
      <c r="T336" s="92">
        <v>1077</v>
      </c>
      <c r="U336" s="1">
        <v>22825.54</v>
      </c>
      <c r="V336" s="1">
        <v>21352.235734331152</v>
      </c>
      <c r="W336" s="195"/>
      <c r="X336" s="89">
        <v>0</v>
      </c>
      <c r="Y336" s="89">
        <f t="shared" si="83"/>
        <v>0</v>
      </c>
      <c r="Z336" s="1"/>
    </row>
    <row r="337" spans="2:26">
      <c r="B337" s="204">
        <v>5530</v>
      </c>
      <c r="C337" t="s">
        <v>364</v>
      </c>
      <c r="D337" s="1">
        <v>371851</v>
      </c>
      <c r="E337" s="86">
        <f t="shared" si="76"/>
        <v>24879.63334671484</v>
      </c>
      <c r="F337" s="87">
        <f t="shared" si="70"/>
        <v>0.90001738028448042</v>
      </c>
      <c r="G337" s="189">
        <f t="shared" si="77"/>
        <v>1769.2724909915821</v>
      </c>
      <c r="H337" s="189">
        <f t="shared" si="71"/>
        <v>26443.546650360186</v>
      </c>
      <c r="I337" s="189">
        <f t="shared" si="72"/>
        <v>2.6637024900082906E-2</v>
      </c>
      <c r="J337" s="88">
        <f t="shared" si="73"/>
        <v>0.3981169741566391</v>
      </c>
      <c r="K337" s="189">
        <f t="shared" si="78"/>
        <v>-252.83108475744456</v>
      </c>
      <c r="L337" s="88">
        <f t="shared" si="74"/>
        <v>-3778.8133927847662</v>
      </c>
      <c r="M337" s="89">
        <f t="shared" si="79"/>
        <v>22664.733257575419</v>
      </c>
      <c r="N337" s="89">
        <f t="shared" si="80"/>
        <v>394515.73325757543</v>
      </c>
      <c r="O337" s="89">
        <f t="shared" si="81"/>
        <v>26396.074752948978</v>
      </c>
      <c r="P337" s="90">
        <f t="shared" si="75"/>
        <v>0.95487444360105012</v>
      </c>
      <c r="Q337" s="1">
        <v>1485.6210933892726</v>
      </c>
      <c r="R337" s="90">
        <f t="shared" si="82"/>
        <v>7.8825063124514663E-2</v>
      </c>
      <c r="S337" s="90">
        <f t="shared" si="82"/>
        <v>7.896942617323989E-2</v>
      </c>
      <c r="T337" s="92">
        <v>14946</v>
      </c>
      <c r="U337" s="1">
        <v>344681.462</v>
      </c>
      <c r="V337" s="1">
        <v>23058.700963339579</v>
      </c>
      <c r="W337" s="195"/>
      <c r="X337" s="89">
        <v>0</v>
      </c>
      <c r="Y337" s="89">
        <f t="shared" si="83"/>
        <v>0</v>
      </c>
      <c r="Z337" s="1"/>
    </row>
    <row r="338" spans="2:26">
      <c r="B338" s="204">
        <v>5532</v>
      </c>
      <c r="C338" t="s">
        <v>365</v>
      </c>
      <c r="D338" s="1">
        <v>124829</v>
      </c>
      <c r="E338" s="86">
        <f t="shared" si="76"/>
        <v>22191.822222222221</v>
      </c>
      <c r="F338" s="87">
        <f t="shared" si="70"/>
        <v>0.80278617541687536</v>
      </c>
      <c r="G338" s="189">
        <f t="shared" si="77"/>
        <v>3489.4716106668579</v>
      </c>
      <c r="H338" s="189">
        <f t="shared" si="71"/>
        <v>19628.277810001076</v>
      </c>
      <c r="I338" s="189">
        <f t="shared" si="72"/>
        <v>940.76053059731646</v>
      </c>
      <c r="J338" s="88">
        <f t="shared" si="73"/>
        <v>5291.7779846099047</v>
      </c>
      <c r="K338" s="189">
        <f t="shared" si="78"/>
        <v>687.90280881497188</v>
      </c>
      <c r="L338" s="88">
        <f t="shared" si="74"/>
        <v>3869.4532995842169</v>
      </c>
      <c r="M338" s="89">
        <f t="shared" si="79"/>
        <v>23497.731109585293</v>
      </c>
      <c r="N338" s="89">
        <f t="shared" si="80"/>
        <v>148326.73110958529</v>
      </c>
      <c r="O338" s="89">
        <f t="shared" si="81"/>
        <v>26369.196641704049</v>
      </c>
      <c r="P338" s="90">
        <f t="shared" si="75"/>
        <v>0.95390213155237391</v>
      </c>
      <c r="Q338" s="1">
        <v>1974.8585006232206</v>
      </c>
      <c r="R338" s="90">
        <f t="shared" si="82"/>
        <v>9.4228560362099242E-2</v>
      </c>
      <c r="S338" s="90">
        <f t="shared" si="82"/>
        <v>8.8392674706834637E-2</v>
      </c>
      <c r="T338" s="92">
        <v>5625</v>
      </c>
      <c r="U338" s="1">
        <v>114079.45699999999</v>
      </c>
      <c r="V338" s="1">
        <v>20389.53655049151</v>
      </c>
      <c r="W338" s="195"/>
      <c r="X338" s="89">
        <v>0</v>
      </c>
      <c r="Y338" s="89">
        <f t="shared" si="83"/>
        <v>0</v>
      </c>
      <c r="Z338" s="1"/>
    </row>
    <row r="339" spans="2:26">
      <c r="B339" s="204">
        <v>5534</v>
      </c>
      <c r="C339" t="s">
        <v>366</v>
      </c>
      <c r="D339" s="1">
        <v>51354</v>
      </c>
      <c r="E339" s="86">
        <f t="shared" si="76"/>
        <v>22977.181208053691</v>
      </c>
      <c r="F339" s="87">
        <f t="shared" si="70"/>
        <v>0.83119643079164951</v>
      </c>
      <c r="G339" s="189">
        <f t="shared" si="77"/>
        <v>2986.8418597347172</v>
      </c>
      <c r="H339" s="189">
        <f t="shared" si="71"/>
        <v>6675.5915565070927</v>
      </c>
      <c r="I339" s="189">
        <f t="shared" si="72"/>
        <v>665.88488555630204</v>
      </c>
      <c r="J339" s="88">
        <f t="shared" si="73"/>
        <v>1488.2527192183352</v>
      </c>
      <c r="K339" s="189">
        <f t="shared" si="78"/>
        <v>413.0271637739574</v>
      </c>
      <c r="L339" s="88">
        <f t="shared" si="74"/>
        <v>923.1157110347948</v>
      </c>
      <c r="M339" s="89">
        <f t="shared" si="79"/>
        <v>7598.7072675418876</v>
      </c>
      <c r="N339" s="89">
        <f t="shared" si="80"/>
        <v>58952.707267541889</v>
      </c>
      <c r="O339" s="89">
        <f t="shared" si="81"/>
        <v>26377.050231562367</v>
      </c>
      <c r="P339" s="90">
        <f t="shared" si="75"/>
        <v>0.9541862341061218</v>
      </c>
      <c r="Q339" s="1">
        <v>1274.9911109142877</v>
      </c>
      <c r="R339" s="90">
        <f t="shared" si="82"/>
        <v>5.6084082011548825E-2</v>
      </c>
      <c r="S339" s="90">
        <f t="shared" si="82"/>
        <v>5.0413831906788879E-2</v>
      </c>
      <c r="T339" s="92">
        <v>2235</v>
      </c>
      <c r="U339" s="1">
        <v>48626.81</v>
      </c>
      <c r="V339" s="1">
        <v>21874.408457040034</v>
      </c>
      <c r="W339" s="195"/>
      <c r="X339" s="89">
        <v>0</v>
      </c>
      <c r="Y339" s="89">
        <f t="shared" si="83"/>
        <v>0</v>
      </c>
      <c r="Z339" s="1"/>
    </row>
    <row r="340" spans="2:26">
      <c r="B340" s="204">
        <v>5536</v>
      </c>
      <c r="C340" t="s">
        <v>367</v>
      </c>
      <c r="D340" s="1">
        <v>58279</v>
      </c>
      <c r="E340" s="86">
        <f t="shared" si="76"/>
        <v>21331.991215226939</v>
      </c>
      <c r="F340" s="87">
        <f t="shared" si="70"/>
        <v>0.77168190472208864</v>
      </c>
      <c r="G340" s="189">
        <f t="shared" si="77"/>
        <v>4039.7634551438387</v>
      </c>
      <c r="H340" s="189">
        <f t="shared" si="71"/>
        <v>11036.633759452967</v>
      </c>
      <c r="I340" s="189">
        <f t="shared" si="72"/>
        <v>1241.7013830456654</v>
      </c>
      <c r="J340" s="88">
        <f t="shared" si="73"/>
        <v>3392.3281784807577</v>
      </c>
      <c r="K340" s="189">
        <f t="shared" si="78"/>
        <v>988.84366126332066</v>
      </c>
      <c r="L340" s="88">
        <f t="shared" si="74"/>
        <v>2701.5208825713921</v>
      </c>
      <c r="M340" s="89">
        <f t="shared" si="79"/>
        <v>13738.154642024359</v>
      </c>
      <c r="N340" s="89">
        <f t="shared" si="80"/>
        <v>72017.154642024354</v>
      </c>
      <c r="O340" s="89">
        <f t="shared" si="81"/>
        <v>26360.598331634097</v>
      </c>
      <c r="P340" s="90">
        <f t="shared" si="75"/>
        <v>0.95359108884542609</v>
      </c>
      <c r="Q340" s="1">
        <v>940.45363088046543</v>
      </c>
      <c r="R340" s="90">
        <f t="shared" si="82"/>
        <v>4.1249499399279181E-2</v>
      </c>
      <c r="S340" s="90">
        <f t="shared" si="82"/>
        <v>4.2011761111870119E-2</v>
      </c>
      <c r="T340" s="92">
        <v>2732</v>
      </c>
      <c r="U340" s="1">
        <v>55970.254999999997</v>
      </c>
      <c r="V340" s="1">
        <v>20471.929407461594</v>
      </c>
      <c r="W340" s="195"/>
      <c r="X340" s="89">
        <v>0</v>
      </c>
      <c r="Y340" s="89">
        <f t="shared" si="83"/>
        <v>0</v>
      </c>
      <c r="Z340" s="1"/>
    </row>
    <row r="341" spans="2:26">
      <c r="B341" s="204">
        <v>5538</v>
      </c>
      <c r="C341" t="s">
        <v>368</v>
      </c>
      <c r="D341" s="1">
        <v>43074</v>
      </c>
      <c r="E341" s="86">
        <f t="shared" si="76"/>
        <v>23308.441558441558</v>
      </c>
      <c r="F341" s="87">
        <f t="shared" si="70"/>
        <v>0.84317972928296647</v>
      </c>
      <c r="G341" s="189">
        <f t="shared" si="77"/>
        <v>2774.8352354864824</v>
      </c>
      <c r="H341" s="189">
        <f t="shared" si="71"/>
        <v>5127.8955151790196</v>
      </c>
      <c r="I341" s="189">
        <f t="shared" si="72"/>
        <v>549.94376292054858</v>
      </c>
      <c r="J341" s="88">
        <f t="shared" si="73"/>
        <v>1016.2960738771739</v>
      </c>
      <c r="K341" s="189">
        <f t="shared" si="78"/>
        <v>297.08604113820394</v>
      </c>
      <c r="L341" s="88">
        <f t="shared" si="74"/>
        <v>549.01500402340082</v>
      </c>
      <c r="M341" s="89">
        <f t="shared" si="79"/>
        <v>5676.9105192024208</v>
      </c>
      <c r="N341" s="89">
        <f t="shared" si="80"/>
        <v>48750.910519202422</v>
      </c>
      <c r="O341" s="89">
        <f t="shared" si="81"/>
        <v>26380.362835066247</v>
      </c>
      <c r="P341" s="90">
        <f t="shared" si="75"/>
        <v>0.95430606709103505</v>
      </c>
      <c r="Q341" s="1">
        <v>520.25204607141222</v>
      </c>
      <c r="R341" s="90">
        <f t="shared" si="82"/>
        <v>5.1129645911773422E-2</v>
      </c>
      <c r="S341" s="90">
        <f t="shared" si="82"/>
        <v>4.0322577041468396E-2</v>
      </c>
      <c r="T341" s="92">
        <v>1848</v>
      </c>
      <c r="U341" s="1">
        <v>40978.769999999997</v>
      </c>
      <c r="V341" s="1">
        <v>22405.013668671403</v>
      </c>
      <c r="W341" s="195"/>
      <c r="X341" s="89">
        <v>0</v>
      </c>
      <c r="Y341" s="89">
        <f t="shared" si="83"/>
        <v>0</v>
      </c>
      <c r="Z341" s="1"/>
    </row>
    <row r="342" spans="2:26">
      <c r="B342" s="204">
        <v>5540</v>
      </c>
      <c r="C342" t="s">
        <v>369</v>
      </c>
      <c r="D342" s="1">
        <v>42184</v>
      </c>
      <c r="E342" s="86">
        <f t="shared" si="76"/>
        <v>21755.544094894278</v>
      </c>
      <c r="F342" s="87">
        <f t="shared" si="70"/>
        <v>0.78700387301068009</v>
      </c>
      <c r="G342" s="189">
        <f t="shared" si="77"/>
        <v>3768.689612156742</v>
      </c>
      <c r="H342" s="189">
        <f t="shared" si="71"/>
        <v>7307.4891579719224</v>
      </c>
      <c r="I342" s="189">
        <f t="shared" si="72"/>
        <v>1093.4578751620966</v>
      </c>
      <c r="J342" s="88">
        <f t="shared" si="73"/>
        <v>2120.214819939305</v>
      </c>
      <c r="K342" s="189">
        <f t="shared" si="78"/>
        <v>840.60015337975187</v>
      </c>
      <c r="L342" s="88">
        <f t="shared" si="74"/>
        <v>1629.923697403339</v>
      </c>
      <c r="M342" s="89">
        <f t="shared" si="79"/>
        <v>8937.4128553752616</v>
      </c>
      <c r="N342" s="89">
        <f t="shared" si="80"/>
        <v>51121.41285537526</v>
      </c>
      <c r="O342" s="89">
        <f t="shared" si="81"/>
        <v>26364.833860430768</v>
      </c>
      <c r="P342" s="90">
        <f t="shared" si="75"/>
        <v>0.95374430852831193</v>
      </c>
      <c r="Q342" s="1">
        <v>802.38926803704453</v>
      </c>
      <c r="R342" s="90">
        <f t="shared" si="82"/>
        <v>5.382936165285874E-3</v>
      </c>
      <c r="S342" s="90">
        <f t="shared" si="82"/>
        <v>1.3679030532817941E-2</v>
      </c>
      <c r="T342" s="92">
        <v>1939</v>
      </c>
      <c r="U342" s="1">
        <v>41958.142</v>
      </c>
      <c r="V342" s="1">
        <v>21461.965217391305</v>
      </c>
      <c r="W342" s="195"/>
      <c r="X342" s="89">
        <v>0</v>
      </c>
      <c r="Y342" s="89">
        <f t="shared" si="83"/>
        <v>0</v>
      </c>
      <c r="Z342" s="1"/>
    </row>
    <row r="343" spans="2:26">
      <c r="B343" s="204">
        <v>5542</v>
      </c>
      <c r="C343" t="s">
        <v>370</v>
      </c>
      <c r="D343" s="1">
        <v>66661</v>
      </c>
      <c r="E343" s="86">
        <f t="shared" si="76"/>
        <v>23790.506780870808</v>
      </c>
      <c r="F343" s="87">
        <f t="shared" si="70"/>
        <v>0.86061837367819505</v>
      </c>
      <c r="G343" s="189">
        <f t="shared" si="77"/>
        <v>2466.3134931317622</v>
      </c>
      <c r="H343" s="189">
        <f t="shared" si="71"/>
        <v>6910.6104077551981</v>
      </c>
      <c r="I343" s="189">
        <f t="shared" si="72"/>
        <v>381.2209350703111</v>
      </c>
      <c r="J343" s="88">
        <f t="shared" si="73"/>
        <v>1068.1810600670117</v>
      </c>
      <c r="K343" s="189">
        <f t="shared" si="78"/>
        <v>128.36321328796646</v>
      </c>
      <c r="L343" s="88">
        <f t="shared" si="74"/>
        <v>359.673723632882</v>
      </c>
      <c r="M343" s="89">
        <f t="shared" si="79"/>
        <v>7270.2841313880799</v>
      </c>
      <c r="N343" s="89">
        <f t="shared" si="80"/>
        <v>73931.284131388078</v>
      </c>
      <c r="O343" s="89">
        <f t="shared" si="81"/>
        <v>26385.183487290535</v>
      </c>
      <c r="P343" s="90">
        <f t="shared" si="75"/>
        <v>0.95448045353498712</v>
      </c>
      <c r="Q343" s="1">
        <v>-1070.3223522228927</v>
      </c>
      <c r="R343" s="90">
        <f t="shared" si="82"/>
        <v>0.15695394736316864</v>
      </c>
      <c r="S343" s="90">
        <f t="shared" si="82"/>
        <v>0.14952169502464713</v>
      </c>
      <c r="T343" s="92">
        <v>2802</v>
      </c>
      <c r="U343" s="1">
        <v>57617.678</v>
      </c>
      <c r="V343" s="1">
        <v>20696.005028735635</v>
      </c>
      <c r="W343" s="195"/>
      <c r="X343" s="89">
        <v>0</v>
      </c>
      <c r="Y343" s="89">
        <f t="shared" si="83"/>
        <v>0</v>
      </c>
      <c r="Z343" s="1"/>
    </row>
    <row r="344" spans="2:26">
      <c r="B344" s="204">
        <v>5544</v>
      </c>
      <c r="C344" t="s">
        <v>371</v>
      </c>
      <c r="D344" s="1">
        <v>111334</v>
      </c>
      <c r="E344" s="86">
        <f t="shared" si="76"/>
        <v>22894.098293234627</v>
      </c>
      <c r="F344" s="87">
        <f t="shared" si="70"/>
        <v>0.82819091755518837</v>
      </c>
      <c r="G344" s="189">
        <f t="shared" si="77"/>
        <v>3040.0149252189185</v>
      </c>
      <c r="H344" s="189">
        <f t="shared" si="71"/>
        <v>14783.592581339601</v>
      </c>
      <c r="I344" s="189">
        <f t="shared" si="72"/>
        <v>694.96390574297448</v>
      </c>
      <c r="J344" s="88">
        <f t="shared" si="73"/>
        <v>3379.6094736280847</v>
      </c>
      <c r="K344" s="189">
        <f t="shared" si="78"/>
        <v>442.10618396062983</v>
      </c>
      <c r="L344" s="88">
        <f t="shared" si="74"/>
        <v>2149.9623726005429</v>
      </c>
      <c r="M344" s="89">
        <f t="shared" si="79"/>
        <v>16933.554953940144</v>
      </c>
      <c r="N344" s="89">
        <f t="shared" si="80"/>
        <v>128267.55495394014</v>
      </c>
      <c r="O344" s="89">
        <f t="shared" si="81"/>
        <v>26376.219402414175</v>
      </c>
      <c r="P344" s="90">
        <f t="shared" si="75"/>
        <v>0.95415617897375715</v>
      </c>
      <c r="Q344" s="1">
        <v>-89.96779759452329</v>
      </c>
      <c r="R344" s="90">
        <f t="shared" si="82"/>
        <v>9.3087396948943593E-2</v>
      </c>
      <c r="S344" s="90">
        <f t="shared" si="82"/>
        <v>8.117425032375454E-2</v>
      </c>
      <c r="T344" s="92">
        <v>4863</v>
      </c>
      <c r="U344" s="1">
        <v>101852.789</v>
      </c>
      <c r="V344" s="1">
        <v>21175.216008316009</v>
      </c>
      <c r="W344" s="195"/>
      <c r="X344" s="89">
        <v>0</v>
      </c>
      <c r="Y344" s="89">
        <f t="shared" si="83"/>
        <v>0</v>
      </c>
      <c r="Z344" s="1"/>
    </row>
    <row r="345" spans="2:26">
      <c r="B345" s="204">
        <v>5546</v>
      </c>
      <c r="C345" t="s">
        <v>372</v>
      </c>
      <c r="D345" s="1">
        <v>26408</v>
      </c>
      <c r="E345" s="86">
        <f t="shared" si="76"/>
        <v>23473.777777777777</v>
      </c>
      <c r="F345" s="87">
        <f t="shared" si="70"/>
        <v>0.84916074471512415</v>
      </c>
      <c r="G345" s="189">
        <f t="shared" si="77"/>
        <v>2669.0200551113021</v>
      </c>
      <c r="H345" s="189">
        <f t="shared" si="71"/>
        <v>3002.6475620002152</v>
      </c>
      <c r="I345" s="189">
        <f t="shared" si="72"/>
        <v>492.07608615287188</v>
      </c>
      <c r="J345" s="88">
        <f t="shared" si="73"/>
        <v>553.58559692198082</v>
      </c>
      <c r="K345" s="189">
        <f t="shared" si="78"/>
        <v>239.21836437052724</v>
      </c>
      <c r="L345" s="88">
        <f t="shared" si="74"/>
        <v>269.12065991684318</v>
      </c>
      <c r="M345" s="89">
        <f t="shared" si="79"/>
        <v>3271.7682219170583</v>
      </c>
      <c r="N345" s="89">
        <f t="shared" si="80"/>
        <v>29679.76822191706</v>
      </c>
      <c r="O345" s="89">
        <f t="shared" si="81"/>
        <v>26382.016197259611</v>
      </c>
      <c r="P345" s="90">
        <f t="shared" si="75"/>
        <v>0.9543658772453566</v>
      </c>
      <c r="Q345" s="1">
        <v>444.47170012464176</v>
      </c>
      <c r="R345" s="90">
        <f t="shared" si="82"/>
        <v>-1.5613712924434985E-2</v>
      </c>
      <c r="S345" s="90">
        <f t="shared" si="82"/>
        <v>-1.0363652726698702E-2</v>
      </c>
      <c r="T345" s="92">
        <v>1125</v>
      </c>
      <c r="U345" s="1">
        <v>26826.866999999998</v>
      </c>
      <c r="V345" s="1">
        <v>23719.599469496021</v>
      </c>
      <c r="W345" s="195"/>
      <c r="X345" s="89">
        <v>0</v>
      </c>
      <c r="Y345" s="89">
        <f t="shared" si="83"/>
        <v>0</v>
      </c>
      <c r="Z345" s="1"/>
    </row>
    <row r="346" spans="2:26">
      <c r="B346" s="204">
        <v>5601</v>
      </c>
      <c r="C346" t="s">
        <v>373</v>
      </c>
      <c r="D346" s="1">
        <v>535281</v>
      </c>
      <c r="E346" s="86">
        <f t="shared" si="76"/>
        <v>24249.388420766511</v>
      </c>
      <c r="F346" s="87">
        <f t="shared" si="70"/>
        <v>0.87721835510252377</v>
      </c>
      <c r="G346" s="189">
        <f t="shared" si="77"/>
        <v>2172.6292435985129</v>
      </c>
      <c r="H346" s="189">
        <f t="shared" si="71"/>
        <v>47958.617923193575</v>
      </c>
      <c r="I346" s="189">
        <f t="shared" si="72"/>
        <v>220.61236110681529</v>
      </c>
      <c r="J346" s="88">
        <f t="shared" si="73"/>
        <v>4869.7972590718409</v>
      </c>
      <c r="K346" s="189">
        <f t="shared" si="78"/>
        <v>-32.245360675529355</v>
      </c>
      <c r="L346" s="88">
        <f t="shared" si="74"/>
        <v>-711.7840915516349</v>
      </c>
      <c r="M346" s="89">
        <f t="shared" si="79"/>
        <v>47246.833831641939</v>
      </c>
      <c r="N346" s="89">
        <f t="shared" si="80"/>
        <v>582527.83383164194</v>
      </c>
      <c r="O346" s="89">
        <f t="shared" si="81"/>
        <v>26389.772303689497</v>
      </c>
      <c r="P346" s="90">
        <f t="shared" si="75"/>
        <v>0.95464645334923059</v>
      </c>
      <c r="Q346" s="1">
        <v>4233.9589853790021</v>
      </c>
      <c r="R346" s="90">
        <f t="shared" si="82"/>
        <v>8.8128051567578414E-2</v>
      </c>
      <c r="S346" s="90">
        <f t="shared" si="82"/>
        <v>7.8417023835458496E-2</v>
      </c>
      <c r="T346" s="92">
        <v>22074</v>
      </c>
      <c r="U346" s="1">
        <v>491928.31599999999</v>
      </c>
      <c r="V346" s="1">
        <v>22486.09571696302</v>
      </c>
      <c r="W346" s="195"/>
      <c r="X346" s="89">
        <v>0</v>
      </c>
      <c r="Y346" s="89">
        <f t="shared" si="83"/>
        <v>0</v>
      </c>
      <c r="Z346" s="1"/>
    </row>
    <row r="347" spans="2:26">
      <c r="B347" s="204">
        <v>5603</v>
      </c>
      <c r="C347" t="s">
        <v>374</v>
      </c>
      <c r="D347" s="1">
        <v>331437</v>
      </c>
      <c r="E347" s="86">
        <f t="shared" si="76"/>
        <v>29096.391888332895</v>
      </c>
      <c r="F347" s="87">
        <f t="shared" si="70"/>
        <v>1.052558051725702</v>
      </c>
      <c r="G347" s="189">
        <f t="shared" si="77"/>
        <v>-929.45297564397333</v>
      </c>
      <c r="H347" s="189">
        <f t="shared" si="71"/>
        <v>-10587.398845560501</v>
      </c>
      <c r="I347" s="189">
        <f t="shared" si="72"/>
        <v>0</v>
      </c>
      <c r="J347" s="88">
        <f t="shared" si="73"/>
        <v>0</v>
      </c>
      <c r="K347" s="189">
        <f t="shared" si="78"/>
        <v>-252.85772178234464</v>
      </c>
      <c r="L347" s="88">
        <f t="shared" si="74"/>
        <v>-2880.3023088226878</v>
      </c>
      <c r="M347" s="89">
        <f t="shared" si="79"/>
        <v>-13467.701154383189</v>
      </c>
      <c r="N347" s="89">
        <f t="shared" si="80"/>
        <v>317969.29884561681</v>
      </c>
      <c r="O347" s="89">
        <f t="shared" si="81"/>
        <v>27914.081190906574</v>
      </c>
      <c r="P347" s="90">
        <f t="shared" si="75"/>
        <v>1.0097881217291071</v>
      </c>
      <c r="Q347" s="1">
        <v>-3466.7191406750808</v>
      </c>
      <c r="R347" s="90">
        <f t="shared" si="82"/>
        <v>0.10313475732797696</v>
      </c>
      <c r="S347" s="90">
        <f t="shared" si="82"/>
        <v>9.6646299006409461E-2</v>
      </c>
      <c r="T347" s="92">
        <v>11391</v>
      </c>
      <c r="U347" s="1">
        <v>300450.147</v>
      </c>
      <c r="V347" s="1">
        <v>26532.157099964679</v>
      </c>
      <c r="W347" s="195"/>
      <c r="X347" s="89">
        <v>0</v>
      </c>
      <c r="Y347" s="89">
        <f t="shared" si="83"/>
        <v>0</v>
      </c>
      <c r="Z347" s="1"/>
    </row>
    <row r="348" spans="2:26">
      <c r="B348" s="204">
        <v>5605</v>
      </c>
      <c r="C348" t="s">
        <v>375</v>
      </c>
      <c r="D348" s="1">
        <v>249159</v>
      </c>
      <c r="E348" s="86">
        <f t="shared" si="76"/>
        <v>25048.65788680004</v>
      </c>
      <c r="F348" s="87">
        <f t="shared" si="70"/>
        <v>0.90613182022221206</v>
      </c>
      <c r="G348" s="189">
        <f t="shared" si="77"/>
        <v>1661.0967853370541</v>
      </c>
      <c r="H348" s="189">
        <f t="shared" si="71"/>
        <v>16522.929723747679</v>
      </c>
      <c r="I348" s="189">
        <f t="shared" si="72"/>
        <v>0</v>
      </c>
      <c r="J348" s="88">
        <f t="shared" si="73"/>
        <v>0</v>
      </c>
      <c r="K348" s="189">
        <f t="shared" si="78"/>
        <v>-252.85772178234464</v>
      </c>
      <c r="L348" s="88">
        <f t="shared" si="74"/>
        <v>-2515.175758568982</v>
      </c>
      <c r="M348" s="89">
        <f t="shared" si="79"/>
        <v>14007.753965178697</v>
      </c>
      <c r="N348" s="89">
        <f t="shared" si="80"/>
        <v>263166.75396517868</v>
      </c>
      <c r="O348" s="89">
        <f t="shared" si="81"/>
        <v>26456.896950354745</v>
      </c>
      <c r="P348" s="90">
        <f t="shared" si="75"/>
        <v>0.95707467838785054</v>
      </c>
      <c r="Q348" s="1">
        <v>1389.7175022127267</v>
      </c>
      <c r="R348" s="90">
        <f t="shared" si="82"/>
        <v>8.7245680755634103E-2</v>
      </c>
      <c r="S348" s="90">
        <f t="shared" si="82"/>
        <v>8.8994542813751173E-2</v>
      </c>
      <c r="T348" s="92">
        <v>9947</v>
      </c>
      <c r="U348" s="1">
        <v>229165.31599999999</v>
      </c>
      <c r="V348" s="1">
        <v>23001.637659339554</v>
      </c>
      <c r="W348" s="195"/>
      <c r="X348" s="89">
        <v>0</v>
      </c>
      <c r="Y348" s="89">
        <f t="shared" si="83"/>
        <v>0</v>
      </c>
      <c r="Z348" s="1"/>
    </row>
    <row r="349" spans="2:26">
      <c r="B349" s="204">
        <v>5607</v>
      </c>
      <c r="C349" t="s">
        <v>376</v>
      </c>
      <c r="D349" s="1">
        <v>137954</v>
      </c>
      <c r="E349" s="86">
        <f t="shared" si="76"/>
        <v>23752.410468319562</v>
      </c>
      <c r="F349" s="87">
        <f t="shared" si="70"/>
        <v>0.85924024471049465</v>
      </c>
      <c r="G349" s="189">
        <f t="shared" si="77"/>
        <v>2490.69513316456</v>
      </c>
      <c r="H349" s="189">
        <f t="shared" si="71"/>
        <v>14465.957333419765</v>
      </c>
      <c r="I349" s="189">
        <f t="shared" si="72"/>
        <v>394.55464446324731</v>
      </c>
      <c r="J349" s="88">
        <f t="shared" si="73"/>
        <v>2291.5733750425406</v>
      </c>
      <c r="K349" s="189">
        <f t="shared" si="78"/>
        <v>141.69692268090267</v>
      </c>
      <c r="L349" s="88">
        <f t="shared" si="74"/>
        <v>822.97572693068275</v>
      </c>
      <c r="M349" s="89">
        <f t="shared" si="79"/>
        <v>15288.933060350448</v>
      </c>
      <c r="N349" s="89">
        <f t="shared" si="80"/>
        <v>153242.93306035045</v>
      </c>
      <c r="O349" s="89">
        <f t="shared" si="81"/>
        <v>26384.802524165021</v>
      </c>
      <c r="P349" s="90">
        <f t="shared" si="75"/>
        <v>0.95446667224531001</v>
      </c>
      <c r="Q349" s="1">
        <v>1106.2764305101427</v>
      </c>
      <c r="R349" s="90">
        <f t="shared" si="82"/>
        <v>8.2654631108668331E-2</v>
      </c>
      <c r="S349" s="90">
        <f t="shared" si="82"/>
        <v>7.6875999296621533E-2</v>
      </c>
      <c r="T349" s="92">
        <v>5808</v>
      </c>
      <c r="U349" s="1">
        <v>127421.98299999999</v>
      </c>
      <c r="V349" s="1">
        <v>22056.773931106109</v>
      </c>
      <c r="W349" s="195"/>
      <c r="X349" s="89">
        <v>0</v>
      </c>
      <c r="Y349" s="89">
        <f t="shared" si="83"/>
        <v>0</v>
      </c>
      <c r="Z349" s="1"/>
    </row>
    <row r="350" spans="2:26">
      <c r="B350" s="204">
        <v>5610</v>
      </c>
      <c r="C350" t="s">
        <v>377</v>
      </c>
      <c r="D350" s="1">
        <v>54980</v>
      </c>
      <c r="E350" s="86">
        <f t="shared" si="76"/>
        <v>21782.884310618065</v>
      </c>
      <c r="F350" s="87">
        <f t="shared" si="70"/>
        <v>0.78799290162654523</v>
      </c>
      <c r="G350" s="189">
        <f t="shared" si="77"/>
        <v>3751.191874093518</v>
      </c>
      <c r="H350" s="189">
        <f t="shared" si="71"/>
        <v>9468.0082902120394</v>
      </c>
      <c r="I350" s="189">
        <f t="shared" si="72"/>
        <v>1083.8887996587712</v>
      </c>
      <c r="J350" s="88">
        <f t="shared" si="73"/>
        <v>2735.7353303387385</v>
      </c>
      <c r="K350" s="189">
        <f t="shared" si="78"/>
        <v>831.03107787642648</v>
      </c>
      <c r="L350" s="88">
        <f t="shared" si="74"/>
        <v>2097.5224405601007</v>
      </c>
      <c r="M350" s="89">
        <f t="shared" si="79"/>
        <v>11565.53073077214</v>
      </c>
      <c r="N350" s="89">
        <f t="shared" si="80"/>
        <v>66545.530730772138</v>
      </c>
      <c r="O350" s="89">
        <f t="shared" si="81"/>
        <v>26365.107262588012</v>
      </c>
      <c r="P350" s="90">
        <f t="shared" si="75"/>
        <v>0.95375419881447077</v>
      </c>
      <c r="Q350" s="1">
        <v>1236.0685521018731</v>
      </c>
      <c r="R350" s="90">
        <f t="shared" si="82"/>
        <v>9.8352732603909601E-2</v>
      </c>
      <c r="S350" s="90">
        <f t="shared" si="82"/>
        <v>9.8352732603909573E-2</v>
      </c>
      <c r="T350" s="92">
        <v>2524</v>
      </c>
      <c r="U350" s="1">
        <v>50056.779000000002</v>
      </c>
      <c r="V350" s="1">
        <v>19832.321315372425</v>
      </c>
      <c r="W350" s="195"/>
      <c r="X350" s="89">
        <v>0</v>
      </c>
      <c r="Y350" s="89">
        <f t="shared" si="83"/>
        <v>0</v>
      </c>
      <c r="Z350" s="1"/>
    </row>
    <row r="351" spans="2:26">
      <c r="B351" s="204">
        <v>5612</v>
      </c>
      <c r="C351" t="s">
        <v>378</v>
      </c>
      <c r="D351" s="1">
        <v>55175</v>
      </c>
      <c r="E351" s="86">
        <f t="shared" si="76"/>
        <v>19118.15661815662</v>
      </c>
      <c r="F351" s="87">
        <f t="shared" si="70"/>
        <v>0.69159673679892597</v>
      </c>
      <c r="G351" s="189">
        <f t="shared" si="77"/>
        <v>5456.6175972688434</v>
      </c>
      <c r="H351" s="189">
        <f t="shared" si="71"/>
        <v>15747.798385717882</v>
      </c>
      <c r="I351" s="189">
        <f t="shared" si="72"/>
        <v>2016.543492020277</v>
      </c>
      <c r="J351" s="88">
        <f t="shared" si="73"/>
        <v>5819.7445179705192</v>
      </c>
      <c r="K351" s="189">
        <f t="shared" si="78"/>
        <v>1763.6857702379323</v>
      </c>
      <c r="L351" s="88">
        <f t="shared" si="74"/>
        <v>5089.997132906673</v>
      </c>
      <c r="M351" s="89">
        <f t="shared" si="79"/>
        <v>20837.795518624556</v>
      </c>
      <c r="N351" s="89">
        <f t="shared" si="80"/>
        <v>76012.795518624553</v>
      </c>
      <c r="O351" s="89">
        <f t="shared" si="81"/>
        <v>26338.459985663394</v>
      </c>
      <c r="P351" s="90">
        <f t="shared" si="75"/>
        <v>0.95279023716619449</v>
      </c>
      <c r="Q351" s="1">
        <v>2687.0204680530842</v>
      </c>
      <c r="R351" s="90">
        <f t="shared" si="82"/>
        <v>0.12447414147647588</v>
      </c>
      <c r="S351" s="90">
        <f t="shared" si="82"/>
        <v>0.11122669836829858</v>
      </c>
      <c r="T351" s="92">
        <v>2886</v>
      </c>
      <c r="U351" s="1">
        <v>49067.38</v>
      </c>
      <c r="V351" s="1">
        <v>17204.55119214586</v>
      </c>
      <c r="W351" s="195"/>
      <c r="X351" s="89">
        <v>0</v>
      </c>
      <c r="Y351" s="89">
        <f t="shared" si="83"/>
        <v>0</v>
      </c>
      <c r="Z351" s="1"/>
    </row>
    <row r="352" spans="2:26">
      <c r="B352" s="204">
        <v>5614</v>
      </c>
      <c r="C352" t="s">
        <v>379</v>
      </c>
      <c r="D352" s="1">
        <v>19708</v>
      </c>
      <c r="E352" s="86">
        <f t="shared" si="76"/>
        <v>23295.508274231681</v>
      </c>
      <c r="F352" s="87">
        <f t="shared" si="70"/>
        <v>0.84271186947125487</v>
      </c>
      <c r="G352" s="189">
        <f t="shared" si="77"/>
        <v>2783.112537380804</v>
      </c>
      <c r="H352" s="189">
        <f t="shared" si="71"/>
        <v>2354.5132066241599</v>
      </c>
      <c r="I352" s="189">
        <f t="shared" si="72"/>
        <v>554.47041239400562</v>
      </c>
      <c r="J352" s="88">
        <f t="shared" si="73"/>
        <v>469.08196888532876</v>
      </c>
      <c r="K352" s="189">
        <f t="shared" si="78"/>
        <v>301.61269061166098</v>
      </c>
      <c r="L352" s="88">
        <f t="shared" si="74"/>
        <v>255.16433625746518</v>
      </c>
      <c r="M352" s="89">
        <f t="shared" si="79"/>
        <v>2609.677542881625</v>
      </c>
      <c r="N352" s="89">
        <f t="shared" si="80"/>
        <v>22317.677542881625</v>
      </c>
      <c r="O352" s="89">
        <f t="shared" si="81"/>
        <v>26380.233502224142</v>
      </c>
      <c r="P352" s="90">
        <f t="shared" si="75"/>
        <v>0.95430138849291768</v>
      </c>
      <c r="Q352" s="1">
        <v>221.73911849373189</v>
      </c>
      <c r="R352" s="90">
        <f t="shared" si="82"/>
        <v>0.19187175875954385</v>
      </c>
      <c r="S352" s="90">
        <f t="shared" si="82"/>
        <v>0.21723073235017262</v>
      </c>
      <c r="T352" s="92">
        <v>846</v>
      </c>
      <c r="U352" s="1">
        <v>16535.335999999999</v>
      </c>
      <c r="V352" s="1">
        <v>19138.120370370369</v>
      </c>
      <c r="W352" s="195"/>
      <c r="X352" s="89">
        <v>0</v>
      </c>
      <c r="Y352" s="89">
        <f t="shared" si="83"/>
        <v>0</v>
      </c>
      <c r="Z352" s="1"/>
    </row>
    <row r="353" spans="2:28">
      <c r="B353" s="204">
        <v>5616</v>
      </c>
      <c r="C353" t="s">
        <v>380</v>
      </c>
      <c r="D353" s="1">
        <v>22598</v>
      </c>
      <c r="E353" s="86">
        <f t="shared" si="76"/>
        <v>22895.643363728472</v>
      </c>
      <c r="F353" s="87">
        <f t="shared" si="70"/>
        <v>0.8282468102718874</v>
      </c>
      <c r="G353" s="189">
        <f t="shared" si="77"/>
        <v>3039.0260801028576</v>
      </c>
      <c r="H353" s="189">
        <f t="shared" si="71"/>
        <v>2999.5187410615204</v>
      </c>
      <c r="I353" s="189">
        <f t="shared" si="72"/>
        <v>694.42313107012887</v>
      </c>
      <c r="J353" s="88">
        <f t="shared" si="73"/>
        <v>685.39563036621723</v>
      </c>
      <c r="K353" s="189">
        <f t="shared" si="78"/>
        <v>441.56540928778423</v>
      </c>
      <c r="L353" s="88">
        <f t="shared" si="74"/>
        <v>435.82505896704305</v>
      </c>
      <c r="M353" s="89">
        <f t="shared" si="79"/>
        <v>3435.3438000285632</v>
      </c>
      <c r="N353" s="89">
        <f t="shared" si="80"/>
        <v>26033.343800028564</v>
      </c>
      <c r="O353" s="89">
        <f t="shared" si="81"/>
        <v>26376.234853119113</v>
      </c>
      <c r="P353" s="90">
        <f t="shared" si="75"/>
        <v>0.95415673790092403</v>
      </c>
      <c r="Q353" s="1">
        <v>606.35063824268809</v>
      </c>
      <c r="R353" s="90">
        <f t="shared" si="82"/>
        <v>0.14919188641439873</v>
      </c>
      <c r="S353" s="90">
        <f t="shared" si="82"/>
        <v>0.13754860489044338</v>
      </c>
      <c r="T353" s="92">
        <v>987</v>
      </c>
      <c r="U353" s="1">
        <v>19664.253000000001</v>
      </c>
      <c r="V353" s="1">
        <v>20127.178096212898</v>
      </c>
      <c r="W353" s="195"/>
      <c r="X353" s="89">
        <v>0</v>
      </c>
      <c r="Y353" s="89">
        <f t="shared" si="83"/>
        <v>0</v>
      </c>
      <c r="Z353" s="1"/>
    </row>
    <row r="354" spans="2:28">
      <c r="B354" s="204">
        <v>5618</v>
      </c>
      <c r="C354" t="s">
        <v>381</v>
      </c>
      <c r="D354" s="1">
        <v>28025</v>
      </c>
      <c r="E354" s="86">
        <f t="shared" si="76"/>
        <v>25734.618916437099</v>
      </c>
      <c r="F354" s="87">
        <f t="shared" si="70"/>
        <v>0.93094636793952035</v>
      </c>
      <c r="G354" s="189">
        <f t="shared" si="77"/>
        <v>1222.0817263693364</v>
      </c>
      <c r="H354" s="189">
        <f t="shared" si="71"/>
        <v>1330.8470000162074</v>
      </c>
      <c r="I354" s="189">
        <f t="shared" si="72"/>
        <v>0</v>
      </c>
      <c r="J354" s="88">
        <f t="shared" si="73"/>
        <v>0</v>
      </c>
      <c r="K354" s="189">
        <f t="shared" si="78"/>
        <v>-252.85772178234464</v>
      </c>
      <c r="L354" s="88">
        <f t="shared" si="74"/>
        <v>-275.36205902097333</v>
      </c>
      <c r="M354" s="89">
        <f t="shared" si="79"/>
        <v>1055.484940995234</v>
      </c>
      <c r="N354" s="89">
        <f t="shared" si="80"/>
        <v>29080.484940995233</v>
      </c>
      <c r="O354" s="89">
        <f t="shared" si="81"/>
        <v>26703.84292102409</v>
      </c>
      <c r="P354" s="90">
        <f t="shared" si="75"/>
        <v>0.96600791556608168</v>
      </c>
      <c r="Q354" s="1">
        <v>316.26926308531688</v>
      </c>
      <c r="R354" s="90">
        <f t="shared" si="82"/>
        <v>7.0747629425879477E-2</v>
      </c>
      <c r="S354" s="90">
        <f t="shared" si="82"/>
        <v>7.9596783388076797E-2</v>
      </c>
      <c r="T354" s="92">
        <v>1089</v>
      </c>
      <c r="U354" s="1">
        <v>26173.300999999999</v>
      </c>
      <c r="V354" s="1">
        <v>23837.250455373407</v>
      </c>
      <c r="W354" s="195"/>
      <c r="X354" s="89">
        <v>0</v>
      </c>
      <c r="Y354" s="89">
        <f t="shared" si="83"/>
        <v>0</v>
      </c>
      <c r="Z354" s="1"/>
    </row>
    <row r="355" spans="2:28">
      <c r="B355" s="204">
        <v>5620</v>
      </c>
      <c r="C355" t="s">
        <v>382</v>
      </c>
      <c r="D355" s="1">
        <v>79086</v>
      </c>
      <c r="E355" s="86">
        <f t="shared" si="76"/>
        <v>26854.329371816639</v>
      </c>
      <c r="F355" s="87">
        <f t="shared" si="70"/>
        <v>0.97145174262426837</v>
      </c>
      <c r="G355" s="189">
        <f t="shared" si="77"/>
        <v>505.46703492643081</v>
      </c>
      <c r="H355" s="189">
        <f t="shared" si="71"/>
        <v>1488.6004178583387</v>
      </c>
      <c r="I355" s="189">
        <f t="shared" si="72"/>
        <v>0</v>
      </c>
      <c r="J355" s="88">
        <f t="shared" si="73"/>
        <v>0</v>
      </c>
      <c r="K355" s="189">
        <f t="shared" si="78"/>
        <v>-252.85772178234464</v>
      </c>
      <c r="L355" s="88">
        <f t="shared" si="74"/>
        <v>-744.66599064900493</v>
      </c>
      <c r="M355" s="89">
        <f t="shared" si="79"/>
        <v>743.93442720933376</v>
      </c>
      <c r="N355" s="89">
        <f t="shared" si="80"/>
        <v>79829.934427209329</v>
      </c>
      <c r="O355" s="89">
        <f t="shared" si="81"/>
        <v>27106.938684960725</v>
      </c>
      <c r="P355" s="90">
        <f t="shared" si="75"/>
        <v>0.98058985045259106</v>
      </c>
      <c r="Q355" s="1">
        <v>-1038.7642058895674</v>
      </c>
      <c r="R355" s="90">
        <f t="shared" si="82"/>
        <v>0.17230110673845597</v>
      </c>
      <c r="S355" s="90">
        <f t="shared" si="82"/>
        <v>0.17667982054970319</v>
      </c>
      <c r="T355" s="92">
        <v>2945</v>
      </c>
      <c r="U355" s="1">
        <v>67462.19</v>
      </c>
      <c r="V355" s="1">
        <v>22822.121109607579</v>
      </c>
      <c r="W355" s="195"/>
      <c r="X355" s="89">
        <v>0</v>
      </c>
      <c r="Y355" s="89">
        <f t="shared" si="83"/>
        <v>0</v>
      </c>
      <c r="Z355" s="1"/>
    </row>
    <row r="356" spans="2:28">
      <c r="B356" s="204">
        <v>5622</v>
      </c>
      <c r="C356" t="s">
        <v>383</v>
      </c>
      <c r="D356" s="1">
        <v>97740</v>
      </c>
      <c r="E356" s="86">
        <f t="shared" si="76"/>
        <v>25023.041474654376</v>
      </c>
      <c r="F356" s="87">
        <f t="shared" si="70"/>
        <v>0.90520514996826018</v>
      </c>
      <c r="G356" s="189">
        <f t="shared" si="77"/>
        <v>1677.4912891102792</v>
      </c>
      <c r="H356" s="189">
        <f t="shared" si="71"/>
        <v>6552.2809752647509</v>
      </c>
      <c r="I356" s="189">
        <f t="shared" si="72"/>
        <v>0</v>
      </c>
      <c r="J356" s="88">
        <f t="shared" si="73"/>
        <v>0</v>
      </c>
      <c r="K356" s="189">
        <f t="shared" si="78"/>
        <v>-252.85772178234464</v>
      </c>
      <c r="L356" s="88">
        <f t="shared" si="74"/>
        <v>-987.66226128183814</v>
      </c>
      <c r="M356" s="89">
        <f t="shared" si="79"/>
        <v>5564.6187139829126</v>
      </c>
      <c r="N356" s="89">
        <f t="shared" si="80"/>
        <v>103304.61871398291</v>
      </c>
      <c r="O356" s="89">
        <f t="shared" si="81"/>
        <v>26447.675041982311</v>
      </c>
      <c r="P356" s="90">
        <f t="shared" si="75"/>
        <v>0.95674107709642808</v>
      </c>
      <c r="Q356" s="1">
        <v>806.96115850436763</v>
      </c>
      <c r="R356" s="90">
        <f t="shared" si="82"/>
        <v>9.8045535119246185E-2</v>
      </c>
      <c r="S356" s="90">
        <f t="shared" si="82"/>
        <v>9.523435863404571E-2</v>
      </c>
      <c r="T356" s="92">
        <v>3906</v>
      </c>
      <c r="U356" s="1">
        <v>89012.702000000005</v>
      </c>
      <c r="V356" s="1">
        <v>22847.202772073924</v>
      </c>
      <c r="W356" s="195"/>
      <c r="X356" s="89">
        <v>0</v>
      </c>
      <c r="Y356" s="89">
        <f t="shared" si="83"/>
        <v>0</v>
      </c>
      <c r="Z356" s="1"/>
    </row>
    <row r="357" spans="2:28">
      <c r="B357" s="204">
        <v>5624</v>
      </c>
      <c r="C357" t="s">
        <v>384</v>
      </c>
      <c r="D357" s="1">
        <v>31619</v>
      </c>
      <c r="E357" s="86">
        <f t="shared" si="76"/>
        <v>25315.452361889511</v>
      </c>
      <c r="F357" s="87">
        <f t="shared" si="70"/>
        <v>0.91578307437046114</v>
      </c>
      <c r="G357" s="189">
        <f t="shared" si="77"/>
        <v>1490.3483212797926</v>
      </c>
      <c r="H357" s="189">
        <f t="shared" si="71"/>
        <v>1861.4450532784608</v>
      </c>
      <c r="I357" s="189">
        <f t="shared" si="72"/>
        <v>0</v>
      </c>
      <c r="J357" s="88">
        <f t="shared" si="73"/>
        <v>0</v>
      </c>
      <c r="K357" s="189">
        <f t="shared" si="78"/>
        <v>-252.85772178234464</v>
      </c>
      <c r="L357" s="88">
        <f t="shared" si="74"/>
        <v>-315.81929450614842</v>
      </c>
      <c r="M357" s="89">
        <f t="shared" si="79"/>
        <v>1545.6257587723123</v>
      </c>
      <c r="N357" s="89">
        <f t="shared" si="80"/>
        <v>33164.625758772316</v>
      </c>
      <c r="O357" s="89">
        <f t="shared" si="81"/>
        <v>26552.942961386962</v>
      </c>
      <c r="P357" s="90">
        <f t="shared" si="75"/>
        <v>0.96054912988122054</v>
      </c>
      <c r="Q357" s="1">
        <v>568.12913644955302</v>
      </c>
      <c r="R357" s="90">
        <f t="shared" si="82"/>
        <v>0.10064176545459387</v>
      </c>
      <c r="S357" s="90">
        <f t="shared" si="82"/>
        <v>9.0948363196787063E-2</v>
      </c>
      <c r="T357" s="92">
        <v>1249</v>
      </c>
      <c r="U357" s="1">
        <v>28727.785</v>
      </c>
      <c r="V357" s="1">
        <v>23204.995961227789</v>
      </c>
      <c r="W357" s="195"/>
      <c r="X357" s="89">
        <v>0</v>
      </c>
      <c r="Y357" s="89">
        <f t="shared" si="83"/>
        <v>0</v>
      </c>
      <c r="Z357" s="1"/>
    </row>
    <row r="358" spans="2:28">
      <c r="B358" s="204">
        <v>5626</v>
      </c>
      <c r="C358" t="s">
        <v>385</v>
      </c>
      <c r="D358" s="1">
        <v>21327</v>
      </c>
      <c r="E358" s="86">
        <f t="shared" si="76"/>
        <v>20929.342492639844</v>
      </c>
      <c r="F358" s="87">
        <f t="shared" si="70"/>
        <v>0.75711614149609718</v>
      </c>
      <c r="G358" s="189">
        <f t="shared" si="77"/>
        <v>4297.4586375995796</v>
      </c>
      <c r="H358" s="189">
        <f t="shared" si="71"/>
        <v>4379.1103517139709</v>
      </c>
      <c r="I358" s="189">
        <f t="shared" si="72"/>
        <v>1382.6284359511485</v>
      </c>
      <c r="J358" s="88">
        <f t="shared" si="73"/>
        <v>1408.8983762342204</v>
      </c>
      <c r="K358" s="189">
        <f t="shared" si="78"/>
        <v>1129.7707141688038</v>
      </c>
      <c r="L358" s="88">
        <f t="shared" si="74"/>
        <v>1151.2363577380111</v>
      </c>
      <c r="M358" s="89">
        <f t="shared" si="79"/>
        <v>5530.346709451982</v>
      </c>
      <c r="N358" s="89">
        <f t="shared" si="80"/>
        <v>26857.34670945198</v>
      </c>
      <c r="O358" s="89">
        <f t="shared" si="81"/>
        <v>26356.571844408223</v>
      </c>
      <c r="P358" s="90">
        <f t="shared" si="75"/>
        <v>0.95344543121316605</v>
      </c>
      <c r="Q358" s="1">
        <v>795.88218882401088</v>
      </c>
      <c r="R358" s="90">
        <f t="shared" si="82"/>
        <v>-1.0500470461163279E-2</v>
      </c>
      <c r="S358" s="90">
        <f t="shared" si="82"/>
        <v>2.0573116334953321E-2</v>
      </c>
      <c r="T358" s="92">
        <v>1019</v>
      </c>
      <c r="U358" s="1">
        <v>21553.32</v>
      </c>
      <c r="V358" s="1">
        <v>20507.44053282588</v>
      </c>
      <c r="W358" s="195"/>
      <c r="X358" s="89">
        <v>0</v>
      </c>
      <c r="Y358" s="89">
        <f t="shared" si="83"/>
        <v>0</v>
      </c>
      <c r="Z358" s="1"/>
    </row>
    <row r="359" spans="2:28">
      <c r="B359" s="204">
        <v>5628</v>
      </c>
      <c r="C359" t="s">
        <v>386</v>
      </c>
      <c r="D359" s="1">
        <v>64698</v>
      </c>
      <c r="E359" s="86">
        <f t="shared" si="76"/>
        <v>23057.020669992875</v>
      </c>
      <c r="F359" s="87">
        <f t="shared" si="70"/>
        <v>0.83408461255769295</v>
      </c>
      <c r="G359" s="189">
        <f t="shared" si="77"/>
        <v>2935.7446040936397</v>
      </c>
      <c r="H359" s="189">
        <f t="shared" si="71"/>
        <v>8237.6993590867532</v>
      </c>
      <c r="I359" s="189">
        <f t="shared" si="72"/>
        <v>637.94107387758777</v>
      </c>
      <c r="J359" s="88">
        <f t="shared" si="73"/>
        <v>1790.0626533005111</v>
      </c>
      <c r="K359" s="189">
        <f t="shared" si="78"/>
        <v>385.08335209524313</v>
      </c>
      <c r="L359" s="88">
        <f t="shared" si="74"/>
        <v>1080.5438859792521</v>
      </c>
      <c r="M359" s="89">
        <f t="shared" si="79"/>
        <v>9318.2432450660053</v>
      </c>
      <c r="N359" s="89">
        <f t="shared" si="80"/>
        <v>74016.243245065998</v>
      </c>
      <c r="O359" s="89">
        <f t="shared" si="81"/>
        <v>26377.848626181752</v>
      </c>
      <c r="P359" s="90">
        <f t="shared" si="75"/>
        <v>0.95421511592378194</v>
      </c>
      <c r="Q359" s="1">
        <v>472.77159159977782</v>
      </c>
      <c r="R359" s="90">
        <f t="shared" si="82"/>
        <v>8.4214098785113115E-2</v>
      </c>
      <c r="S359" s="90">
        <f t="shared" si="82"/>
        <v>8.1122968068690862E-2</v>
      </c>
      <c r="T359" s="92">
        <v>2806</v>
      </c>
      <c r="U359" s="1">
        <v>59672.716</v>
      </c>
      <c r="V359" s="1">
        <v>21326.91779842745</v>
      </c>
      <c r="W359" s="195"/>
      <c r="X359" s="89">
        <v>0</v>
      </c>
      <c r="Y359" s="89">
        <f t="shared" si="83"/>
        <v>0</v>
      </c>
      <c r="Z359" s="1"/>
    </row>
    <row r="360" spans="2:28">
      <c r="B360" s="204">
        <v>5630</v>
      </c>
      <c r="C360" t="s">
        <v>387</v>
      </c>
      <c r="D360" s="1">
        <v>20291</v>
      </c>
      <c r="E360" s="86">
        <f t="shared" si="76"/>
        <v>23484.953703703701</v>
      </c>
      <c r="F360" s="87">
        <f t="shared" si="70"/>
        <v>0.8495650323279651</v>
      </c>
      <c r="G360" s="189">
        <f t="shared" si="77"/>
        <v>2661.8674625187114</v>
      </c>
      <c r="H360" s="189">
        <f t="shared" si="71"/>
        <v>2299.8534876161666</v>
      </c>
      <c r="I360" s="189">
        <f t="shared" si="72"/>
        <v>488.16451207879868</v>
      </c>
      <c r="J360" s="88">
        <f t="shared" si="73"/>
        <v>421.77413843608207</v>
      </c>
      <c r="K360" s="189">
        <f t="shared" si="78"/>
        <v>235.30679029645404</v>
      </c>
      <c r="L360" s="88">
        <f t="shared" si="74"/>
        <v>203.3050668161363</v>
      </c>
      <c r="M360" s="89">
        <f t="shared" si="79"/>
        <v>2503.1585544323029</v>
      </c>
      <c r="N360" s="89">
        <f t="shared" si="80"/>
        <v>22794.158554432302</v>
      </c>
      <c r="O360" s="89">
        <f t="shared" si="81"/>
        <v>26382.127956518867</v>
      </c>
      <c r="P360" s="90">
        <f t="shared" si="75"/>
        <v>0.95436992012148492</v>
      </c>
      <c r="Q360" s="1">
        <v>-471.19813430426939</v>
      </c>
      <c r="R360" s="90">
        <f t="shared" si="82"/>
        <v>4.9896334960963365E-2</v>
      </c>
      <c r="S360" s="90">
        <f t="shared" si="82"/>
        <v>8.1490437633399623E-2</v>
      </c>
      <c r="T360" s="92">
        <v>864</v>
      </c>
      <c r="U360" s="1">
        <v>19326.669999999998</v>
      </c>
      <c r="V360" s="1">
        <v>21715.359550561796</v>
      </c>
      <c r="W360" s="195"/>
      <c r="X360" s="89">
        <v>0</v>
      </c>
      <c r="Y360" s="89">
        <f t="shared" si="83"/>
        <v>0</v>
      </c>
      <c r="Z360" s="1"/>
    </row>
    <row r="361" spans="2:28">
      <c r="B361" s="204">
        <v>5632</v>
      </c>
      <c r="C361" t="s">
        <v>388</v>
      </c>
      <c r="D361" s="1">
        <v>50073</v>
      </c>
      <c r="E361" s="86">
        <f t="shared" si="76"/>
        <v>23798.954372623572</v>
      </c>
      <c r="F361" s="87">
        <f t="shared" si="70"/>
        <v>0.86092396417034911</v>
      </c>
      <c r="G361" s="189">
        <f t="shared" si="77"/>
        <v>2460.9070344099937</v>
      </c>
      <c r="H361" s="189">
        <f t="shared" si="71"/>
        <v>5177.7484003986265</v>
      </c>
      <c r="I361" s="189">
        <f t="shared" si="72"/>
        <v>378.2642779568439</v>
      </c>
      <c r="J361" s="88">
        <f t="shared" si="73"/>
        <v>795.86804082119954</v>
      </c>
      <c r="K361" s="189">
        <f t="shared" si="78"/>
        <v>125.40655617449926</v>
      </c>
      <c r="L361" s="88">
        <f t="shared" si="74"/>
        <v>263.85539419114644</v>
      </c>
      <c r="M361" s="89">
        <f t="shared" si="79"/>
        <v>5441.6037945897733</v>
      </c>
      <c r="N361" s="89">
        <f t="shared" si="80"/>
        <v>55514.60379458977</v>
      </c>
      <c r="O361" s="89">
        <f t="shared" si="81"/>
        <v>26385.267963208065</v>
      </c>
      <c r="P361" s="90">
        <f t="shared" si="75"/>
        <v>0.95448350943990878</v>
      </c>
      <c r="Q361" s="1">
        <v>-823.60554927798967</v>
      </c>
      <c r="R361" s="90">
        <f t="shared" si="82"/>
        <v>0.10878355065030336</v>
      </c>
      <c r="S361" s="90">
        <f t="shared" si="82"/>
        <v>0.11036451578906306</v>
      </c>
      <c r="T361" s="92">
        <v>2104</v>
      </c>
      <c r="U361" s="1">
        <v>45160.302000000003</v>
      </c>
      <c r="V361" s="1">
        <v>21433.460844803041</v>
      </c>
      <c r="W361" s="195"/>
      <c r="X361" s="89">
        <v>0</v>
      </c>
      <c r="Y361" s="89">
        <f t="shared" si="83"/>
        <v>0</v>
      </c>
      <c r="Z361" s="1"/>
    </row>
    <row r="362" spans="2:28">
      <c r="B362" s="204">
        <v>5634</v>
      </c>
      <c r="C362" t="s">
        <v>389</v>
      </c>
      <c r="D362" s="1">
        <v>40847</v>
      </c>
      <c r="E362" s="86">
        <f t="shared" si="76"/>
        <v>20745.048247841547</v>
      </c>
      <c r="F362" s="87">
        <f t="shared" si="70"/>
        <v>0.75044932205011161</v>
      </c>
      <c r="G362" s="189">
        <f t="shared" si="77"/>
        <v>4415.4069542704892</v>
      </c>
      <c r="H362" s="189">
        <f t="shared" si="71"/>
        <v>8693.9362929585932</v>
      </c>
      <c r="I362" s="189">
        <f t="shared" si="72"/>
        <v>1447.1314216305525</v>
      </c>
      <c r="J362" s="88">
        <f t="shared" si="73"/>
        <v>2849.4017691905578</v>
      </c>
      <c r="K362" s="189">
        <f t="shared" si="78"/>
        <v>1194.2736998482078</v>
      </c>
      <c r="L362" s="88">
        <f t="shared" si="74"/>
        <v>2351.5249150011214</v>
      </c>
      <c r="M362" s="89">
        <f t="shared" si="79"/>
        <v>11045.461207959714</v>
      </c>
      <c r="N362" s="89">
        <f t="shared" si="80"/>
        <v>51892.461207959714</v>
      </c>
      <c r="O362" s="89">
        <f t="shared" si="81"/>
        <v>26354.728901960239</v>
      </c>
      <c r="P362" s="90">
        <f t="shared" si="75"/>
        <v>0.95337876301870617</v>
      </c>
      <c r="Q362" s="1">
        <v>1486.5838467070353</v>
      </c>
      <c r="R362" s="90">
        <f t="shared" si="82"/>
        <v>8.8336605643667576E-2</v>
      </c>
      <c r="S362" s="90">
        <f t="shared" si="82"/>
        <v>9.5522169825164857E-2</v>
      </c>
      <c r="T362" s="92">
        <v>1969</v>
      </c>
      <c r="U362" s="1">
        <v>37531.587</v>
      </c>
      <c r="V362" s="1">
        <v>18936.219475277496</v>
      </c>
      <c r="W362" s="195"/>
      <c r="X362" s="89">
        <v>0</v>
      </c>
      <c r="Y362" s="89">
        <f t="shared" si="83"/>
        <v>0</v>
      </c>
      <c r="Z362" s="1"/>
    </row>
    <row r="363" spans="2:28">
      <c r="B363" s="204">
        <v>5636</v>
      </c>
      <c r="C363" t="s">
        <v>390</v>
      </c>
      <c r="D363" s="1">
        <v>19096</v>
      </c>
      <c r="E363" s="86">
        <f t="shared" ref="E363" si="84">D363/T363*1000</f>
        <v>21848.970251716244</v>
      </c>
      <c r="F363" s="87">
        <f t="shared" ref="F363" si="85">E363/E$365</f>
        <v>0.7903835516313884</v>
      </c>
      <c r="G363" s="189">
        <f t="shared" si="77"/>
        <v>3708.8968717906832</v>
      </c>
      <c r="H363" s="189">
        <f t="shared" ref="H363" si="86">G363*T363/1000</f>
        <v>3241.5758659450571</v>
      </c>
      <c r="I363" s="189">
        <f t="shared" ref="I363" si="87">IF(E363+Y363&lt;(E$365+Y$365)*0.9,((E$365+Y$365)*0.9-E363-Y363)*0.35,0)</f>
        <v>1060.7587202744085</v>
      </c>
      <c r="J363" s="88">
        <f>I363*T363/1000</f>
        <v>927.10312151983294</v>
      </c>
      <c r="K363" s="189">
        <f t="shared" ref="K363" si="88">I363+J$367</f>
        <v>807.90099849206376</v>
      </c>
      <c r="L363" s="88">
        <f t="shared" ref="L363" si="89">K363*T363/1000</f>
        <v>706.10547268206369</v>
      </c>
      <c r="M363" s="89">
        <f t="shared" ref="M363" si="90">+H363+L363</f>
        <v>3947.6813386271206</v>
      </c>
      <c r="N363" s="89">
        <f t="shared" ref="N363" si="91">D363+M363</f>
        <v>23043.681338627121</v>
      </c>
      <c r="O363" s="89">
        <f t="shared" ref="O363" si="92">N363/T363*1000</f>
        <v>26365.768121998994</v>
      </c>
      <c r="P363" s="90">
        <f t="shared" ref="P363" si="93">O363/O$365</f>
        <v>0.95377810531451923</v>
      </c>
      <c r="Q363" s="1">
        <v>137.35672525239215</v>
      </c>
      <c r="R363" s="90">
        <f t="shared" ref="R363" si="94">(D363-U363)/U363</f>
        <v>0.12103503422338667</v>
      </c>
      <c r="S363" s="90">
        <f t="shared" ref="S363" si="95">(E363-V363)/V363</f>
        <v>0.1133391415399308</v>
      </c>
      <c r="T363" s="92">
        <v>874</v>
      </c>
      <c r="U363" s="1">
        <v>17034.258000000002</v>
      </c>
      <c r="V363" s="1">
        <v>19624.721198156683</v>
      </c>
      <c r="W363" s="195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1"/>
      <c r="C365" s="210" t="s">
        <v>391</v>
      </c>
      <c r="D365" s="168">
        <f>SUM(D7:D363)</f>
        <v>155561050</v>
      </c>
      <c r="E365" s="211">
        <f>D365/T365*1000</f>
        <v>27643.503216405446</v>
      </c>
      <c r="F365" s="212">
        <f>E365/E$365</f>
        <v>1</v>
      </c>
      <c r="G365" s="213">
        <f>($E$365-E365)*0.6</f>
        <v>0</v>
      </c>
      <c r="H365" s="168">
        <f>SUM(H7:H363)</f>
        <v>5.7139004638884217E-9</v>
      </c>
      <c r="I365" s="214">
        <f>IF(E365&lt;E$365*0.9,(E$365*0.9-E365)*0.35,0)</f>
        <v>0</v>
      </c>
      <c r="J365" s="168">
        <f>SUM(J7:J363)</f>
        <v>1422931.5435579661</v>
      </c>
      <c r="K365" s="95"/>
      <c r="L365" s="168">
        <f>SUM(L7:L363)</f>
        <v>-1.0861640475923195E-9</v>
      </c>
      <c r="M365" s="168">
        <f>SUM(M7:M363)</f>
        <v>8.7238731794059277E-9</v>
      </c>
      <c r="N365" s="168">
        <f>SUM(N7:N363)</f>
        <v>155561049.99999994</v>
      </c>
      <c r="O365" s="215">
        <f t="shared" ref="O365" si="97">N365/T365*1000</f>
        <v>27643.503216405436</v>
      </c>
      <c r="P365" s="216">
        <f>O365/O$365</f>
        <v>1</v>
      </c>
      <c r="Q365" s="168">
        <f>SUM(Q7:Q363)</f>
        <v>5.9324065659893677E-9</v>
      </c>
      <c r="R365" s="216">
        <f t="shared" ref="R365" si="98">(D365-U365)/U365</f>
        <v>7.29771759680167E-2</v>
      </c>
      <c r="S365" s="216">
        <f>(E365-V365)/V365</f>
        <v>6.6673620962596478E-2</v>
      </c>
      <c r="T365" s="168">
        <f>SUM(T7:T363)</f>
        <v>5627400</v>
      </c>
      <c r="U365" s="168">
        <f>SUM(U7:U363)</f>
        <v>144980763.32300004</v>
      </c>
      <c r="V365" s="168">
        <v>25915.615304575702</v>
      </c>
      <c r="W365" s="202"/>
      <c r="X365" s="96">
        <f>SUM(X7:X362)</f>
        <v>3479.9700000000012</v>
      </c>
      <c r="Y365" s="97">
        <f>X365*1000/T365</f>
        <v>0.61839748374027104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-252.85772178234464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9.1470939773032264E-3</v>
      </c>
    </row>
    <row r="369" spans="2:10" ht="21.75" customHeight="1">
      <c r="B369" s="101" t="s">
        <v>395</v>
      </c>
      <c r="C369" s="102" t="s">
        <v>445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442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K10" sqref="K10"/>
    </sheetView>
  </sheetViews>
  <sheetFormatPr baseColWidth="10" defaultColWidth="11.54296875" defaultRowHeight="14.5"/>
  <cols>
    <col min="2" max="2" width="18.6328125" customWidth="1"/>
    <col min="11" max="11" width="12.54296875" customWidth="1"/>
  </cols>
  <sheetData>
    <row r="1" spans="1:20" ht="33" customHeight="1">
      <c r="A1" s="49"/>
      <c r="B1" s="2"/>
      <c r="C1" s="255" t="s">
        <v>396</v>
      </c>
      <c r="D1" s="255"/>
      <c r="E1" s="255"/>
      <c r="F1" s="256" t="s">
        <v>397</v>
      </c>
      <c r="G1" s="256"/>
      <c r="H1" s="256" t="s">
        <v>398</v>
      </c>
      <c r="I1" s="256"/>
      <c r="J1" s="256"/>
      <c r="K1" s="4" t="s">
        <v>399</v>
      </c>
      <c r="L1" s="50" t="s">
        <v>9</v>
      </c>
      <c r="M1" s="45"/>
      <c r="N1" s="257" t="s">
        <v>400</v>
      </c>
      <c r="O1" s="258"/>
      <c r="Q1" s="121"/>
    </row>
    <row r="2" spans="1:20">
      <c r="A2" s="109"/>
      <c r="B2" s="110"/>
      <c r="C2" s="259" t="s">
        <v>429</v>
      </c>
      <c r="D2" s="259"/>
      <c r="E2" s="259"/>
      <c r="F2" s="260" t="str">
        <f>C2</f>
        <v>Juli</v>
      </c>
      <c r="G2" s="260"/>
      <c r="H2" s="260" t="str">
        <f>C2</f>
        <v>Juli</v>
      </c>
      <c r="I2" s="261"/>
      <c r="J2" s="261"/>
      <c r="K2" s="106" t="s">
        <v>402</v>
      </c>
      <c r="L2" s="107" t="s">
        <v>16</v>
      </c>
      <c r="M2" s="108"/>
      <c r="N2" s="262" t="str">
        <f>C2</f>
        <v>Juli</v>
      </c>
      <c r="O2" s="263"/>
      <c r="P2" s="27"/>
      <c r="Q2" s="245" t="str">
        <f>C2</f>
        <v>Juli</v>
      </c>
      <c r="R2" s="246"/>
      <c r="S2" s="247"/>
      <c r="T2" s="247"/>
    </row>
    <row r="3" spans="1:20">
      <c r="C3" s="248"/>
      <c r="D3" s="249"/>
      <c r="E3" s="47" t="s">
        <v>19</v>
      </c>
      <c r="F3" s="3"/>
      <c r="G3" s="3"/>
      <c r="H3" s="250"/>
      <c r="I3" s="250"/>
      <c r="J3" s="48" t="s">
        <v>25</v>
      </c>
      <c r="K3" s="105" t="str">
        <f>LEFT(C2,3)</f>
        <v>Jul</v>
      </c>
      <c r="L3" s="229" t="s">
        <v>444</v>
      </c>
      <c r="M3" s="45"/>
      <c r="N3" s="118" t="s">
        <v>403</v>
      </c>
      <c r="O3" s="51" t="s">
        <v>403</v>
      </c>
      <c r="Q3" s="251" t="s">
        <v>10</v>
      </c>
      <c r="R3" s="252"/>
      <c r="S3" s="253"/>
      <c r="T3" s="254"/>
    </row>
    <row r="4" spans="1:20">
      <c r="A4" s="49" t="s">
        <v>404</v>
      </c>
      <c r="B4" s="2" t="s">
        <v>405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406</v>
      </c>
      <c r="L4" s="113"/>
      <c r="M4" s="114"/>
      <c r="N4" s="119" t="s">
        <v>34</v>
      </c>
      <c r="O4" s="115" t="s">
        <v>407</v>
      </c>
      <c r="P4" s="116"/>
      <c r="Q4" s="123" t="s">
        <v>34</v>
      </c>
      <c r="R4" s="117" t="s">
        <v>408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3">
        <v>4936602</v>
      </c>
      <c r="D7" s="53">
        <f t="shared" ref="D7:D21" si="0">C7*1000/L7</f>
        <v>6774.4025776916596</v>
      </c>
      <c r="E7" s="38">
        <f>D7/D$23</f>
        <v>1.2392922952994401</v>
      </c>
      <c r="F7" s="54">
        <f t="shared" ref="F7:F10" si="1">($D$23-D7)*0.875</f>
        <v>-1144.5480252850855</v>
      </c>
      <c r="G7" s="53">
        <f t="shared" ref="G7:G10" si="2">(F7*L7)/1000</f>
        <v>-834048.16969759588</v>
      </c>
      <c r="H7" s="53">
        <f>G7+C7</f>
        <v>4102553.8303024042</v>
      </c>
      <c r="I7" s="55">
        <f t="shared" ref="I7:I10" si="3">H7*1000/L7</f>
        <v>5629.8545524065739</v>
      </c>
      <c r="J7" s="38">
        <f>I7/I$23</f>
        <v>1.0299115369124299</v>
      </c>
      <c r="K7" s="231">
        <v>-54122.948191971402</v>
      </c>
      <c r="L7" s="64">
        <v>728714</v>
      </c>
      <c r="N7" s="122">
        <f>(C7-Q7)/Q7</f>
        <v>0.10081820883645001</v>
      </c>
      <c r="O7" s="28">
        <f>(D7-R7)/R7</f>
        <v>9.4135175772871657E-2</v>
      </c>
      <c r="Q7" s="1">
        <v>4484484.3229999999</v>
      </c>
      <c r="R7" s="1">
        <v>6191.5590757845612</v>
      </c>
      <c r="S7" s="25"/>
      <c r="T7" s="1"/>
    </row>
    <row r="8" spans="1:20">
      <c r="A8" s="20">
        <v>11</v>
      </c>
      <c r="B8" t="s">
        <v>409</v>
      </c>
      <c r="C8" s="193">
        <v>3056364</v>
      </c>
      <c r="D8" s="53">
        <f t="shared" si="0"/>
        <v>6005.56470343196</v>
      </c>
      <c r="E8" s="38">
        <f t="shared" ref="E8:E21" si="4">D8/D$23</f>
        <v>1.0986430139824279</v>
      </c>
      <c r="F8" s="54">
        <f t="shared" si="1"/>
        <v>-471.81488530784827</v>
      </c>
      <c r="G8" s="53">
        <f t="shared" si="2"/>
        <v>-240116.97506064075</v>
      </c>
      <c r="H8" s="53">
        <f t="shared" ref="H8:H10" si="5">G8+C8</f>
        <v>2816247.0249393592</v>
      </c>
      <c r="I8" s="55">
        <f t="shared" si="3"/>
        <v>5533.7498181241117</v>
      </c>
      <c r="J8" s="38">
        <f t="shared" ref="J8:J21" si="6">I8/I$23</f>
        <v>1.0123303767478036</v>
      </c>
      <c r="K8" s="231">
        <v>-34751.161144845159</v>
      </c>
      <c r="L8" s="64">
        <v>508922</v>
      </c>
      <c r="N8" s="122">
        <f>(C8-Q8)/Q8</f>
        <v>0.1034982889184483</v>
      </c>
      <c r="O8" s="28">
        <f t="shared" ref="O8:O10" si="7">(D8-R8)/R8</f>
        <v>9.3901369495131656E-2</v>
      </c>
      <c r="Q8" s="1">
        <v>2769704.34</v>
      </c>
      <c r="R8" s="1">
        <v>5490.0422203545722</v>
      </c>
      <c r="S8" s="25"/>
      <c r="T8" s="1"/>
    </row>
    <row r="9" spans="1:20">
      <c r="A9" s="21">
        <v>15</v>
      </c>
      <c r="B9" t="s">
        <v>410</v>
      </c>
      <c r="C9" s="193">
        <v>1409041</v>
      </c>
      <c r="D9" s="53">
        <f t="shared" si="0"/>
        <v>5158.1292167119991</v>
      </c>
      <c r="E9" s="38">
        <f t="shared" si="4"/>
        <v>0.94361528166049757</v>
      </c>
      <c r="F9" s="54">
        <f t="shared" si="1"/>
        <v>269.69116557211748</v>
      </c>
      <c r="G9" s="53">
        <f t="shared" si="2"/>
        <v>73671.266008169754</v>
      </c>
      <c r="H9" s="53">
        <f t="shared" si="5"/>
        <v>1482712.2660081699</v>
      </c>
      <c r="I9" s="55">
        <f t="shared" si="3"/>
        <v>5427.8203822841169</v>
      </c>
      <c r="J9" s="38">
        <f t="shared" si="6"/>
        <v>0.99295191020756224</v>
      </c>
      <c r="K9" s="231">
        <v>3496.5835937999218</v>
      </c>
      <c r="L9" s="64">
        <v>273169</v>
      </c>
      <c r="N9" s="122">
        <f t="shared" ref="N9:N10" si="8">(C9-Q9)/Q9</f>
        <v>9.3887774344049171E-2</v>
      </c>
      <c r="O9" s="28">
        <f t="shared" si="7"/>
        <v>9.0860420737292558E-2</v>
      </c>
      <c r="Q9" s="1">
        <v>1288103.801</v>
      </c>
      <c r="R9" s="1">
        <v>4728.4960739759117</v>
      </c>
      <c r="S9" s="25"/>
      <c r="T9" s="1"/>
    </row>
    <row r="10" spans="1:20">
      <c r="A10" s="21">
        <v>18</v>
      </c>
      <c r="B10" t="s">
        <v>411</v>
      </c>
      <c r="C10" s="193">
        <v>1250478</v>
      </c>
      <c r="D10" s="53">
        <f t="shared" si="0"/>
        <v>5140.2463086586204</v>
      </c>
      <c r="E10" s="38">
        <f t="shared" si="4"/>
        <v>0.94034382710580644</v>
      </c>
      <c r="F10" s="54">
        <f t="shared" si="1"/>
        <v>285.33871011882388</v>
      </c>
      <c r="G10" s="53">
        <f t="shared" si="2"/>
        <v>69414.918688026519</v>
      </c>
      <c r="H10" s="53">
        <f t="shared" si="5"/>
        <v>1319892.9186880265</v>
      </c>
      <c r="I10" s="55">
        <f t="shared" si="3"/>
        <v>5425.585018777444</v>
      </c>
      <c r="J10" s="38">
        <f t="shared" si="6"/>
        <v>0.99254297838822581</v>
      </c>
      <c r="K10" s="231">
        <v>6626.0114948288683</v>
      </c>
      <c r="L10" s="64">
        <v>243272</v>
      </c>
      <c r="N10" s="122">
        <f t="shared" si="8"/>
        <v>9.1676438623098211E-2</v>
      </c>
      <c r="O10" s="28">
        <f t="shared" si="7"/>
        <v>9.3067555134546842E-2</v>
      </c>
      <c r="Q10" s="1">
        <v>1145465.777</v>
      </c>
      <c r="R10" s="1">
        <v>4702.5879457431174</v>
      </c>
      <c r="S10" s="25"/>
      <c r="T10" s="1"/>
    </row>
    <row r="11" spans="1:20">
      <c r="A11" s="21">
        <v>31</v>
      </c>
      <c r="B11" t="s">
        <v>412</v>
      </c>
      <c r="C11" s="193">
        <v>1436671</v>
      </c>
      <c r="D11" s="53">
        <f t="shared" si="0"/>
        <v>4539.9907725755893</v>
      </c>
      <c r="E11" s="38">
        <f t="shared" si="4"/>
        <v>0.8305345778698372</v>
      </c>
      <c r="F11" s="54">
        <f t="shared" ref="F11:F21" si="9">($D$23-D11)*0.875</f>
        <v>810.56230419147607</v>
      </c>
      <c r="G11" s="53">
        <f t="shared" ref="G11:G21" si="10">(F11*L11)/1000</f>
        <v>256500.82003678422</v>
      </c>
      <c r="H11" s="53">
        <f t="shared" ref="H11:H21" si="11">G11+C11</f>
        <v>1693171.8200367843</v>
      </c>
      <c r="I11" s="55">
        <f t="shared" ref="I11:I21" si="12">H11*1000/L11</f>
        <v>5350.5530767670652</v>
      </c>
      <c r="J11" s="38">
        <f t="shared" si="6"/>
        <v>0.97881682223372968</v>
      </c>
      <c r="K11" s="231">
        <v>24760.045145004842</v>
      </c>
      <c r="L11" s="64">
        <v>316448</v>
      </c>
      <c r="N11" s="122">
        <f t="shared" ref="N11:N21" si="13">(C11-Q11)/Q11</f>
        <v>9.2634537660946162E-2</v>
      </c>
      <c r="O11" s="28">
        <f t="shared" ref="O11:O21" si="14">(D11-R11)/R11</f>
        <v>8.5587354264729507E-2</v>
      </c>
      <c r="Q11" s="1">
        <v>1314868.7420000001</v>
      </c>
      <c r="R11" s="1">
        <v>4182.0593752683626</v>
      </c>
      <c r="S11" s="25"/>
      <c r="T11" s="1"/>
    </row>
    <row r="12" spans="1:20">
      <c r="A12" s="21">
        <v>32</v>
      </c>
      <c r="B12" t="s">
        <v>413</v>
      </c>
      <c r="C12" s="193">
        <v>4472513</v>
      </c>
      <c r="D12" s="53">
        <f t="shared" si="0"/>
        <v>5969.6625899117334</v>
      </c>
      <c r="E12" s="38">
        <f t="shared" si="4"/>
        <v>1.0920751709644916</v>
      </c>
      <c r="F12" s="54">
        <f t="shared" si="9"/>
        <v>-440.40053597765007</v>
      </c>
      <c r="G12" s="53">
        <f t="shared" si="10"/>
        <v>-329951.16435820726</v>
      </c>
      <c r="H12" s="53">
        <f t="shared" si="11"/>
        <v>4142561.835641793</v>
      </c>
      <c r="I12" s="55">
        <f t="shared" si="12"/>
        <v>5529.2620539340833</v>
      </c>
      <c r="J12" s="38">
        <f t="shared" si="6"/>
        <v>1.0115093963705615</v>
      </c>
      <c r="K12" s="231">
        <v>-37962.816509889322</v>
      </c>
      <c r="L12" s="64">
        <v>749207</v>
      </c>
      <c r="N12" s="122">
        <f t="shared" si="13"/>
        <v>0.10794349987435971</v>
      </c>
      <c r="O12" s="28">
        <f t="shared" si="14"/>
        <v>9.5333588029664434E-2</v>
      </c>
      <c r="Q12" s="1">
        <v>4036769.926</v>
      </c>
      <c r="R12" s="1">
        <v>5450.0863071771882</v>
      </c>
      <c r="S12" s="25"/>
      <c r="T12" s="1"/>
    </row>
    <row r="13" spans="1:20">
      <c r="A13" s="21">
        <v>33</v>
      </c>
      <c r="B13" t="s">
        <v>414</v>
      </c>
      <c r="C13" s="193">
        <v>1408161</v>
      </c>
      <c r="D13" s="53">
        <f t="shared" si="0"/>
        <v>5158.4579146534006</v>
      </c>
      <c r="E13" s="38">
        <f t="shared" si="4"/>
        <v>0.94367541284130474</v>
      </c>
      <c r="F13" s="54">
        <f t="shared" si="9"/>
        <v>269.40355487339116</v>
      </c>
      <c r="G13" s="53">
        <f t="shared" si="10"/>
        <v>73542.051812893202</v>
      </c>
      <c r="H13" s="53">
        <f t="shared" si="11"/>
        <v>1481703.0518128932</v>
      </c>
      <c r="I13" s="55">
        <f t="shared" si="12"/>
        <v>5427.8614695267916</v>
      </c>
      <c r="J13" s="38">
        <f t="shared" si="6"/>
        <v>0.99295942660516301</v>
      </c>
      <c r="K13" s="231">
        <v>6540.1212587963091</v>
      </c>
      <c r="L13" s="64">
        <v>272981</v>
      </c>
      <c r="N13" s="122">
        <f t="shared" si="13"/>
        <v>8.4877520041334809E-2</v>
      </c>
      <c r="O13" s="28">
        <f t="shared" si="14"/>
        <v>7.7990254106227105E-2</v>
      </c>
      <c r="Q13" s="1">
        <v>1297990.763</v>
      </c>
      <c r="R13" s="1">
        <v>4785.2546857488351</v>
      </c>
      <c r="S13" s="25"/>
      <c r="T13" s="1"/>
    </row>
    <row r="14" spans="1:20">
      <c r="A14" s="21">
        <v>34</v>
      </c>
      <c r="B14" t="s">
        <v>415</v>
      </c>
      <c r="C14" s="193">
        <v>1745173</v>
      </c>
      <c r="D14" s="53">
        <f t="shared" si="0"/>
        <v>4598.7567459313605</v>
      </c>
      <c r="E14" s="38">
        <f t="shared" si="4"/>
        <v>0.84128507832657207</v>
      </c>
      <c r="F14" s="54">
        <f t="shared" si="9"/>
        <v>759.1420775051763</v>
      </c>
      <c r="G14" s="53">
        <f t="shared" si="10"/>
        <v>288085.30870828434</v>
      </c>
      <c r="H14" s="53">
        <f t="shared" si="11"/>
        <v>2033258.3087082843</v>
      </c>
      <c r="I14" s="55">
        <f t="shared" si="12"/>
        <v>5357.898823436537</v>
      </c>
      <c r="J14" s="38">
        <f t="shared" si="6"/>
        <v>0.98016063479082149</v>
      </c>
      <c r="K14" s="231">
        <v>28560.407371787907</v>
      </c>
      <c r="L14" s="64">
        <v>379488</v>
      </c>
      <c r="N14" s="122">
        <f t="shared" si="13"/>
        <v>8.7678894113757636E-2</v>
      </c>
      <c r="O14" s="28">
        <f t="shared" si="14"/>
        <v>8.2141444646507522E-2</v>
      </c>
      <c r="Q14" s="1">
        <v>1604492.8419999999</v>
      </c>
      <c r="R14" s="1">
        <v>4249.6817478731637</v>
      </c>
      <c r="S14" s="25"/>
      <c r="T14" s="1"/>
    </row>
    <row r="15" spans="1:20">
      <c r="A15" s="21">
        <v>39</v>
      </c>
      <c r="B15" t="s">
        <v>416</v>
      </c>
      <c r="C15" s="193">
        <v>1262817</v>
      </c>
      <c r="D15" s="53">
        <f t="shared" si="0"/>
        <v>4869.4993290453931</v>
      </c>
      <c r="E15" s="38">
        <f t="shared" si="4"/>
        <v>0.89081405057389584</v>
      </c>
      <c r="F15" s="54">
        <f t="shared" si="9"/>
        <v>522.24231728039774</v>
      </c>
      <c r="G15" s="53">
        <f t="shared" si="10"/>
        <v>135434.14462496008</v>
      </c>
      <c r="H15" s="53">
        <f t="shared" si="11"/>
        <v>1398251.1446249601</v>
      </c>
      <c r="I15" s="55">
        <f t="shared" si="12"/>
        <v>5391.7416463257914</v>
      </c>
      <c r="J15" s="38">
        <f t="shared" si="6"/>
        <v>0.98635175632173711</v>
      </c>
      <c r="K15" s="231">
        <v>13296.658304189943</v>
      </c>
      <c r="L15" s="64">
        <v>259332</v>
      </c>
      <c r="N15" s="122">
        <f t="shared" si="13"/>
        <v>8.9701557680311184E-2</v>
      </c>
      <c r="O15" s="28">
        <f t="shared" si="14"/>
        <v>8.4402891629708404E-2</v>
      </c>
      <c r="Q15" s="1">
        <v>1158865.004</v>
      </c>
      <c r="R15" s="1">
        <v>4490.4890669621927</v>
      </c>
      <c r="S15" s="25"/>
      <c r="T15" s="1"/>
    </row>
    <row r="16" spans="1:20">
      <c r="A16" s="21">
        <v>40</v>
      </c>
      <c r="B16" t="s">
        <v>417</v>
      </c>
      <c r="C16" s="193">
        <v>884469</v>
      </c>
      <c r="D16" s="53">
        <f t="shared" si="0"/>
        <v>4971.0773761683422</v>
      </c>
      <c r="E16" s="38">
        <f t="shared" si="4"/>
        <v>0.90939648492546177</v>
      </c>
      <c r="F16" s="54">
        <f t="shared" si="9"/>
        <v>433.36152604781728</v>
      </c>
      <c r="G16" s="53">
        <f t="shared" si="10"/>
        <v>77104.982799005797</v>
      </c>
      <c r="H16" s="53">
        <f t="shared" si="11"/>
        <v>961573.98279900581</v>
      </c>
      <c r="I16" s="55">
        <f t="shared" si="12"/>
        <v>5404.4389022161604</v>
      </c>
      <c r="J16" s="38">
        <f t="shared" si="6"/>
        <v>0.98867456061568293</v>
      </c>
      <c r="K16" s="231">
        <v>5514.0314141964482</v>
      </c>
      <c r="L16" s="64">
        <v>177923</v>
      </c>
      <c r="N16" s="122">
        <f t="shared" si="13"/>
        <v>0.10167530404772478</v>
      </c>
      <c r="O16" s="28">
        <f t="shared" si="14"/>
        <v>0.10130379211142143</v>
      </c>
      <c r="Q16" s="1">
        <v>802839.99899999995</v>
      </c>
      <c r="R16" s="1">
        <v>4513.8111861376456</v>
      </c>
      <c r="S16" s="25"/>
      <c r="T16" s="1"/>
    </row>
    <row r="17" spans="1:20">
      <c r="A17" s="21">
        <v>42</v>
      </c>
      <c r="B17" t="s">
        <v>418</v>
      </c>
      <c r="C17" s="193">
        <v>1507591</v>
      </c>
      <c r="D17" s="53">
        <f t="shared" si="0"/>
        <v>4654.0641496619637</v>
      </c>
      <c r="E17" s="38">
        <f t="shared" si="4"/>
        <v>0.85140287669038106</v>
      </c>
      <c r="F17" s="54">
        <f t="shared" si="9"/>
        <v>710.74809924089845</v>
      </c>
      <c r="G17" s="53">
        <f t="shared" si="10"/>
        <v>230232.63178710424</v>
      </c>
      <c r="H17" s="53">
        <f t="shared" si="11"/>
        <v>1737823.6317871043</v>
      </c>
      <c r="I17" s="55">
        <f t="shared" si="12"/>
        <v>5364.8122489028628</v>
      </c>
      <c r="J17" s="38">
        <f t="shared" si="6"/>
        <v>0.98142535958629773</v>
      </c>
      <c r="K17" s="231">
        <v>24510.401211483055</v>
      </c>
      <c r="L17" s="64">
        <v>323930</v>
      </c>
      <c r="N17" s="122">
        <f t="shared" si="13"/>
        <v>9.5433395235256777E-2</v>
      </c>
      <c r="O17" s="28">
        <f t="shared" si="14"/>
        <v>8.9542477523097061E-2</v>
      </c>
      <c r="Q17" s="1">
        <v>1376250.7209999999</v>
      </c>
      <c r="R17" s="1">
        <v>4271.5765981352506</v>
      </c>
      <c r="S17" s="25"/>
      <c r="T17" s="1"/>
    </row>
    <row r="18" spans="1:20">
      <c r="A18" s="21">
        <v>46</v>
      </c>
      <c r="B18" t="s">
        <v>419</v>
      </c>
      <c r="C18" s="193">
        <v>3687436</v>
      </c>
      <c r="D18" s="53">
        <f t="shared" si="0"/>
        <v>5601.0948716624489</v>
      </c>
      <c r="E18" s="38">
        <f t="shared" si="4"/>
        <v>1.0246503127155044</v>
      </c>
      <c r="F18" s="54">
        <f t="shared" si="9"/>
        <v>-117.90378250952608</v>
      </c>
      <c r="G18" s="53">
        <f t="shared" si="10"/>
        <v>-77621.011984886427</v>
      </c>
      <c r="H18" s="53">
        <f t="shared" si="11"/>
        <v>3609814.9880151134</v>
      </c>
      <c r="I18" s="55">
        <f t="shared" si="12"/>
        <v>5483.1910891529224</v>
      </c>
      <c r="J18" s="38">
        <f t="shared" si="6"/>
        <v>1.0030812890894381</v>
      </c>
      <c r="K18" s="231">
        <v>-14954.841483900404</v>
      </c>
      <c r="L18" s="64">
        <v>658342</v>
      </c>
      <c r="N18" s="122">
        <f t="shared" si="13"/>
        <v>0.1068172666086965</v>
      </c>
      <c r="O18" s="28">
        <f t="shared" si="14"/>
        <v>0.10155168780768059</v>
      </c>
      <c r="Q18" s="1">
        <v>3331567.108</v>
      </c>
      <c r="R18" s="1">
        <v>5084.7317775980218</v>
      </c>
      <c r="S18" s="25"/>
      <c r="T18" s="1"/>
    </row>
    <row r="19" spans="1:20">
      <c r="A19" s="21">
        <v>50</v>
      </c>
      <c r="B19" t="s">
        <v>420</v>
      </c>
      <c r="C19" s="193">
        <v>2429445</v>
      </c>
      <c r="D19" s="53">
        <f t="shared" si="0"/>
        <v>4966.5042132936469</v>
      </c>
      <c r="E19" s="38">
        <f t="shared" si="4"/>
        <v>0.90855988192604409</v>
      </c>
      <c r="F19" s="54">
        <f t="shared" si="9"/>
        <v>437.36304356317567</v>
      </c>
      <c r="G19" s="53">
        <f t="shared" si="10"/>
        <v>213943.13056762438</v>
      </c>
      <c r="H19" s="53">
        <f t="shared" si="11"/>
        <v>2643388.1305676242</v>
      </c>
      <c r="I19" s="55">
        <f t="shared" si="12"/>
        <v>5403.8672568568218</v>
      </c>
      <c r="J19" s="38">
        <f t="shared" si="6"/>
        <v>0.98856998524075534</v>
      </c>
      <c r="K19" s="231">
        <v>22466.499012954591</v>
      </c>
      <c r="L19" s="64">
        <v>489166</v>
      </c>
      <c r="N19" s="122">
        <f t="shared" si="13"/>
        <v>8.4610350564599965E-2</v>
      </c>
      <c r="O19" s="28">
        <f t="shared" si="14"/>
        <v>7.9397561993486451E-2</v>
      </c>
      <c r="Q19" s="1">
        <v>2239924.2259999998</v>
      </c>
      <c r="R19" s="1">
        <v>4601.1816110842919</v>
      </c>
      <c r="S19" s="25"/>
      <c r="T19" s="1"/>
    </row>
    <row r="20" spans="1:20">
      <c r="A20" s="21">
        <v>55</v>
      </c>
      <c r="B20" t="s">
        <v>421</v>
      </c>
      <c r="C20" s="193">
        <v>893781</v>
      </c>
      <c r="D20" s="53">
        <f t="shared" si="0"/>
        <v>5220.1345652910322</v>
      </c>
      <c r="E20" s="38">
        <f t="shared" si="4"/>
        <v>0.9549583853334912</v>
      </c>
      <c r="F20" s="54">
        <f t="shared" si="9"/>
        <v>215.4364855654635</v>
      </c>
      <c r="G20" s="53">
        <f t="shared" si="10"/>
        <v>36886.604185547534</v>
      </c>
      <c r="H20" s="53">
        <f t="shared" si="11"/>
        <v>930667.60418554756</v>
      </c>
      <c r="I20" s="55">
        <f t="shared" si="12"/>
        <v>5435.5710508564962</v>
      </c>
      <c r="J20" s="38">
        <f t="shared" si="6"/>
        <v>0.99436979816668647</v>
      </c>
      <c r="K20" s="231">
        <v>4414.0788546220574</v>
      </c>
      <c r="L20" s="64">
        <v>171218</v>
      </c>
      <c r="N20" s="122">
        <f t="shared" si="13"/>
        <v>0.10478210178855207</v>
      </c>
      <c r="O20" s="28">
        <f t="shared" si="14"/>
        <v>0.10001371310732853</v>
      </c>
      <c r="Q20" s="1">
        <v>809011.11499999999</v>
      </c>
      <c r="R20" s="1">
        <v>4745.5177177247633</v>
      </c>
      <c r="S20" s="25"/>
      <c r="T20" s="1"/>
    </row>
    <row r="21" spans="1:20">
      <c r="A21" s="21">
        <v>56</v>
      </c>
      <c r="B21" t="s">
        <v>422</v>
      </c>
      <c r="C21" s="193">
        <v>380783</v>
      </c>
      <c r="D21" s="53">
        <f t="shared" si="0"/>
        <v>5057.685155668898</v>
      </c>
      <c r="E21" s="38">
        <f t="shared" si="4"/>
        <v>0.92524029589138823</v>
      </c>
      <c r="F21" s="54">
        <f t="shared" si="9"/>
        <v>357.57971898483095</v>
      </c>
      <c r="G21" s="53">
        <f t="shared" si="10"/>
        <v>26921.461882929951</v>
      </c>
      <c r="H21" s="53">
        <f t="shared" si="11"/>
        <v>407704.46188292996</v>
      </c>
      <c r="I21" s="55">
        <f t="shared" si="12"/>
        <v>5415.2648746537297</v>
      </c>
      <c r="J21" s="38">
        <f t="shared" si="6"/>
        <v>0.99065503698642365</v>
      </c>
      <c r="K21" s="231">
        <v>1606.9296689412222</v>
      </c>
      <c r="L21" s="64">
        <v>75288</v>
      </c>
      <c r="N21" s="122">
        <f t="shared" si="13"/>
        <v>0.11247235347722735</v>
      </c>
      <c r="O21" s="28">
        <f t="shared" si="14"/>
        <v>0.10883740237007365</v>
      </c>
      <c r="Q21" s="1">
        <v>342285.36</v>
      </c>
      <c r="R21" s="1">
        <v>4561.2504997201559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30761325</v>
      </c>
      <c r="D23" s="59">
        <f>C23*1000/L23</f>
        <v>5466.3476916515619</v>
      </c>
      <c r="E23" s="60">
        <f>D23/D$23</f>
        <v>1</v>
      </c>
      <c r="F23" s="61"/>
      <c r="G23" s="59">
        <f>SUM(G7:G21)</f>
        <v>-3.5652192309498787E-10</v>
      </c>
      <c r="H23" s="59">
        <f>SUM(H7:H22)</f>
        <v>30761325</v>
      </c>
      <c r="I23" s="62">
        <f>H23*1000/L23</f>
        <v>5466.3476916515619</v>
      </c>
      <c r="J23" s="60">
        <f>I23/I$23</f>
        <v>1</v>
      </c>
      <c r="K23" s="63">
        <f>SUM(K7:K21)</f>
        <v>-1.1204974725842476E-9</v>
      </c>
      <c r="L23" s="19">
        <f>SUM(L7:L21)</f>
        <v>5627400</v>
      </c>
      <c r="N23" s="224">
        <f>(C23-Q23)/Q23</f>
        <v>9.8515801532376213E-2</v>
      </c>
      <c r="O23" s="128">
        <f>(D23-R23)/R23</f>
        <v>9.2062211526572346E-2</v>
      </c>
      <c r="Q23" s="127">
        <f>SUM(Q7:Q22)</f>
        <v>28002624.047000002</v>
      </c>
      <c r="R23" s="127">
        <v>5005.5277382139811</v>
      </c>
      <c r="S23" s="16"/>
      <c r="T23" s="25"/>
    </row>
    <row r="25" spans="1:20">
      <c r="A25" s="65" t="s">
        <v>392</v>
      </c>
      <c r="B25" s="174" t="str">
        <f>komm!C369</f>
        <v>Utbetales/trekkes ved 8. termin rammetilskudd i september</v>
      </c>
      <c r="C25" s="66"/>
      <c r="D25" s="66"/>
      <c r="E25" s="66"/>
      <c r="O25" s="67"/>
      <c r="Q25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N10" sqref="N10:O10"/>
    </sheetView>
  </sheetViews>
  <sheetFormatPr baseColWidth="10" defaultColWidth="11.54296875" defaultRowHeight="14.5"/>
  <cols>
    <col min="1" max="1" width="23" style="30" customWidth="1"/>
    <col min="2" max="2" width="12.6328125" style="30" customWidth="1"/>
    <col min="3" max="4" width="13.6328125" style="30" customWidth="1"/>
    <col min="5" max="5" width="14.6328125" style="30" customWidth="1"/>
    <col min="6" max="6" width="11.54296875" style="30" bestFit="1" customWidth="1"/>
    <col min="7" max="8" width="12.36328125" style="30" customWidth="1"/>
    <col min="9" max="9" width="14.6328125" style="30" customWidth="1"/>
    <col min="10" max="12" width="14.54296875" style="30" customWidth="1"/>
    <col min="13" max="13" width="13.6328125" style="30" customWidth="1"/>
    <col min="14" max="14" width="11.54296875" style="30" bestFit="1" customWidth="1"/>
    <col min="15" max="15" width="12.453125" style="30" bestFit="1" customWidth="1"/>
    <col min="16" max="16" width="11.54296875" style="30"/>
    <col min="17" max="17" width="13.6328125" style="30" bestFit="1" customWidth="1"/>
    <col min="18" max="18" width="12.36328125" style="30" customWidth="1"/>
    <col min="19" max="16384" width="11.54296875" style="30"/>
  </cols>
  <sheetData>
    <row r="1" spans="1:17">
      <c r="A1" s="135" t="s">
        <v>423</v>
      </c>
      <c r="B1" s="234"/>
      <c r="C1" s="234"/>
      <c r="D1" s="130"/>
      <c r="E1" s="130"/>
      <c r="F1" s="234"/>
      <c r="G1" s="234"/>
      <c r="H1" s="130"/>
      <c r="I1" s="130"/>
      <c r="J1" s="234"/>
      <c r="K1" s="234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401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424</v>
      </c>
      <c r="B4" s="29">
        <v>26869918</v>
      </c>
      <c r="C4" s="29">
        <v>27627230</v>
      </c>
      <c r="D4" s="29">
        <v>57893398.857000001</v>
      </c>
      <c r="E4" s="7"/>
      <c r="F4" s="29">
        <v>5310162</v>
      </c>
      <c r="G4" s="29">
        <v>5327695</v>
      </c>
      <c r="H4" s="29">
        <v>11382702</v>
      </c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69276100.856999993</v>
      </c>
      <c r="M4" s="164"/>
      <c r="N4" s="164"/>
      <c r="O4" s="164"/>
      <c r="P4" s="164"/>
    </row>
    <row r="5" spans="1:17">
      <c r="A5" s="7" t="s">
        <v>425</v>
      </c>
      <c r="B5" s="29">
        <v>61849967</v>
      </c>
      <c r="C5" s="29">
        <v>66139364.700999998</v>
      </c>
      <c r="D5" s="29">
        <v>79667662</v>
      </c>
      <c r="E5" s="29"/>
      <c r="F5" s="29">
        <v>12068811</v>
      </c>
      <c r="G5" s="29">
        <v>12788950</v>
      </c>
      <c r="H5" s="29">
        <v>15716867</v>
      </c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95384529</v>
      </c>
      <c r="O5" s="164"/>
    </row>
    <row r="6" spans="1:17">
      <c r="A6" s="7" t="s">
        <v>426</v>
      </c>
      <c r="B6" s="29">
        <v>63631848</v>
      </c>
      <c r="C6" s="29">
        <v>67934278.56099999</v>
      </c>
      <c r="D6" s="29">
        <v>98065944</v>
      </c>
      <c r="E6" s="29"/>
      <c r="F6" s="29">
        <v>12407989</v>
      </c>
      <c r="G6" s="29">
        <v>13126847</v>
      </c>
      <c r="H6" s="29">
        <v>19376204</v>
      </c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117442148</v>
      </c>
      <c r="O6" s="164"/>
    </row>
    <row r="7" spans="1:17">
      <c r="A7" s="7" t="s">
        <v>427</v>
      </c>
      <c r="B7" s="29">
        <v>104018526</v>
      </c>
      <c r="C7" s="29">
        <v>112383364</v>
      </c>
      <c r="D7" s="29">
        <v>123181393</v>
      </c>
      <c r="E7" s="29"/>
      <c r="F7" s="29">
        <v>20231818</v>
      </c>
      <c r="G7" s="29">
        <v>21701501</v>
      </c>
      <c r="H7" s="29">
        <v>24323168</v>
      </c>
      <c r="I7" s="29"/>
      <c r="J7" s="29">
        <f t="shared" si="0"/>
        <v>124250344</v>
      </c>
      <c r="K7" s="29">
        <f t="shared" si="1"/>
        <v>134084865</v>
      </c>
      <c r="L7" s="29">
        <f t="shared" si="2"/>
        <v>147504561</v>
      </c>
      <c r="O7" s="164"/>
      <c r="P7" s="164"/>
    </row>
    <row r="8" spans="1:17">
      <c r="A8" s="7" t="s">
        <v>428</v>
      </c>
      <c r="B8" s="29">
        <v>109061725.594</v>
      </c>
      <c r="C8" s="29">
        <v>118891723.56299999</v>
      </c>
      <c r="D8" s="29">
        <v>139887191.28299999</v>
      </c>
      <c r="E8" s="29"/>
      <c r="F8" s="29">
        <v>21201261</v>
      </c>
      <c r="G8" s="29">
        <v>22946830</v>
      </c>
      <c r="H8" s="29">
        <v>27628203</v>
      </c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167515394.28299999</v>
      </c>
      <c r="N8" s="164"/>
      <c r="O8" s="164"/>
      <c r="P8" s="164"/>
      <c r="Q8" s="164"/>
    </row>
    <row r="9" spans="1:17">
      <c r="A9" s="7" t="s">
        <v>429</v>
      </c>
      <c r="B9" s="29">
        <v>132737375</v>
      </c>
      <c r="C9" s="29">
        <v>144980763.32300004</v>
      </c>
      <c r="D9" s="29">
        <v>155561050</v>
      </c>
      <c r="E9" s="29"/>
      <c r="F9" s="29">
        <v>25785293</v>
      </c>
      <c r="G9" s="29">
        <v>28002624</v>
      </c>
      <c r="H9" s="29">
        <v>30761325</v>
      </c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186322375</v>
      </c>
      <c r="N9" s="164"/>
      <c r="O9" s="164"/>
      <c r="P9" s="164"/>
      <c r="Q9" s="164"/>
    </row>
    <row r="10" spans="1:17">
      <c r="A10" s="7" t="s">
        <v>430</v>
      </c>
      <c r="B10" s="29">
        <v>135520524.042</v>
      </c>
      <c r="C10" s="29">
        <v>147601267.27900001</v>
      </c>
      <c r="D10" s="29"/>
      <c r="E10" s="29"/>
      <c r="F10" s="29">
        <v>26332332</v>
      </c>
      <c r="G10" s="29">
        <v>28504385.460000001</v>
      </c>
      <c r="H10" s="29"/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0</v>
      </c>
      <c r="N10" s="147">
        <f>(H9-G9)/G9</f>
        <v>9.8515803376140756E-2</v>
      </c>
      <c r="O10" s="147">
        <f>(D9-C9)/C9</f>
        <v>7.29771759680167E-2</v>
      </c>
      <c r="P10" s="164"/>
    </row>
    <row r="11" spans="1:17">
      <c r="A11" s="7" t="s">
        <v>431</v>
      </c>
      <c r="B11" s="29">
        <v>173127354.21100006</v>
      </c>
      <c r="C11" s="29">
        <v>188978831.83200026</v>
      </c>
      <c r="D11" s="29"/>
      <c r="E11" s="29"/>
      <c r="F11" s="29">
        <v>33607413</v>
      </c>
      <c r="G11" s="29">
        <v>36489460.726999991</v>
      </c>
      <c r="H11" s="29"/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0</v>
      </c>
    </row>
    <row r="12" spans="1:17" ht="15" thickBot="1">
      <c r="A12" s="7" t="s">
        <v>432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433</v>
      </c>
      <c r="B13" s="29">
        <v>209184111.13300014</v>
      </c>
      <c r="C13" s="29">
        <v>231712304</v>
      </c>
      <c r="D13" s="29"/>
      <c r="E13" s="31" t="s">
        <v>30</v>
      </c>
      <c r="F13" s="29">
        <v>40903622.478</v>
      </c>
      <c r="G13" s="29">
        <v>44990148</v>
      </c>
      <c r="H13" s="29"/>
      <c r="I13" s="31" t="s">
        <v>30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434</v>
      </c>
      <c r="B14" s="29">
        <v>213344145.97700018</v>
      </c>
      <c r="C14" s="29">
        <v>236446558.73000005</v>
      </c>
      <c r="D14" s="29"/>
      <c r="E14" s="196">
        <f>D14*1000/$N$15</f>
        <v>0</v>
      </c>
      <c r="F14" s="29">
        <v>41689971</v>
      </c>
      <c r="G14" s="29">
        <v>45895886.854999997</v>
      </c>
      <c r="H14" s="29"/>
      <c r="I14" s="196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1" t="s">
        <v>446</v>
      </c>
      <c r="O14" s="191"/>
    </row>
    <row r="15" spans="1:17">
      <c r="A15" s="131" t="s">
        <v>435</v>
      </c>
      <c r="B15" s="226">
        <v>220250000</v>
      </c>
      <c r="C15" s="226">
        <v>234630000</v>
      </c>
      <c r="D15" s="197">
        <f>249200000-218000</f>
        <v>248982000</v>
      </c>
      <c r="E15" s="198">
        <f>D15*1000/$N$15</f>
        <v>44244.588975370505</v>
      </c>
      <c r="F15" s="228">
        <v>43250000</v>
      </c>
      <c r="G15" s="228">
        <v>45760000</v>
      </c>
      <c r="H15" s="199">
        <f>48300000-45000</f>
        <v>48255000</v>
      </c>
      <c r="I15" s="198">
        <f>H15*1000/$N$15</f>
        <v>8575.0079965881232</v>
      </c>
      <c r="J15" s="135"/>
      <c r="K15" s="200"/>
      <c r="L15" s="200">
        <f>D15+H15</f>
        <v>297237000</v>
      </c>
      <c r="M15" s="148">
        <f>(D16-C14)/C14</f>
        <v>6.3487670747374339E-2</v>
      </c>
      <c r="N15" s="192">
        <v>5627400</v>
      </c>
      <c r="O15" s="191"/>
    </row>
    <row r="16" spans="1:17">
      <c r="A16" s="7" t="s">
        <v>436</v>
      </c>
      <c r="B16" s="226">
        <v>220400000</v>
      </c>
      <c r="C16" s="226">
        <v>234095000</v>
      </c>
      <c r="D16" s="169">
        <v>251458000</v>
      </c>
      <c r="E16" s="42">
        <f>D16*1000/$N$15</f>
        <v>44684.579024060848</v>
      </c>
      <c r="F16" s="228">
        <v>43100000</v>
      </c>
      <c r="G16" s="228">
        <v>45355000</v>
      </c>
      <c r="H16" s="170">
        <v>49750000</v>
      </c>
      <c r="I16" s="42">
        <f>H16*1000/$N$15</f>
        <v>8840.6724242101154</v>
      </c>
      <c r="J16" s="39"/>
      <c r="K16" s="43"/>
      <c r="L16" s="43">
        <f>D16+H16</f>
        <v>301208000</v>
      </c>
      <c r="M16" s="148">
        <f>(H16-G14)/G14</f>
        <v>8.3975131740593609E-2</v>
      </c>
      <c r="N16" s="138"/>
    </row>
    <row r="17" spans="1:19">
      <c r="A17" s="41" t="s">
        <v>437</v>
      </c>
      <c r="B17" s="227">
        <v>218400000</v>
      </c>
      <c r="C17" s="227">
        <v>234450000</v>
      </c>
      <c r="D17" s="39"/>
      <c r="E17" s="42">
        <f>D17*1000/$N$15</f>
        <v>0</v>
      </c>
      <c r="F17" s="227">
        <v>42600000</v>
      </c>
      <c r="G17" s="227">
        <v>45700000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4"/>
      <c r="C18" s="194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438</v>
      </c>
      <c r="B22" s="234"/>
      <c r="C22" s="234"/>
      <c r="D22" s="234"/>
      <c r="E22" s="36"/>
      <c r="F22" s="234"/>
      <c r="G22" s="234"/>
      <c r="H22" s="130"/>
      <c r="I22" s="36"/>
      <c r="J22" s="234"/>
      <c r="K22" s="234"/>
      <c r="L22" s="234"/>
    </row>
    <row r="23" spans="1:19">
      <c r="A23" s="37" t="s">
        <v>439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401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 t="shared" ref="H24:H30" si="5"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424</v>
      </c>
      <c r="B25" s="38">
        <v>-1.6492121192155603E-3</v>
      </c>
      <c r="C25" s="38">
        <f t="shared" ref="C25:C30" si="6">(C4-B4)/B4</f>
        <v>2.8184380763648032E-2</v>
      </c>
      <c r="D25" s="38">
        <f t="shared" ref="D25:D30" si="7">(D4-C4)/C4</f>
        <v>1.0955194877300403</v>
      </c>
      <c r="E25" s="7"/>
      <c r="F25" s="38">
        <v>-3.8193152548046283E-2</v>
      </c>
      <c r="G25" s="38">
        <v>1.5416458155696647E-2</v>
      </c>
      <c r="H25" s="38">
        <f t="shared" si="5"/>
        <v>1.1365153222922859</v>
      </c>
      <c r="I25" s="7"/>
      <c r="J25" s="38">
        <v>-7.9003838977869945E-3</v>
      </c>
      <c r="K25" s="38">
        <f t="shared" ref="K25:K29" si="8">(K4-J4)/J4</f>
        <v>2.4078405025717772E-2</v>
      </c>
      <c r="L25" s="38">
        <f t="shared" ref="L25:L30" si="9">(L4-K4)/K4</f>
        <v>1.1021471254144863</v>
      </c>
      <c r="N25" s="146"/>
      <c r="O25"/>
      <c r="Q25" s="173"/>
      <c r="R25" s="32"/>
      <c r="S25" s="147"/>
    </row>
    <row r="26" spans="1:19">
      <c r="A26" s="7" t="s">
        <v>425</v>
      </c>
      <c r="B26" s="38">
        <v>3.8025412353021495E-2</v>
      </c>
      <c r="C26" s="38">
        <f t="shared" si="6"/>
        <v>6.93516570671735E-2</v>
      </c>
      <c r="D26" s="38">
        <f t="shared" si="7"/>
        <v>0.20454229278067831</v>
      </c>
      <c r="E26" s="7"/>
      <c r="F26" s="38">
        <v>1.5854519348921167E-2</v>
      </c>
      <c r="G26" s="38">
        <v>7.2073747194751261E-3</v>
      </c>
      <c r="H26" s="38">
        <f t="shared" si="5"/>
        <v>0.22894115623252886</v>
      </c>
      <c r="I26" s="7"/>
      <c r="J26" s="38">
        <v>3.4291285792708973E-2</v>
      </c>
      <c r="K26" s="38">
        <f t="shared" si="8"/>
        <v>6.7770826798570785E-2</v>
      </c>
      <c r="L26" s="38">
        <f t="shared" si="9"/>
        <v>0.20849570095776412</v>
      </c>
      <c r="N26" s="146"/>
      <c r="O26"/>
      <c r="Q26" s="173"/>
      <c r="R26" s="173"/>
      <c r="S26" s="147"/>
    </row>
    <row r="27" spans="1:19">
      <c r="A27" s="7" t="s">
        <v>426</v>
      </c>
      <c r="B27" s="38">
        <v>3.0005878730073769E-2</v>
      </c>
      <c r="C27" s="38">
        <f t="shared" si="6"/>
        <v>6.7614421020744039E-2</v>
      </c>
      <c r="D27" s="38">
        <f t="shared" si="7"/>
        <v>0.44354140615394905</v>
      </c>
      <c r="E27" s="7"/>
      <c r="F27" s="38">
        <v>7.9884553471095254E-3</v>
      </c>
      <c r="G27" s="38">
        <v>7.1914245788855706E-3</v>
      </c>
      <c r="H27" s="38">
        <f t="shared" si="5"/>
        <v>0.47607449069833752</v>
      </c>
      <c r="I27" s="7"/>
      <c r="J27" s="38">
        <v>2.6300359299116102E-2</v>
      </c>
      <c r="K27" s="38">
        <f t="shared" si="8"/>
        <v>6.6034972707792489E-2</v>
      </c>
      <c r="L27" s="38">
        <f t="shared" si="9"/>
        <v>0.44880973693885634</v>
      </c>
      <c r="N27" s="146"/>
      <c r="Q27" s="173"/>
    </row>
    <row r="28" spans="1:19">
      <c r="A28" s="7" t="s">
        <v>427</v>
      </c>
      <c r="B28" s="38">
        <v>1.949113115538172E-2</v>
      </c>
      <c r="C28" s="38">
        <f t="shared" si="6"/>
        <v>8.0416809597936428E-2</v>
      </c>
      <c r="D28" s="38">
        <f t="shared" si="7"/>
        <v>9.6082094499324658E-2</v>
      </c>
      <c r="E28" s="7"/>
      <c r="F28" s="38">
        <v>1.6118349385184946E-3</v>
      </c>
      <c r="G28" s="38">
        <v>2.534794207137453E-2</v>
      </c>
      <c r="H28" s="38">
        <f t="shared" si="5"/>
        <v>0.12080579126761785</v>
      </c>
      <c r="I28" s="7"/>
      <c r="J28" s="38">
        <v>1.6493280336366191E-2</v>
      </c>
      <c r="K28" s="38">
        <f t="shared" si="8"/>
        <v>7.9150855308698378E-2</v>
      </c>
      <c r="L28" s="38">
        <f t="shared" si="9"/>
        <v>0.10008360003942279</v>
      </c>
      <c r="N28" s="146"/>
      <c r="Q28" s="173"/>
    </row>
    <row r="29" spans="1:19">
      <c r="A29" s="7" t="s">
        <v>428</v>
      </c>
      <c r="B29" s="38">
        <v>1.951924564666753E-2</v>
      </c>
      <c r="C29" s="38">
        <f t="shared" si="6"/>
        <v>9.0132426526917081E-2</v>
      </c>
      <c r="D29" s="38">
        <f t="shared" si="7"/>
        <v>0.17659318151674896</v>
      </c>
      <c r="E29" s="7"/>
      <c r="F29" s="38">
        <v>1.6663697588875429E-3</v>
      </c>
      <c r="G29" s="38">
        <v>2.2122082714070256E-2</v>
      </c>
      <c r="H29" s="38">
        <f t="shared" si="5"/>
        <v>0.20400957343563358</v>
      </c>
      <c r="I29" s="7"/>
      <c r="J29" s="38">
        <v>1.6526928339740482E-2</v>
      </c>
      <c r="K29" s="38">
        <f t="shared" si="8"/>
        <v>8.8863055205991845E-2</v>
      </c>
      <c r="L29" s="38">
        <f t="shared" si="9"/>
        <v>0.18102864189597925</v>
      </c>
      <c r="N29" s="146"/>
    </row>
    <row r="30" spans="1:19">
      <c r="A30" s="7" t="s">
        <v>429</v>
      </c>
      <c r="B30" s="38">
        <v>2.3955005745479464E-2</v>
      </c>
      <c r="C30" s="38">
        <f t="shared" si="6"/>
        <v>9.2237686054888787E-2</v>
      </c>
      <c r="D30" s="38">
        <f t="shared" si="7"/>
        <v>7.29771759680167E-2</v>
      </c>
      <c r="E30" s="7"/>
      <c r="F30" s="38">
        <v>7.7607711030431839E-3</v>
      </c>
      <c r="G30" s="38">
        <v>1.8812554172573784E-2</v>
      </c>
      <c r="H30" s="38">
        <f t="shared" si="5"/>
        <v>9.8515803376140756E-2</v>
      </c>
      <c r="I30" s="7"/>
      <c r="J30" s="38">
        <v>2.1243950654319915E-2</v>
      </c>
      <c r="K30" s="38">
        <f t="shared" ref="K30:K35" si="10">(K9-J9)/J9</f>
        <v>9.1221776074321706E-2</v>
      </c>
      <c r="L30" s="38">
        <f t="shared" si="9"/>
        <v>7.7111379788701778E-2</v>
      </c>
      <c r="N30" s="146"/>
    </row>
    <row r="31" spans="1:19">
      <c r="A31" s="7" t="s">
        <v>430</v>
      </c>
      <c r="B31" s="38">
        <v>9.774844077562423E-3</v>
      </c>
      <c r="C31" s="38">
        <f>(C10-B10)/B10</f>
        <v>8.9143274219158131E-2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10"/>
        <v>8.8060211265604718E-2</v>
      </c>
      <c r="L31" s="38"/>
      <c r="N31" s="146"/>
    </row>
    <row r="32" spans="1:19">
      <c r="A32" s="7" t="s">
        <v>431</v>
      </c>
      <c r="B32" s="38">
        <v>9.10309959763843E-3</v>
      </c>
      <c r="C32" s="38">
        <f>(C11-B11)/B11</f>
        <v>9.155963650712938E-2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10"/>
        <v>9.0616230645328116E-2</v>
      </c>
      <c r="L32" s="38"/>
      <c r="N32" s="146"/>
    </row>
    <row r="33" spans="1:18">
      <c r="A33" s="7" t="s">
        <v>432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10"/>
        <v>8.9952468833574273E-2</v>
      </c>
      <c r="L33" s="38"/>
      <c r="N33" s="146"/>
    </row>
    <row r="34" spans="1:18">
      <c r="A34" s="7" t="s">
        <v>433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10"/>
        <v>0.10642152657674063</v>
      </c>
      <c r="L34" s="38"/>
      <c r="N34" s="146"/>
    </row>
    <row r="35" spans="1:18">
      <c r="A35" s="39" t="s">
        <v>434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10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133">
        <f>(D16-C$14)/C$14</f>
        <v>6.3487670747374339E-2</v>
      </c>
      <c r="G37" s="40"/>
      <c r="H37" s="133">
        <f>(H16-G$14)/G$14</f>
        <v>8.3975131740593609E-2</v>
      </c>
      <c r="K37" s="40"/>
      <c r="L37" s="133">
        <f>(L16-K$14)/K$14</f>
        <v>6.6817988970490905E-2</v>
      </c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440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3" t="s">
        <v>443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25-26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25-26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 t="shared" ref="E44:E49" si="11"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 t="shared" ref="I44:I49" si="12">(H44-G44)/G44</f>
        <v>0.53822767075855082</v>
      </c>
      <c r="J44" s="32">
        <f t="shared" ref="J44:J56" si="13">B44+F44</f>
        <v>30791777.281999998</v>
      </c>
      <c r="K44" s="32">
        <f t="shared" ref="K44:K56" si="14">C44+G44</f>
        <v>31559680.085000027</v>
      </c>
      <c r="L44" s="32">
        <f t="shared" ref="L44:L56" si="15">D44+H44</f>
        <v>48054726</v>
      </c>
      <c r="M44" s="153">
        <f t="shared" ref="M44:M50" si="16">(L44-K44)/K44</f>
        <v>0.52266201275087987</v>
      </c>
      <c r="O44" s="147"/>
    </row>
    <row r="45" spans="1:18">
      <c r="A45" s="32" t="str">
        <f t="shared" ref="A45:A55" si="17">A4</f>
        <v>Februar</v>
      </c>
      <c r="B45" s="32">
        <f>B4-B3</f>
        <v>1168237.194000002</v>
      </c>
      <c r="C45" s="32">
        <f>C4-C3</f>
        <v>1175302.914999973</v>
      </c>
      <c r="D45" s="32">
        <f>D4-D3</f>
        <v>17695559.857000001</v>
      </c>
      <c r="E45" s="153">
        <f t="shared" si="11"/>
        <v>14.056169461640796</v>
      </c>
      <c r="F45" s="32">
        <f>F4-F3</f>
        <v>220065.52400000021</v>
      </c>
      <c r="G45" s="32">
        <f>G4-G3</f>
        <v>219942</v>
      </c>
      <c r="H45" s="32">
        <f>H4-H3</f>
        <v>3525815</v>
      </c>
      <c r="I45" s="153">
        <f t="shared" si="12"/>
        <v>15.030658082585409</v>
      </c>
      <c r="J45" s="32">
        <f t="shared" si="13"/>
        <v>1388302.7180000022</v>
      </c>
      <c r="K45" s="32">
        <f t="shared" si="14"/>
        <v>1395244.914999973</v>
      </c>
      <c r="L45" s="32">
        <f t="shared" si="15"/>
        <v>21221374.857000001</v>
      </c>
      <c r="M45" s="153">
        <f t="shared" si="16"/>
        <v>14.2097847688629</v>
      </c>
      <c r="O45" s="147"/>
    </row>
    <row r="46" spans="1:18">
      <c r="A46" s="32" t="str">
        <f t="shared" si="17"/>
        <v>Mars</v>
      </c>
      <c r="B46" s="32">
        <f t="shared" ref="B46" si="18">B5-B4</f>
        <v>34980049</v>
      </c>
      <c r="C46" s="32">
        <f t="shared" ref="C46:D55" si="19">C5-C4</f>
        <v>38512134.700999998</v>
      </c>
      <c r="D46" s="32">
        <f>D5-D4</f>
        <v>21774263.142999999</v>
      </c>
      <c r="E46" s="153">
        <f t="shared" si="11"/>
        <v>-0.43461292623608805</v>
      </c>
      <c r="F46" s="32">
        <f t="shared" ref="F46" si="20">F5-F4</f>
        <v>6758649</v>
      </c>
      <c r="G46" s="32">
        <f t="shared" ref="G46:G50" si="21">G5-G4</f>
        <v>7461255</v>
      </c>
      <c r="H46" s="32">
        <f>H5-H4</f>
        <v>4334165</v>
      </c>
      <c r="I46" s="153">
        <f t="shared" si="12"/>
        <v>-0.41911045795915031</v>
      </c>
      <c r="J46" s="32">
        <f t="shared" si="13"/>
        <v>41738698</v>
      </c>
      <c r="K46" s="32">
        <f t="shared" si="14"/>
        <v>45973389.700999998</v>
      </c>
      <c r="L46" s="32">
        <f t="shared" ref="L46:L47" si="22">D46+H46</f>
        <v>26108428.142999999</v>
      </c>
      <c r="M46" s="153">
        <f t="shared" si="16"/>
        <v>-0.43209695189319275</v>
      </c>
      <c r="O46" s="147"/>
    </row>
    <row r="47" spans="1:18">
      <c r="A47" s="32" t="str">
        <f t="shared" si="17"/>
        <v>April</v>
      </c>
      <c r="B47" s="32">
        <f t="shared" ref="B47" si="23">B6-B5</f>
        <v>1781881</v>
      </c>
      <c r="C47" s="32">
        <f t="shared" si="19"/>
        <v>1794913.859999992</v>
      </c>
      <c r="D47" s="32">
        <f>D6-D5</f>
        <v>18398282</v>
      </c>
      <c r="E47" s="153">
        <f t="shared" si="11"/>
        <v>9.2502311726536455</v>
      </c>
      <c r="F47" s="32">
        <f t="shared" ref="F47" si="24">F6-F5</f>
        <v>339178</v>
      </c>
      <c r="G47" s="32">
        <f t="shared" si="21"/>
        <v>337897</v>
      </c>
      <c r="H47" s="32">
        <f>H6-H5</f>
        <v>3659337</v>
      </c>
      <c r="I47" s="153">
        <f t="shared" si="12"/>
        <v>9.8297410157533207</v>
      </c>
      <c r="J47" s="32">
        <f t="shared" si="13"/>
        <v>2121059</v>
      </c>
      <c r="K47" s="32">
        <f t="shared" si="14"/>
        <v>2132810.859999992</v>
      </c>
      <c r="L47" s="32">
        <f t="shared" si="22"/>
        <v>22057619</v>
      </c>
      <c r="M47" s="153">
        <f t="shared" si="16"/>
        <v>9.3420417692359656</v>
      </c>
      <c r="O47" s="147"/>
    </row>
    <row r="48" spans="1:18">
      <c r="A48" s="32" t="str">
        <f t="shared" si="17"/>
        <v>Mai</v>
      </c>
      <c r="B48" s="32">
        <f t="shared" ref="B48" si="25">B7-B6</f>
        <v>40386678</v>
      </c>
      <c r="C48" s="32">
        <f t="shared" si="19"/>
        <v>44449085.43900001</v>
      </c>
      <c r="D48" s="32">
        <f>D7-D6</f>
        <v>25115449</v>
      </c>
      <c r="E48" s="153">
        <f t="shared" si="11"/>
        <v>-0.43496140017397322</v>
      </c>
      <c r="F48" s="32">
        <f t="shared" ref="F48" si="26">F7-F6</f>
        <v>7823829</v>
      </c>
      <c r="G48" s="32">
        <f t="shared" si="21"/>
        <v>8574654</v>
      </c>
      <c r="H48" s="32">
        <f>H7-H6</f>
        <v>4946964</v>
      </c>
      <c r="I48" s="153">
        <f t="shared" si="12"/>
        <v>-0.4230712982704608</v>
      </c>
      <c r="J48" s="32">
        <f t="shared" si="13"/>
        <v>48210507</v>
      </c>
      <c r="K48" s="32">
        <f t="shared" si="14"/>
        <v>53023739.43900001</v>
      </c>
      <c r="L48" s="32">
        <f t="shared" si="15"/>
        <v>30062413</v>
      </c>
      <c r="M48" s="153">
        <f t="shared" si="16"/>
        <v>-0.43303861028917739</v>
      </c>
      <c r="N48" s="153"/>
      <c r="O48" s="147"/>
      <c r="P48" s="154"/>
    </row>
    <row r="49" spans="1:16">
      <c r="A49" s="32" t="str">
        <f t="shared" si="17"/>
        <v>Juni</v>
      </c>
      <c r="B49" s="32">
        <f t="shared" ref="B49" si="27">B8-B7</f>
        <v>5043199.5939999968</v>
      </c>
      <c r="C49" s="32">
        <f t="shared" si="19"/>
        <v>6508359.5629999936</v>
      </c>
      <c r="D49" s="32">
        <f>D8-D7</f>
        <v>16705798.282999992</v>
      </c>
      <c r="E49" s="153">
        <f t="shared" si="11"/>
        <v>1.5668216577910676</v>
      </c>
      <c r="F49" s="32">
        <f t="shared" ref="F49" si="28">F8-F7</f>
        <v>969443</v>
      </c>
      <c r="G49" s="32">
        <f t="shared" si="21"/>
        <v>1245329</v>
      </c>
      <c r="H49" s="32">
        <f>H8-H7</f>
        <v>3305035</v>
      </c>
      <c r="I49" s="153">
        <f t="shared" si="12"/>
        <v>1.6539452626574986</v>
      </c>
      <c r="J49" s="32">
        <f t="shared" si="13"/>
        <v>6012642.5939999968</v>
      </c>
      <c r="K49" s="32">
        <f t="shared" si="14"/>
        <v>7753688.5629999936</v>
      </c>
      <c r="L49" s="32">
        <f t="shared" si="15"/>
        <v>20010833.282999992</v>
      </c>
      <c r="M49" s="153">
        <f t="shared" si="16"/>
        <v>1.5808146819940838</v>
      </c>
      <c r="O49" s="147"/>
    </row>
    <row r="50" spans="1:16">
      <c r="A50" s="32" t="str">
        <f t="shared" si="17"/>
        <v>Juli</v>
      </c>
      <c r="B50" s="32">
        <f t="shared" ref="B50" si="29">B9-B8</f>
        <v>23675649.406000003</v>
      </c>
      <c r="C50" s="32">
        <f t="shared" si="19"/>
        <v>26089039.76000005</v>
      </c>
      <c r="D50" s="32">
        <f>D9-D8</f>
        <v>15673858.717000008</v>
      </c>
      <c r="E50" s="153">
        <f t="shared" ref="E50" si="30">(D50-C50)/C50</f>
        <v>-0.39921672621192794</v>
      </c>
      <c r="F50" s="32">
        <f t="shared" ref="F50" si="31">F9-F8</f>
        <v>4584032</v>
      </c>
      <c r="G50" s="32">
        <f t="shared" si="21"/>
        <v>5055794</v>
      </c>
      <c r="H50" s="32">
        <f>H9-H8</f>
        <v>3133122</v>
      </c>
      <c r="I50" s="153">
        <f t="shared" ref="I50" si="32">(H50-G50)/G50</f>
        <v>-0.38029081089933647</v>
      </c>
      <c r="J50" s="32">
        <f t="shared" si="13"/>
        <v>28259681.406000003</v>
      </c>
      <c r="K50" s="32">
        <f t="shared" si="14"/>
        <v>31144833.76000005</v>
      </c>
      <c r="L50" s="32">
        <f t="shared" si="15"/>
        <v>18806980.717000008</v>
      </c>
      <c r="M50" s="153">
        <f t="shared" si="16"/>
        <v>-0.39614445009001142</v>
      </c>
      <c r="O50" s="147"/>
    </row>
    <row r="51" spans="1:16">
      <c r="A51" s="32" t="str">
        <f t="shared" si="17"/>
        <v>August</v>
      </c>
      <c r="B51" s="32">
        <f t="shared" ref="B51" si="33">B10-B9</f>
        <v>2783149.0419999957</v>
      </c>
      <c r="C51" s="32">
        <f t="shared" si="19"/>
        <v>2620503.9559999704</v>
      </c>
      <c r="D51" s="32"/>
      <c r="E51" s="153"/>
      <c r="F51" s="32">
        <f t="shared" ref="F51" si="34">F10-F9</f>
        <v>547039</v>
      </c>
      <c r="G51" s="32">
        <f t="shared" ref="G51:H55" si="35">G10-G9</f>
        <v>501761.46000000089</v>
      </c>
      <c r="H51" s="32"/>
      <c r="I51" s="153"/>
      <c r="J51" s="32">
        <f t="shared" si="13"/>
        <v>3330188.0419999957</v>
      </c>
      <c r="K51" s="32">
        <f t="shared" si="14"/>
        <v>3122265.4159999713</v>
      </c>
      <c r="L51" s="32">
        <f t="shared" si="15"/>
        <v>0</v>
      </c>
      <c r="M51" s="153"/>
      <c r="O51" s="147"/>
    </row>
    <row r="52" spans="1:16">
      <c r="A52" s="32" t="str">
        <f t="shared" si="17"/>
        <v>September</v>
      </c>
      <c r="B52" s="32">
        <f t="shared" ref="B52" si="36">B11-B10</f>
        <v>37606830.169000059</v>
      </c>
      <c r="C52" s="32">
        <f t="shared" si="19"/>
        <v>41377564.553000242</v>
      </c>
      <c r="D52" s="32">
        <f t="shared" si="19"/>
        <v>0</v>
      </c>
      <c r="E52" s="153"/>
      <c r="F52" s="32">
        <f t="shared" ref="F52" si="37">F11-F10</f>
        <v>7275081</v>
      </c>
      <c r="G52" s="32">
        <f t="shared" si="35"/>
        <v>7985075.2669999897</v>
      </c>
      <c r="H52" s="32">
        <f t="shared" si="35"/>
        <v>0</v>
      </c>
      <c r="I52" s="153"/>
      <c r="J52" s="32">
        <f t="shared" si="13"/>
        <v>44881911.169000059</v>
      </c>
      <c r="K52" s="32">
        <f t="shared" si="14"/>
        <v>49362639.820000231</v>
      </c>
      <c r="L52" s="32">
        <f t="shared" si="15"/>
        <v>0</v>
      </c>
      <c r="M52" s="153"/>
      <c r="O52" s="147"/>
    </row>
    <row r="53" spans="1:16">
      <c r="A53" s="32" t="str">
        <f t="shared" si="17"/>
        <v>Oktober</v>
      </c>
      <c r="B53" s="32">
        <f t="shared" ref="B53" si="38">B12-B11</f>
        <v>1345530.7889999449</v>
      </c>
      <c r="C53" s="32">
        <f t="shared" si="19"/>
        <v>1355436.1679997444</v>
      </c>
      <c r="D53" s="32">
        <f t="shared" si="19"/>
        <v>0</v>
      </c>
      <c r="E53" s="153"/>
      <c r="F53" s="32">
        <f t="shared" ref="F53" si="39">F12-F11</f>
        <v>263211</v>
      </c>
      <c r="G53" s="32">
        <f t="shared" si="35"/>
        <v>260793.27300000936</v>
      </c>
      <c r="H53" s="32">
        <f t="shared" si="35"/>
        <v>0</v>
      </c>
      <c r="I53" s="153"/>
      <c r="J53" s="32">
        <f t="shared" si="13"/>
        <v>1608741.7889999449</v>
      </c>
      <c r="K53" s="32">
        <f t="shared" si="14"/>
        <v>1616229.4409997538</v>
      </c>
      <c r="L53" s="32">
        <f t="shared" si="15"/>
        <v>0</v>
      </c>
      <c r="M53" s="153"/>
      <c r="O53" s="147"/>
      <c r="P53" s="32"/>
    </row>
    <row r="54" spans="1:16">
      <c r="A54" s="32" t="str">
        <f t="shared" si="17"/>
        <v>November</v>
      </c>
      <c r="B54" s="32">
        <f t="shared" ref="B54" si="40">B13-B12</f>
        <v>34711226.133000135</v>
      </c>
      <c r="C54" s="32">
        <f t="shared" si="19"/>
        <v>41378036</v>
      </c>
      <c r="D54" s="32">
        <f t="shared" si="19"/>
        <v>0</v>
      </c>
      <c r="E54" s="153"/>
      <c r="F54" s="32">
        <f t="shared" ref="F54" si="41">F13-F12</f>
        <v>7032998.4780000001</v>
      </c>
      <c r="G54" s="32">
        <f t="shared" si="35"/>
        <v>8239894</v>
      </c>
      <c r="H54" s="32">
        <f t="shared" si="35"/>
        <v>0</v>
      </c>
      <c r="I54" s="153"/>
      <c r="J54" s="32">
        <f t="shared" si="13"/>
        <v>41744224.611000136</v>
      </c>
      <c r="K54" s="32">
        <f t="shared" si="14"/>
        <v>49617930</v>
      </c>
      <c r="L54" s="32">
        <f t="shared" si="15"/>
        <v>0</v>
      </c>
      <c r="M54" s="153"/>
      <c r="O54" s="147"/>
    </row>
    <row r="55" spans="1:16">
      <c r="A55" s="32" t="str">
        <f t="shared" si="17"/>
        <v>Desember</v>
      </c>
      <c r="B55" s="32">
        <f t="shared" ref="B55" si="42">B14-B13</f>
        <v>4160034.8440000415</v>
      </c>
      <c r="C55" s="32">
        <f t="shared" si="19"/>
        <v>4734254.7300000489</v>
      </c>
      <c r="D55" s="32">
        <f t="shared" si="19"/>
        <v>0</v>
      </c>
      <c r="E55" s="153"/>
      <c r="F55" s="32">
        <f t="shared" ref="F55" si="43">F14-F13</f>
        <v>786348.52199999988</v>
      </c>
      <c r="G55" s="32">
        <f t="shared" si="35"/>
        <v>905738.85499999672</v>
      </c>
      <c r="H55" s="32">
        <f t="shared" si="35"/>
        <v>0</v>
      </c>
      <c r="I55" s="153"/>
      <c r="J55" s="32">
        <f t="shared" si="13"/>
        <v>4946383.3660000414</v>
      </c>
      <c r="K55" s="32">
        <f t="shared" si="14"/>
        <v>5639993.5850000456</v>
      </c>
      <c r="L55" s="32">
        <f t="shared" si="15"/>
        <v>0</v>
      </c>
      <c r="M55" s="153"/>
      <c r="O55" s="147"/>
    </row>
    <row r="56" spans="1:16">
      <c r="A56" s="155" t="s">
        <v>441</v>
      </c>
      <c r="B56" s="155">
        <f>SUM(B44:B55)</f>
        <v>213344145.97700018</v>
      </c>
      <c r="C56" s="155">
        <f>SUM(C44:C55)</f>
        <v>236446558.73000005</v>
      </c>
      <c r="D56" s="155">
        <f>SUM(D44:D55)</f>
        <v>155561050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30761325</v>
      </c>
      <c r="I56" s="156"/>
      <c r="J56" s="155">
        <f t="shared" si="13"/>
        <v>255034116.97700018</v>
      </c>
      <c r="K56" s="155">
        <f t="shared" si="14"/>
        <v>282342445.58500004</v>
      </c>
      <c r="L56" s="155">
        <f t="shared" si="15"/>
        <v>186322375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2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Anita Ekle Kildahl</cp:lastModifiedBy>
  <cp:revision/>
  <dcterms:created xsi:type="dcterms:W3CDTF">2019-11-19T09:55:59Z</dcterms:created>
  <dcterms:modified xsi:type="dcterms:W3CDTF">2026-08-17T10:58:51Z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