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102" documentId="8_{526EEBF5-C378-436F-9A23-04AC03A17BB6}" xr6:coauthVersionLast="47" xr6:coauthVersionMax="47" xr10:uidLastSave="{688C4B49-A6D5-4E82-AE65-5554F0A5A58E}"/>
  <bookViews>
    <workbookView xWindow="14895" yWindow="-21720" windowWidth="51840" windowHeight="21120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4" l="1"/>
  <c r="H36" i="4"/>
  <c r="L36" i="4"/>
  <c r="M45" i="4" l="1"/>
  <c r="E45" i="4"/>
  <c r="D45" i="4"/>
  <c r="L25" i="4"/>
  <c r="D25" i="4"/>
  <c r="I45" i="4"/>
  <c r="H47" i="4"/>
  <c r="H45" i="4"/>
  <c r="I44" i="4"/>
  <c r="H25" i="4"/>
  <c r="R35" i="1" l="1"/>
  <c r="R76" i="1"/>
  <c r="R174" i="1"/>
  <c r="R188" i="1"/>
  <c r="R217" i="1"/>
  <c r="R256" i="1"/>
  <c r="R287" i="1"/>
  <c r="R314" i="1"/>
  <c r="R315" i="1"/>
  <c r="R319" i="1"/>
  <c r="R324" i="1"/>
  <c r="R327" i="1"/>
  <c r="R352" i="1"/>
  <c r="R353" i="1"/>
  <c r="R355" i="1"/>
  <c r="R361" i="1"/>
  <c r="R14" i="1"/>
  <c r="R23" i="1"/>
  <c r="R37" i="1"/>
  <c r="R56" i="1"/>
  <c r="R70" i="1"/>
  <c r="R71" i="1"/>
  <c r="R84" i="1"/>
  <c r="R98" i="1"/>
  <c r="R107" i="1"/>
  <c r="R113" i="1"/>
  <c r="R126" i="1"/>
  <c r="R127" i="1"/>
  <c r="R140" i="1"/>
  <c r="R154" i="1"/>
  <c r="R155" i="1"/>
  <c r="R163" i="1"/>
  <c r="R169" i="1"/>
  <c r="R183" i="1"/>
  <c r="R191" i="1"/>
  <c r="R196" i="1"/>
  <c r="R210" i="1"/>
  <c r="R219" i="1"/>
  <c r="R224" i="1"/>
  <c r="R247" i="1"/>
  <c r="R252" i="1"/>
  <c r="R253" i="1"/>
  <c r="R263" i="1"/>
  <c r="R267" i="1"/>
  <c r="R275" i="1"/>
  <c r="R277" i="1"/>
  <c r="R281" i="1"/>
  <c r="R289" i="1"/>
  <c r="R291" i="1"/>
  <c r="R294" i="1"/>
  <c r="R295" i="1"/>
  <c r="R296" i="1"/>
  <c r="R299" i="1"/>
  <c r="R303" i="1"/>
  <c r="R306" i="1"/>
  <c r="R307" i="1"/>
  <c r="R308" i="1"/>
  <c r="R317" i="1"/>
  <c r="R323" i="1"/>
  <c r="R331" i="1"/>
  <c r="R333" i="1"/>
  <c r="R334" i="1"/>
  <c r="R337" i="1"/>
  <c r="R338" i="1"/>
  <c r="R351" i="1"/>
  <c r="R363" i="1"/>
  <c r="N23" i="3"/>
  <c r="E18" i="1"/>
  <c r="R130" i="1"/>
  <c r="E202" i="1"/>
  <c r="E214" i="1"/>
  <c r="E248" i="1"/>
  <c r="S248" i="1" s="1"/>
  <c r="E258" i="1"/>
  <c r="E271" i="1"/>
  <c r="E276" i="1"/>
  <c r="S276" i="1" s="1"/>
  <c r="R278" i="1"/>
  <c r="E280" i="1"/>
  <c r="S280" i="1" s="1"/>
  <c r="E284" i="1"/>
  <c r="E285" i="1"/>
  <c r="E286" i="1"/>
  <c r="R304" i="1"/>
  <c r="E318" i="1"/>
  <c r="S318" i="1" s="1"/>
  <c r="E325" i="1"/>
  <c r="E331" i="1"/>
  <c r="E332" i="1"/>
  <c r="R346" i="1"/>
  <c r="E349" i="1"/>
  <c r="S349" i="1" s="1"/>
  <c r="E360" i="1"/>
  <c r="E361" i="1"/>
  <c r="E16" i="1"/>
  <c r="S16" i="1" s="1"/>
  <c r="E17" i="1"/>
  <c r="S17" i="1" s="1"/>
  <c r="R30" i="1"/>
  <c r="R31" i="1"/>
  <c r="E32" i="1"/>
  <c r="E41" i="1"/>
  <c r="S41" i="1" s="1"/>
  <c r="E44" i="1"/>
  <c r="S44" i="1" s="1"/>
  <c r="E45" i="1"/>
  <c r="R58" i="1"/>
  <c r="R59" i="1"/>
  <c r="E69" i="1"/>
  <c r="R72" i="1"/>
  <c r="R73" i="1"/>
  <c r="R83" i="1"/>
  <c r="E86" i="1"/>
  <c r="R100" i="1"/>
  <c r="R101" i="1"/>
  <c r="E111" i="1"/>
  <c r="S111" i="1" s="1"/>
  <c r="R114" i="1"/>
  <c r="E115" i="1"/>
  <c r="E119" i="1"/>
  <c r="R125" i="1"/>
  <c r="R139" i="1"/>
  <c r="E142" i="1"/>
  <c r="S142" i="1" s="1"/>
  <c r="E153" i="1"/>
  <c r="S153" i="1" s="1"/>
  <c r="E167" i="1"/>
  <c r="R170" i="1"/>
  <c r="E184" i="1"/>
  <c r="S184" i="1" s="1"/>
  <c r="R185" i="1"/>
  <c r="R195" i="1"/>
  <c r="E199" i="1"/>
  <c r="R209" i="1"/>
  <c r="R212" i="1"/>
  <c r="R213" i="1"/>
  <c r="E226" i="1"/>
  <c r="S226" i="1" s="1"/>
  <c r="E237" i="1"/>
  <c r="S237" i="1" s="1"/>
  <c r="R240" i="1"/>
  <c r="R241" i="1"/>
  <c r="E254" i="1"/>
  <c r="S254" i="1" s="1"/>
  <c r="E255" i="1"/>
  <c r="S255" i="1" s="1"/>
  <c r="E265" i="1"/>
  <c r="S265" i="1" s="1"/>
  <c r="R268" i="1"/>
  <c r="R269" i="1"/>
  <c r="R282" i="1"/>
  <c r="E293" i="1"/>
  <c r="E297" i="1"/>
  <c r="E301" i="1"/>
  <c r="E310" i="1"/>
  <c r="E311" i="1"/>
  <c r="E321" i="1"/>
  <c r="R322" i="1"/>
  <c r="E343" i="1"/>
  <c r="E350" i="1"/>
  <c r="E352" i="1"/>
  <c r="E353" i="1"/>
  <c r="E129" i="1"/>
  <c r="R143" i="1"/>
  <c r="R157" i="1"/>
  <c r="E171" i="1"/>
  <c r="E196" i="1"/>
  <c r="E204" i="1"/>
  <c r="S204" i="1" s="1"/>
  <c r="E220" i="1"/>
  <c r="R222" i="1"/>
  <c r="E227" i="1"/>
  <c r="E236" i="1"/>
  <c r="R238" i="1"/>
  <c r="E241" i="1"/>
  <c r="E246" i="1"/>
  <c r="E252" i="1"/>
  <c r="R262" i="1"/>
  <c r="E264" i="1"/>
  <c r="S264" i="1" s="1"/>
  <c r="E274" i="1"/>
  <c r="S274" i="1" s="1"/>
  <c r="R276" i="1"/>
  <c r="E279" i="1"/>
  <c r="R283" i="1"/>
  <c r="R288" i="1"/>
  <c r="E294" i="1"/>
  <c r="E302" i="1"/>
  <c r="S302" i="1" s="1"/>
  <c r="E306" i="1"/>
  <c r="S306" i="1" s="1"/>
  <c r="R311" i="1"/>
  <c r="E316" i="1"/>
  <c r="E320" i="1"/>
  <c r="E330" i="1"/>
  <c r="S330" i="1" s="1"/>
  <c r="E334" i="1"/>
  <c r="R335" i="1"/>
  <c r="E336" i="1"/>
  <c r="R339" i="1"/>
  <c r="E347" i="1"/>
  <c r="R349" i="1"/>
  <c r="R358" i="1"/>
  <c r="E359" i="1"/>
  <c r="S359" i="1" s="1"/>
  <c r="R362" i="1"/>
  <c r="E288" i="1"/>
  <c r="S288" i="1" s="1"/>
  <c r="R302" i="1"/>
  <c r="R321" i="1"/>
  <c r="R345" i="1"/>
  <c r="R344" i="1"/>
  <c r="H15" i="4"/>
  <c r="D15" i="4"/>
  <c r="T365" i="1"/>
  <c r="E8" i="1"/>
  <c r="X365" i="1"/>
  <c r="Y365" i="1" s="1"/>
  <c r="Y8" i="1"/>
  <c r="E9" i="1"/>
  <c r="S9" i="1" s="1"/>
  <c r="Y9" i="1"/>
  <c r="E10" i="1"/>
  <c r="Y10" i="1"/>
  <c r="E11" i="1"/>
  <c r="S11" i="1" s="1"/>
  <c r="Y11" i="1"/>
  <c r="E12" i="1"/>
  <c r="Y12" i="1"/>
  <c r="E13" i="1"/>
  <c r="S13" i="1" s="1"/>
  <c r="Y13" i="1"/>
  <c r="E14" i="1"/>
  <c r="Y14" i="1"/>
  <c r="E15" i="1"/>
  <c r="Y15" i="1"/>
  <c r="Y16" i="1"/>
  <c r="Y17" i="1"/>
  <c r="Y18" i="1"/>
  <c r="Y19" i="1"/>
  <c r="Y20" i="1"/>
  <c r="Y21" i="1"/>
  <c r="E22" i="1"/>
  <c r="S22" i="1" s="1"/>
  <c r="Y22" i="1"/>
  <c r="E23" i="1"/>
  <c r="S23" i="1" s="1"/>
  <c r="Y23" i="1"/>
  <c r="E24" i="1"/>
  <c r="S24" i="1" s="1"/>
  <c r="Y24" i="1"/>
  <c r="E25" i="1"/>
  <c r="S25" i="1" s="1"/>
  <c r="Y25" i="1"/>
  <c r="E26" i="1"/>
  <c r="S26" i="1" s="1"/>
  <c r="Y26" i="1"/>
  <c r="E27" i="1"/>
  <c r="S27" i="1" s="1"/>
  <c r="Y27" i="1"/>
  <c r="E28" i="1"/>
  <c r="S28" i="1" s="1"/>
  <c r="Y28" i="1"/>
  <c r="E29" i="1"/>
  <c r="S29" i="1" s="1"/>
  <c r="Y29" i="1"/>
  <c r="E30" i="1"/>
  <c r="S30" i="1" s="1"/>
  <c r="Y30" i="1"/>
  <c r="Y31" i="1"/>
  <c r="Y32" i="1"/>
  <c r="Y33" i="1"/>
  <c r="Y34" i="1"/>
  <c r="Y35" i="1"/>
  <c r="E36" i="1"/>
  <c r="S36" i="1" s="1"/>
  <c r="Y36" i="1"/>
  <c r="E37" i="1"/>
  <c r="S37" i="1" s="1"/>
  <c r="Y37" i="1"/>
  <c r="E38" i="1"/>
  <c r="S38" i="1" s="1"/>
  <c r="Y38" i="1"/>
  <c r="E39" i="1"/>
  <c r="S39" i="1" s="1"/>
  <c r="Y39" i="1"/>
  <c r="E40" i="1"/>
  <c r="S40" i="1" s="1"/>
  <c r="Y40" i="1"/>
  <c r="Y41" i="1"/>
  <c r="E42" i="1"/>
  <c r="Y42" i="1"/>
  <c r="E43" i="1"/>
  <c r="Y43" i="1"/>
  <c r="Y44" i="1"/>
  <c r="Y45" i="1"/>
  <c r="Y46" i="1"/>
  <c r="Y47" i="1"/>
  <c r="Y48" i="1"/>
  <c r="Y49" i="1"/>
  <c r="E50" i="1"/>
  <c r="Y50" i="1"/>
  <c r="E51" i="1"/>
  <c r="S51" i="1" s="1"/>
  <c r="Y51" i="1"/>
  <c r="E52" i="1"/>
  <c r="S52" i="1" s="1"/>
  <c r="Y52" i="1"/>
  <c r="E53" i="1"/>
  <c r="S53" i="1" s="1"/>
  <c r="Y53" i="1"/>
  <c r="E54" i="1"/>
  <c r="Y54" i="1"/>
  <c r="E55" i="1"/>
  <c r="S55" i="1" s="1"/>
  <c r="Y55" i="1"/>
  <c r="E56" i="1"/>
  <c r="S56" i="1" s="1"/>
  <c r="Y56" i="1"/>
  <c r="E57" i="1"/>
  <c r="Y57" i="1"/>
  <c r="Y58" i="1"/>
  <c r="Y59" i="1"/>
  <c r="Y60" i="1"/>
  <c r="Y61" i="1"/>
  <c r="Y62" i="1"/>
  <c r="Y63" i="1"/>
  <c r="E64" i="1"/>
  <c r="S64" i="1" s="1"/>
  <c r="Y64" i="1"/>
  <c r="E65" i="1"/>
  <c r="S65" i="1" s="1"/>
  <c r="Y65" i="1"/>
  <c r="E66" i="1"/>
  <c r="S66" i="1" s="1"/>
  <c r="Y66" i="1"/>
  <c r="E67" i="1"/>
  <c r="S67" i="1" s="1"/>
  <c r="Y67" i="1"/>
  <c r="E68" i="1"/>
  <c r="S68" i="1" s="1"/>
  <c r="Y68" i="1"/>
  <c r="Y69" i="1"/>
  <c r="E70" i="1"/>
  <c r="Y70" i="1"/>
  <c r="E71" i="1"/>
  <c r="Y71" i="1"/>
  <c r="E72" i="1"/>
  <c r="S72" i="1" s="1"/>
  <c r="Y72" i="1"/>
  <c r="Y73" i="1"/>
  <c r="Y74" i="1"/>
  <c r="Y75" i="1"/>
  <c r="Y76" i="1"/>
  <c r="Y77" i="1"/>
  <c r="E78" i="1"/>
  <c r="S78" i="1" s="1"/>
  <c r="Y78" i="1"/>
  <c r="E79" i="1"/>
  <c r="S79" i="1" s="1"/>
  <c r="Y79" i="1"/>
  <c r="E80" i="1"/>
  <c r="S80" i="1" s="1"/>
  <c r="Y80" i="1"/>
  <c r="E81" i="1"/>
  <c r="S81" i="1" s="1"/>
  <c r="Y81" i="1"/>
  <c r="E82" i="1"/>
  <c r="S82" i="1" s="1"/>
  <c r="Y82" i="1"/>
  <c r="Y83" i="1"/>
  <c r="E84" i="1"/>
  <c r="S84" i="1" s="1"/>
  <c r="Y84" i="1"/>
  <c r="E85" i="1"/>
  <c r="S85" i="1" s="1"/>
  <c r="Y85" i="1"/>
  <c r="Y86" i="1"/>
  <c r="E87" i="1"/>
  <c r="Y87" i="1"/>
  <c r="Y88" i="1"/>
  <c r="Y89" i="1"/>
  <c r="Y90" i="1"/>
  <c r="Y91" i="1"/>
  <c r="E92" i="1"/>
  <c r="S92" i="1" s="1"/>
  <c r="Y92" i="1"/>
  <c r="E93" i="1"/>
  <c r="S93" i="1" s="1"/>
  <c r="Y93" i="1"/>
  <c r="E94" i="1"/>
  <c r="S94" i="1" s="1"/>
  <c r="Y94" i="1"/>
  <c r="E95" i="1"/>
  <c r="S95" i="1" s="1"/>
  <c r="Y95" i="1"/>
  <c r="E96" i="1"/>
  <c r="S96" i="1" s="1"/>
  <c r="Y96" i="1"/>
  <c r="E97" i="1"/>
  <c r="S97" i="1" s="1"/>
  <c r="Y97" i="1"/>
  <c r="E98" i="1"/>
  <c r="Y98" i="1"/>
  <c r="E99" i="1"/>
  <c r="Y99" i="1"/>
  <c r="Y100" i="1"/>
  <c r="Y101" i="1"/>
  <c r="Y102" i="1"/>
  <c r="Y103" i="1"/>
  <c r="Y104" i="1"/>
  <c r="Y105" i="1"/>
  <c r="E106" i="1"/>
  <c r="Y106" i="1"/>
  <c r="E107" i="1"/>
  <c r="S107" i="1" s="1"/>
  <c r="Y107" i="1"/>
  <c r="E108" i="1"/>
  <c r="S108" i="1" s="1"/>
  <c r="Y108" i="1"/>
  <c r="E109" i="1"/>
  <c r="S109" i="1" s="1"/>
  <c r="Y109" i="1"/>
  <c r="E110" i="1"/>
  <c r="S110" i="1" s="1"/>
  <c r="Y110" i="1"/>
  <c r="Y111" i="1"/>
  <c r="E112" i="1"/>
  <c r="S112" i="1" s="1"/>
  <c r="Y112" i="1"/>
  <c r="E113" i="1"/>
  <c r="Y113" i="1"/>
  <c r="E114" i="1"/>
  <c r="S114" i="1" s="1"/>
  <c r="Y114" i="1"/>
  <c r="Y115" i="1"/>
  <c r="Y116" i="1"/>
  <c r="Y117" i="1"/>
  <c r="Y118" i="1"/>
  <c r="Y119" i="1"/>
  <c r="E120" i="1"/>
  <c r="S120" i="1" s="1"/>
  <c r="Y120" i="1"/>
  <c r="E121" i="1"/>
  <c r="S121" i="1" s="1"/>
  <c r="Y121" i="1"/>
  <c r="E122" i="1"/>
  <c r="S122" i="1" s="1"/>
  <c r="Y122" i="1"/>
  <c r="E123" i="1"/>
  <c r="S123" i="1" s="1"/>
  <c r="Y123" i="1"/>
  <c r="E124" i="1"/>
  <c r="S124" i="1" s="1"/>
  <c r="Y124" i="1"/>
  <c r="Y125" i="1"/>
  <c r="E126" i="1"/>
  <c r="S126" i="1" s="1"/>
  <c r="Y126" i="1"/>
  <c r="E127" i="1"/>
  <c r="Y127" i="1"/>
  <c r="E128" i="1"/>
  <c r="S128" i="1" s="1"/>
  <c r="Y128" i="1"/>
  <c r="Y129" i="1"/>
  <c r="Y130" i="1"/>
  <c r="Y131" i="1"/>
  <c r="Y132" i="1"/>
  <c r="Y133" i="1"/>
  <c r="E134" i="1"/>
  <c r="S134" i="1" s="1"/>
  <c r="Y134" i="1"/>
  <c r="E135" i="1"/>
  <c r="Y135" i="1"/>
  <c r="E136" i="1"/>
  <c r="Y136" i="1"/>
  <c r="E137" i="1"/>
  <c r="Y137" i="1"/>
  <c r="E138" i="1"/>
  <c r="Y138" i="1"/>
  <c r="E139" i="1"/>
  <c r="Y139" i="1"/>
  <c r="E140" i="1"/>
  <c r="Y140" i="1"/>
  <c r="E141" i="1"/>
  <c r="S141" i="1" s="1"/>
  <c r="Y141" i="1"/>
  <c r="Y142" i="1"/>
  <c r="Y143" i="1"/>
  <c r="Y144" i="1"/>
  <c r="Y145" i="1"/>
  <c r="Y146" i="1"/>
  <c r="Y147" i="1"/>
  <c r="E148" i="1"/>
  <c r="S148" i="1" s="1"/>
  <c r="Y148" i="1"/>
  <c r="E149" i="1"/>
  <c r="S149" i="1" s="1"/>
  <c r="Y149" i="1"/>
  <c r="E150" i="1"/>
  <c r="Y150" i="1"/>
  <c r="E151" i="1"/>
  <c r="Y151" i="1"/>
  <c r="E152" i="1"/>
  <c r="S152" i="1" s="1"/>
  <c r="Y152" i="1"/>
  <c r="Y153" i="1"/>
  <c r="E154" i="1"/>
  <c r="Y154" i="1"/>
  <c r="E155" i="1"/>
  <c r="S155" i="1" s="1"/>
  <c r="Y155" i="1"/>
  <c r="E156" i="1"/>
  <c r="S156" i="1" s="1"/>
  <c r="Y156" i="1"/>
  <c r="Y157" i="1"/>
  <c r="Y158" i="1"/>
  <c r="Y159" i="1"/>
  <c r="Y160" i="1"/>
  <c r="Y161" i="1"/>
  <c r="E162" i="1"/>
  <c r="S162" i="1" s="1"/>
  <c r="Y162" i="1"/>
  <c r="E163" i="1"/>
  <c r="Y163" i="1"/>
  <c r="E164" i="1"/>
  <c r="Y164" i="1"/>
  <c r="E165" i="1"/>
  <c r="S165" i="1" s="1"/>
  <c r="Y165" i="1"/>
  <c r="E166" i="1"/>
  <c r="S166" i="1" s="1"/>
  <c r="Y166" i="1"/>
  <c r="Y167" i="1"/>
  <c r="E168" i="1"/>
  <c r="Y168" i="1"/>
  <c r="E169" i="1"/>
  <c r="Y169" i="1"/>
  <c r="E170" i="1"/>
  <c r="S170" i="1" s="1"/>
  <c r="Y170" i="1"/>
  <c r="Y171" i="1"/>
  <c r="Y172" i="1"/>
  <c r="Y173" i="1"/>
  <c r="Y174" i="1"/>
  <c r="Y175" i="1"/>
  <c r="E176" i="1"/>
  <c r="S176" i="1" s="1"/>
  <c r="Y176" i="1"/>
  <c r="E177" i="1"/>
  <c r="S177" i="1" s="1"/>
  <c r="Y177" i="1"/>
  <c r="E178" i="1"/>
  <c r="S178" i="1" s="1"/>
  <c r="Y178" i="1"/>
  <c r="E179" i="1"/>
  <c r="Y179" i="1"/>
  <c r="E180" i="1"/>
  <c r="S180" i="1" s="1"/>
  <c r="Y180" i="1"/>
  <c r="E181" i="1"/>
  <c r="S181" i="1" s="1"/>
  <c r="Y181" i="1"/>
  <c r="E182" i="1"/>
  <c r="Y182" i="1"/>
  <c r="E183" i="1"/>
  <c r="S183" i="1" s="1"/>
  <c r="Y183" i="1"/>
  <c r="Y184" i="1"/>
  <c r="Y185" i="1"/>
  <c r="Y186" i="1"/>
  <c r="Y187" i="1"/>
  <c r="Y188" i="1"/>
  <c r="Y189" i="1"/>
  <c r="E190" i="1"/>
  <c r="S190" i="1" s="1"/>
  <c r="Y190" i="1"/>
  <c r="E191" i="1"/>
  <c r="S191" i="1" s="1"/>
  <c r="Y191" i="1"/>
  <c r="E192" i="1"/>
  <c r="Y192" i="1"/>
  <c r="E193" i="1"/>
  <c r="S193" i="1" s="1"/>
  <c r="Y193" i="1"/>
  <c r="E194" i="1"/>
  <c r="S194" i="1" s="1"/>
  <c r="Y194" i="1"/>
  <c r="Y195" i="1"/>
  <c r="Y196" i="1"/>
  <c r="E197" i="1"/>
  <c r="Y197" i="1"/>
  <c r="E198" i="1"/>
  <c r="Y198" i="1"/>
  <c r="Y199" i="1"/>
  <c r="Y200" i="1"/>
  <c r="Y201" i="1"/>
  <c r="Y202" i="1"/>
  <c r="Y203" i="1"/>
  <c r="Y204" i="1"/>
  <c r="E205" i="1"/>
  <c r="S205" i="1" s="1"/>
  <c r="Y205" i="1"/>
  <c r="E206" i="1"/>
  <c r="S206" i="1" s="1"/>
  <c r="Y206" i="1"/>
  <c r="E207" i="1"/>
  <c r="Y207" i="1"/>
  <c r="E208" i="1"/>
  <c r="S208" i="1" s="1"/>
  <c r="Y208" i="1"/>
  <c r="E209" i="1"/>
  <c r="Y209" i="1"/>
  <c r="E210" i="1"/>
  <c r="Y210" i="1"/>
  <c r="E211" i="1"/>
  <c r="S211" i="1" s="1"/>
  <c r="Y211" i="1"/>
  <c r="E212" i="1"/>
  <c r="S212" i="1" s="1"/>
  <c r="Y212" i="1"/>
  <c r="Y213" i="1"/>
  <c r="Y214" i="1"/>
  <c r="Y215" i="1"/>
  <c r="Y216" i="1"/>
  <c r="Y217" i="1"/>
  <c r="E218" i="1"/>
  <c r="S218" i="1" s="1"/>
  <c r="Y218" i="1"/>
  <c r="E219" i="1"/>
  <c r="S219" i="1" s="1"/>
  <c r="Y219" i="1"/>
  <c r="Y220" i="1"/>
  <c r="E221" i="1"/>
  <c r="S221" i="1" s="1"/>
  <c r="Y221" i="1"/>
  <c r="E222" i="1"/>
  <c r="Y222" i="1"/>
  <c r="E223" i="1"/>
  <c r="Y223" i="1"/>
  <c r="E224" i="1"/>
  <c r="Y224" i="1"/>
  <c r="E225" i="1"/>
  <c r="Y225" i="1"/>
  <c r="Y226" i="1"/>
  <c r="Y227" i="1"/>
  <c r="Y228" i="1"/>
  <c r="Y229" i="1"/>
  <c r="Y230" i="1"/>
  <c r="Y231" i="1"/>
  <c r="E232" i="1"/>
  <c r="S232" i="1" s="1"/>
  <c r="Y232" i="1"/>
  <c r="E233" i="1"/>
  <c r="S233" i="1" s="1"/>
  <c r="Y233" i="1"/>
  <c r="E234" i="1"/>
  <c r="S234" i="1" s="1"/>
  <c r="Y234" i="1"/>
  <c r="E235" i="1"/>
  <c r="Y235" i="1"/>
  <c r="Y236" i="1"/>
  <c r="Y237" i="1"/>
  <c r="E238" i="1"/>
  <c r="Y238" i="1"/>
  <c r="E239" i="1"/>
  <c r="S239" i="1" s="1"/>
  <c r="Y239" i="1"/>
  <c r="E240" i="1"/>
  <c r="S240" i="1" s="1"/>
  <c r="Y240" i="1"/>
  <c r="Y241" i="1"/>
  <c r="Y242" i="1"/>
  <c r="Y243" i="1"/>
  <c r="Y244" i="1"/>
  <c r="Y245" i="1"/>
  <c r="Y246" i="1"/>
  <c r="E247" i="1"/>
  <c r="S247" i="1" s="1"/>
  <c r="Y247" i="1"/>
  <c r="Y248" i="1"/>
  <c r="E249" i="1"/>
  <c r="Y249" i="1"/>
  <c r="E250" i="1"/>
  <c r="Y250" i="1"/>
  <c r="E251" i="1"/>
  <c r="S251" i="1" s="1"/>
  <c r="Y251" i="1"/>
  <c r="Y252" i="1"/>
  <c r="E253" i="1"/>
  <c r="Y253" i="1"/>
  <c r="Y254" i="1"/>
  <c r="Y255" i="1"/>
  <c r="Y256" i="1"/>
  <c r="Y257" i="1"/>
  <c r="Y258" i="1"/>
  <c r="Y259" i="1"/>
  <c r="E260" i="1"/>
  <c r="S260" i="1" s="1"/>
  <c r="Y260" i="1"/>
  <c r="E261" i="1"/>
  <c r="Y261" i="1"/>
  <c r="E262" i="1"/>
  <c r="S262" i="1" s="1"/>
  <c r="Y262" i="1"/>
  <c r="E263" i="1"/>
  <c r="Y263" i="1"/>
  <c r="Y264" i="1"/>
  <c r="Y265" i="1"/>
  <c r="E266" i="1"/>
  <c r="S266" i="1" s="1"/>
  <c r="Y266" i="1"/>
  <c r="E267" i="1"/>
  <c r="Y267" i="1"/>
  <c r="E268" i="1"/>
  <c r="S268" i="1" s="1"/>
  <c r="Y268" i="1"/>
  <c r="E269" i="1"/>
  <c r="Y269" i="1"/>
  <c r="Y270" i="1"/>
  <c r="Y271" i="1"/>
  <c r="Y272" i="1"/>
  <c r="Y273" i="1"/>
  <c r="Y274" i="1"/>
  <c r="E275" i="1"/>
  <c r="Y275" i="1"/>
  <c r="Y276" i="1"/>
  <c r="E277" i="1"/>
  <c r="Y277" i="1"/>
  <c r="E278" i="1"/>
  <c r="S278" i="1" s="1"/>
  <c r="Y278" i="1"/>
  <c r="Y279" i="1"/>
  <c r="Y280" i="1"/>
  <c r="E281" i="1"/>
  <c r="Y281" i="1"/>
  <c r="Y282" i="1"/>
  <c r="Y283" i="1"/>
  <c r="Y284" i="1"/>
  <c r="Y285" i="1"/>
  <c r="Y286" i="1"/>
  <c r="Y287" i="1"/>
  <c r="Y288" i="1"/>
  <c r="E289" i="1"/>
  <c r="Y289" i="1"/>
  <c r="E290" i="1"/>
  <c r="S290" i="1" s="1"/>
  <c r="Y290" i="1"/>
  <c r="E291" i="1"/>
  <c r="Y291" i="1"/>
  <c r="E292" i="1"/>
  <c r="S292" i="1" s="1"/>
  <c r="Y292" i="1"/>
  <c r="Y293" i="1"/>
  <c r="Y294" i="1"/>
  <c r="E295" i="1"/>
  <c r="Y295" i="1"/>
  <c r="E296" i="1"/>
  <c r="Y296" i="1"/>
  <c r="Y297" i="1"/>
  <c r="Y298" i="1"/>
  <c r="Y299" i="1"/>
  <c r="Y300" i="1"/>
  <c r="Y301" i="1"/>
  <c r="Y302" i="1"/>
  <c r="E303" i="1"/>
  <c r="Y303" i="1"/>
  <c r="Y304" i="1"/>
  <c r="E305" i="1"/>
  <c r="Y305" i="1"/>
  <c r="Y306" i="1"/>
  <c r="E307" i="1"/>
  <c r="S307" i="1" s="1"/>
  <c r="Y307" i="1"/>
  <c r="E308" i="1"/>
  <c r="S308" i="1" s="1"/>
  <c r="Y308" i="1"/>
  <c r="E309" i="1"/>
  <c r="Y309" i="1"/>
  <c r="Y310" i="1"/>
  <c r="Y311" i="1"/>
  <c r="Y312" i="1"/>
  <c r="Y313" i="1"/>
  <c r="Y314" i="1"/>
  <c r="Y315" i="1"/>
  <c r="Y316" i="1"/>
  <c r="E317" i="1"/>
  <c r="S317" i="1" s="1"/>
  <c r="Y317" i="1"/>
  <c r="Y318" i="1"/>
  <c r="E319" i="1"/>
  <c r="S319" i="1" s="1"/>
  <c r="Y319" i="1"/>
  <c r="Y320" i="1"/>
  <c r="Y321" i="1"/>
  <c r="Y322" i="1"/>
  <c r="E323" i="1"/>
  <c r="Y323" i="1"/>
  <c r="Y324" i="1"/>
  <c r="Y325" i="1"/>
  <c r="Y326" i="1"/>
  <c r="Y327" i="1"/>
  <c r="Y328" i="1"/>
  <c r="Y329" i="1"/>
  <c r="Y330" i="1"/>
  <c r="Y331" i="1"/>
  <c r="Y332" i="1"/>
  <c r="E333" i="1"/>
  <c r="Y333" i="1"/>
  <c r="Y334" i="1"/>
  <c r="Y335" i="1"/>
  <c r="Y336" i="1"/>
  <c r="E337" i="1"/>
  <c r="Y337" i="1"/>
  <c r="E338" i="1"/>
  <c r="Y338" i="1"/>
  <c r="Y339" i="1"/>
  <c r="Y340" i="1"/>
  <c r="Y341" i="1"/>
  <c r="Y342" i="1"/>
  <c r="Y343" i="1"/>
  <c r="E344" i="1"/>
  <c r="Y344" i="1"/>
  <c r="E345" i="1"/>
  <c r="S345" i="1" s="1"/>
  <c r="Y345" i="1"/>
  <c r="Y346" i="1"/>
  <c r="Y347" i="1"/>
  <c r="E348" i="1"/>
  <c r="Y348" i="1"/>
  <c r="Y349" i="1"/>
  <c r="Y350" i="1"/>
  <c r="E351" i="1"/>
  <c r="S351" i="1" s="1"/>
  <c r="Y351" i="1"/>
  <c r="Y352" i="1"/>
  <c r="Y353" i="1"/>
  <c r="Y354" i="1"/>
  <c r="Y355" i="1"/>
  <c r="Y356" i="1"/>
  <c r="Y357" i="1"/>
  <c r="E358" i="1"/>
  <c r="S358" i="1" s="1"/>
  <c r="Y358" i="1"/>
  <c r="Y359" i="1"/>
  <c r="Y360" i="1"/>
  <c r="Y361" i="1"/>
  <c r="Y362" i="1"/>
  <c r="Y363" i="1"/>
  <c r="E7" i="1"/>
  <c r="Y7" i="1"/>
  <c r="K23" i="3"/>
  <c r="Q23" i="3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4" i="3"/>
  <c r="N15" i="3"/>
  <c r="N16" i="3"/>
  <c r="N17" i="3"/>
  <c r="N18" i="3"/>
  <c r="N19" i="3"/>
  <c r="N20" i="3"/>
  <c r="N21" i="3"/>
  <c r="D11" i="3"/>
  <c r="E11" i="3" s="1"/>
  <c r="O11" i="3"/>
  <c r="D12" i="3"/>
  <c r="O12" i="3" s="1"/>
  <c r="D13" i="3"/>
  <c r="O13" i="3" s="1"/>
  <c r="D14" i="3"/>
  <c r="O14" i="3" s="1"/>
  <c r="D15" i="3"/>
  <c r="O15" i="3" s="1"/>
  <c r="D16" i="3"/>
  <c r="O16" i="3"/>
  <c r="D17" i="3"/>
  <c r="O17" i="3"/>
  <c r="D18" i="3"/>
  <c r="E18" i="3" s="1"/>
  <c r="O18" i="3"/>
  <c r="D19" i="3"/>
  <c r="O19" i="3" s="1"/>
  <c r="D20" i="3"/>
  <c r="O20" i="3" s="1"/>
  <c r="D21" i="3"/>
  <c r="O21" i="3"/>
  <c r="L15" i="4"/>
  <c r="K3" i="3"/>
  <c r="H24" i="4"/>
  <c r="I43" i="4"/>
  <c r="H44" i="4"/>
  <c r="H48" i="4"/>
  <c r="H49" i="4"/>
  <c r="H50" i="4"/>
  <c r="H51" i="4"/>
  <c r="H52" i="4"/>
  <c r="H53" i="4"/>
  <c r="H54" i="4"/>
  <c r="H55" i="4"/>
  <c r="D44" i="4"/>
  <c r="L46" i="4"/>
  <c r="D47" i="4"/>
  <c r="L47" i="4"/>
  <c r="D48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L49" i="4"/>
  <c r="E44" i="4"/>
  <c r="L45" i="4"/>
  <c r="D56" i="4"/>
  <c r="L44" i="4"/>
  <c r="K55" i="4"/>
  <c r="R15" i="1"/>
  <c r="R39" i="1"/>
  <c r="R55" i="1"/>
  <c r="R348" i="1"/>
  <c r="R347" i="1"/>
  <c r="R316" i="1"/>
  <c r="R309" i="1"/>
  <c r="R305" i="1"/>
  <c r="R292" i="1"/>
  <c r="R280" i="1"/>
  <c r="R266" i="1"/>
  <c r="R264" i="1"/>
  <c r="R261" i="1"/>
  <c r="R260" i="1"/>
  <c r="R254" i="1"/>
  <c r="R251" i="1"/>
  <c r="R250" i="1"/>
  <c r="R249" i="1"/>
  <c r="R248" i="1"/>
  <c r="R237" i="1"/>
  <c r="R236" i="1"/>
  <c r="R235" i="1"/>
  <c r="R234" i="1"/>
  <c r="R233" i="1"/>
  <c r="R232" i="1"/>
  <c r="R226" i="1"/>
  <c r="R225" i="1"/>
  <c r="R221" i="1"/>
  <c r="R220" i="1"/>
  <c r="R218" i="1"/>
  <c r="R211" i="1"/>
  <c r="R208" i="1"/>
  <c r="R206" i="1"/>
  <c r="R205" i="1"/>
  <c r="R204" i="1"/>
  <c r="R198" i="1"/>
  <c r="S198" i="1"/>
  <c r="R197" i="1"/>
  <c r="R194" i="1"/>
  <c r="R193" i="1"/>
  <c r="R192" i="1"/>
  <c r="R190" i="1"/>
  <c r="R182" i="1"/>
  <c r="R181" i="1"/>
  <c r="R180" i="1"/>
  <c r="R179" i="1"/>
  <c r="R178" i="1"/>
  <c r="R177" i="1"/>
  <c r="R176" i="1"/>
  <c r="R168" i="1"/>
  <c r="R166" i="1"/>
  <c r="R165" i="1"/>
  <c r="R164" i="1"/>
  <c r="R162" i="1"/>
  <c r="R156" i="1"/>
  <c r="R153" i="1"/>
  <c r="R152" i="1"/>
  <c r="R150" i="1"/>
  <c r="R149" i="1"/>
  <c r="R148" i="1"/>
  <c r="R141" i="1"/>
  <c r="R138" i="1"/>
  <c r="R137" i="1"/>
  <c r="R136" i="1"/>
  <c r="R134" i="1"/>
  <c r="R128" i="1"/>
  <c r="R124" i="1"/>
  <c r="R123" i="1"/>
  <c r="R122" i="1"/>
  <c r="R121" i="1"/>
  <c r="R120" i="1"/>
  <c r="R112" i="1"/>
  <c r="R110" i="1"/>
  <c r="R109" i="1"/>
  <c r="R108" i="1"/>
  <c r="R106" i="1"/>
  <c r="R99" i="1"/>
  <c r="R97" i="1"/>
  <c r="R96" i="1"/>
  <c r="R94" i="1"/>
  <c r="R93" i="1"/>
  <c r="R92" i="1"/>
  <c r="R86" i="1"/>
  <c r="R85" i="1"/>
  <c r="R82" i="1"/>
  <c r="R81" i="1"/>
  <c r="R80" i="1"/>
  <c r="R78" i="1"/>
  <c r="R69" i="1"/>
  <c r="R68" i="1"/>
  <c r="R67" i="1"/>
  <c r="R66" i="1"/>
  <c r="R65" i="1"/>
  <c r="R64" i="1"/>
  <c r="R57" i="1"/>
  <c r="R54" i="1"/>
  <c r="R53" i="1"/>
  <c r="R52" i="1"/>
  <c r="R51" i="1"/>
  <c r="R50" i="1"/>
  <c r="R45" i="1"/>
  <c r="R44" i="1"/>
  <c r="R43" i="1"/>
  <c r="R42" i="1"/>
  <c r="R40" i="1"/>
  <c r="R38" i="1"/>
  <c r="R36" i="1"/>
  <c r="R28" i="1"/>
  <c r="R27" i="1"/>
  <c r="R26" i="1"/>
  <c r="R25" i="1"/>
  <c r="R24" i="1"/>
  <c r="R22" i="1"/>
  <c r="R13" i="1"/>
  <c r="R12" i="1"/>
  <c r="S12" i="1"/>
  <c r="R11" i="1"/>
  <c r="R10" i="1"/>
  <c r="R9" i="1"/>
  <c r="R8" i="1"/>
  <c r="U2" i="1"/>
  <c r="V2" i="1" s="1"/>
  <c r="N2" i="1"/>
  <c r="Q2" i="1" s="1"/>
  <c r="M2" i="1"/>
  <c r="B25" i="3"/>
  <c r="G53" i="4"/>
  <c r="C53" i="4"/>
  <c r="C33" i="4"/>
  <c r="G52" i="4"/>
  <c r="C52" i="4"/>
  <c r="C32" i="4"/>
  <c r="R223" i="1"/>
  <c r="R95" i="1"/>
  <c r="R279" i="1"/>
  <c r="R79" i="1"/>
  <c r="R239" i="1"/>
  <c r="R167" i="1"/>
  <c r="R135" i="1"/>
  <c r="R290" i="1"/>
  <c r="R207" i="1"/>
  <c r="R151" i="1"/>
  <c r="R87" i="1"/>
  <c r="R265" i="1"/>
  <c r="S163" i="1"/>
  <c r="K52" i="4"/>
  <c r="C51" i="4"/>
  <c r="C31" i="4"/>
  <c r="G50" i="4"/>
  <c r="C50" i="4"/>
  <c r="C30" i="4"/>
  <c r="D7" i="3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 s="1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O7" i="3"/>
  <c r="C23" i="3"/>
  <c r="D23" i="3" s="1"/>
  <c r="N7" i="3"/>
  <c r="C56" i="4"/>
  <c r="K56" i="4"/>
  <c r="J56" i="4"/>
  <c r="H56" i="4" l="1"/>
  <c r="L56" i="4" s="1"/>
  <c r="R21" i="1"/>
  <c r="R29" i="1"/>
  <c r="U365" i="1"/>
  <c r="R7" i="1"/>
  <c r="F14" i="3"/>
  <c r="G14" i="3" s="1"/>
  <c r="H14" i="3" s="1"/>
  <c r="I14" i="3" s="1"/>
  <c r="F8" i="3"/>
  <c r="G8" i="3" s="1"/>
  <c r="H8" i="3" s="1"/>
  <c r="I8" i="3" s="1"/>
  <c r="F19" i="3"/>
  <c r="G19" i="3" s="1"/>
  <c r="H19" i="3" s="1"/>
  <c r="I19" i="3" s="1"/>
  <c r="F13" i="3"/>
  <c r="G13" i="3" s="1"/>
  <c r="H13" i="3" s="1"/>
  <c r="I13" i="3" s="1"/>
  <c r="F7" i="3"/>
  <c r="G7" i="3" s="1"/>
  <c r="E15" i="3"/>
  <c r="F9" i="3"/>
  <c r="G9" i="3" s="1"/>
  <c r="H9" i="3" s="1"/>
  <c r="I9" i="3" s="1"/>
  <c r="F16" i="3"/>
  <c r="G16" i="3" s="1"/>
  <c r="H16" i="3" s="1"/>
  <c r="I16" i="3" s="1"/>
  <c r="E7" i="3"/>
  <c r="F10" i="3"/>
  <c r="G10" i="3" s="1"/>
  <c r="H10" i="3" s="1"/>
  <c r="I10" i="3" s="1"/>
  <c r="F18" i="3"/>
  <c r="G18" i="3" s="1"/>
  <c r="H18" i="3" s="1"/>
  <c r="I18" i="3" s="1"/>
  <c r="F15" i="3"/>
  <c r="G15" i="3" s="1"/>
  <c r="H15" i="3" s="1"/>
  <c r="I15" i="3" s="1"/>
  <c r="F20" i="3"/>
  <c r="G20" i="3" s="1"/>
  <c r="H20" i="3" s="1"/>
  <c r="I20" i="3" s="1"/>
  <c r="E17" i="3"/>
  <c r="F17" i="3"/>
  <c r="G17" i="3" s="1"/>
  <c r="H17" i="3" s="1"/>
  <c r="I17" i="3" s="1"/>
  <c r="F21" i="3"/>
  <c r="G21" i="3" s="1"/>
  <c r="H21" i="3" s="1"/>
  <c r="I21" i="3" s="1"/>
  <c r="E21" i="3"/>
  <c r="O23" i="3"/>
  <c r="F12" i="3"/>
  <c r="G12" i="3" s="1"/>
  <c r="H12" i="3" s="1"/>
  <c r="I12" i="3" s="1"/>
  <c r="F11" i="3"/>
  <c r="G11" i="3" s="1"/>
  <c r="H11" i="3" s="1"/>
  <c r="I11" i="3" s="1"/>
  <c r="E14" i="3"/>
  <c r="E23" i="3"/>
  <c r="E13" i="3"/>
  <c r="E16" i="3"/>
  <c r="E8" i="3"/>
  <c r="E9" i="3"/>
  <c r="E10" i="3"/>
  <c r="E19" i="3"/>
  <c r="E20" i="3"/>
  <c r="E12" i="3"/>
  <c r="S338" i="1"/>
  <c r="S360" i="1"/>
  <c r="S267" i="1"/>
  <c r="S238" i="1"/>
  <c r="S210" i="1"/>
  <c r="S182" i="1"/>
  <c r="S57" i="1"/>
  <c r="S295" i="1"/>
  <c r="S154" i="1"/>
  <c r="S127" i="1"/>
  <c r="S361" i="1"/>
  <c r="S18" i="1"/>
  <c r="S337" i="1"/>
  <c r="S263" i="1"/>
  <c r="S253" i="1"/>
  <c r="S224" i="1"/>
  <c r="S207" i="1"/>
  <c r="S197" i="1"/>
  <c r="S179" i="1"/>
  <c r="S98" i="1"/>
  <c r="S334" i="1"/>
  <c r="S169" i="1"/>
  <c r="S71" i="1"/>
  <c r="S129" i="1"/>
  <c r="S45" i="1"/>
  <c r="S323" i="1"/>
  <c r="S281" i="1"/>
  <c r="S291" i="1"/>
  <c r="S168" i="1"/>
  <c r="S70" i="1"/>
  <c r="S320" i="1"/>
  <c r="S246" i="1"/>
  <c r="S353" i="1"/>
  <c r="S297" i="1"/>
  <c r="S331" i="1"/>
  <c r="S269" i="1"/>
  <c r="S140" i="1"/>
  <c r="S87" i="1"/>
  <c r="S42" i="1"/>
  <c r="S15" i="1"/>
  <c r="S241" i="1"/>
  <c r="S352" i="1"/>
  <c r="S311" i="1"/>
  <c r="S43" i="1"/>
  <c r="S252" i="1"/>
  <c r="S119" i="1"/>
  <c r="S258" i="1"/>
  <c r="S350" i="1"/>
  <c r="S32" i="1"/>
  <c r="S325" i="1"/>
  <c r="S7" i="1"/>
  <c r="R18" i="1"/>
  <c r="E73" i="1"/>
  <c r="S73" i="1" s="1"/>
  <c r="R111" i="1"/>
  <c r="R184" i="1"/>
  <c r="E324" i="1"/>
  <c r="S324" i="1" s="1"/>
  <c r="E213" i="1"/>
  <c r="S213" i="1" s="1"/>
  <c r="E363" i="1"/>
  <c r="S363" i="1" s="1"/>
  <c r="E31" i="1"/>
  <c r="S31" i="1" s="1"/>
  <c r="E21" i="1"/>
  <c r="S21" i="1" s="1"/>
  <c r="R115" i="1"/>
  <c r="E195" i="1"/>
  <c r="S195" i="1" s="1"/>
  <c r="R17" i="1"/>
  <c r="E101" i="1"/>
  <c r="S101" i="1" s="1"/>
  <c r="R325" i="1"/>
  <c r="R142" i="1"/>
  <c r="R310" i="1"/>
  <c r="E256" i="1"/>
  <c r="S256" i="1" s="1"/>
  <c r="E59" i="1"/>
  <c r="S59" i="1" s="1"/>
  <c r="E282" i="1"/>
  <c r="S282" i="1" s="1"/>
  <c r="E125" i="1"/>
  <c r="S125" i="1" s="1"/>
  <c r="E100" i="1"/>
  <c r="S100" i="1" s="1"/>
  <c r="R16" i="1"/>
  <c r="E58" i="1"/>
  <c r="S58" i="1" s="1"/>
  <c r="R32" i="1"/>
  <c r="E83" i="1"/>
  <c r="R41" i="1"/>
  <c r="R227" i="1"/>
  <c r="R255" i="1"/>
  <c r="R129" i="1"/>
  <c r="R171" i="1"/>
  <c r="E322" i="1"/>
  <c r="S322" i="1" s="1"/>
  <c r="E157" i="1"/>
  <c r="S157" i="1" s="1"/>
  <c r="R297" i="1"/>
  <c r="R359" i="1"/>
  <c r="R318" i="1"/>
  <c r="E339" i="1"/>
  <c r="S339" i="1" s="1"/>
  <c r="E335" i="1"/>
  <c r="S335" i="1" s="1"/>
  <c r="R274" i="1"/>
  <c r="R246" i="1"/>
  <c r="R293" i="1"/>
  <c r="R332" i="1"/>
  <c r="R336" i="1"/>
  <c r="R199" i="1"/>
  <c r="E283" i="1"/>
  <c r="S283" i="1" s="1"/>
  <c r="E185" i="1"/>
  <c r="S185" i="1" s="1"/>
  <c r="E143" i="1"/>
  <c r="S143" i="1" s="1"/>
  <c r="R360" i="1"/>
  <c r="R320" i="1"/>
  <c r="R330" i="1"/>
  <c r="E346" i="1"/>
  <c r="S346" i="1" s="1"/>
  <c r="E304" i="1"/>
  <c r="S304" i="1" s="1"/>
  <c r="R271" i="1"/>
  <c r="R350" i="1"/>
  <c r="E189" i="1"/>
  <c r="R189" i="1"/>
  <c r="E77" i="1"/>
  <c r="R77" i="1"/>
  <c r="E300" i="1"/>
  <c r="R300" i="1"/>
  <c r="R62" i="1"/>
  <c r="E62" i="1"/>
  <c r="R173" i="1"/>
  <c r="E173" i="1"/>
  <c r="R89" i="1"/>
  <c r="E89" i="1"/>
  <c r="R75" i="1"/>
  <c r="E75" i="1"/>
  <c r="E61" i="1"/>
  <c r="R61" i="1"/>
  <c r="R47" i="1"/>
  <c r="E47" i="1"/>
  <c r="R33" i="1"/>
  <c r="E33" i="1"/>
  <c r="E19" i="1"/>
  <c r="R19" i="1"/>
  <c r="R329" i="1"/>
  <c r="E329" i="1"/>
  <c r="E48" i="1"/>
  <c r="R48" i="1"/>
  <c r="S271" i="1"/>
  <c r="E159" i="1"/>
  <c r="R159" i="1"/>
  <c r="E312" i="1"/>
  <c r="R312" i="1"/>
  <c r="R200" i="1"/>
  <c r="E200" i="1"/>
  <c r="R102" i="1"/>
  <c r="E102" i="1"/>
  <c r="R88" i="1"/>
  <c r="E88" i="1"/>
  <c r="E74" i="1"/>
  <c r="R74" i="1"/>
  <c r="R259" i="1"/>
  <c r="E259" i="1"/>
  <c r="E133" i="1"/>
  <c r="R133" i="1"/>
  <c r="E356" i="1"/>
  <c r="R356" i="1"/>
  <c r="R216" i="1"/>
  <c r="E216" i="1"/>
  <c r="E90" i="1"/>
  <c r="R90" i="1"/>
  <c r="E313" i="1"/>
  <c r="R313" i="1"/>
  <c r="R187" i="1"/>
  <c r="E187" i="1"/>
  <c r="E340" i="1"/>
  <c r="R340" i="1"/>
  <c r="E228" i="1"/>
  <c r="R228" i="1"/>
  <c r="E116" i="1"/>
  <c r="R116" i="1"/>
  <c r="R284" i="1"/>
  <c r="S309" i="1"/>
  <c r="S294" i="1"/>
  <c r="E217" i="1"/>
  <c r="E130" i="1"/>
  <c r="S115" i="1"/>
  <c r="S99" i="1"/>
  <c r="E76" i="1"/>
  <c r="R357" i="1"/>
  <c r="E357" i="1"/>
  <c r="E231" i="1"/>
  <c r="R231" i="1"/>
  <c r="R342" i="1"/>
  <c r="E342" i="1"/>
  <c r="E230" i="1"/>
  <c r="R230" i="1"/>
  <c r="E104" i="1"/>
  <c r="R104" i="1"/>
  <c r="R341" i="1"/>
  <c r="E341" i="1"/>
  <c r="R215" i="1"/>
  <c r="E215" i="1"/>
  <c r="R354" i="1"/>
  <c r="E354" i="1"/>
  <c r="E242" i="1"/>
  <c r="R242" i="1"/>
  <c r="E144" i="1"/>
  <c r="R144" i="1"/>
  <c r="R285" i="1"/>
  <c r="E355" i="1"/>
  <c r="E287" i="1"/>
  <c r="R175" i="1"/>
  <c r="E175" i="1"/>
  <c r="R91" i="1"/>
  <c r="E91" i="1"/>
  <c r="S301" i="1"/>
  <c r="S250" i="1"/>
  <c r="R118" i="1"/>
  <c r="E118" i="1"/>
  <c r="R229" i="1"/>
  <c r="E229" i="1"/>
  <c r="E131" i="1"/>
  <c r="R131" i="1"/>
  <c r="S249" i="1"/>
  <c r="E172" i="1"/>
  <c r="R172" i="1"/>
  <c r="E315" i="1"/>
  <c r="S277" i="1"/>
  <c r="S261" i="1"/>
  <c r="E273" i="1"/>
  <c r="R273" i="1"/>
  <c r="R161" i="1"/>
  <c r="E161" i="1"/>
  <c r="E49" i="1"/>
  <c r="R49" i="1"/>
  <c r="R272" i="1"/>
  <c r="E272" i="1"/>
  <c r="E160" i="1"/>
  <c r="R160" i="1"/>
  <c r="E34" i="1"/>
  <c r="R34" i="1"/>
  <c r="R343" i="1"/>
  <c r="S8" i="1"/>
  <c r="E243" i="1"/>
  <c r="R243" i="1"/>
  <c r="E103" i="1"/>
  <c r="R103" i="1"/>
  <c r="R298" i="1"/>
  <c r="E298" i="1"/>
  <c r="E158" i="1"/>
  <c r="R158" i="1"/>
  <c r="R105" i="1"/>
  <c r="E105" i="1"/>
  <c r="R63" i="1"/>
  <c r="E63" i="1"/>
  <c r="S286" i="1"/>
  <c r="E146" i="1"/>
  <c r="R146" i="1"/>
  <c r="E20" i="1"/>
  <c r="R20" i="1"/>
  <c r="R301" i="1"/>
  <c r="S310" i="1"/>
  <c r="E257" i="1"/>
  <c r="R257" i="1"/>
  <c r="R117" i="1"/>
  <c r="E117" i="1"/>
  <c r="R258" i="1"/>
  <c r="S284" i="1"/>
  <c r="E186" i="1"/>
  <c r="R186" i="1"/>
  <c r="R202" i="1"/>
  <c r="S227" i="1"/>
  <c r="S220" i="1"/>
  <c r="S150" i="1"/>
  <c r="S343" i="1"/>
  <c r="R245" i="1"/>
  <c r="E245" i="1"/>
  <c r="E203" i="1"/>
  <c r="R203" i="1"/>
  <c r="E147" i="1"/>
  <c r="R147" i="1"/>
  <c r="E328" i="1"/>
  <c r="R328" i="1"/>
  <c r="E244" i="1"/>
  <c r="R244" i="1"/>
  <c r="S202" i="1"/>
  <c r="R132" i="1"/>
  <c r="E132" i="1"/>
  <c r="S285" i="1"/>
  <c r="E201" i="1"/>
  <c r="R201" i="1"/>
  <c r="E145" i="1"/>
  <c r="R145" i="1"/>
  <c r="R326" i="1"/>
  <c r="E326" i="1"/>
  <c r="E270" i="1"/>
  <c r="R270" i="1"/>
  <c r="S214" i="1"/>
  <c r="R119" i="1"/>
  <c r="R286" i="1"/>
  <c r="S316" i="1"/>
  <c r="S199" i="1"/>
  <c r="S192" i="1"/>
  <c r="S137" i="1"/>
  <c r="E35" i="1"/>
  <c r="S35" i="1" s="1"/>
  <c r="E299" i="1"/>
  <c r="S235" i="1"/>
  <c r="S303" i="1"/>
  <c r="S321" i="1"/>
  <c r="E314" i="1"/>
  <c r="E174" i="1"/>
  <c r="S151" i="1"/>
  <c r="R214" i="1"/>
  <c r="S135" i="1"/>
  <c r="S14" i="1"/>
  <c r="E327" i="1"/>
  <c r="E188" i="1"/>
  <c r="S336" i="1"/>
  <c r="S293" i="1"/>
  <c r="S167" i="1"/>
  <c r="S136" i="1"/>
  <c r="S113" i="1"/>
  <c r="S106" i="1"/>
  <c r="S333" i="1"/>
  <c r="S86" i="1"/>
  <c r="S347" i="1"/>
  <c r="S275" i="1"/>
  <c r="S171" i="1"/>
  <c r="S164" i="1"/>
  <c r="S296" i="1"/>
  <c r="S289" i="1"/>
  <c r="S236" i="1"/>
  <c r="S222" i="1"/>
  <c r="S348" i="1"/>
  <c r="S223" i="1"/>
  <c r="S209" i="1"/>
  <c r="S50" i="1"/>
  <c r="S69" i="1"/>
  <c r="E60" i="1"/>
  <c r="R60" i="1"/>
  <c r="E46" i="1"/>
  <c r="R46" i="1"/>
  <c r="S83" i="1"/>
  <c r="S305" i="1"/>
  <c r="S279" i="1"/>
  <c r="S54" i="1"/>
  <c r="S332" i="1"/>
  <c r="S196" i="1"/>
  <c r="S344" i="1"/>
  <c r="S10" i="1"/>
  <c r="S139" i="1"/>
  <c r="S138" i="1"/>
  <c r="S225" i="1"/>
  <c r="E362" i="1"/>
  <c r="D365" i="1"/>
  <c r="G23" i="3" l="1"/>
  <c r="H7" i="3"/>
  <c r="S76" i="1"/>
  <c r="S89" i="1"/>
  <c r="S34" i="1"/>
  <c r="S187" i="1"/>
  <c r="S48" i="1"/>
  <c r="S74" i="1"/>
  <c r="S215" i="1"/>
  <c r="S342" i="1"/>
  <c r="S216" i="1"/>
  <c r="S200" i="1"/>
  <c r="S217" i="1"/>
  <c r="S158" i="1"/>
  <c r="S118" i="1"/>
  <c r="S270" i="1"/>
  <c r="S243" i="1"/>
  <c r="S174" i="1"/>
  <c r="S172" i="1"/>
  <c r="S132" i="1"/>
  <c r="S298" i="1"/>
  <c r="S33" i="1"/>
  <c r="S244" i="1"/>
  <c r="S144" i="1"/>
  <c r="S188" i="1"/>
  <c r="S186" i="1"/>
  <c r="S20" i="1"/>
  <c r="S88" i="1"/>
  <c r="S329" i="1"/>
  <c r="S173" i="1"/>
  <c r="E365" i="1"/>
  <c r="I76" i="1" s="1"/>
  <c r="J76" i="1" s="1"/>
  <c r="R365" i="1"/>
  <c r="S327" i="1"/>
  <c r="S160" i="1"/>
  <c r="S242" i="1"/>
  <c r="S231" i="1"/>
  <c r="S313" i="1"/>
  <c r="S314" i="1"/>
  <c r="S146" i="1"/>
  <c r="S103" i="1"/>
  <c r="S272" i="1"/>
  <c r="S315" i="1"/>
  <c r="S354" i="1"/>
  <c r="S357" i="1"/>
  <c r="S102" i="1"/>
  <c r="S62" i="1"/>
  <c r="S362" i="1"/>
  <c r="S90" i="1"/>
  <c r="S19" i="1"/>
  <c r="S326" i="1"/>
  <c r="S117" i="1"/>
  <c r="S49" i="1"/>
  <c r="S91" i="1"/>
  <c r="S300" i="1"/>
  <c r="S46" i="1"/>
  <c r="S63" i="1"/>
  <c r="S161" i="1"/>
  <c r="S175" i="1"/>
  <c r="S77" i="1"/>
  <c r="S60" i="1"/>
  <c r="S145" i="1"/>
  <c r="S147" i="1"/>
  <c r="S257" i="1"/>
  <c r="S356" i="1"/>
  <c r="S105" i="1"/>
  <c r="S273" i="1"/>
  <c r="S131" i="1"/>
  <c r="S287" i="1"/>
  <c r="S228" i="1"/>
  <c r="S133" i="1"/>
  <c r="S159" i="1"/>
  <c r="S61" i="1"/>
  <c r="S189" i="1"/>
  <c r="S328" i="1"/>
  <c r="S341" i="1"/>
  <c r="S47" i="1"/>
  <c r="S116" i="1"/>
  <c r="S104" i="1"/>
  <c r="S299" i="1"/>
  <c r="S201" i="1"/>
  <c r="S203" i="1"/>
  <c r="S229" i="1"/>
  <c r="S355" i="1"/>
  <c r="S259" i="1"/>
  <c r="S75" i="1"/>
  <c r="S312" i="1"/>
  <c r="S245" i="1"/>
  <c r="S230" i="1"/>
  <c r="S130" i="1"/>
  <c r="S340" i="1"/>
  <c r="H23" i="3" l="1"/>
  <c r="I23" i="3" s="1"/>
  <c r="I7" i="3"/>
  <c r="J7" i="3" s="1"/>
  <c r="I355" i="1"/>
  <c r="J355" i="1" s="1"/>
  <c r="F257" i="1"/>
  <c r="F91" i="1"/>
  <c r="F354" i="1"/>
  <c r="F173" i="1"/>
  <c r="F298" i="1"/>
  <c r="I187" i="1"/>
  <c r="J187" i="1" s="1"/>
  <c r="I189" i="1"/>
  <c r="J189" i="1" s="1"/>
  <c r="I354" i="1"/>
  <c r="J354" i="1" s="1"/>
  <c r="I173" i="1"/>
  <c r="J173" i="1" s="1"/>
  <c r="I188" i="1"/>
  <c r="J188" i="1" s="1"/>
  <c r="F270" i="1"/>
  <c r="F245" i="1"/>
  <c r="F229" i="1"/>
  <c r="F104" i="1"/>
  <c r="I131" i="1"/>
  <c r="J131" i="1" s="1"/>
  <c r="F147" i="1"/>
  <c r="F161" i="1"/>
  <c r="I91" i="1"/>
  <c r="J91" i="1" s="1"/>
  <c r="F231" i="1"/>
  <c r="I118" i="1"/>
  <c r="J118" i="1" s="1"/>
  <c r="I104" i="1"/>
  <c r="J104" i="1" s="1"/>
  <c r="F116" i="1"/>
  <c r="I273" i="1"/>
  <c r="J273" i="1" s="1"/>
  <c r="I147" i="1"/>
  <c r="J147" i="1" s="1"/>
  <c r="F49" i="1"/>
  <c r="I314" i="1"/>
  <c r="J314" i="1" s="1"/>
  <c r="F315" i="1"/>
  <c r="I326" i="1"/>
  <c r="J326" i="1" s="1"/>
  <c r="F132" i="1"/>
  <c r="F118" i="1"/>
  <c r="F342" i="1"/>
  <c r="I34" i="1"/>
  <c r="J34" i="1" s="1"/>
  <c r="F175" i="1"/>
  <c r="F230" i="1"/>
  <c r="I19" i="1"/>
  <c r="J19" i="1" s="1"/>
  <c r="F131" i="1"/>
  <c r="I175" i="1"/>
  <c r="J175" i="1" s="1"/>
  <c r="I362" i="1"/>
  <c r="J362" i="1" s="1"/>
  <c r="I313" i="1"/>
  <c r="J313" i="1" s="1"/>
  <c r="F188" i="1"/>
  <c r="I216" i="1"/>
  <c r="J216" i="1" s="1"/>
  <c r="F362" i="1"/>
  <c r="I298" i="1"/>
  <c r="J298" i="1" s="1"/>
  <c r="F187" i="1"/>
  <c r="F216" i="1"/>
  <c r="I312" i="1"/>
  <c r="J312" i="1" s="1"/>
  <c r="I203" i="1"/>
  <c r="J203" i="1" s="1"/>
  <c r="I116" i="1"/>
  <c r="J116" i="1" s="1"/>
  <c r="F61" i="1"/>
  <c r="F273" i="1"/>
  <c r="F145" i="1"/>
  <c r="I161" i="1"/>
  <c r="J161" i="1" s="1"/>
  <c r="I49" i="1"/>
  <c r="J49" i="1" s="1"/>
  <c r="F272" i="1"/>
  <c r="I242" i="1"/>
  <c r="J242" i="1" s="1"/>
  <c r="F329" i="1"/>
  <c r="I144" i="1"/>
  <c r="J144" i="1" s="1"/>
  <c r="I132" i="1"/>
  <c r="J132" i="1" s="1"/>
  <c r="I342" i="1"/>
  <c r="J342" i="1" s="1"/>
  <c r="I160" i="1"/>
  <c r="J160" i="1" s="1"/>
  <c r="F90" i="1"/>
  <c r="F312" i="1"/>
  <c r="I63" i="1"/>
  <c r="J63" i="1" s="1"/>
  <c r="F62" i="1"/>
  <c r="F34" i="1"/>
  <c r="F340" i="1"/>
  <c r="F47" i="1"/>
  <c r="F159" i="1"/>
  <c r="F63" i="1"/>
  <c r="F117" i="1"/>
  <c r="I62" i="1"/>
  <c r="J62" i="1" s="1"/>
  <c r="F103" i="1"/>
  <c r="F242" i="1"/>
  <c r="F88" i="1"/>
  <c r="F144" i="1"/>
  <c r="F158" i="1"/>
  <c r="I215" i="1"/>
  <c r="J215" i="1" s="1"/>
  <c r="I117" i="1"/>
  <c r="J117" i="1" s="1"/>
  <c r="F355" i="1"/>
  <c r="I328" i="1"/>
  <c r="J328" i="1" s="1"/>
  <c r="F300" i="1"/>
  <c r="F243" i="1"/>
  <c r="F203" i="1"/>
  <c r="I145" i="1"/>
  <c r="J145" i="1" s="1"/>
  <c r="F75" i="1"/>
  <c r="F105" i="1"/>
  <c r="F60" i="1"/>
  <c r="I102" i="1"/>
  <c r="J102" i="1" s="1"/>
  <c r="I88" i="1"/>
  <c r="J88" i="1" s="1"/>
  <c r="I244" i="1"/>
  <c r="J244" i="1" s="1"/>
  <c r="F172" i="1"/>
  <c r="I75" i="1"/>
  <c r="J75" i="1" s="1"/>
  <c r="I47" i="1"/>
  <c r="J47" i="1" s="1"/>
  <c r="I105" i="1"/>
  <c r="J105" i="1" s="1"/>
  <c r="I103" i="1"/>
  <c r="J103" i="1" s="1"/>
  <c r="F215" i="1"/>
  <c r="F201" i="1"/>
  <c r="F341" i="1"/>
  <c r="F228" i="1"/>
  <c r="F356" i="1"/>
  <c r="F46" i="1"/>
  <c r="F102" i="1"/>
  <c r="F327" i="1"/>
  <c r="I20" i="1"/>
  <c r="J20" i="1" s="1"/>
  <c r="F244" i="1"/>
  <c r="I217" i="1"/>
  <c r="J217" i="1" s="1"/>
  <c r="F74" i="1"/>
  <c r="F89" i="1"/>
  <c r="F313" i="1"/>
  <c r="I158" i="1"/>
  <c r="J158" i="1" s="1"/>
  <c r="F133" i="1"/>
  <c r="F20" i="1"/>
  <c r="I130" i="1"/>
  <c r="J130" i="1" s="1"/>
  <c r="I259" i="1"/>
  <c r="J259" i="1" s="1"/>
  <c r="F299" i="1"/>
  <c r="I228" i="1"/>
  <c r="J228" i="1" s="1"/>
  <c r="I46" i="1"/>
  <c r="J46" i="1" s="1"/>
  <c r="F357" i="1"/>
  <c r="F146" i="1"/>
  <c r="I327" i="1"/>
  <c r="J327" i="1" s="1"/>
  <c r="I33" i="1"/>
  <c r="J33" i="1" s="1"/>
  <c r="F174" i="1"/>
  <c r="I74" i="1"/>
  <c r="J74" i="1" s="1"/>
  <c r="G59" i="1"/>
  <c r="H59" i="1" s="1"/>
  <c r="G17" i="1"/>
  <c r="H17" i="1" s="1"/>
  <c r="G90" i="1"/>
  <c r="H90" i="1" s="1"/>
  <c r="G115" i="1"/>
  <c r="H115" i="1" s="1"/>
  <c r="G133" i="1"/>
  <c r="H133" i="1" s="1"/>
  <c r="G199" i="1"/>
  <c r="H199" i="1" s="1"/>
  <c r="G204" i="1"/>
  <c r="H204" i="1" s="1"/>
  <c r="G216" i="1"/>
  <c r="H216" i="1" s="1"/>
  <c r="G307" i="1"/>
  <c r="H307" i="1" s="1"/>
  <c r="G356" i="1"/>
  <c r="H356" i="1" s="1"/>
  <c r="S365" i="1"/>
  <c r="F170" i="1"/>
  <c r="G48" i="1"/>
  <c r="H48" i="1" s="1"/>
  <c r="G146" i="1"/>
  <c r="H146" i="1" s="1"/>
  <c r="G188" i="1"/>
  <c r="H188" i="1" s="1"/>
  <c r="G218" i="1"/>
  <c r="H218" i="1" s="1"/>
  <c r="G230" i="1"/>
  <c r="H230" i="1" s="1"/>
  <c r="G8" i="1"/>
  <c r="H8" i="1" s="1"/>
  <c r="G21" i="1"/>
  <c r="H21" i="1" s="1"/>
  <c r="G102" i="1"/>
  <c r="H102" i="1" s="1"/>
  <c r="G171" i="1"/>
  <c r="H171" i="1" s="1"/>
  <c r="G176" i="1"/>
  <c r="H176" i="1" s="1"/>
  <c r="G213" i="1"/>
  <c r="H213" i="1" s="1"/>
  <c r="G236" i="1"/>
  <c r="H236" i="1" s="1"/>
  <c r="G242" i="1"/>
  <c r="H242" i="1" s="1"/>
  <c r="G316" i="1"/>
  <c r="H316" i="1" s="1"/>
  <c r="I16" i="1"/>
  <c r="J16" i="1" s="1"/>
  <c r="F23" i="1"/>
  <c r="F73" i="1"/>
  <c r="F66" i="1"/>
  <c r="F42" i="1"/>
  <c r="F109" i="1"/>
  <c r="F263" i="1"/>
  <c r="F219" i="1"/>
  <c r="F12" i="1"/>
  <c r="G46" i="1"/>
  <c r="H46" i="1" s="1"/>
  <c r="G134" i="1"/>
  <c r="H134" i="1" s="1"/>
  <c r="G283" i="1"/>
  <c r="H283" i="1" s="1"/>
  <c r="G288" i="1"/>
  <c r="H288" i="1" s="1"/>
  <c r="G311" i="1"/>
  <c r="H311" i="1" s="1"/>
  <c r="G339" i="1"/>
  <c r="H339" i="1" s="1"/>
  <c r="G344" i="1"/>
  <c r="H344" i="1" s="1"/>
  <c r="G148" i="1"/>
  <c r="H148" i="1" s="1"/>
  <c r="G185" i="1"/>
  <c r="H185" i="1" s="1"/>
  <c r="G190" i="1"/>
  <c r="H190" i="1" s="1"/>
  <c r="G227" i="1"/>
  <c r="H227" i="1" s="1"/>
  <c r="G232" i="1"/>
  <c r="H232" i="1" s="1"/>
  <c r="G244" i="1"/>
  <c r="H244" i="1" s="1"/>
  <c r="G273" i="1"/>
  <c r="H273" i="1" s="1"/>
  <c r="G296" i="1"/>
  <c r="H296" i="1" s="1"/>
  <c r="G301" i="1"/>
  <c r="H301" i="1" s="1"/>
  <c r="G324" i="1"/>
  <c r="H324" i="1" s="1"/>
  <c r="G329" i="1"/>
  <c r="H329" i="1" s="1"/>
  <c r="G335" i="1"/>
  <c r="H335" i="1" s="1"/>
  <c r="G357" i="1"/>
  <c r="H357" i="1" s="1"/>
  <c r="G365" i="1"/>
  <c r="I240" i="1"/>
  <c r="J240" i="1" s="1"/>
  <c r="F262" i="1"/>
  <c r="G36" i="1"/>
  <c r="H36" i="1" s="1"/>
  <c r="G49" i="1"/>
  <c r="H49" i="1" s="1"/>
  <c r="G74" i="1"/>
  <c r="H74" i="1" s="1"/>
  <c r="G92" i="1"/>
  <c r="H92" i="1" s="1"/>
  <c r="G105" i="1"/>
  <c r="H105" i="1" s="1"/>
  <c r="G22" i="1"/>
  <c r="H22" i="1" s="1"/>
  <c r="G76" i="1"/>
  <c r="H76" i="1" s="1"/>
  <c r="G144" i="1"/>
  <c r="H144" i="1" s="1"/>
  <c r="G158" i="1"/>
  <c r="H158" i="1" s="1"/>
  <c r="G250" i="1"/>
  <c r="H250" i="1" s="1"/>
  <c r="G256" i="1"/>
  <c r="H256" i="1" s="1"/>
  <c r="G274" i="1"/>
  <c r="H274" i="1" s="1"/>
  <c r="G354" i="1"/>
  <c r="H354" i="1" s="1"/>
  <c r="G104" i="1"/>
  <c r="H104" i="1" s="1"/>
  <c r="G119" i="1"/>
  <c r="H119" i="1" s="1"/>
  <c r="G245" i="1"/>
  <c r="H245" i="1" s="1"/>
  <c r="G269" i="1"/>
  <c r="H269" i="1" s="1"/>
  <c r="G300" i="1"/>
  <c r="H300" i="1" s="1"/>
  <c r="G306" i="1"/>
  <c r="H306" i="1" s="1"/>
  <c r="G312" i="1"/>
  <c r="H312" i="1" s="1"/>
  <c r="G330" i="1"/>
  <c r="H330" i="1" s="1"/>
  <c r="G343" i="1"/>
  <c r="H343" i="1" s="1"/>
  <c r="G349" i="1"/>
  <c r="H349" i="1" s="1"/>
  <c r="G362" i="1"/>
  <c r="H362" i="1" s="1"/>
  <c r="I365" i="1"/>
  <c r="I30" i="1"/>
  <c r="J30" i="1" s="1"/>
  <c r="I278" i="1"/>
  <c r="J278" i="1" s="1"/>
  <c r="I122" i="1"/>
  <c r="J122" i="1" s="1"/>
  <c r="I221" i="1"/>
  <c r="J221" i="1" s="1"/>
  <c r="I12" i="1"/>
  <c r="J12" i="1" s="1"/>
  <c r="I85" i="1"/>
  <c r="J85" i="1" s="1"/>
  <c r="I255" i="1"/>
  <c r="J255" i="1" s="1"/>
  <c r="F16" i="1"/>
  <c r="F155" i="1"/>
  <c r="F11" i="1"/>
  <c r="F165" i="1"/>
  <c r="F24" i="1"/>
  <c r="F168" i="1"/>
  <c r="F37" i="1"/>
  <c r="F53" i="1"/>
  <c r="G78" i="1"/>
  <c r="H78" i="1" s="1"/>
  <c r="G132" i="1"/>
  <c r="H132" i="1" s="1"/>
  <c r="G160" i="1"/>
  <c r="H160" i="1" s="1"/>
  <c r="I112" i="1"/>
  <c r="J112" i="1" s="1"/>
  <c r="I166" i="1"/>
  <c r="J166" i="1" s="1"/>
  <c r="I306" i="1"/>
  <c r="J306" i="1" s="1"/>
  <c r="I52" i="1"/>
  <c r="J52" i="1" s="1"/>
  <c r="F29" i="1"/>
  <c r="F274" i="1"/>
  <c r="F334" i="1"/>
  <c r="F122" i="1"/>
  <c r="F28" i="1"/>
  <c r="F295" i="1"/>
  <c r="F22" i="1"/>
  <c r="G161" i="1"/>
  <c r="H161" i="1" s="1"/>
  <c r="G174" i="1"/>
  <c r="H174" i="1" s="1"/>
  <c r="G214" i="1"/>
  <c r="H214" i="1" s="1"/>
  <c r="G314" i="1"/>
  <c r="H314" i="1" s="1"/>
  <c r="G320" i="1"/>
  <c r="H320" i="1" s="1"/>
  <c r="I128" i="1"/>
  <c r="J128" i="1" s="1"/>
  <c r="I213" i="1"/>
  <c r="J213" i="1" s="1"/>
  <c r="I276" i="1"/>
  <c r="J276" i="1" s="1"/>
  <c r="I165" i="1"/>
  <c r="J165" i="1" s="1"/>
  <c r="F58" i="1"/>
  <c r="F276" i="1"/>
  <c r="F51" i="1"/>
  <c r="F306" i="1"/>
  <c r="F207" i="1"/>
  <c r="G20" i="1"/>
  <c r="H20" i="1" s="1"/>
  <c r="G87" i="1"/>
  <c r="H87" i="1" s="1"/>
  <c r="G162" i="1"/>
  <c r="H162" i="1" s="1"/>
  <c r="G175" i="1"/>
  <c r="H175" i="1" s="1"/>
  <c r="G203" i="1"/>
  <c r="H203" i="1" s="1"/>
  <c r="G270" i="1"/>
  <c r="H270" i="1" s="1"/>
  <c r="I251" i="1"/>
  <c r="J251" i="1" s="1"/>
  <c r="I265" i="1"/>
  <c r="J265" i="1" s="1"/>
  <c r="I282" i="1"/>
  <c r="J282" i="1" s="1"/>
  <c r="F325" i="1"/>
  <c r="F206" i="1"/>
  <c r="F179" i="1"/>
  <c r="G60" i="1"/>
  <c r="H60" i="1" s="1"/>
  <c r="G189" i="1"/>
  <c r="H189" i="1" s="1"/>
  <c r="G217" i="1"/>
  <c r="H217" i="1" s="1"/>
  <c r="G258" i="1"/>
  <c r="H258" i="1" s="1"/>
  <c r="G310" i="1"/>
  <c r="H310" i="1" s="1"/>
  <c r="I57" i="1"/>
  <c r="J57" i="1" s="1"/>
  <c r="I22" i="1"/>
  <c r="J22" i="1" s="1"/>
  <c r="I66" i="1"/>
  <c r="J66" i="1" s="1"/>
  <c r="I13" i="1"/>
  <c r="J13" i="1" s="1"/>
  <c r="F266" i="1"/>
  <c r="F193" i="1"/>
  <c r="F264" i="1"/>
  <c r="F141" i="1"/>
  <c r="F237" i="1"/>
  <c r="F92" i="1"/>
  <c r="F248" i="1"/>
  <c r="G31" i="1"/>
  <c r="H31" i="1" s="1"/>
  <c r="G45" i="1"/>
  <c r="H45" i="1" s="1"/>
  <c r="G73" i="1"/>
  <c r="H73" i="1" s="1"/>
  <c r="G264" i="1"/>
  <c r="H264" i="1" s="1"/>
  <c r="G278" i="1"/>
  <c r="H278" i="1" s="1"/>
  <c r="G284" i="1"/>
  <c r="H284" i="1" s="1"/>
  <c r="G297" i="1"/>
  <c r="H297" i="1" s="1"/>
  <c r="I290" i="1"/>
  <c r="J290" i="1" s="1"/>
  <c r="I124" i="1"/>
  <c r="J124" i="1" s="1"/>
  <c r="I37" i="1"/>
  <c r="J37" i="1" s="1"/>
  <c r="I319" i="1"/>
  <c r="J319" i="1" s="1"/>
  <c r="F85" i="1"/>
  <c r="F247" i="1"/>
  <c r="F232" i="1"/>
  <c r="F208" i="1"/>
  <c r="F177" i="1"/>
  <c r="F126" i="1"/>
  <c r="F134" i="1"/>
  <c r="F181" i="1"/>
  <c r="F43" i="1"/>
  <c r="F30" i="1"/>
  <c r="F148" i="1"/>
  <c r="F290" i="1"/>
  <c r="F153" i="1"/>
  <c r="G88" i="1"/>
  <c r="H88" i="1" s="1"/>
  <c r="G231" i="1"/>
  <c r="H231" i="1" s="1"/>
  <c r="G272" i="1"/>
  <c r="H272" i="1" s="1"/>
  <c r="G358" i="1"/>
  <c r="H358" i="1" s="1"/>
  <c r="I184" i="1"/>
  <c r="J184" i="1" s="1"/>
  <c r="I27" i="1"/>
  <c r="J27" i="1" s="1"/>
  <c r="I70" i="1"/>
  <c r="J70" i="1" s="1"/>
  <c r="I43" i="1"/>
  <c r="J43" i="1" s="1"/>
  <c r="I207" i="1"/>
  <c r="J207" i="1" s="1"/>
  <c r="I331" i="1"/>
  <c r="J331" i="1" s="1"/>
  <c r="F125" i="1"/>
  <c r="F305" i="1"/>
  <c r="F152" i="1"/>
  <c r="F32" i="1"/>
  <c r="F78" i="1"/>
  <c r="F350" i="1"/>
  <c r="F94" i="1"/>
  <c r="F64" i="1"/>
  <c r="F67" i="1"/>
  <c r="F71" i="1"/>
  <c r="G32" i="1"/>
  <c r="H32" i="1" s="1"/>
  <c r="G147" i="1"/>
  <c r="H147" i="1" s="1"/>
  <c r="G259" i="1"/>
  <c r="H259" i="1" s="1"/>
  <c r="G325" i="1"/>
  <c r="H325" i="1" s="1"/>
  <c r="G338" i="1"/>
  <c r="H338" i="1" s="1"/>
  <c r="I269" i="1"/>
  <c r="J269" i="1" s="1"/>
  <c r="I94" i="1"/>
  <c r="J94" i="1" s="1"/>
  <c r="I206" i="1"/>
  <c r="J206" i="1" s="1"/>
  <c r="F211" i="1"/>
  <c r="F323" i="1"/>
  <c r="F15" i="1"/>
  <c r="F39" i="1"/>
  <c r="F65" i="1"/>
  <c r="F121" i="1"/>
  <c r="F320" i="1"/>
  <c r="F25" i="1"/>
  <c r="F251" i="1"/>
  <c r="F195" i="1"/>
  <c r="F225" i="1"/>
  <c r="F169" i="1"/>
  <c r="F17" i="1"/>
  <c r="G246" i="1"/>
  <c r="H246" i="1" s="1"/>
  <c r="G286" i="1"/>
  <c r="H286" i="1" s="1"/>
  <c r="G292" i="1"/>
  <c r="H292" i="1" s="1"/>
  <c r="G298" i="1"/>
  <c r="H298" i="1" s="1"/>
  <c r="G352" i="1"/>
  <c r="H352" i="1" s="1"/>
  <c r="G62" i="1"/>
  <c r="H62" i="1" s="1"/>
  <c r="F365" i="1"/>
  <c r="I335" i="1"/>
  <c r="J335" i="1" s="1"/>
  <c r="I82" i="1"/>
  <c r="J82" i="1" s="1"/>
  <c r="I325" i="1"/>
  <c r="J325" i="1" s="1"/>
  <c r="F361" i="1"/>
  <c r="F129" i="1"/>
  <c r="F180" i="1"/>
  <c r="F163" i="1"/>
  <c r="I180" i="1"/>
  <c r="J180" i="1" s="1"/>
  <c r="F45" i="1"/>
  <c r="F349" i="1"/>
  <c r="F184" i="1"/>
  <c r="F205" i="1"/>
  <c r="F292" i="1"/>
  <c r="F57" i="1"/>
  <c r="F21" i="1"/>
  <c r="I193" i="1"/>
  <c r="J193" i="1" s="1"/>
  <c r="I178" i="1"/>
  <c r="J178" i="1" s="1"/>
  <c r="F319" i="1"/>
  <c r="F282" i="1"/>
  <c r="F226" i="1"/>
  <c r="F241" i="1"/>
  <c r="F18" i="1"/>
  <c r="F111" i="1"/>
  <c r="G282" i="1"/>
  <c r="H282" i="1" s="1"/>
  <c r="G326" i="1"/>
  <c r="H326" i="1" s="1"/>
  <c r="G116" i="1"/>
  <c r="H116" i="1" s="1"/>
  <c r="I296" i="1"/>
  <c r="J296" i="1" s="1"/>
  <c r="I153" i="1"/>
  <c r="J153" i="1" s="1"/>
  <c r="I307" i="1"/>
  <c r="J307" i="1" s="1"/>
  <c r="F278" i="1"/>
  <c r="G63" i="1"/>
  <c r="H63" i="1" s="1"/>
  <c r="G200" i="1"/>
  <c r="H200" i="1" s="1"/>
  <c r="G228" i="1"/>
  <c r="H228" i="1" s="1"/>
  <c r="G353" i="1"/>
  <c r="H353" i="1" s="1"/>
  <c r="I169" i="1"/>
  <c r="J169" i="1" s="1"/>
  <c r="I125" i="1"/>
  <c r="J125" i="1" s="1"/>
  <c r="I170" i="1"/>
  <c r="J170" i="1" s="1"/>
  <c r="F7" i="1"/>
  <c r="F185" i="1"/>
  <c r="F124" i="1"/>
  <c r="F44" i="1"/>
  <c r="F338" i="1"/>
  <c r="F234" i="1"/>
  <c r="F96" i="1"/>
  <c r="I197" i="1"/>
  <c r="J197" i="1" s="1"/>
  <c r="G186" i="1"/>
  <c r="H186" i="1" s="1"/>
  <c r="G208" i="1"/>
  <c r="H208" i="1" s="1"/>
  <c r="G222" i="1"/>
  <c r="H222" i="1" s="1"/>
  <c r="G321" i="1"/>
  <c r="H321" i="1" s="1"/>
  <c r="G328" i="1"/>
  <c r="H328" i="1" s="1"/>
  <c r="G342" i="1"/>
  <c r="H342" i="1" s="1"/>
  <c r="I182" i="1"/>
  <c r="J182" i="1" s="1"/>
  <c r="I254" i="1"/>
  <c r="J254" i="1" s="1"/>
  <c r="I23" i="1"/>
  <c r="J23" i="1" s="1"/>
  <c r="F254" i="1"/>
  <c r="F346" i="1"/>
  <c r="F317" i="1"/>
  <c r="F260" i="1"/>
  <c r="F311" i="1"/>
  <c r="F269" i="1"/>
  <c r="G315" i="1"/>
  <c r="H315" i="1" s="1"/>
  <c r="I350" i="1"/>
  <c r="J350" i="1" s="1"/>
  <c r="I318" i="1"/>
  <c r="J318" i="1" s="1"/>
  <c r="I31" i="1"/>
  <c r="J31" i="1" s="1"/>
  <c r="F221" i="1"/>
  <c r="F239" i="1"/>
  <c r="F31" i="1"/>
  <c r="F240" i="1"/>
  <c r="F166" i="1"/>
  <c r="F233" i="1"/>
  <c r="F246" i="1"/>
  <c r="F59" i="1"/>
  <c r="F213" i="1"/>
  <c r="F352" i="1"/>
  <c r="G334" i="1"/>
  <c r="H334" i="1" s="1"/>
  <c r="I32" i="1"/>
  <c r="J32" i="1" s="1"/>
  <c r="I41" i="1"/>
  <c r="J41" i="1" s="1"/>
  <c r="I71" i="1"/>
  <c r="J71" i="1" s="1"/>
  <c r="I191" i="1"/>
  <c r="J191" i="1" s="1"/>
  <c r="F72" i="1"/>
  <c r="F224" i="1"/>
  <c r="F156" i="1"/>
  <c r="F307" i="1"/>
  <c r="F79" i="1"/>
  <c r="I56" i="1"/>
  <c r="J56" i="1" s="1"/>
  <c r="I18" i="1"/>
  <c r="J18" i="1" s="1"/>
  <c r="F162" i="1"/>
  <c r="F127" i="1"/>
  <c r="F36" i="1"/>
  <c r="F324" i="1"/>
  <c r="I42" i="1"/>
  <c r="J42" i="1" s="1"/>
  <c r="I68" i="1"/>
  <c r="J68" i="1" s="1"/>
  <c r="F353" i="1"/>
  <c r="F190" i="1"/>
  <c r="F337" i="1"/>
  <c r="F265" i="1"/>
  <c r="F56" i="1"/>
  <c r="G120" i="1"/>
  <c r="H120" i="1" s="1"/>
  <c r="I120" i="1"/>
  <c r="J120" i="1" s="1"/>
  <c r="I209" i="1"/>
  <c r="J209" i="1" s="1"/>
  <c r="I239" i="1"/>
  <c r="J239" i="1" s="1"/>
  <c r="F41" i="1"/>
  <c r="F178" i="1"/>
  <c r="F13" i="1"/>
  <c r="F297" i="1"/>
  <c r="F291" i="1"/>
  <c r="G260" i="1"/>
  <c r="H260" i="1" s="1"/>
  <c r="I248" i="1"/>
  <c r="J248" i="1" s="1"/>
  <c r="I226" i="1"/>
  <c r="J226" i="1" s="1"/>
  <c r="F120" i="1"/>
  <c r="F26" i="1"/>
  <c r="I234" i="1"/>
  <c r="J234" i="1" s="1"/>
  <c r="I311" i="1"/>
  <c r="J311" i="1" s="1"/>
  <c r="F40" i="1"/>
  <c r="F280" i="1"/>
  <c r="F142" i="1"/>
  <c r="G50" i="1"/>
  <c r="H50" i="1" s="1"/>
  <c r="G143" i="1"/>
  <c r="H143" i="1" s="1"/>
  <c r="F288" i="1"/>
  <c r="F255" i="1"/>
  <c r="F52" i="1"/>
  <c r="F220" i="1"/>
  <c r="I361" i="1"/>
  <c r="J361" i="1" s="1"/>
  <c r="I99" i="1"/>
  <c r="J99" i="1" s="1"/>
  <c r="I171" i="1"/>
  <c r="J171" i="1" s="1"/>
  <c r="I123" i="1"/>
  <c r="J123" i="1" s="1"/>
  <c r="F302" i="1"/>
  <c r="F236" i="1"/>
  <c r="F218" i="1"/>
  <c r="F87" i="1"/>
  <c r="F69" i="1"/>
  <c r="I292" i="1"/>
  <c r="J292" i="1" s="1"/>
  <c r="F318" i="1"/>
  <c r="G172" i="1"/>
  <c r="H172" i="1" s="1"/>
  <c r="I111" i="1"/>
  <c r="J111" i="1" s="1"/>
  <c r="G157" i="1"/>
  <c r="H157" i="1" s="1"/>
  <c r="I291" i="1"/>
  <c r="J291" i="1" s="1"/>
  <c r="F267" i="1"/>
  <c r="F68" i="1"/>
  <c r="G348" i="1"/>
  <c r="H348" i="1" s="1"/>
  <c r="F182" i="1"/>
  <c r="G241" i="1"/>
  <c r="H241" i="1" s="1"/>
  <c r="I24" i="1"/>
  <c r="J24" i="1" s="1"/>
  <c r="I127" i="1"/>
  <c r="J127" i="1" s="1"/>
  <c r="F343" i="1"/>
  <c r="F123" i="1"/>
  <c r="F143" i="1"/>
  <c r="F183" i="1"/>
  <c r="I262" i="1"/>
  <c r="J262" i="1" s="1"/>
  <c r="F55" i="1"/>
  <c r="G255" i="1"/>
  <c r="H255" i="1" s="1"/>
  <c r="G287" i="1"/>
  <c r="H287" i="1" s="1"/>
  <c r="I333" i="1"/>
  <c r="J333" i="1" s="1"/>
  <c r="I149" i="1"/>
  <c r="J149" i="1" s="1"/>
  <c r="F9" i="1"/>
  <c r="G340" i="1"/>
  <c r="H340" i="1" s="1"/>
  <c r="F98" i="1"/>
  <c r="G34" i="1"/>
  <c r="H34" i="1" s="1"/>
  <c r="I51" i="1"/>
  <c r="J51" i="1" s="1"/>
  <c r="F339" i="1"/>
  <c r="G302" i="1"/>
  <c r="H302" i="1" s="1"/>
  <c r="I190" i="1"/>
  <c r="J190" i="1" s="1"/>
  <c r="G202" i="1"/>
  <c r="H202" i="1" s="1"/>
  <c r="I238" i="1"/>
  <c r="J238" i="1" s="1"/>
  <c r="I205" i="1"/>
  <c r="J205" i="1" s="1"/>
  <c r="F322" i="1"/>
  <c r="F80" i="1"/>
  <c r="F358" i="1"/>
  <c r="F138" i="1"/>
  <c r="G91" i="1"/>
  <c r="H91" i="1" s="1"/>
  <c r="G129" i="1"/>
  <c r="H129" i="1" s="1"/>
  <c r="G363" i="1"/>
  <c r="H363" i="1" s="1"/>
  <c r="I348" i="1"/>
  <c r="J348" i="1" s="1"/>
  <c r="I115" i="1"/>
  <c r="J115" i="1" s="1"/>
  <c r="I179" i="1"/>
  <c r="J179" i="1" s="1"/>
  <c r="F70" i="1"/>
  <c r="F331" i="1"/>
  <c r="F351" i="1"/>
  <c r="F210" i="1"/>
  <c r="I347" i="1"/>
  <c r="J347" i="1" s="1"/>
  <c r="I181" i="1"/>
  <c r="J181" i="1" s="1"/>
  <c r="I93" i="1"/>
  <c r="J93" i="1" s="1"/>
  <c r="F281" i="1"/>
  <c r="F252" i="1"/>
  <c r="F345" i="1"/>
  <c r="F192" i="1"/>
  <c r="F95" i="1"/>
  <c r="F27" i="1"/>
  <c r="F212" i="1"/>
  <c r="F81" i="1"/>
  <c r="F140" i="1"/>
  <c r="I301" i="1"/>
  <c r="J301" i="1" s="1"/>
  <c r="I271" i="1"/>
  <c r="J271" i="1" s="1"/>
  <c r="F198" i="1"/>
  <c r="F285" i="1"/>
  <c r="I303" i="1"/>
  <c r="J303" i="1" s="1"/>
  <c r="I151" i="1"/>
  <c r="J151" i="1" s="1"/>
  <c r="F308" i="1"/>
  <c r="I275" i="1"/>
  <c r="J275" i="1" s="1"/>
  <c r="F93" i="1"/>
  <c r="F359" i="1"/>
  <c r="F330" i="1"/>
  <c r="G130" i="1"/>
  <c r="H130" i="1" s="1"/>
  <c r="G163" i="1"/>
  <c r="H163" i="1" s="1"/>
  <c r="G359" i="1"/>
  <c r="H359" i="1" s="1"/>
  <c r="G70" i="1"/>
  <c r="H70" i="1" s="1"/>
  <c r="G266" i="1"/>
  <c r="H266" i="1" s="1"/>
  <c r="I177" i="1"/>
  <c r="J177" i="1" s="1"/>
  <c r="G89" i="1"/>
  <c r="H89" i="1" s="1"/>
  <c r="G285" i="1"/>
  <c r="H285" i="1" s="1"/>
  <c r="I222" i="1"/>
  <c r="J222" i="1" s="1"/>
  <c r="I28" i="1"/>
  <c r="J28" i="1" s="1"/>
  <c r="G38" i="1"/>
  <c r="H38" i="1" s="1"/>
  <c r="G234" i="1"/>
  <c r="H234" i="1" s="1"/>
  <c r="G57" i="1"/>
  <c r="H57" i="1" s="1"/>
  <c r="G253" i="1"/>
  <c r="H253" i="1" s="1"/>
  <c r="I110" i="1"/>
  <c r="J110" i="1" s="1"/>
  <c r="I15" i="1"/>
  <c r="J15" i="1" s="1"/>
  <c r="F110" i="1"/>
  <c r="G193" i="1"/>
  <c r="H193" i="1" s="1"/>
  <c r="I176" i="1"/>
  <c r="J176" i="1" s="1"/>
  <c r="I274" i="1"/>
  <c r="J274" i="1" s="1"/>
  <c r="I133" i="1"/>
  <c r="J133" i="1" s="1"/>
  <c r="G30" i="1"/>
  <c r="H30" i="1" s="1"/>
  <c r="G226" i="1"/>
  <c r="H226" i="1" s="1"/>
  <c r="G152" i="1"/>
  <c r="H152" i="1" s="1"/>
  <c r="G153" i="1"/>
  <c r="H153" i="1" s="1"/>
  <c r="I225" i="1"/>
  <c r="J225" i="1" s="1"/>
  <c r="G145" i="1"/>
  <c r="H145" i="1" s="1"/>
  <c r="I204" i="1"/>
  <c r="J204" i="1" s="1"/>
  <c r="I107" i="1"/>
  <c r="J107" i="1" s="1"/>
  <c r="F250" i="1"/>
  <c r="F191" i="1"/>
  <c r="F303" i="1"/>
  <c r="F310" i="1"/>
  <c r="F293" i="1"/>
  <c r="F106" i="1"/>
  <c r="F275" i="1"/>
  <c r="F222" i="1"/>
  <c r="I305" i="1"/>
  <c r="J305" i="1" s="1"/>
  <c r="I359" i="1"/>
  <c r="J359" i="1" s="1"/>
  <c r="I114" i="1"/>
  <c r="J114" i="1" s="1"/>
  <c r="I281" i="1"/>
  <c r="J281" i="1" s="1"/>
  <c r="G118" i="1"/>
  <c r="H118" i="1" s="1"/>
  <c r="G177" i="1"/>
  <c r="H177" i="1" s="1"/>
  <c r="I337" i="1"/>
  <c r="J337" i="1" s="1"/>
  <c r="G84" i="1"/>
  <c r="H84" i="1" s="1"/>
  <c r="G280" i="1"/>
  <c r="H280" i="1" s="1"/>
  <c r="I233" i="1"/>
  <c r="J233" i="1" s="1"/>
  <c r="G103" i="1"/>
  <c r="H103" i="1" s="1"/>
  <c r="G299" i="1"/>
  <c r="H299" i="1" s="1"/>
  <c r="I9" i="1"/>
  <c r="J9" i="1" s="1"/>
  <c r="I84" i="1"/>
  <c r="J84" i="1" s="1"/>
  <c r="G52" i="1"/>
  <c r="H52" i="1" s="1"/>
  <c r="G248" i="1"/>
  <c r="H248" i="1" s="1"/>
  <c r="G71" i="1"/>
  <c r="H71" i="1" s="1"/>
  <c r="G267" i="1"/>
  <c r="H267" i="1" s="1"/>
  <c r="I246" i="1"/>
  <c r="J246" i="1" s="1"/>
  <c r="I36" i="1"/>
  <c r="J36" i="1" s="1"/>
  <c r="G11" i="1"/>
  <c r="H11" i="1" s="1"/>
  <c r="G207" i="1"/>
  <c r="H207" i="1" s="1"/>
  <c r="I232" i="1"/>
  <c r="J232" i="1" s="1"/>
  <c r="I293" i="1"/>
  <c r="J293" i="1" s="1"/>
  <c r="G44" i="1"/>
  <c r="H44" i="1" s="1"/>
  <c r="G240" i="1"/>
  <c r="H240" i="1" s="1"/>
  <c r="G166" i="1"/>
  <c r="H166" i="1" s="1"/>
  <c r="G167" i="1"/>
  <c r="H167" i="1" s="1"/>
  <c r="F14" i="1"/>
  <c r="F316" i="1"/>
  <c r="I253" i="1"/>
  <c r="J253" i="1" s="1"/>
  <c r="I21" i="1"/>
  <c r="J21" i="1" s="1"/>
  <c r="I69" i="1"/>
  <c r="J69" i="1" s="1"/>
  <c r="F114" i="1"/>
  <c r="F238" i="1"/>
  <c r="G64" i="1"/>
  <c r="H64" i="1" s="1"/>
  <c r="G191" i="1"/>
  <c r="H191" i="1" s="1"/>
  <c r="I339" i="1"/>
  <c r="J339" i="1" s="1"/>
  <c r="G98" i="1"/>
  <c r="H98" i="1" s="1"/>
  <c r="G294" i="1"/>
  <c r="H294" i="1" s="1"/>
  <c r="I289" i="1"/>
  <c r="J289" i="1" s="1"/>
  <c r="G117" i="1"/>
  <c r="H117" i="1" s="1"/>
  <c r="G313" i="1"/>
  <c r="H313" i="1" s="1"/>
  <c r="I65" i="1"/>
  <c r="J65" i="1" s="1"/>
  <c r="I140" i="1"/>
  <c r="J140" i="1" s="1"/>
  <c r="G262" i="1"/>
  <c r="H262" i="1" s="1"/>
  <c r="I185" i="1"/>
  <c r="J185" i="1" s="1"/>
  <c r="G85" i="1"/>
  <c r="H85" i="1" s="1"/>
  <c r="G281" i="1"/>
  <c r="H281" i="1" s="1"/>
  <c r="I17" i="1"/>
  <c r="J17" i="1" s="1"/>
  <c r="I92" i="1"/>
  <c r="J92" i="1" s="1"/>
  <c r="G25" i="1"/>
  <c r="H25" i="1" s="1"/>
  <c r="G221" i="1"/>
  <c r="H221" i="1" s="1"/>
  <c r="I288" i="1"/>
  <c r="J288" i="1" s="1"/>
  <c r="I219" i="1"/>
  <c r="J219" i="1" s="1"/>
  <c r="I183" i="1"/>
  <c r="J183" i="1" s="1"/>
  <c r="G58" i="1"/>
  <c r="H58" i="1" s="1"/>
  <c r="G254" i="1"/>
  <c r="H254" i="1" s="1"/>
  <c r="G180" i="1"/>
  <c r="H180" i="1" s="1"/>
  <c r="G181" i="1"/>
  <c r="H181" i="1" s="1"/>
  <c r="F171" i="1"/>
  <c r="I83" i="1"/>
  <c r="J83" i="1" s="1"/>
  <c r="I196" i="1"/>
  <c r="J196" i="1" s="1"/>
  <c r="I241" i="1"/>
  <c r="J241" i="1" s="1"/>
  <c r="G295" i="1"/>
  <c r="H295" i="1" s="1"/>
  <c r="I148" i="1"/>
  <c r="J148" i="1" s="1"/>
  <c r="G235" i="1"/>
  <c r="H235" i="1" s="1"/>
  <c r="I141" i="1"/>
  <c r="J141" i="1" s="1"/>
  <c r="G72" i="1"/>
  <c r="H72" i="1" s="1"/>
  <c r="G194" i="1"/>
  <c r="H194" i="1" s="1"/>
  <c r="F249" i="1"/>
  <c r="I220" i="1"/>
  <c r="J220" i="1" s="1"/>
  <c r="F333" i="1"/>
  <c r="F304" i="1"/>
  <c r="G219" i="1"/>
  <c r="H219" i="1" s="1"/>
  <c r="G322" i="1"/>
  <c r="H322" i="1" s="1"/>
  <c r="G341" i="1"/>
  <c r="H341" i="1" s="1"/>
  <c r="I252" i="1"/>
  <c r="J252" i="1" s="1"/>
  <c r="G290" i="1"/>
  <c r="H290" i="1" s="1"/>
  <c r="G309" i="1"/>
  <c r="H309" i="1" s="1"/>
  <c r="G53" i="1"/>
  <c r="H53" i="1" s="1"/>
  <c r="I211" i="1"/>
  <c r="J211" i="1" s="1"/>
  <c r="I247" i="1"/>
  <c r="J247" i="1" s="1"/>
  <c r="G13" i="1"/>
  <c r="H13" i="1" s="1"/>
  <c r="I8" i="1"/>
  <c r="J8" i="1" s="1"/>
  <c r="F199" i="1"/>
  <c r="I135" i="1"/>
  <c r="J135" i="1" s="1"/>
  <c r="F223" i="1"/>
  <c r="F154" i="1"/>
  <c r="F344" i="1"/>
  <c r="G37" i="1"/>
  <c r="H37" i="1" s="1"/>
  <c r="I320" i="1"/>
  <c r="J320" i="1" s="1"/>
  <c r="I245" i="1"/>
  <c r="J245" i="1" s="1"/>
  <c r="G355" i="1"/>
  <c r="H355" i="1" s="1"/>
  <c r="I308" i="1"/>
  <c r="J308" i="1" s="1"/>
  <c r="G304" i="1"/>
  <c r="H304" i="1" s="1"/>
  <c r="I98" i="1"/>
  <c r="J98" i="1" s="1"/>
  <c r="G67" i="1"/>
  <c r="H67" i="1" s="1"/>
  <c r="I229" i="1"/>
  <c r="J229" i="1" s="1"/>
  <c r="I338" i="1"/>
  <c r="J338" i="1" s="1"/>
  <c r="G26" i="1"/>
  <c r="H26" i="1" s="1"/>
  <c r="G223" i="1"/>
  <c r="H223" i="1" s="1"/>
  <c r="F115" i="1"/>
  <c r="F256" i="1"/>
  <c r="I227" i="1"/>
  <c r="J227" i="1" s="1"/>
  <c r="G66" i="1"/>
  <c r="H66" i="1" s="1"/>
  <c r="G126" i="1"/>
  <c r="H126" i="1" s="1"/>
  <c r="G113" i="1"/>
  <c r="H113" i="1" s="1"/>
  <c r="G12" i="1"/>
  <c r="H12" i="1" s="1"/>
  <c r="G127" i="1"/>
  <c r="H127" i="1" s="1"/>
  <c r="I108" i="1"/>
  <c r="J108" i="1" s="1"/>
  <c r="F235" i="1"/>
  <c r="F227" i="1"/>
  <c r="I199" i="1"/>
  <c r="J199" i="1" s="1"/>
  <c r="F50" i="1"/>
  <c r="I142" i="1"/>
  <c r="J142" i="1" s="1"/>
  <c r="F167" i="1"/>
  <c r="F348" i="1"/>
  <c r="F279" i="1"/>
  <c r="I304" i="1"/>
  <c r="J304" i="1" s="1"/>
  <c r="F107" i="1"/>
  <c r="I138" i="1"/>
  <c r="J138" i="1" s="1"/>
  <c r="G9" i="1"/>
  <c r="H9" i="1" s="1"/>
  <c r="G205" i="1"/>
  <c r="H205" i="1" s="1"/>
  <c r="I208" i="1"/>
  <c r="J208" i="1" s="1"/>
  <c r="G112" i="1"/>
  <c r="H112" i="1" s="1"/>
  <c r="G308" i="1"/>
  <c r="H308" i="1" s="1"/>
  <c r="G131" i="1"/>
  <c r="H131" i="1" s="1"/>
  <c r="G327" i="1"/>
  <c r="H327" i="1" s="1"/>
  <c r="I121" i="1"/>
  <c r="J121" i="1" s="1"/>
  <c r="G80" i="1"/>
  <c r="H80" i="1" s="1"/>
  <c r="G276" i="1"/>
  <c r="H276" i="1" s="1"/>
  <c r="G99" i="1"/>
  <c r="H99" i="1" s="1"/>
  <c r="I73" i="1"/>
  <c r="J73" i="1" s="1"/>
  <c r="G39" i="1"/>
  <c r="H39" i="1" s="1"/>
  <c r="I59" i="1"/>
  <c r="J59" i="1" s="1"/>
  <c r="I119" i="1"/>
  <c r="J119" i="1" s="1"/>
  <c r="G268" i="1"/>
  <c r="H268" i="1" s="1"/>
  <c r="G195" i="1"/>
  <c r="H195" i="1" s="1"/>
  <c r="F108" i="1"/>
  <c r="F135" i="1"/>
  <c r="G23" i="1"/>
  <c r="H23" i="1" s="1"/>
  <c r="I264" i="1"/>
  <c r="J264" i="1" s="1"/>
  <c r="I235" i="1"/>
  <c r="J235" i="1" s="1"/>
  <c r="I90" i="1"/>
  <c r="J90" i="1" s="1"/>
  <c r="G94" i="1"/>
  <c r="H94" i="1" s="1"/>
  <c r="I297" i="1"/>
  <c r="J297" i="1" s="1"/>
  <c r="I129" i="1"/>
  <c r="J129" i="1" s="1"/>
  <c r="G249" i="1"/>
  <c r="H249" i="1" s="1"/>
  <c r="I14" i="1"/>
  <c r="J14" i="1" s="1"/>
  <c r="G86" i="1"/>
  <c r="H86" i="1" s="1"/>
  <c r="G209" i="1"/>
  <c r="H209" i="1" s="1"/>
  <c r="I167" i="1"/>
  <c r="J167" i="1" s="1"/>
  <c r="I95" i="1"/>
  <c r="J95" i="1" s="1"/>
  <c r="I7" i="1"/>
  <c r="J7" i="1" s="1"/>
  <c r="G233" i="1"/>
  <c r="H233" i="1" s="1"/>
  <c r="G140" i="1"/>
  <c r="H140" i="1" s="1"/>
  <c r="G336" i="1"/>
  <c r="H336" i="1" s="1"/>
  <c r="G159" i="1"/>
  <c r="H159" i="1" s="1"/>
  <c r="I146" i="1"/>
  <c r="J146" i="1" s="1"/>
  <c r="G108" i="1"/>
  <c r="H108" i="1" s="1"/>
  <c r="G323" i="1"/>
  <c r="H323" i="1" s="1"/>
  <c r="I260" i="1"/>
  <c r="J260" i="1" s="1"/>
  <c r="G263" i="1"/>
  <c r="H263" i="1" s="1"/>
  <c r="G100" i="1"/>
  <c r="H100" i="1" s="1"/>
  <c r="G27" i="1"/>
  <c r="H27" i="1" s="1"/>
  <c r="F99" i="1"/>
  <c r="I249" i="1"/>
  <c r="J249" i="1" s="1"/>
  <c r="F8" i="1"/>
  <c r="I194" i="1"/>
  <c r="J194" i="1" s="1"/>
  <c r="I164" i="1"/>
  <c r="J164" i="1" s="1"/>
  <c r="F209" i="1"/>
  <c r="F82" i="1"/>
  <c r="F332" i="1"/>
  <c r="I263" i="1"/>
  <c r="J263" i="1" s="1"/>
  <c r="G51" i="1"/>
  <c r="H51" i="1" s="1"/>
  <c r="G247" i="1"/>
  <c r="H247" i="1" s="1"/>
  <c r="I139" i="1"/>
  <c r="J139" i="1" s="1"/>
  <c r="G350" i="1"/>
  <c r="H350" i="1" s="1"/>
  <c r="G173" i="1"/>
  <c r="H173" i="1" s="1"/>
  <c r="I352" i="1"/>
  <c r="J352" i="1" s="1"/>
  <c r="I202" i="1"/>
  <c r="J202" i="1" s="1"/>
  <c r="F286" i="1"/>
  <c r="I29" i="1"/>
  <c r="J29" i="1" s="1"/>
  <c r="I157" i="1"/>
  <c r="J157" i="1" s="1"/>
  <c r="F119" i="1"/>
  <c r="F321" i="1"/>
  <c r="I80" i="1"/>
  <c r="J80" i="1" s="1"/>
  <c r="I136" i="1"/>
  <c r="J136" i="1" s="1"/>
  <c r="I79" i="1"/>
  <c r="J79" i="1" s="1"/>
  <c r="F197" i="1"/>
  <c r="F38" i="1"/>
  <c r="I10" i="1"/>
  <c r="J10" i="1" s="1"/>
  <c r="G79" i="1"/>
  <c r="H79" i="1" s="1"/>
  <c r="G275" i="1"/>
  <c r="H275" i="1" s="1"/>
  <c r="I54" i="1"/>
  <c r="J54" i="1" s="1"/>
  <c r="G182" i="1"/>
  <c r="H182" i="1" s="1"/>
  <c r="I363" i="1"/>
  <c r="J363" i="1" s="1"/>
  <c r="I26" i="1"/>
  <c r="J26" i="1" s="1"/>
  <c r="G201" i="1"/>
  <c r="H201" i="1" s="1"/>
  <c r="I237" i="1"/>
  <c r="J237" i="1" s="1"/>
  <c r="G150" i="1"/>
  <c r="H150" i="1" s="1"/>
  <c r="G346" i="1"/>
  <c r="H346" i="1" s="1"/>
  <c r="I150" i="1"/>
  <c r="J150" i="1" s="1"/>
  <c r="G169" i="1"/>
  <c r="H169" i="1" s="1"/>
  <c r="I336" i="1"/>
  <c r="J336" i="1" s="1"/>
  <c r="I266" i="1"/>
  <c r="J266" i="1" s="1"/>
  <c r="G109" i="1"/>
  <c r="H109" i="1" s="1"/>
  <c r="G305" i="1"/>
  <c r="H305" i="1" s="1"/>
  <c r="I25" i="1"/>
  <c r="J25" i="1" s="1"/>
  <c r="I100" i="1"/>
  <c r="J100" i="1" s="1"/>
  <c r="F268" i="1"/>
  <c r="G142" i="1"/>
  <c r="H142" i="1" s="1"/>
  <c r="G68" i="1"/>
  <c r="H68" i="1" s="1"/>
  <c r="G69" i="1"/>
  <c r="H69" i="1" s="1"/>
  <c r="G265" i="1"/>
  <c r="H265" i="1" s="1"/>
  <c r="F309" i="1"/>
  <c r="I349" i="1"/>
  <c r="J349" i="1" s="1"/>
  <c r="F150" i="1"/>
  <c r="I214" i="1"/>
  <c r="J214" i="1" s="1"/>
  <c r="F137" i="1"/>
  <c r="F136" i="1"/>
  <c r="F86" i="1"/>
  <c r="F296" i="1"/>
  <c r="I50" i="1"/>
  <c r="J50" i="1" s="1"/>
  <c r="F83" i="1"/>
  <c r="F176" i="1"/>
  <c r="I38" i="1"/>
  <c r="J38" i="1" s="1"/>
  <c r="I72" i="1"/>
  <c r="J72" i="1" s="1"/>
  <c r="G77" i="1"/>
  <c r="H77" i="1" s="1"/>
  <c r="G93" i="1"/>
  <c r="H93" i="1" s="1"/>
  <c r="G289" i="1"/>
  <c r="H289" i="1" s="1"/>
  <c r="I198" i="1"/>
  <c r="J198" i="1" s="1"/>
  <c r="G196" i="1"/>
  <c r="H196" i="1" s="1"/>
  <c r="I330" i="1"/>
  <c r="J330" i="1" s="1"/>
  <c r="G19" i="1"/>
  <c r="H19" i="1" s="1"/>
  <c r="G215" i="1"/>
  <c r="H215" i="1" s="1"/>
  <c r="I272" i="1"/>
  <c r="J272" i="1" s="1"/>
  <c r="I155" i="1"/>
  <c r="J155" i="1" s="1"/>
  <c r="I279" i="1"/>
  <c r="J279" i="1" s="1"/>
  <c r="G164" i="1"/>
  <c r="H164" i="1" s="1"/>
  <c r="G360" i="1"/>
  <c r="H360" i="1" s="1"/>
  <c r="G183" i="1"/>
  <c r="H183" i="1" s="1"/>
  <c r="I168" i="1"/>
  <c r="J168" i="1" s="1"/>
  <c r="I322" i="1"/>
  <c r="J322" i="1" s="1"/>
  <c r="I261" i="1"/>
  <c r="J261" i="1" s="1"/>
  <c r="G123" i="1"/>
  <c r="H123" i="1" s="1"/>
  <c r="G319" i="1"/>
  <c r="H319" i="1" s="1"/>
  <c r="I81" i="1"/>
  <c r="J81" i="1" s="1"/>
  <c r="I156" i="1"/>
  <c r="J156" i="1" s="1"/>
  <c r="F189" i="1"/>
  <c r="G156" i="1"/>
  <c r="H156" i="1" s="1"/>
  <c r="G82" i="1"/>
  <c r="H82" i="1" s="1"/>
  <c r="G83" i="1"/>
  <c r="H83" i="1" s="1"/>
  <c r="G279" i="1"/>
  <c r="H279" i="1" s="1"/>
  <c r="I294" i="1"/>
  <c r="J294" i="1" s="1"/>
  <c r="I250" i="1"/>
  <c r="J250" i="1" s="1"/>
  <c r="F284" i="1"/>
  <c r="F202" i="1"/>
  <c r="F283" i="1"/>
  <c r="F289" i="1"/>
  <c r="F194" i="1"/>
  <c r="F363" i="1"/>
  <c r="I67" i="1"/>
  <c r="J67" i="1" s="1"/>
  <c r="F139" i="1"/>
  <c r="G18" i="1"/>
  <c r="H18" i="1" s="1"/>
  <c r="G107" i="1"/>
  <c r="H107" i="1" s="1"/>
  <c r="G303" i="1"/>
  <c r="H303" i="1" s="1"/>
  <c r="G14" i="1"/>
  <c r="H14" i="1" s="1"/>
  <c r="G210" i="1"/>
  <c r="H210" i="1" s="1"/>
  <c r="I360" i="1"/>
  <c r="J360" i="1" s="1"/>
  <c r="G33" i="1"/>
  <c r="H33" i="1" s="1"/>
  <c r="G229" i="1"/>
  <c r="H229" i="1" s="1"/>
  <c r="I11" i="1"/>
  <c r="J11" i="1" s="1"/>
  <c r="I323" i="1"/>
  <c r="J323" i="1" s="1"/>
  <c r="I159" i="1"/>
  <c r="J159" i="1" s="1"/>
  <c r="G178" i="1"/>
  <c r="H178" i="1" s="1"/>
  <c r="I358" i="1"/>
  <c r="J358" i="1" s="1"/>
  <c r="G197" i="1"/>
  <c r="H197" i="1" s="1"/>
  <c r="I224" i="1"/>
  <c r="J224" i="1" s="1"/>
  <c r="I223" i="1"/>
  <c r="J223" i="1" s="1"/>
  <c r="G137" i="1"/>
  <c r="H137" i="1" s="1"/>
  <c r="G333" i="1"/>
  <c r="H333" i="1" s="1"/>
  <c r="I137" i="1"/>
  <c r="J137" i="1" s="1"/>
  <c r="I212" i="1"/>
  <c r="J212" i="1" s="1"/>
  <c r="F84" i="1"/>
  <c r="G170" i="1"/>
  <c r="H170" i="1" s="1"/>
  <c r="G96" i="1"/>
  <c r="H96" i="1" s="1"/>
  <c r="G97" i="1"/>
  <c r="H97" i="1" s="1"/>
  <c r="G293" i="1"/>
  <c r="H293" i="1" s="1"/>
  <c r="F277" i="1"/>
  <c r="I343" i="1"/>
  <c r="J343" i="1" s="1"/>
  <c r="F214" i="1"/>
  <c r="F113" i="1"/>
  <c r="I86" i="1"/>
  <c r="J86" i="1" s="1"/>
  <c r="F360" i="1"/>
  <c r="I346" i="1"/>
  <c r="J346" i="1" s="1"/>
  <c r="F196" i="1"/>
  <c r="F112" i="1"/>
  <c r="G106" i="1"/>
  <c r="H106" i="1" s="1"/>
  <c r="G121" i="1"/>
  <c r="H121" i="1" s="1"/>
  <c r="G317" i="1"/>
  <c r="H317" i="1" s="1"/>
  <c r="I286" i="1"/>
  <c r="J286" i="1" s="1"/>
  <c r="F271" i="1"/>
  <c r="I97" i="1"/>
  <c r="J97" i="1" s="1"/>
  <c r="G168" i="1"/>
  <c r="H168" i="1" s="1"/>
  <c r="G257" i="1"/>
  <c r="H257" i="1" s="1"/>
  <c r="G24" i="1"/>
  <c r="H24" i="1" s="1"/>
  <c r="G29" i="1"/>
  <c r="H29" i="1" s="1"/>
  <c r="I109" i="1"/>
  <c r="J109" i="1" s="1"/>
  <c r="G291" i="1"/>
  <c r="H291" i="1" s="1"/>
  <c r="F253" i="1"/>
  <c r="G138" i="1"/>
  <c r="H138" i="1" s="1"/>
  <c r="F204" i="1"/>
  <c r="F347" i="1"/>
  <c r="I345" i="1"/>
  <c r="J345" i="1" s="1"/>
  <c r="I64" i="1"/>
  <c r="J64" i="1" s="1"/>
  <c r="G65" i="1"/>
  <c r="H65" i="1" s="1"/>
  <c r="G252" i="1"/>
  <c r="H252" i="1" s="1"/>
  <c r="G192" i="1"/>
  <c r="H192" i="1" s="1"/>
  <c r="I316" i="1"/>
  <c r="J316" i="1" s="1"/>
  <c r="I344" i="1"/>
  <c r="J344" i="1" s="1"/>
  <c r="F35" i="1"/>
  <c r="G111" i="1"/>
  <c r="H111" i="1" s="1"/>
  <c r="I321" i="1"/>
  <c r="J321" i="1" s="1"/>
  <c r="F100" i="1"/>
  <c r="G149" i="1"/>
  <c r="H149" i="1" s="1"/>
  <c r="I40" i="1"/>
  <c r="J40" i="1" s="1"/>
  <c r="I78" i="1"/>
  <c r="J78" i="1" s="1"/>
  <c r="I287" i="1"/>
  <c r="J287" i="1" s="1"/>
  <c r="G114" i="1"/>
  <c r="H114" i="1" s="1"/>
  <c r="G139" i="1"/>
  <c r="H139" i="1" s="1"/>
  <c r="I39" i="1"/>
  <c r="J39" i="1" s="1"/>
  <c r="G261" i="1"/>
  <c r="H261" i="1" s="1"/>
  <c r="I96" i="1"/>
  <c r="J96" i="1" s="1"/>
  <c r="G318" i="1"/>
  <c r="H318" i="1" s="1"/>
  <c r="I295" i="1"/>
  <c r="J295" i="1" s="1"/>
  <c r="G128" i="1"/>
  <c r="H128" i="1" s="1"/>
  <c r="F294" i="1"/>
  <c r="I152" i="1"/>
  <c r="J152" i="1" s="1"/>
  <c r="G337" i="1"/>
  <c r="H337" i="1" s="1"/>
  <c r="I162" i="1"/>
  <c r="J162" i="1" s="1"/>
  <c r="G251" i="1"/>
  <c r="H251" i="1" s="1"/>
  <c r="F164" i="1"/>
  <c r="I302" i="1"/>
  <c r="J302" i="1" s="1"/>
  <c r="I329" i="1"/>
  <c r="J329" i="1" s="1"/>
  <c r="G81" i="1"/>
  <c r="H81" i="1" s="1"/>
  <c r="G198" i="1"/>
  <c r="H198" i="1" s="1"/>
  <c r="I268" i="1"/>
  <c r="J268" i="1" s="1"/>
  <c r="F301" i="1"/>
  <c r="I236" i="1"/>
  <c r="J236" i="1" s="1"/>
  <c r="G56" i="1"/>
  <c r="H56" i="1" s="1"/>
  <c r="I231" i="1"/>
  <c r="J231" i="1" s="1"/>
  <c r="I154" i="1"/>
  <c r="J154" i="1" s="1"/>
  <c r="G110" i="1"/>
  <c r="H110" i="1" s="1"/>
  <c r="F258" i="1"/>
  <c r="I332" i="1"/>
  <c r="J332" i="1" s="1"/>
  <c r="G154" i="1"/>
  <c r="H154" i="1" s="1"/>
  <c r="G10" i="1"/>
  <c r="H10" i="1" s="1"/>
  <c r="I210" i="1"/>
  <c r="J210" i="1" s="1"/>
  <c r="I61" i="1"/>
  <c r="J61" i="1" s="1"/>
  <c r="I256" i="1"/>
  <c r="J256" i="1" s="1"/>
  <c r="F149" i="1"/>
  <c r="F10" i="1"/>
  <c r="G101" i="1"/>
  <c r="H101" i="1" s="1"/>
  <c r="G224" i="1"/>
  <c r="H224" i="1" s="1"/>
  <c r="G271" i="1"/>
  <c r="H271" i="1" s="1"/>
  <c r="G122" i="1"/>
  <c r="H122" i="1" s="1"/>
  <c r="G43" i="1"/>
  <c r="H43" i="1" s="1"/>
  <c r="I317" i="1"/>
  <c r="J317" i="1" s="1"/>
  <c r="G347" i="1"/>
  <c r="H347" i="1" s="1"/>
  <c r="G41" i="1"/>
  <c r="H41" i="1" s="1"/>
  <c r="I163" i="1"/>
  <c r="J163" i="1" s="1"/>
  <c r="G220" i="1"/>
  <c r="H220" i="1" s="1"/>
  <c r="G345" i="1"/>
  <c r="H345" i="1" s="1"/>
  <c r="I324" i="1"/>
  <c r="J324" i="1" s="1"/>
  <c r="G35" i="1"/>
  <c r="H35" i="1" s="1"/>
  <c r="G238" i="1"/>
  <c r="H238" i="1" s="1"/>
  <c r="I351" i="1"/>
  <c r="J351" i="1" s="1"/>
  <c r="G136" i="1"/>
  <c r="H136" i="1" s="1"/>
  <c r="G141" i="1"/>
  <c r="H141" i="1" s="1"/>
  <c r="G361" i="1"/>
  <c r="H361" i="1" s="1"/>
  <c r="F128" i="1"/>
  <c r="G55" i="1"/>
  <c r="H55" i="1" s="1"/>
  <c r="G155" i="1"/>
  <c r="H155" i="1" s="1"/>
  <c r="G225" i="1"/>
  <c r="H225" i="1" s="1"/>
  <c r="I270" i="1"/>
  <c r="J270" i="1" s="1"/>
  <c r="F157" i="1"/>
  <c r="I258" i="1"/>
  <c r="J258" i="1" s="1"/>
  <c r="G239" i="1"/>
  <c r="H239" i="1" s="1"/>
  <c r="I106" i="1"/>
  <c r="J106" i="1" s="1"/>
  <c r="G237" i="1"/>
  <c r="H237" i="1" s="1"/>
  <c r="G331" i="1"/>
  <c r="H331" i="1" s="1"/>
  <c r="I285" i="1"/>
  <c r="J285" i="1" s="1"/>
  <c r="G332" i="1"/>
  <c r="H332" i="1" s="1"/>
  <c r="I353" i="1"/>
  <c r="J353" i="1" s="1"/>
  <c r="G184" i="1"/>
  <c r="H184" i="1" s="1"/>
  <c r="I143" i="1"/>
  <c r="J143" i="1" s="1"/>
  <c r="I134" i="1"/>
  <c r="J134" i="1" s="1"/>
  <c r="G351" i="1"/>
  <c r="H351" i="1" s="1"/>
  <c r="I218" i="1"/>
  <c r="J218" i="1" s="1"/>
  <c r="G165" i="1"/>
  <c r="H165" i="1" s="1"/>
  <c r="G187" i="1"/>
  <c r="H187" i="1" s="1"/>
  <c r="I277" i="1"/>
  <c r="J277" i="1" s="1"/>
  <c r="G179" i="1"/>
  <c r="H179" i="1" s="1"/>
  <c r="F261" i="1"/>
  <c r="I87" i="1"/>
  <c r="J87" i="1" s="1"/>
  <c r="G243" i="1"/>
  <c r="H243" i="1" s="1"/>
  <c r="G15" i="1"/>
  <c r="H15" i="1" s="1"/>
  <c r="G277" i="1"/>
  <c r="H277" i="1" s="1"/>
  <c r="G124" i="1"/>
  <c r="H124" i="1" s="1"/>
  <c r="I309" i="1"/>
  <c r="J309" i="1" s="1"/>
  <c r="I284" i="1"/>
  <c r="J284" i="1" s="1"/>
  <c r="F336" i="1"/>
  <c r="F54" i="1"/>
  <c r="I58" i="1"/>
  <c r="J58" i="1" s="1"/>
  <c r="G135" i="1"/>
  <c r="H135" i="1" s="1"/>
  <c r="G7" i="1"/>
  <c r="H7" i="1" s="1"/>
  <c r="I315" i="1"/>
  <c r="J315" i="1" s="1"/>
  <c r="G206" i="1"/>
  <c r="H206" i="1" s="1"/>
  <c r="G211" i="1"/>
  <c r="H211" i="1" s="1"/>
  <c r="I53" i="1"/>
  <c r="J53" i="1" s="1"/>
  <c r="I126" i="1"/>
  <c r="J126" i="1" s="1"/>
  <c r="G16" i="1"/>
  <c r="H16" i="1" s="1"/>
  <c r="G125" i="1"/>
  <c r="H125" i="1" s="1"/>
  <c r="F151" i="1"/>
  <c r="I283" i="1"/>
  <c r="J283" i="1" s="1"/>
  <c r="G47" i="1"/>
  <c r="H47" i="1" s="1"/>
  <c r="I310" i="1"/>
  <c r="J310" i="1" s="1"/>
  <c r="I334" i="1"/>
  <c r="J334" i="1" s="1"/>
  <c r="I280" i="1"/>
  <c r="J280" i="1" s="1"/>
  <c r="G95" i="1"/>
  <c r="H95" i="1" s="1"/>
  <c r="I55" i="1"/>
  <c r="J55" i="1" s="1"/>
  <c r="G212" i="1"/>
  <c r="H212" i="1" s="1"/>
  <c r="I192" i="1"/>
  <c r="J192" i="1" s="1"/>
  <c r="I113" i="1"/>
  <c r="J113" i="1" s="1"/>
  <c r="F101" i="1"/>
  <c r="G28" i="1"/>
  <c r="H28" i="1" s="1"/>
  <c r="G61" i="1"/>
  <c r="H61" i="1" s="1"/>
  <c r="I45" i="1"/>
  <c r="J45" i="1" s="1"/>
  <c r="I48" i="1"/>
  <c r="J48" i="1" s="1"/>
  <c r="I35" i="1"/>
  <c r="J35" i="1" s="1"/>
  <c r="G151" i="1"/>
  <c r="H151" i="1" s="1"/>
  <c r="I44" i="1"/>
  <c r="J44" i="1" s="1"/>
  <c r="G40" i="1"/>
  <c r="H40" i="1" s="1"/>
  <c r="F97" i="1"/>
  <c r="F335" i="1"/>
  <c r="G42" i="1"/>
  <c r="H42" i="1" s="1"/>
  <c r="G75" i="1"/>
  <c r="H75" i="1" s="1"/>
  <c r="I101" i="1"/>
  <c r="J101" i="1" s="1"/>
  <c r="I267" i="1"/>
  <c r="J267" i="1" s="1"/>
  <c r="I195" i="1"/>
  <c r="J195" i="1" s="1"/>
  <c r="G54" i="1"/>
  <c r="H54" i="1" s="1"/>
  <c r="I172" i="1"/>
  <c r="J172" i="1" s="1"/>
  <c r="I201" i="1"/>
  <c r="J201" i="1" s="1"/>
  <c r="I340" i="1"/>
  <c r="J340" i="1" s="1"/>
  <c r="I60" i="1"/>
  <c r="J60" i="1" s="1"/>
  <c r="F326" i="1"/>
  <c r="F160" i="1"/>
  <c r="I174" i="1"/>
  <c r="J174" i="1" s="1"/>
  <c r="F217" i="1"/>
  <c r="I89" i="1"/>
  <c r="J89" i="1" s="1"/>
  <c r="F130" i="1"/>
  <c r="F259" i="1"/>
  <c r="I341" i="1"/>
  <c r="J341" i="1" s="1"/>
  <c r="I356" i="1"/>
  <c r="J356" i="1" s="1"/>
  <c r="I77" i="1"/>
  <c r="J77" i="1" s="1"/>
  <c r="F19" i="1"/>
  <c r="I357" i="1"/>
  <c r="J357" i="1" s="1"/>
  <c r="F314" i="1"/>
  <c r="I186" i="1"/>
  <c r="J186" i="1" s="1"/>
  <c r="F33" i="1"/>
  <c r="I243" i="1"/>
  <c r="J243" i="1" s="1"/>
  <c r="F200" i="1"/>
  <c r="I230" i="1"/>
  <c r="J230" i="1" s="1"/>
  <c r="I299" i="1"/>
  <c r="J299" i="1" s="1"/>
  <c r="F328" i="1"/>
  <c r="F287" i="1"/>
  <c r="I257" i="1"/>
  <c r="J257" i="1" s="1"/>
  <c r="F77" i="1"/>
  <c r="I300" i="1"/>
  <c r="J300" i="1" s="1"/>
  <c r="F186" i="1"/>
  <c r="I200" i="1"/>
  <c r="J200" i="1" s="1"/>
  <c r="F48" i="1"/>
  <c r="F76" i="1"/>
  <c r="J23" i="3" l="1"/>
  <c r="J20" i="3"/>
  <c r="J17" i="3"/>
  <c r="J15" i="3"/>
  <c r="J14" i="3"/>
  <c r="J18" i="3"/>
  <c r="J16" i="3"/>
  <c r="J10" i="3"/>
  <c r="J9" i="3"/>
  <c r="J11" i="3"/>
  <c r="J21" i="3"/>
  <c r="J12" i="3"/>
  <c r="J8" i="3"/>
  <c r="J19" i="3"/>
  <c r="J13" i="3"/>
  <c r="J365" i="1"/>
  <c r="J368" i="1" s="1"/>
  <c r="H365" i="1"/>
  <c r="J367" i="1" l="1"/>
  <c r="K135" i="1" s="1"/>
  <c r="L135" i="1" s="1"/>
  <c r="M135" i="1" s="1"/>
  <c r="N135" i="1" s="1"/>
  <c r="O135" i="1" s="1"/>
  <c r="K44" i="1"/>
  <c r="L44" i="1" s="1"/>
  <c r="M44" i="1" s="1"/>
  <c r="N44" i="1" s="1"/>
  <c r="O44" i="1" s="1"/>
  <c r="K210" i="1"/>
  <c r="L210" i="1" s="1"/>
  <c r="M210" i="1" s="1"/>
  <c r="N210" i="1" s="1"/>
  <c r="O210" i="1" s="1"/>
  <c r="K26" i="1"/>
  <c r="L26" i="1" s="1"/>
  <c r="M26" i="1" s="1"/>
  <c r="N26" i="1" s="1"/>
  <c r="O26" i="1" s="1"/>
  <c r="K223" i="1" l="1"/>
  <c r="L223" i="1" s="1"/>
  <c r="M223" i="1" s="1"/>
  <c r="N223" i="1" s="1"/>
  <c r="O223" i="1" s="1"/>
  <c r="K208" i="1"/>
  <c r="L208" i="1" s="1"/>
  <c r="M208" i="1" s="1"/>
  <c r="N208" i="1" s="1"/>
  <c r="O208" i="1" s="1"/>
  <c r="K104" i="1"/>
  <c r="L104" i="1" s="1"/>
  <c r="M104" i="1" s="1"/>
  <c r="N104" i="1" s="1"/>
  <c r="O104" i="1" s="1"/>
  <c r="K21" i="1"/>
  <c r="L21" i="1" s="1"/>
  <c r="M21" i="1" s="1"/>
  <c r="N21" i="1" s="1"/>
  <c r="O21" i="1" s="1"/>
  <c r="K345" i="1"/>
  <c r="L345" i="1" s="1"/>
  <c r="M345" i="1" s="1"/>
  <c r="N345" i="1" s="1"/>
  <c r="O345" i="1" s="1"/>
  <c r="K307" i="1"/>
  <c r="L307" i="1" s="1"/>
  <c r="M307" i="1" s="1"/>
  <c r="N307" i="1" s="1"/>
  <c r="O307" i="1" s="1"/>
  <c r="K214" i="1"/>
  <c r="L214" i="1" s="1"/>
  <c r="M214" i="1" s="1"/>
  <c r="N214" i="1" s="1"/>
  <c r="O214" i="1" s="1"/>
  <c r="K179" i="1"/>
  <c r="L179" i="1" s="1"/>
  <c r="M179" i="1" s="1"/>
  <c r="N179" i="1" s="1"/>
  <c r="O179" i="1" s="1"/>
  <c r="K207" i="1"/>
  <c r="L207" i="1" s="1"/>
  <c r="M207" i="1" s="1"/>
  <c r="N207" i="1" s="1"/>
  <c r="O207" i="1" s="1"/>
  <c r="K258" i="1"/>
  <c r="L258" i="1" s="1"/>
  <c r="M258" i="1" s="1"/>
  <c r="N258" i="1" s="1"/>
  <c r="O258" i="1" s="1"/>
  <c r="K228" i="1"/>
  <c r="L228" i="1" s="1"/>
  <c r="M228" i="1" s="1"/>
  <c r="N228" i="1" s="1"/>
  <c r="O228" i="1" s="1"/>
  <c r="K231" i="1"/>
  <c r="L231" i="1" s="1"/>
  <c r="M231" i="1" s="1"/>
  <c r="N231" i="1" s="1"/>
  <c r="O231" i="1" s="1"/>
  <c r="K354" i="1"/>
  <c r="L354" i="1" s="1"/>
  <c r="M354" i="1" s="1"/>
  <c r="N354" i="1" s="1"/>
  <c r="O354" i="1" s="1"/>
  <c r="K212" i="1"/>
  <c r="L212" i="1" s="1"/>
  <c r="M212" i="1" s="1"/>
  <c r="N212" i="1" s="1"/>
  <c r="O212" i="1" s="1"/>
  <c r="K149" i="1"/>
  <c r="L149" i="1" s="1"/>
  <c r="M149" i="1" s="1"/>
  <c r="N149" i="1" s="1"/>
  <c r="O149" i="1" s="1"/>
  <c r="K174" i="1"/>
  <c r="L174" i="1" s="1"/>
  <c r="M174" i="1" s="1"/>
  <c r="N174" i="1" s="1"/>
  <c r="O174" i="1" s="1"/>
  <c r="K299" i="1"/>
  <c r="L299" i="1" s="1"/>
  <c r="M299" i="1" s="1"/>
  <c r="N299" i="1" s="1"/>
  <c r="O299" i="1" s="1"/>
  <c r="K176" i="1"/>
  <c r="L176" i="1" s="1"/>
  <c r="M176" i="1" s="1"/>
  <c r="N176" i="1" s="1"/>
  <c r="O176" i="1" s="1"/>
  <c r="K41" i="1"/>
  <c r="L41" i="1" s="1"/>
  <c r="M41" i="1" s="1"/>
  <c r="N41" i="1" s="1"/>
  <c r="O41" i="1" s="1"/>
  <c r="K35" i="1"/>
  <c r="L35" i="1" s="1"/>
  <c r="M35" i="1" s="1"/>
  <c r="N35" i="1" s="1"/>
  <c r="O35" i="1" s="1"/>
  <c r="K33" i="1"/>
  <c r="L33" i="1" s="1"/>
  <c r="M33" i="1" s="1"/>
  <c r="N33" i="1" s="1"/>
  <c r="O33" i="1" s="1"/>
  <c r="K336" i="1"/>
  <c r="L336" i="1" s="1"/>
  <c r="M336" i="1" s="1"/>
  <c r="N336" i="1" s="1"/>
  <c r="O336" i="1" s="1"/>
  <c r="K81" i="1"/>
  <c r="L81" i="1" s="1"/>
  <c r="M81" i="1" s="1"/>
  <c r="N81" i="1" s="1"/>
  <c r="O81" i="1" s="1"/>
  <c r="K129" i="1"/>
  <c r="L129" i="1" s="1"/>
  <c r="M129" i="1" s="1"/>
  <c r="N129" i="1" s="1"/>
  <c r="O129" i="1" s="1"/>
  <c r="K23" i="1"/>
  <c r="L23" i="1" s="1"/>
  <c r="M23" i="1" s="1"/>
  <c r="N23" i="1" s="1"/>
  <c r="O23" i="1" s="1"/>
  <c r="K306" i="1"/>
  <c r="L306" i="1" s="1"/>
  <c r="M306" i="1" s="1"/>
  <c r="N306" i="1" s="1"/>
  <c r="O306" i="1" s="1"/>
  <c r="K321" i="1"/>
  <c r="L321" i="1" s="1"/>
  <c r="M321" i="1" s="1"/>
  <c r="N321" i="1" s="1"/>
  <c r="O321" i="1" s="1"/>
  <c r="K140" i="1"/>
  <c r="L140" i="1" s="1"/>
  <c r="M140" i="1" s="1"/>
  <c r="N140" i="1" s="1"/>
  <c r="O140" i="1" s="1"/>
  <c r="K363" i="1"/>
  <c r="L363" i="1" s="1"/>
  <c r="M363" i="1" s="1"/>
  <c r="N363" i="1" s="1"/>
  <c r="O363" i="1" s="1"/>
  <c r="K195" i="1"/>
  <c r="L195" i="1" s="1"/>
  <c r="M195" i="1" s="1"/>
  <c r="N195" i="1" s="1"/>
  <c r="O195" i="1" s="1"/>
  <c r="K213" i="1"/>
  <c r="L213" i="1" s="1"/>
  <c r="M213" i="1" s="1"/>
  <c r="N213" i="1" s="1"/>
  <c r="O213" i="1" s="1"/>
  <c r="K91" i="1"/>
  <c r="L91" i="1" s="1"/>
  <c r="M91" i="1" s="1"/>
  <c r="N91" i="1" s="1"/>
  <c r="O91" i="1" s="1"/>
  <c r="K76" i="1"/>
  <c r="L76" i="1" s="1"/>
  <c r="M76" i="1" s="1"/>
  <c r="N76" i="1" s="1"/>
  <c r="O76" i="1" s="1"/>
  <c r="K19" i="1"/>
  <c r="L19" i="1" s="1"/>
  <c r="M19" i="1" s="1"/>
  <c r="N19" i="1" s="1"/>
  <c r="O19" i="1" s="1"/>
  <c r="K329" i="1"/>
  <c r="L329" i="1" s="1"/>
  <c r="M329" i="1" s="1"/>
  <c r="N329" i="1" s="1"/>
  <c r="O329" i="1" s="1"/>
  <c r="K103" i="1"/>
  <c r="L103" i="1" s="1"/>
  <c r="M103" i="1" s="1"/>
  <c r="N103" i="1" s="1"/>
  <c r="O103" i="1" s="1"/>
  <c r="K361" i="1"/>
  <c r="L361" i="1" s="1"/>
  <c r="M361" i="1" s="1"/>
  <c r="N361" i="1" s="1"/>
  <c r="O361" i="1" s="1"/>
  <c r="K99" i="1"/>
  <c r="L99" i="1" s="1"/>
  <c r="M99" i="1" s="1"/>
  <c r="N99" i="1" s="1"/>
  <c r="O99" i="1" s="1"/>
  <c r="K248" i="1"/>
  <c r="L248" i="1" s="1"/>
  <c r="M248" i="1" s="1"/>
  <c r="N248" i="1" s="1"/>
  <c r="O248" i="1" s="1"/>
  <c r="K302" i="1"/>
  <c r="L302" i="1" s="1"/>
  <c r="M302" i="1" s="1"/>
  <c r="N302" i="1" s="1"/>
  <c r="O302" i="1" s="1"/>
  <c r="K280" i="1"/>
  <c r="L280" i="1" s="1"/>
  <c r="M280" i="1" s="1"/>
  <c r="N280" i="1" s="1"/>
  <c r="O280" i="1" s="1"/>
  <c r="K303" i="1"/>
  <c r="L303" i="1" s="1"/>
  <c r="M303" i="1" s="1"/>
  <c r="N303" i="1" s="1"/>
  <c r="O303" i="1" s="1"/>
  <c r="K269" i="1"/>
  <c r="L269" i="1" s="1"/>
  <c r="M269" i="1" s="1"/>
  <c r="N269" i="1" s="1"/>
  <c r="O269" i="1" s="1"/>
  <c r="K257" i="1"/>
  <c r="L257" i="1" s="1"/>
  <c r="M257" i="1" s="1"/>
  <c r="N257" i="1" s="1"/>
  <c r="O257" i="1" s="1"/>
  <c r="K20" i="1"/>
  <c r="L20" i="1" s="1"/>
  <c r="M20" i="1" s="1"/>
  <c r="N20" i="1" s="1"/>
  <c r="O20" i="1" s="1"/>
  <c r="K310" i="1"/>
  <c r="L310" i="1" s="1"/>
  <c r="M310" i="1" s="1"/>
  <c r="N310" i="1" s="1"/>
  <c r="O310" i="1" s="1"/>
  <c r="K241" i="1"/>
  <c r="L241" i="1" s="1"/>
  <c r="M241" i="1" s="1"/>
  <c r="N241" i="1" s="1"/>
  <c r="O241" i="1" s="1"/>
  <c r="K268" i="1"/>
  <c r="L268" i="1" s="1"/>
  <c r="M268" i="1" s="1"/>
  <c r="N268" i="1" s="1"/>
  <c r="O268" i="1" s="1"/>
  <c r="K200" i="1"/>
  <c r="L200" i="1" s="1"/>
  <c r="M200" i="1" s="1"/>
  <c r="N200" i="1" s="1"/>
  <c r="O200" i="1" s="1"/>
  <c r="K300" i="1"/>
  <c r="L300" i="1" s="1"/>
  <c r="M300" i="1" s="1"/>
  <c r="N300" i="1" s="1"/>
  <c r="O300" i="1" s="1"/>
  <c r="K27" i="1"/>
  <c r="L27" i="1" s="1"/>
  <c r="M27" i="1" s="1"/>
  <c r="N27" i="1" s="1"/>
  <c r="O27" i="1" s="1"/>
  <c r="K173" i="1"/>
  <c r="L173" i="1" s="1"/>
  <c r="M173" i="1" s="1"/>
  <c r="N173" i="1" s="1"/>
  <c r="O173" i="1" s="1"/>
  <c r="K14" i="1"/>
  <c r="L14" i="1" s="1"/>
  <c r="M14" i="1" s="1"/>
  <c r="N14" i="1" s="1"/>
  <c r="O14" i="1" s="1"/>
  <c r="K237" i="1"/>
  <c r="L237" i="1" s="1"/>
  <c r="M237" i="1" s="1"/>
  <c r="N237" i="1" s="1"/>
  <c r="O237" i="1" s="1"/>
  <c r="K235" i="1"/>
  <c r="L235" i="1" s="1"/>
  <c r="M235" i="1" s="1"/>
  <c r="N235" i="1" s="1"/>
  <c r="O235" i="1" s="1"/>
  <c r="K63" i="1"/>
  <c r="L63" i="1" s="1"/>
  <c r="M63" i="1" s="1"/>
  <c r="N63" i="1" s="1"/>
  <c r="O63" i="1" s="1"/>
  <c r="K72" i="1"/>
  <c r="L72" i="1" s="1"/>
  <c r="M72" i="1" s="1"/>
  <c r="N72" i="1" s="1"/>
  <c r="O72" i="1" s="1"/>
  <c r="K186" i="1"/>
  <c r="L186" i="1" s="1"/>
  <c r="M186" i="1" s="1"/>
  <c r="N186" i="1" s="1"/>
  <c r="O186" i="1" s="1"/>
  <c r="K95" i="1"/>
  <c r="L95" i="1" s="1"/>
  <c r="M95" i="1" s="1"/>
  <c r="N95" i="1" s="1"/>
  <c r="O95" i="1" s="1"/>
  <c r="K90" i="1"/>
  <c r="L90" i="1" s="1"/>
  <c r="M90" i="1" s="1"/>
  <c r="N90" i="1" s="1"/>
  <c r="O90" i="1" s="1"/>
  <c r="K218" i="1"/>
  <c r="L218" i="1" s="1"/>
  <c r="M218" i="1" s="1"/>
  <c r="N218" i="1" s="1"/>
  <c r="O218" i="1" s="1"/>
  <c r="K314" i="1"/>
  <c r="L314" i="1" s="1"/>
  <c r="M314" i="1" s="1"/>
  <c r="N314" i="1" s="1"/>
  <c r="O314" i="1" s="1"/>
  <c r="K37" i="1"/>
  <c r="L37" i="1" s="1"/>
  <c r="M37" i="1" s="1"/>
  <c r="N37" i="1" s="1"/>
  <c r="O37" i="1" s="1"/>
  <c r="K43" i="1"/>
  <c r="L43" i="1" s="1"/>
  <c r="M43" i="1" s="1"/>
  <c r="N43" i="1" s="1"/>
  <c r="O43" i="1" s="1"/>
  <c r="K355" i="1"/>
  <c r="L355" i="1" s="1"/>
  <c r="M355" i="1" s="1"/>
  <c r="N355" i="1" s="1"/>
  <c r="O355" i="1" s="1"/>
  <c r="K46" i="1"/>
  <c r="L46" i="1" s="1"/>
  <c r="M46" i="1" s="1"/>
  <c r="N46" i="1" s="1"/>
  <c r="O46" i="1" s="1"/>
  <c r="K118" i="1"/>
  <c r="L118" i="1" s="1"/>
  <c r="M118" i="1" s="1"/>
  <c r="N118" i="1" s="1"/>
  <c r="O118" i="1" s="1"/>
  <c r="K98" i="1"/>
  <c r="L98" i="1" s="1"/>
  <c r="M98" i="1" s="1"/>
  <c r="N98" i="1" s="1"/>
  <c r="O98" i="1" s="1"/>
  <c r="K177" i="1"/>
  <c r="L177" i="1" s="1"/>
  <c r="M177" i="1" s="1"/>
  <c r="N177" i="1" s="1"/>
  <c r="O177" i="1" s="1"/>
  <c r="K189" i="1"/>
  <c r="L189" i="1" s="1"/>
  <c r="M189" i="1" s="1"/>
  <c r="N189" i="1" s="1"/>
  <c r="O189" i="1" s="1"/>
  <c r="K161" i="1"/>
  <c r="L161" i="1" s="1"/>
  <c r="M161" i="1" s="1"/>
  <c r="N161" i="1" s="1"/>
  <c r="O161" i="1" s="1"/>
  <c r="K50" i="1"/>
  <c r="L50" i="1" s="1"/>
  <c r="M50" i="1" s="1"/>
  <c r="N50" i="1" s="1"/>
  <c r="O50" i="1" s="1"/>
  <c r="K190" i="1"/>
  <c r="L190" i="1" s="1"/>
  <c r="M190" i="1" s="1"/>
  <c r="N190" i="1" s="1"/>
  <c r="O190" i="1" s="1"/>
  <c r="K351" i="1"/>
  <c r="L351" i="1" s="1"/>
  <c r="M351" i="1" s="1"/>
  <c r="N351" i="1" s="1"/>
  <c r="O351" i="1" s="1"/>
  <c r="K119" i="1"/>
  <c r="L119" i="1" s="1"/>
  <c r="M119" i="1" s="1"/>
  <c r="N119" i="1" s="1"/>
  <c r="O119" i="1" s="1"/>
  <c r="K34" i="1"/>
  <c r="L34" i="1" s="1"/>
  <c r="M34" i="1" s="1"/>
  <c r="N34" i="1" s="1"/>
  <c r="O34" i="1" s="1"/>
  <c r="K276" i="1"/>
  <c r="L276" i="1" s="1"/>
  <c r="M276" i="1" s="1"/>
  <c r="N276" i="1" s="1"/>
  <c r="O276" i="1" s="1"/>
  <c r="K230" i="1"/>
  <c r="L230" i="1" s="1"/>
  <c r="M230" i="1" s="1"/>
  <c r="N230" i="1" s="1"/>
  <c r="O230" i="1" s="1"/>
  <c r="K145" i="1"/>
  <c r="L145" i="1" s="1"/>
  <c r="M145" i="1" s="1"/>
  <c r="N145" i="1" s="1"/>
  <c r="O145" i="1" s="1"/>
  <c r="K22" i="1"/>
  <c r="L22" i="1" s="1"/>
  <c r="M22" i="1" s="1"/>
  <c r="N22" i="1" s="1"/>
  <c r="O22" i="1" s="1"/>
  <c r="K183" i="1"/>
  <c r="L183" i="1" s="1"/>
  <c r="M183" i="1" s="1"/>
  <c r="N183" i="1" s="1"/>
  <c r="O183" i="1" s="1"/>
  <c r="K141" i="1"/>
  <c r="L141" i="1" s="1"/>
  <c r="M141" i="1" s="1"/>
  <c r="N141" i="1" s="1"/>
  <c r="O141" i="1" s="1"/>
  <c r="K48" i="1"/>
  <c r="L48" i="1" s="1"/>
  <c r="M48" i="1" s="1"/>
  <c r="N48" i="1" s="1"/>
  <c r="O48" i="1" s="1"/>
  <c r="K82" i="1"/>
  <c r="L82" i="1" s="1"/>
  <c r="M82" i="1" s="1"/>
  <c r="N82" i="1" s="1"/>
  <c r="O82" i="1" s="1"/>
  <c r="K181" i="1"/>
  <c r="L181" i="1" s="1"/>
  <c r="M181" i="1" s="1"/>
  <c r="N181" i="1" s="1"/>
  <c r="O181" i="1" s="1"/>
  <c r="K67" i="1"/>
  <c r="L67" i="1" s="1"/>
  <c r="M67" i="1" s="1"/>
  <c r="N67" i="1" s="1"/>
  <c r="O67" i="1" s="1"/>
  <c r="K333" i="1"/>
  <c r="L333" i="1" s="1"/>
  <c r="M333" i="1" s="1"/>
  <c r="N333" i="1" s="1"/>
  <c r="O333" i="1" s="1"/>
  <c r="K334" i="1"/>
  <c r="L334" i="1" s="1"/>
  <c r="M334" i="1" s="1"/>
  <c r="N334" i="1" s="1"/>
  <c r="O334" i="1" s="1"/>
  <c r="K155" i="1"/>
  <c r="L155" i="1" s="1"/>
  <c r="M155" i="1" s="1"/>
  <c r="N155" i="1" s="1"/>
  <c r="O155" i="1" s="1"/>
  <c r="K279" i="1"/>
  <c r="L279" i="1" s="1"/>
  <c r="M279" i="1" s="1"/>
  <c r="N279" i="1" s="1"/>
  <c r="O279" i="1" s="1"/>
  <c r="K36" i="1"/>
  <c r="L36" i="1" s="1"/>
  <c r="M36" i="1" s="1"/>
  <c r="N36" i="1" s="1"/>
  <c r="O36" i="1" s="1"/>
  <c r="K287" i="1"/>
  <c r="L287" i="1" s="1"/>
  <c r="M287" i="1" s="1"/>
  <c r="N287" i="1" s="1"/>
  <c r="O287" i="1" s="1"/>
  <c r="K233" i="1"/>
  <c r="L233" i="1" s="1"/>
  <c r="M233" i="1" s="1"/>
  <c r="N233" i="1" s="1"/>
  <c r="O233" i="1" s="1"/>
  <c r="K273" i="1"/>
  <c r="L273" i="1" s="1"/>
  <c r="M273" i="1" s="1"/>
  <c r="N273" i="1" s="1"/>
  <c r="O273" i="1" s="1"/>
  <c r="K13" i="1"/>
  <c r="L13" i="1" s="1"/>
  <c r="M13" i="1" s="1"/>
  <c r="N13" i="1" s="1"/>
  <c r="O13" i="1" s="1"/>
  <c r="K89" i="1"/>
  <c r="L89" i="1" s="1"/>
  <c r="M89" i="1" s="1"/>
  <c r="N89" i="1" s="1"/>
  <c r="O89" i="1" s="1"/>
  <c r="K136" i="1"/>
  <c r="L136" i="1" s="1"/>
  <c r="M136" i="1" s="1"/>
  <c r="N136" i="1" s="1"/>
  <c r="O136" i="1" s="1"/>
  <c r="K75" i="1"/>
  <c r="L75" i="1" s="1"/>
  <c r="M75" i="1" s="1"/>
  <c r="N75" i="1" s="1"/>
  <c r="O75" i="1" s="1"/>
  <c r="K24" i="1"/>
  <c r="L24" i="1" s="1"/>
  <c r="M24" i="1" s="1"/>
  <c r="N24" i="1" s="1"/>
  <c r="O24" i="1" s="1"/>
  <c r="K87" i="1"/>
  <c r="L87" i="1" s="1"/>
  <c r="M87" i="1" s="1"/>
  <c r="N87" i="1" s="1"/>
  <c r="O87" i="1" s="1"/>
  <c r="K293" i="1"/>
  <c r="L293" i="1" s="1"/>
  <c r="M293" i="1" s="1"/>
  <c r="N293" i="1" s="1"/>
  <c r="O293" i="1" s="1"/>
  <c r="K168" i="1"/>
  <c r="L168" i="1" s="1"/>
  <c r="M168" i="1" s="1"/>
  <c r="N168" i="1" s="1"/>
  <c r="O168" i="1" s="1"/>
  <c r="K222" i="1"/>
  <c r="L222" i="1" s="1"/>
  <c r="M222" i="1" s="1"/>
  <c r="N222" i="1" s="1"/>
  <c r="O222" i="1" s="1"/>
  <c r="K17" i="1"/>
  <c r="L17" i="1" s="1"/>
  <c r="M17" i="1" s="1"/>
  <c r="N17" i="1" s="1"/>
  <c r="O17" i="1" s="1"/>
  <c r="K106" i="1"/>
  <c r="L106" i="1" s="1"/>
  <c r="M106" i="1" s="1"/>
  <c r="N106" i="1" s="1"/>
  <c r="O106" i="1" s="1"/>
  <c r="K55" i="1"/>
  <c r="L55" i="1" s="1"/>
  <c r="M55" i="1" s="1"/>
  <c r="N55" i="1" s="1"/>
  <c r="O55" i="1" s="1"/>
  <c r="K284" i="1"/>
  <c r="L284" i="1" s="1"/>
  <c r="M284" i="1" s="1"/>
  <c r="N284" i="1" s="1"/>
  <c r="O284" i="1" s="1"/>
  <c r="K311" i="1"/>
  <c r="L311" i="1" s="1"/>
  <c r="M311" i="1" s="1"/>
  <c r="N311" i="1" s="1"/>
  <c r="O311" i="1" s="1"/>
  <c r="K343" i="1"/>
  <c r="L343" i="1" s="1"/>
  <c r="M343" i="1" s="1"/>
  <c r="N343" i="1" s="1"/>
  <c r="O343" i="1" s="1"/>
  <c r="K74" i="1"/>
  <c r="L74" i="1" s="1"/>
  <c r="M74" i="1" s="1"/>
  <c r="N74" i="1" s="1"/>
  <c r="O74" i="1" s="1"/>
  <c r="K115" i="1"/>
  <c r="L115" i="1" s="1"/>
  <c r="M115" i="1" s="1"/>
  <c r="N115" i="1" s="1"/>
  <c r="O115" i="1" s="1"/>
  <c r="K291" i="1"/>
  <c r="L291" i="1" s="1"/>
  <c r="M291" i="1" s="1"/>
  <c r="N291" i="1" s="1"/>
  <c r="O291" i="1" s="1"/>
  <c r="K251" i="1"/>
  <c r="L251" i="1" s="1"/>
  <c r="M251" i="1" s="1"/>
  <c r="N251" i="1" s="1"/>
  <c r="O251" i="1" s="1"/>
  <c r="K308" i="1"/>
  <c r="L308" i="1" s="1"/>
  <c r="M308" i="1" s="1"/>
  <c r="N308" i="1" s="1"/>
  <c r="O308" i="1" s="1"/>
  <c r="K264" i="1"/>
  <c r="L264" i="1" s="1"/>
  <c r="M264" i="1" s="1"/>
  <c r="N264" i="1" s="1"/>
  <c r="O264" i="1" s="1"/>
  <c r="K246" i="1"/>
  <c r="L246" i="1" s="1"/>
  <c r="M246" i="1" s="1"/>
  <c r="N246" i="1" s="1"/>
  <c r="O246" i="1" s="1"/>
  <c r="K285" i="1"/>
  <c r="L285" i="1" s="1"/>
  <c r="M285" i="1" s="1"/>
  <c r="N285" i="1" s="1"/>
  <c r="O285" i="1" s="1"/>
  <c r="K353" i="1"/>
  <c r="L353" i="1" s="1"/>
  <c r="M353" i="1" s="1"/>
  <c r="N353" i="1" s="1"/>
  <c r="O353" i="1" s="1"/>
  <c r="K152" i="1"/>
  <c r="L152" i="1" s="1"/>
  <c r="M152" i="1" s="1"/>
  <c r="N152" i="1" s="1"/>
  <c r="O152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18" i="1"/>
  <c r="L18" i="1" s="1"/>
  <c r="M18" i="1" s="1"/>
  <c r="N18" i="1" s="1"/>
  <c r="O18" i="1" s="1"/>
  <c r="K290" i="1"/>
  <c r="L290" i="1" s="1"/>
  <c r="M290" i="1" s="1"/>
  <c r="N290" i="1" s="1"/>
  <c r="O290" i="1" s="1"/>
  <c r="K199" i="1"/>
  <c r="L199" i="1" s="1"/>
  <c r="M199" i="1" s="1"/>
  <c r="N199" i="1" s="1"/>
  <c r="O199" i="1" s="1"/>
  <c r="K256" i="1"/>
  <c r="L256" i="1" s="1"/>
  <c r="M256" i="1" s="1"/>
  <c r="N256" i="1" s="1"/>
  <c r="O256" i="1" s="1"/>
  <c r="K304" i="1"/>
  <c r="L304" i="1" s="1"/>
  <c r="M304" i="1" s="1"/>
  <c r="N304" i="1" s="1"/>
  <c r="O304" i="1" s="1"/>
  <c r="K360" i="1"/>
  <c r="L360" i="1" s="1"/>
  <c r="M360" i="1" s="1"/>
  <c r="N360" i="1" s="1"/>
  <c r="O360" i="1" s="1"/>
  <c r="K121" i="1"/>
  <c r="L121" i="1" s="1"/>
  <c r="M121" i="1" s="1"/>
  <c r="N121" i="1" s="1"/>
  <c r="O121" i="1" s="1"/>
  <c r="K326" i="1"/>
  <c r="L326" i="1" s="1"/>
  <c r="M326" i="1" s="1"/>
  <c r="N326" i="1" s="1"/>
  <c r="O326" i="1" s="1"/>
  <c r="K101" i="1"/>
  <c r="L101" i="1" s="1"/>
  <c r="M101" i="1" s="1"/>
  <c r="N101" i="1" s="1"/>
  <c r="O101" i="1" s="1"/>
  <c r="K40" i="1"/>
  <c r="L40" i="1" s="1"/>
  <c r="M40" i="1" s="1"/>
  <c r="N40" i="1" s="1"/>
  <c r="O40" i="1" s="1"/>
  <c r="K9" i="1"/>
  <c r="L9" i="1" s="1"/>
  <c r="M9" i="1" s="1"/>
  <c r="N9" i="1" s="1"/>
  <c r="O9" i="1" s="1"/>
  <c r="K128" i="1"/>
  <c r="L128" i="1" s="1"/>
  <c r="M128" i="1" s="1"/>
  <c r="N128" i="1" s="1"/>
  <c r="O128" i="1" s="1"/>
  <c r="K271" i="1"/>
  <c r="L271" i="1" s="1"/>
  <c r="M271" i="1" s="1"/>
  <c r="N271" i="1" s="1"/>
  <c r="O271" i="1" s="1"/>
  <c r="K130" i="1"/>
  <c r="L130" i="1" s="1"/>
  <c r="M130" i="1" s="1"/>
  <c r="N130" i="1" s="1"/>
  <c r="O130" i="1" s="1"/>
  <c r="K42" i="1"/>
  <c r="L42" i="1" s="1"/>
  <c r="M42" i="1" s="1"/>
  <c r="N42" i="1" s="1"/>
  <c r="O42" i="1" s="1"/>
  <c r="K319" i="1"/>
  <c r="L319" i="1" s="1"/>
  <c r="M319" i="1" s="1"/>
  <c r="N319" i="1" s="1"/>
  <c r="O319" i="1" s="1"/>
  <c r="K56" i="1"/>
  <c r="L56" i="1" s="1"/>
  <c r="M56" i="1" s="1"/>
  <c r="N56" i="1" s="1"/>
  <c r="O56" i="1" s="1"/>
  <c r="K335" i="1"/>
  <c r="L335" i="1" s="1"/>
  <c r="M335" i="1" s="1"/>
  <c r="N335" i="1" s="1"/>
  <c r="O335" i="1" s="1"/>
  <c r="K15" i="1"/>
  <c r="L15" i="1" s="1"/>
  <c r="M15" i="1" s="1"/>
  <c r="N15" i="1" s="1"/>
  <c r="O15" i="1" s="1"/>
  <c r="K272" i="1"/>
  <c r="L272" i="1" s="1"/>
  <c r="M272" i="1" s="1"/>
  <c r="N272" i="1" s="1"/>
  <c r="O272" i="1" s="1"/>
  <c r="K54" i="1"/>
  <c r="L54" i="1" s="1"/>
  <c r="M54" i="1" s="1"/>
  <c r="N54" i="1" s="1"/>
  <c r="O54" i="1" s="1"/>
  <c r="K100" i="1"/>
  <c r="L100" i="1" s="1"/>
  <c r="M100" i="1" s="1"/>
  <c r="N100" i="1" s="1"/>
  <c r="O100" i="1" s="1"/>
  <c r="K252" i="1"/>
  <c r="L252" i="1" s="1"/>
  <c r="M252" i="1" s="1"/>
  <c r="N252" i="1" s="1"/>
  <c r="O252" i="1" s="1"/>
  <c r="K338" i="1"/>
  <c r="L338" i="1" s="1"/>
  <c r="M338" i="1" s="1"/>
  <c r="N338" i="1" s="1"/>
  <c r="O338" i="1" s="1"/>
  <c r="K240" i="1"/>
  <c r="L240" i="1" s="1"/>
  <c r="M240" i="1" s="1"/>
  <c r="N240" i="1" s="1"/>
  <c r="O240" i="1" s="1"/>
  <c r="K143" i="1"/>
  <c r="L143" i="1" s="1"/>
  <c r="M143" i="1" s="1"/>
  <c r="N143" i="1" s="1"/>
  <c r="O143" i="1" s="1"/>
  <c r="K113" i="1"/>
  <c r="L113" i="1" s="1"/>
  <c r="M113" i="1" s="1"/>
  <c r="N113" i="1" s="1"/>
  <c r="O113" i="1" s="1"/>
  <c r="K278" i="1"/>
  <c r="L278" i="1" s="1"/>
  <c r="M278" i="1" s="1"/>
  <c r="N278" i="1" s="1"/>
  <c r="O278" i="1" s="1"/>
  <c r="K238" i="1"/>
  <c r="L238" i="1" s="1"/>
  <c r="M238" i="1" s="1"/>
  <c r="N238" i="1" s="1"/>
  <c r="O238" i="1" s="1"/>
  <c r="K138" i="1"/>
  <c r="L138" i="1" s="1"/>
  <c r="M138" i="1" s="1"/>
  <c r="N138" i="1" s="1"/>
  <c r="O138" i="1" s="1"/>
  <c r="K325" i="1"/>
  <c r="L325" i="1" s="1"/>
  <c r="M325" i="1" s="1"/>
  <c r="N325" i="1" s="1"/>
  <c r="O325" i="1" s="1"/>
  <c r="K163" i="1"/>
  <c r="L163" i="1" s="1"/>
  <c r="M163" i="1" s="1"/>
  <c r="N163" i="1" s="1"/>
  <c r="O163" i="1" s="1"/>
  <c r="K247" i="1"/>
  <c r="L247" i="1" s="1"/>
  <c r="M247" i="1" s="1"/>
  <c r="N247" i="1" s="1"/>
  <c r="O247" i="1" s="1"/>
  <c r="K274" i="1"/>
  <c r="L274" i="1" s="1"/>
  <c r="M274" i="1" s="1"/>
  <c r="N274" i="1" s="1"/>
  <c r="O274" i="1" s="1"/>
  <c r="K320" i="1"/>
  <c r="L320" i="1" s="1"/>
  <c r="M320" i="1" s="1"/>
  <c r="N320" i="1" s="1"/>
  <c r="O320" i="1" s="1"/>
  <c r="K148" i="1"/>
  <c r="L148" i="1" s="1"/>
  <c r="M148" i="1" s="1"/>
  <c r="N148" i="1" s="1"/>
  <c r="O148" i="1" s="1"/>
  <c r="K109" i="1"/>
  <c r="L109" i="1" s="1"/>
  <c r="M109" i="1" s="1"/>
  <c r="N109" i="1" s="1"/>
  <c r="O109" i="1" s="1"/>
  <c r="K170" i="1"/>
  <c r="L170" i="1" s="1"/>
  <c r="M170" i="1" s="1"/>
  <c r="N170" i="1" s="1"/>
  <c r="O170" i="1" s="1"/>
  <c r="K255" i="1"/>
  <c r="L255" i="1" s="1"/>
  <c r="M255" i="1" s="1"/>
  <c r="N255" i="1" s="1"/>
  <c r="O255" i="1" s="1"/>
  <c r="K205" i="1"/>
  <c r="L205" i="1" s="1"/>
  <c r="M205" i="1" s="1"/>
  <c r="N205" i="1" s="1"/>
  <c r="O205" i="1" s="1"/>
  <c r="K236" i="1"/>
  <c r="L236" i="1" s="1"/>
  <c r="M236" i="1" s="1"/>
  <c r="N236" i="1" s="1"/>
  <c r="O236" i="1" s="1"/>
  <c r="K220" i="1"/>
  <c r="L220" i="1" s="1"/>
  <c r="M220" i="1" s="1"/>
  <c r="N220" i="1" s="1"/>
  <c r="O220" i="1" s="1"/>
  <c r="K178" i="1"/>
  <c r="L178" i="1" s="1"/>
  <c r="M178" i="1" s="1"/>
  <c r="N178" i="1" s="1"/>
  <c r="O178" i="1" s="1"/>
  <c r="C4" i="1"/>
  <c r="K146" i="1"/>
  <c r="L146" i="1" s="1"/>
  <c r="M146" i="1" s="1"/>
  <c r="N146" i="1" s="1"/>
  <c r="O146" i="1" s="1"/>
  <c r="K270" i="1"/>
  <c r="L270" i="1" s="1"/>
  <c r="M270" i="1" s="1"/>
  <c r="N270" i="1" s="1"/>
  <c r="O270" i="1" s="1"/>
  <c r="K289" i="1"/>
  <c r="L289" i="1" s="1"/>
  <c r="M289" i="1" s="1"/>
  <c r="N289" i="1" s="1"/>
  <c r="O289" i="1" s="1"/>
  <c r="K198" i="1"/>
  <c r="L198" i="1" s="1"/>
  <c r="M198" i="1" s="1"/>
  <c r="N198" i="1" s="1"/>
  <c r="O198" i="1" s="1"/>
  <c r="K137" i="1"/>
  <c r="L137" i="1" s="1"/>
  <c r="M137" i="1" s="1"/>
  <c r="N137" i="1" s="1"/>
  <c r="O137" i="1" s="1"/>
  <c r="K193" i="1"/>
  <c r="L193" i="1" s="1"/>
  <c r="M193" i="1" s="1"/>
  <c r="N193" i="1" s="1"/>
  <c r="O193" i="1" s="1"/>
  <c r="K153" i="1"/>
  <c r="L153" i="1" s="1"/>
  <c r="M153" i="1" s="1"/>
  <c r="N153" i="1" s="1"/>
  <c r="O153" i="1" s="1"/>
  <c r="K8" i="1"/>
  <c r="L8" i="1" s="1"/>
  <c r="M8" i="1" s="1"/>
  <c r="N8" i="1" s="1"/>
  <c r="O8" i="1" s="1"/>
  <c r="K206" i="1"/>
  <c r="L206" i="1" s="1"/>
  <c r="M206" i="1" s="1"/>
  <c r="N206" i="1" s="1"/>
  <c r="O206" i="1" s="1"/>
  <c r="K209" i="1"/>
  <c r="L209" i="1" s="1"/>
  <c r="M209" i="1" s="1"/>
  <c r="N209" i="1" s="1"/>
  <c r="O209" i="1" s="1"/>
  <c r="K348" i="1"/>
  <c r="L348" i="1" s="1"/>
  <c r="M348" i="1" s="1"/>
  <c r="N348" i="1" s="1"/>
  <c r="O348" i="1" s="1"/>
  <c r="K191" i="1"/>
  <c r="L191" i="1" s="1"/>
  <c r="M191" i="1" s="1"/>
  <c r="N191" i="1" s="1"/>
  <c r="O191" i="1" s="1"/>
  <c r="K85" i="1"/>
  <c r="L85" i="1" s="1"/>
  <c r="M85" i="1" s="1"/>
  <c r="N85" i="1" s="1"/>
  <c r="O85" i="1" s="1"/>
  <c r="K32" i="1"/>
  <c r="L32" i="1" s="1"/>
  <c r="M32" i="1" s="1"/>
  <c r="N32" i="1" s="1"/>
  <c r="O32" i="1" s="1"/>
  <c r="K12" i="1"/>
  <c r="L12" i="1" s="1"/>
  <c r="M12" i="1" s="1"/>
  <c r="N12" i="1" s="1"/>
  <c r="O12" i="1" s="1"/>
  <c r="K60" i="1"/>
  <c r="L60" i="1" s="1"/>
  <c r="M60" i="1" s="1"/>
  <c r="N60" i="1" s="1"/>
  <c r="O60" i="1" s="1"/>
  <c r="K282" i="1"/>
  <c r="L282" i="1" s="1"/>
  <c r="M282" i="1" s="1"/>
  <c r="N282" i="1" s="1"/>
  <c r="O282" i="1" s="1"/>
  <c r="K234" i="1"/>
  <c r="L234" i="1" s="1"/>
  <c r="M234" i="1" s="1"/>
  <c r="N234" i="1" s="1"/>
  <c r="O234" i="1" s="1"/>
  <c r="K346" i="1"/>
  <c r="L346" i="1" s="1"/>
  <c r="M346" i="1" s="1"/>
  <c r="N346" i="1" s="1"/>
  <c r="O346" i="1" s="1"/>
  <c r="K71" i="1"/>
  <c r="L71" i="1" s="1"/>
  <c r="M71" i="1" s="1"/>
  <c r="N71" i="1" s="1"/>
  <c r="O71" i="1" s="1"/>
  <c r="K157" i="1"/>
  <c r="L157" i="1" s="1"/>
  <c r="M157" i="1" s="1"/>
  <c r="N157" i="1" s="1"/>
  <c r="O157" i="1" s="1"/>
  <c r="K226" i="1"/>
  <c r="L226" i="1" s="1"/>
  <c r="M226" i="1" s="1"/>
  <c r="N226" i="1" s="1"/>
  <c r="O226" i="1" s="1"/>
  <c r="K31" i="1"/>
  <c r="L31" i="1" s="1"/>
  <c r="M31" i="1" s="1"/>
  <c r="N31" i="1" s="1"/>
  <c r="O31" i="1" s="1"/>
  <c r="K286" i="1"/>
  <c r="L286" i="1" s="1"/>
  <c r="M286" i="1" s="1"/>
  <c r="N286" i="1" s="1"/>
  <c r="O286" i="1" s="1"/>
  <c r="K182" i="1"/>
  <c r="L182" i="1" s="1"/>
  <c r="M182" i="1" s="1"/>
  <c r="N182" i="1" s="1"/>
  <c r="O182" i="1" s="1"/>
  <c r="K80" i="1"/>
  <c r="L80" i="1" s="1"/>
  <c r="M80" i="1" s="1"/>
  <c r="N80" i="1" s="1"/>
  <c r="O80" i="1" s="1"/>
  <c r="K125" i="1"/>
  <c r="L125" i="1" s="1"/>
  <c r="M125" i="1" s="1"/>
  <c r="N125" i="1" s="1"/>
  <c r="O125" i="1" s="1"/>
  <c r="K97" i="1"/>
  <c r="L97" i="1" s="1"/>
  <c r="M97" i="1" s="1"/>
  <c r="N97" i="1" s="1"/>
  <c r="O97" i="1" s="1"/>
  <c r="K52" i="1"/>
  <c r="L52" i="1" s="1"/>
  <c r="M52" i="1" s="1"/>
  <c r="N52" i="1" s="1"/>
  <c r="O52" i="1" s="1"/>
  <c r="K281" i="1"/>
  <c r="L281" i="1" s="1"/>
  <c r="M281" i="1" s="1"/>
  <c r="N281" i="1" s="1"/>
  <c r="O281" i="1" s="1"/>
  <c r="K327" i="1"/>
  <c r="L327" i="1" s="1"/>
  <c r="M327" i="1" s="1"/>
  <c r="N327" i="1" s="1"/>
  <c r="O327" i="1" s="1"/>
  <c r="K328" i="1"/>
  <c r="L328" i="1" s="1"/>
  <c r="M328" i="1" s="1"/>
  <c r="N328" i="1" s="1"/>
  <c r="O328" i="1" s="1"/>
  <c r="K156" i="1"/>
  <c r="L156" i="1" s="1"/>
  <c r="M156" i="1" s="1"/>
  <c r="N156" i="1" s="1"/>
  <c r="O156" i="1" s="1"/>
  <c r="K84" i="1"/>
  <c r="L84" i="1" s="1"/>
  <c r="M84" i="1" s="1"/>
  <c r="N84" i="1" s="1"/>
  <c r="O84" i="1" s="1"/>
  <c r="K53" i="1"/>
  <c r="L53" i="1" s="1"/>
  <c r="M53" i="1" s="1"/>
  <c r="N53" i="1" s="1"/>
  <c r="O53" i="1" s="1"/>
  <c r="K229" i="1"/>
  <c r="L229" i="1" s="1"/>
  <c r="M229" i="1" s="1"/>
  <c r="N229" i="1" s="1"/>
  <c r="O229" i="1" s="1"/>
  <c r="K204" i="1"/>
  <c r="L204" i="1" s="1"/>
  <c r="M204" i="1" s="1"/>
  <c r="N204" i="1" s="1"/>
  <c r="O204" i="1" s="1"/>
  <c r="K224" i="1"/>
  <c r="L224" i="1" s="1"/>
  <c r="M224" i="1" s="1"/>
  <c r="N224" i="1" s="1"/>
  <c r="O224" i="1" s="1"/>
  <c r="K92" i="1"/>
  <c r="L92" i="1" s="1"/>
  <c r="M92" i="1" s="1"/>
  <c r="N92" i="1" s="1"/>
  <c r="O92" i="1" s="1"/>
  <c r="K245" i="1"/>
  <c r="L245" i="1" s="1"/>
  <c r="M245" i="1" s="1"/>
  <c r="N245" i="1" s="1"/>
  <c r="O245" i="1" s="1"/>
  <c r="K267" i="1"/>
  <c r="L267" i="1" s="1"/>
  <c r="M267" i="1" s="1"/>
  <c r="N267" i="1" s="1"/>
  <c r="O267" i="1" s="1"/>
  <c r="K65" i="1"/>
  <c r="L65" i="1" s="1"/>
  <c r="M65" i="1" s="1"/>
  <c r="N65" i="1" s="1"/>
  <c r="O65" i="1" s="1"/>
  <c r="K265" i="1"/>
  <c r="L265" i="1" s="1"/>
  <c r="M265" i="1" s="1"/>
  <c r="N265" i="1" s="1"/>
  <c r="O265" i="1" s="1"/>
  <c r="K215" i="1"/>
  <c r="L215" i="1" s="1"/>
  <c r="M215" i="1" s="1"/>
  <c r="N215" i="1" s="1"/>
  <c r="O215" i="1" s="1"/>
  <c r="K116" i="1"/>
  <c r="L116" i="1" s="1"/>
  <c r="M116" i="1" s="1"/>
  <c r="N116" i="1" s="1"/>
  <c r="O116" i="1" s="1"/>
  <c r="K114" i="1"/>
  <c r="L114" i="1" s="1"/>
  <c r="M114" i="1" s="1"/>
  <c r="N114" i="1" s="1"/>
  <c r="O114" i="1" s="1"/>
  <c r="K51" i="1"/>
  <c r="L51" i="1" s="1"/>
  <c r="M51" i="1" s="1"/>
  <c r="N51" i="1" s="1"/>
  <c r="O51" i="1" s="1"/>
  <c r="K58" i="1"/>
  <c r="L58" i="1" s="1"/>
  <c r="M58" i="1" s="1"/>
  <c r="N58" i="1" s="1"/>
  <c r="O58" i="1" s="1"/>
  <c r="K29" i="1"/>
  <c r="L29" i="1" s="1"/>
  <c r="M29" i="1" s="1"/>
  <c r="N29" i="1" s="1"/>
  <c r="O29" i="1" s="1"/>
  <c r="K169" i="1"/>
  <c r="L169" i="1" s="1"/>
  <c r="M169" i="1" s="1"/>
  <c r="N169" i="1" s="1"/>
  <c r="O169" i="1" s="1"/>
  <c r="K250" i="1"/>
  <c r="L250" i="1" s="1"/>
  <c r="M250" i="1" s="1"/>
  <c r="N250" i="1" s="1"/>
  <c r="O250" i="1" s="1"/>
  <c r="K349" i="1"/>
  <c r="L349" i="1" s="1"/>
  <c r="M349" i="1" s="1"/>
  <c r="N349" i="1" s="1"/>
  <c r="O349" i="1" s="1"/>
  <c r="K227" i="1"/>
  <c r="L227" i="1" s="1"/>
  <c r="M227" i="1" s="1"/>
  <c r="N227" i="1" s="1"/>
  <c r="O227" i="1" s="1"/>
  <c r="K341" i="1"/>
  <c r="L341" i="1" s="1"/>
  <c r="M341" i="1" s="1"/>
  <c r="N341" i="1" s="1"/>
  <c r="O341" i="1" s="1"/>
  <c r="K151" i="1"/>
  <c r="L151" i="1" s="1"/>
  <c r="M151" i="1" s="1"/>
  <c r="N151" i="1" s="1"/>
  <c r="O151" i="1" s="1"/>
  <c r="K201" i="1"/>
  <c r="L201" i="1" s="1"/>
  <c r="M201" i="1" s="1"/>
  <c r="N201" i="1" s="1"/>
  <c r="O201" i="1" s="1"/>
  <c r="K292" i="1"/>
  <c r="L292" i="1" s="1"/>
  <c r="M292" i="1" s="1"/>
  <c r="N292" i="1" s="1"/>
  <c r="O292" i="1" s="1"/>
  <c r="K344" i="1"/>
  <c r="L344" i="1" s="1"/>
  <c r="M344" i="1" s="1"/>
  <c r="N344" i="1" s="1"/>
  <c r="O344" i="1" s="1"/>
  <c r="K187" i="1"/>
  <c r="L187" i="1" s="1"/>
  <c r="M187" i="1" s="1"/>
  <c r="N187" i="1" s="1"/>
  <c r="O187" i="1" s="1"/>
  <c r="K162" i="1"/>
  <c r="L162" i="1" s="1"/>
  <c r="M162" i="1" s="1"/>
  <c r="N162" i="1" s="1"/>
  <c r="O162" i="1" s="1"/>
  <c r="K297" i="1"/>
  <c r="L297" i="1" s="1"/>
  <c r="M297" i="1" s="1"/>
  <c r="N297" i="1" s="1"/>
  <c r="O297" i="1" s="1"/>
  <c r="K25" i="1"/>
  <c r="L25" i="1" s="1"/>
  <c r="M25" i="1" s="1"/>
  <c r="N25" i="1" s="1"/>
  <c r="O25" i="1" s="1"/>
  <c r="K211" i="1"/>
  <c r="L211" i="1" s="1"/>
  <c r="M211" i="1" s="1"/>
  <c r="N211" i="1" s="1"/>
  <c r="O211" i="1" s="1"/>
  <c r="K260" i="1"/>
  <c r="L260" i="1" s="1"/>
  <c r="M260" i="1" s="1"/>
  <c r="N260" i="1" s="1"/>
  <c r="O260" i="1" s="1"/>
  <c r="K323" i="1"/>
  <c r="L323" i="1" s="1"/>
  <c r="M323" i="1" s="1"/>
  <c r="N323" i="1" s="1"/>
  <c r="O323" i="1" s="1"/>
  <c r="K45" i="1"/>
  <c r="L45" i="1" s="1"/>
  <c r="M45" i="1" s="1"/>
  <c r="N45" i="1" s="1"/>
  <c r="O45" i="1" s="1"/>
  <c r="K83" i="1"/>
  <c r="L83" i="1" s="1"/>
  <c r="M83" i="1" s="1"/>
  <c r="N83" i="1" s="1"/>
  <c r="O83" i="1" s="1"/>
  <c r="K79" i="1"/>
  <c r="L79" i="1" s="1"/>
  <c r="M79" i="1" s="1"/>
  <c r="N79" i="1" s="1"/>
  <c r="O79" i="1" s="1"/>
  <c r="K120" i="1"/>
  <c r="L120" i="1" s="1"/>
  <c r="M120" i="1" s="1"/>
  <c r="N120" i="1" s="1"/>
  <c r="O120" i="1" s="1"/>
  <c r="K180" i="1"/>
  <c r="L180" i="1" s="1"/>
  <c r="M180" i="1" s="1"/>
  <c r="N180" i="1" s="1"/>
  <c r="O180" i="1" s="1"/>
  <c r="K69" i="1"/>
  <c r="L69" i="1" s="1"/>
  <c r="M69" i="1" s="1"/>
  <c r="N69" i="1" s="1"/>
  <c r="O69" i="1" s="1"/>
  <c r="K331" i="1"/>
  <c r="L331" i="1" s="1"/>
  <c r="M331" i="1" s="1"/>
  <c r="N331" i="1" s="1"/>
  <c r="O331" i="1" s="1"/>
  <c r="K49" i="1"/>
  <c r="L49" i="1" s="1"/>
  <c r="M49" i="1" s="1"/>
  <c r="N49" i="1" s="1"/>
  <c r="O49" i="1" s="1"/>
  <c r="K259" i="1"/>
  <c r="L259" i="1" s="1"/>
  <c r="M259" i="1" s="1"/>
  <c r="N259" i="1" s="1"/>
  <c r="O259" i="1" s="1"/>
  <c r="K102" i="1"/>
  <c r="L102" i="1" s="1"/>
  <c r="M102" i="1" s="1"/>
  <c r="N102" i="1" s="1"/>
  <c r="O102" i="1" s="1"/>
  <c r="K66" i="1"/>
  <c r="L66" i="1" s="1"/>
  <c r="M66" i="1" s="1"/>
  <c r="N66" i="1" s="1"/>
  <c r="O66" i="1" s="1"/>
  <c r="K197" i="1"/>
  <c r="L197" i="1" s="1"/>
  <c r="M197" i="1" s="1"/>
  <c r="N197" i="1" s="1"/>
  <c r="O197" i="1" s="1"/>
  <c r="K166" i="1"/>
  <c r="L166" i="1" s="1"/>
  <c r="M166" i="1" s="1"/>
  <c r="N166" i="1" s="1"/>
  <c r="O166" i="1" s="1"/>
  <c r="K62" i="1"/>
  <c r="L62" i="1" s="1"/>
  <c r="M62" i="1" s="1"/>
  <c r="N62" i="1" s="1"/>
  <c r="O62" i="1" s="1"/>
  <c r="K38" i="1"/>
  <c r="L38" i="1" s="1"/>
  <c r="M38" i="1" s="1"/>
  <c r="N38" i="1" s="1"/>
  <c r="O38" i="1" s="1"/>
  <c r="K357" i="1"/>
  <c r="L357" i="1" s="1"/>
  <c r="M357" i="1" s="1"/>
  <c r="N357" i="1" s="1"/>
  <c r="O357" i="1" s="1"/>
  <c r="K217" i="1"/>
  <c r="L217" i="1" s="1"/>
  <c r="M217" i="1" s="1"/>
  <c r="N217" i="1" s="1"/>
  <c r="O217" i="1" s="1"/>
  <c r="K126" i="1"/>
  <c r="L126" i="1" s="1"/>
  <c r="M126" i="1" s="1"/>
  <c r="N126" i="1" s="1"/>
  <c r="O126" i="1" s="1"/>
  <c r="K150" i="1"/>
  <c r="L150" i="1" s="1"/>
  <c r="M150" i="1" s="1"/>
  <c r="N150" i="1" s="1"/>
  <c r="O150" i="1" s="1"/>
  <c r="K73" i="1"/>
  <c r="L73" i="1" s="1"/>
  <c r="M73" i="1" s="1"/>
  <c r="N73" i="1" s="1"/>
  <c r="O73" i="1" s="1"/>
  <c r="K78" i="1"/>
  <c r="L78" i="1" s="1"/>
  <c r="M78" i="1" s="1"/>
  <c r="N78" i="1" s="1"/>
  <c r="O78" i="1" s="1"/>
  <c r="K352" i="1"/>
  <c r="L352" i="1" s="1"/>
  <c r="M352" i="1" s="1"/>
  <c r="N352" i="1" s="1"/>
  <c r="O352" i="1" s="1"/>
  <c r="K159" i="1"/>
  <c r="L159" i="1" s="1"/>
  <c r="M159" i="1" s="1"/>
  <c r="N159" i="1" s="1"/>
  <c r="O159" i="1" s="1"/>
  <c r="K133" i="1"/>
  <c r="L133" i="1" s="1"/>
  <c r="M133" i="1" s="1"/>
  <c r="N133" i="1" s="1"/>
  <c r="O133" i="1" s="1"/>
  <c r="K154" i="1"/>
  <c r="L154" i="1" s="1"/>
  <c r="M154" i="1" s="1"/>
  <c r="N154" i="1" s="1"/>
  <c r="O154" i="1" s="1"/>
  <c r="K219" i="1"/>
  <c r="L219" i="1" s="1"/>
  <c r="M219" i="1" s="1"/>
  <c r="N219" i="1" s="1"/>
  <c r="O219" i="1" s="1"/>
  <c r="K266" i="1"/>
  <c r="L266" i="1" s="1"/>
  <c r="M266" i="1" s="1"/>
  <c r="N266" i="1" s="1"/>
  <c r="O266" i="1" s="1"/>
  <c r="K216" i="1"/>
  <c r="L216" i="1" s="1"/>
  <c r="M216" i="1" s="1"/>
  <c r="N216" i="1" s="1"/>
  <c r="O216" i="1" s="1"/>
  <c r="K93" i="1"/>
  <c r="L93" i="1" s="1"/>
  <c r="M93" i="1" s="1"/>
  <c r="N93" i="1" s="1"/>
  <c r="O93" i="1" s="1"/>
  <c r="K105" i="1"/>
  <c r="L105" i="1" s="1"/>
  <c r="M105" i="1" s="1"/>
  <c r="N105" i="1" s="1"/>
  <c r="O105" i="1" s="1"/>
  <c r="K127" i="1"/>
  <c r="L127" i="1" s="1"/>
  <c r="M127" i="1" s="1"/>
  <c r="N127" i="1" s="1"/>
  <c r="O127" i="1" s="1"/>
  <c r="K30" i="1"/>
  <c r="L30" i="1" s="1"/>
  <c r="M30" i="1" s="1"/>
  <c r="N30" i="1" s="1"/>
  <c r="O30" i="1" s="1"/>
  <c r="K131" i="1"/>
  <c r="L131" i="1" s="1"/>
  <c r="M131" i="1" s="1"/>
  <c r="N131" i="1" s="1"/>
  <c r="O131" i="1" s="1"/>
  <c r="K301" i="1"/>
  <c r="L301" i="1" s="1"/>
  <c r="M301" i="1" s="1"/>
  <c r="N301" i="1" s="1"/>
  <c r="O301" i="1" s="1"/>
  <c r="K172" i="1"/>
  <c r="L172" i="1" s="1"/>
  <c r="M172" i="1" s="1"/>
  <c r="N172" i="1" s="1"/>
  <c r="O172" i="1" s="1"/>
  <c r="K242" i="1"/>
  <c r="L242" i="1" s="1"/>
  <c r="M242" i="1" s="1"/>
  <c r="N242" i="1" s="1"/>
  <c r="O242" i="1" s="1"/>
  <c r="K132" i="1"/>
  <c r="L132" i="1" s="1"/>
  <c r="M132" i="1" s="1"/>
  <c r="N132" i="1" s="1"/>
  <c r="O132" i="1" s="1"/>
  <c r="K340" i="1"/>
  <c r="L340" i="1" s="1"/>
  <c r="M340" i="1" s="1"/>
  <c r="N340" i="1" s="1"/>
  <c r="O340" i="1" s="1"/>
  <c r="K225" i="1"/>
  <c r="L225" i="1" s="1"/>
  <c r="M225" i="1" s="1"/>
  <c r="N225" i="1" s="1"/>
  <c r="O225" i="1" s="1"/>
  <c r="K243" i="1"/>
  <c r="L243" i="1" s="1"/>
  <c r="M243" i="1" s="1"/>
  <c r="N243" i="1" s="1"/>
  <c r="O243" i="1" s="1"/>
  <c r="K68" i="1"/>
  <c r="L68" i="1" s="1"/>
  <c r="M68" i="1" s="1"/>
  <c r="N68" i="1" s="1"/>
  <c r="O68" i="1" s="1"/>
  <c r="K294" i="1"/>
  <c r="L294" i="1" s="1"/>
  <c r="M294" i="1" s="1"/>
  <c r="N294" i="1" s="1"/>
  <c r="O294" i="1" s="1"/>
  <c r="K253" i="1"/>
  <c r="L253" i="1" s="1"/>
  <c r="M253" i="1" s="1"/>
  <c r="N253" i="1" s="1"/>
  <c r="O253" i="1" s="1"/>
  <c r="K124" i="1"/>
  <c r="L124" i="1" s="1"/>
  <c r="M124" i="1" s="1"/>
  <c r="N124" i="1" s="1"/>
  <c r="O124" i="1" s="1"/>
  <c r="K262" i="1"/>
  <c r="L262" i="1" s="1"/>
  <c r="M262" i="1" s="1"/>
  <c r="N262" i="1" s="1"/>
  <c r="O262" i="1" s="1"/>
  <c r="K324" i="1"/>
  <c r="L324" i="1" s="1"/>
  <c r="M324" i="1" s="1"/>
  <c r="N324" i="1" s="1"/>
  <c r="O324" i="1" s="1"/>
  <c r="K202" i="1"/>
  <c r="L202" i="1" s="1"/>
  <c r="M202" i="1" s="1"/>
  <c r="N202" i="1" s="1"/>
  <c r="O202" i="1" s="1"/>
  <c r="K117" i="1"/>
  <c r="L117" i="1" s="1"/>
  <c r="M117" i="1" s="1"/>
  <c r="N117" i="1" s="1"/>
  <c r="O117" i="1" s="1"/>
  <c r="K110" i="1"/>
  <c r="L110" i="1" s="1"/>
  <c r="M110" i="1" s="1"/>
  <c r="N110" i="1" s="1"/>
  <c r="O110" i="1" s="1"/>
  <c r="K28" i="1"/>
  <c r="L28" i="1" s="1"/>
  <c r="M28" i="1" s="1"/>
  <c r="N28" i="1" s="1"/>
  <c r="O28" i="1" s="1"/>
  <c r="K317" i="1"/>
  <c r="L317" i="1" s="1"/>
  <c r="M317" i="1" s="1"/>
  <c r="N317" i="1" s="1"/>
  <c r="O317" i="1" s="1"/>
  <c r="K316" i="1"/>
  <c r="L316" i="1" s="1"/>
  <c r="M316" i="1" s="1"/>
  <c r="N316" i="1" s="1"/>
  <c r="O316" i="1" s="1"/>
  <c r="K158" i="1"/>
  <c r="L158" i="1" s="1"/>
  <c r="M158" i="1" s="1"/>
  <c r="N158" i="1" s="1"/>
  <c r="O158" i="1" s="1"/>
  <c r="K330" i="1"/>
  <c r="L330" i="1" s="1"/>
  <c r="M330" i="1" s="1"/>
  <c r="N330" i="1" s="1"/>
  <c r="O330" i="1" s="1"/>
  <c r="K61" i="1"/>
  <c r="L61" i="1" s="1"/>
  <c r="M61" i="1" s="1"/>
  <c r="N61" i="1" s="1"/>
  <c r="O61" i="1" s="1"/>
  <c r="K312" i="1"/>
  <c r="L312" i="1" s="1"/>
  <c r="M312" i="1" s="1"/>
  <c r="N312" i="1" s="1"/>
  <c r="O312" i="1" s="1"/>
  <c r="K192" i="1"/>
  <c r="L192" i="1" s="1"/>
  <c r="M192" i="1" s="1"/>
  <c r="N192" i="1" s="1"/>
  <c r="O192" i="1" s="1"/>
  <c r="K47" i="1"/>
  <c r="L47" i="1" s="1"/>
  <c r="M47" i="1" s="1"/>
  <c r="N47" i="1" s="1"/>
  <c r="O47" i="1" s="1"/>
  <c r="K239" i="1"/>
  <c r="L239" i="1" s="1"/>
  <c r="M239" i="1" s="1"/>
  <c r="N239" i="1" s="1"/>
  <c r="O239" i="1" s="1"/>
  <c r="K175" i="1"/>
  <c r="L175" i="1" s="1"/>
  <c r="M175" i="1" s="1"/>
  <c r="N175" i="1" s="1"/>
  <c r="O175" i="1" s="1"/>
  <c r="K359" i="1"/>
  <c r="L359" i="1" s="1"/>
  <c r="M359" i="1" s="1"/>
  <c r="N359" i="1" s="1"/>
  <c r="O359" i="1" s="1"/>
  <c r="K164" i="1"/>
  <c r="L164" i="1" s="1"/>
  <c r="M164" i="1" s="1"/>
  <c r="N164" i="1" s="1"/>
  <c r="O164" i="1" s="1"/>
  <c r="K122" i="1"/>
  <c r="L122" i="1" s="1"/>
  <c r="M122" i="1" s="1"/>
  <c r="N122" i="1" s="1"/>
  <c r="O122" i="1" s="1"/>
  <c r="K10" i="1"/>
  <c r="L10" i="1" s="1"/>
  <c r="M10" i="1" s="1"/>
  <c r="N10" i="1" s="1"/>
  <c r="O10" i="1" s="1"/>
  <c r="K16" i="1"/>
  <c r="L16" i="1" s="1"/>
  <c r="M16" i="1" s="1"/>
  <c r="N16" i="1" s="1"/>
  <c r="O16" i="1" s="1"/>
  <c r="K296" i="1"/>
  <c r="L296" i="1" s="1"/>
  <c r="M296" i="1" s="1"/>
  <c r="N296" i="1" s="1"/>
  <c r="O296" i="1" s="1"/>
  <c r="K57" i="1"/>
  <c r="L57" i="1" s="1"/>
  <c r="M57" i="1" s="1"/>
  <c r="N57" i="1" s="1"/>
  <c r="O57" i="1" s="1"/>
  <c r="K298" i="1"/>
  <c r="L298" i="1" s="1"/>
  <c r="M298" i="1" s="1"/>
  <c r="N298" i="1" s="1"/>
  <c r="O298" i="1" s="1"/>
  <c r="K70" i="1"/>
  <c r="L70" i="1" s="1"/>
  <c r="M70" i="1" s="1"/>
  <c r="N70" i="1" s="1"/>
  <c r="O70" i="1" s="1"/>
  <c r="K350" i="1"/>
  <c r="L350" i="1" s="1"/>
  <c r="M350" i="1" s="1"/>
  <c r="N350" i="1" s="1"/>
  <c r="O350" i="1" s="1"/>
  <c r="K347" i="1"/>
  <c r="L347" i="1" s="1"/>
  <c r="M347" i="1" s="1"/>
  <c r="N347" i="1" s="1"/>
  <c r="O347" i="1" s="1"/>
  <c r="K337" i="1"/>
  <c r="L337" i="1" s="1"/>
  <c r="M337" i="1" s="1"/>
  <c r="N337" i="1" s="1"/>
  <c r="O337" i="1" s="1"/>
  <c r="K339" i="1"/>
  <c r="L339" i="1" s="1"/>
  <c r="M339" i="1" s="1"/>
  <c r="N339" i="1" s="1"/>
  <c r="O339" i="1" s="1"/>
  <c r="K11" i="1"/>
  <c r="L11" i="1" s="1"/>
  <c r="M11" i="1" s="1"/>
  <c r="N11" i="1" s="1"/>
  <c r="O11" i="1" s="1"/>
  <c r="K288" i="1"/>
  <c r="L288" i="1" s="1"/>
  <c r="M288" i="1" s="1"/>
  <c r="N288" i="1" s="1"/>
  <c r="O288" i="1" s="1"/>
  <c r="K261" i="1"/>
  <c r="L261" i="1" s="1"/>
  <c r="M261" i="1" s="1"/>
  <c r="N261" i="1" s="1"/>
  <c r="O261" i="1" s="1"/>
  <c r="K59" i="1"/>
  <c r="L59" i="1" s="1"/>
  <c r="M59" i="1" s="1"/>
  <c r="N59" i="1" s="1"/>
  <c r="O59" i="1" s="1"/>
  <c r="K322" i="1"/>
  <c r="L322" i="1" s="1"/>
  <c r="M322" i="1" s="1"/>
  <c r="N322" i="1" s="1"/>
  <c r="O322" i="1" s="1"/>
  <c r="K232" i="1"/>
  <c r="L232" i="1" s="1"/>
  <c r="M232" i="1" s="1"/>
  <c r="N232" i="1" s="1"/>
  <c r="O232" i="1" s="1"/>
  <c r="K283" i="1"/>
  <c r="L283" i="1" s="1"/>
  <c r="M283" i="1" s="1"/>
  <c r="N283" i="1" s="1"/>
  <c r="O283" i="1" s="1"/>
  <c r="K315" i="1"/>
  <c r="L315" i="1" s="1"/>
  <c r="M315" i="1" s="1"/>
  <c r="N315" i="1" s="1"/>
  <c r="O315" i="1" s="1"/>
  <c r="K39" i="1"/>
  <c r="L39" i="1" s="1"/>
  <c r="M39" i="1" s="1"/>
  <c r="N39" i="1" s="1"/>
  <c r="O39" i="1" s="1"/>
  <c r="K86" i="1"/>
  <c r="L86" i="1" s="1"/>
  <c r="M86" i="1" s="1"/>
  <c r="N86" i="1" s="1"/>
  <c r="O86" i="1" s="1"/>
  <c r="K171" i="1"/>
  <c r="L171" i="1" s="1"/>
  <c r="M171" i="1" s="1"/>
  <c r="N171" i="1" s="1"/>
  <c r="O171" i="1" s="1"/>
  <c r="K167" i="1"/>
  <c r="L167" i="1" s="1"/>
  <c r="M167" i="1" s="1"/>
  <c r="N167" i="1" s="1"/>
  <c r="O167" i="1" s="1"/>
  <c r="K203" i="1"/>
  <c r="L203" i="1" s="1"/>
  <c r="M203" i="1" s="1"/>
  <c r="N203" i="1" s="1"/>
  <c r="O203" i="1" s="1"/>
  <c r="K165" i="1"/>
  <c r="L165" i="1" s="1"/>
  <c r="M165" i="1" s="1"/>
  <c r="N165" i="1" s="1"/>
  <c r="O165" i="1" s="1"/>
  <c r="K142" i="1"/>
  <c r="L142" i="1" s="1"/>
  <c r="M142" i="1" s="1"/>
  <c r="N142" i="1" s="1"/>
  <c r="O142" i="1" s="1"/>
  <c r="K263" i="1"/>
  <c r="L263" i="1" s="1"/>
  <c r="M263" i="1" s="1"/>
  <c r="N263" i="1" s="1"/>
  <c r="O263" i="1" s="1"/>
  <c r="K123" i="1"/>
  <c r="L123" i="1" s="1"/>
  <c r="M123" i="1" s="1"/>
  <c r="N123" i="1" s="1"/>
  <c r="O123" i="1" s="1"/>
  <c r="K64" i="1"/>
  <c r="L64" i="1" s="1"/>
  <c r="M64" i="1" s="1"/>
  <c r="N64" i="1" s="1"/>
  <c r="O64" i="1" s="1"/>
  <c r="K184" i="1"/>
  <c r="L184" i="1" s="1"/>
  <c r="M184" i="1" s="1"/>
  <c r="N184" i="1" s="1"/>
  <c r="O184" i="1" s="1"/>
  <c r="K362" i="1"/>
  <c r="L362" i="1" s="1"/>
  <c r="M362" i="1" s="1"/>
  <c r="N362" i="1" s="1"/>
  <c r="O362" i="1" s="1"/>
  <c r="K249" i="1"/>
  <c r="L249" i="1" s="1"/>
  <c r="M249" i="1" s="1"/>
  <c r="N249" i="1" s="1"/>
  <c r="O249" i="1" s="1"/>
  <c r="K94" i="1"/>
  <c r="L94" i="1" s="1"/>
  <c r="M94" i="1" s="1"/>
  <c r="N94" i="1" s="1"/>
  <c r="O94" i="1" s="1"/>
  <c r="K254" i="1"/>
  <c r="L254" i="1" s="1"/>
  <c r="M254" i="1" s="1"/>
  <c r="N254" i="1" s="1"/>
  <c r="O254" i="1" s="1"/>
  <c r="K7" i="1"/>
  <c r="L7" i="1" s="1"/>
  <c r="M7" i="1" s="1"/>
  <c r="K160" i="1"/>
  <c r="L160" i="1" s="1"/>
  <c r="M160" i="1" s="1"/>
  <c r="N160" i="1" s="1"/>
  <c r="O160" i="1" s="1"/>
  <c r="K185" i="1"/>
  <c r="L185" i="1" s="1"/>
  <c r="M185" i="1" s="1"/>
  <c r="N185" i="1" s="1"/>
  <c r="O185" i="1" s="1"/>
  <c r="K134" i="1"/>
  <c r="L134" i="1" s="1"/>
  <c r="M134" i="1" s="1"/>
  <c r="N134" i="1" s="1"/>
  <c r="O134" i="1" s="1"/>
  <c r="K196" i="1"/>
  <c r="L196" i="1" s="1"/>
  <c r="M196" i="1" s="1"/>
  <c r="N196" i="1" s="1"/>
  <c r="O196" i="1" s="1"/>
  <c r="K107" i="1"/>
  <c r="L107" i="1" s="1"/>
  <c r="M107" i="1" s="1"/>
  <c r="N107" i="1" s="1"/>
  <c r="O107" i="1" s="1"/>
  <c r="K277" i="1"/>
  <c r="L277" i="1" s="1"/>
  <c r="M277" i="1" s="1"/>
  <c r="N277" i="1" s="1"/>
  <c r="O277" i="1" s="1"/>
  <c r="K358" i="1"/>
  <c r="L358" i="1" s="1"/>
  <c r="M358" i="1" s="1"/>
  <c r="N358" i="1" s="1"/>
  <c r="O358" i="1" s="1"/>
  <c r="K139" i="1"/>
  <c r="L139" i="1" s="1"/>
  <c r="M139" i="1" s="1"/>
  <c r="N139" i="1" s="1"/>
  <c r="O139" i="1" s="1"/>
  <c r="K96" i="1"/>
  <c r="L96" i="1" s="1"/>
  <c r="M96" i="1" s="1"/>
  <c r="N96" i="1" s="1"/>
  <c r="O96" i="1" s="1"/>
  <c r="K295" i="1"/>
  <c r="L295" i="1" s="1"/>
  <c r="M295" i="1" s="1"/>
  <c r="N295" i="1" s="1"/>
  <c r="O295" i="1" s="1"/>
  <c r="K111" i="1"/>
  <c r="L111" i="1" s="1"/>
  <c r="M111" i="1" s="1"/>
  <c r="N111" i="1" s="1"/>
  <c r="O111" i="1" s="1"/>
  <c r="K108" i="1"/>
  <c r="L108" i="1" s="1"/>
  <c r="M108" i="1" s="1"/>
  <c r="N108" i="1" s="1"/>
  <c r="O108" i="1" s="1"/>
  <c r="K318" i="1"/>
  <c r="L318" i="1" s="1"/>
  <c r="M318" i="1" s="1"/>
  <c r="N318" i="1" s="1"/>
  <c r="O318" i="1" s="1"/>
  <c r="K356" i="1"/>
  <c r="L356" i="1" s="1"/>
  <c r="M356" i="1" s="1"/>
  <c r="N356" i="1" s="1"/>
  <c r="O356" i="1" s="1"/>
  <c r="K147" i="1"/>
  <c r="L147" i="1" s="1"/>
  <c r="M147" i="1" s="1"/>
  <c r="N147" i="1" s="1"/>
  <c r="O147" i="1" s="1"/>
  <c r="K309" i="1"/>
  <c r="L309" i="1" s="1"/>
  <c r="M309" i="1" s="1"/>
  <c r="N309" i="1" s="1"/>
  <c r="O309" i="1" s="1"/>
  <c r="K88" i="1"/>
  <c r="L88" i="1" s="1"/>
  <c r="M88" i="1" s="1"/>
  <c r="N88" i="1" s="1"/>
  <c r="O88" i="1" s="1"/>
  <c r="K112" i="1"/>
  <c r="L112" i="1" s="1"/>
  <c r="M112" i="1" s="1"/>
  <c r="N112" i="1" s="1"/>
  <c r="O112" i="1" s="1"/>
  <c r="K194" i="1"/>
  <c r="L194" i="1" s="1"/>
  <c r="M194" i="1" s="1"/>
  <c r="N194" i="1" s="1"/>
  <c r="O194" i="1" s="1"/>
  <c r="K275" i="1"/>
  <c r="L275" i="1" s="1"/>
  <c r="M275" i="1" s="1"/>
  <c r="N275" i="1" s="1"/>
  <c r="O275" i="1" s="1"/>
  <c r="K305" i="1"/>
  <c r="L305" i="1" s="1"/>
  <c r="M305" i="1" s="1"/>
  <c r="N305" i="1" s="1"/>
  <c r="O305" i="1" s="1"/>
  <c r="K244" i="1"/>
  <c r="L244" i="1" s="1"/>
  <c r="M244" i="1" s="1"/>
  <c r="N244" i="1" s="1"/>
  <c r="O244" i="1" s="1"/>
  <c r="K342" i="1"/>
  <c r="L342" i="1" s="1"/>
  <c r="M342" i="1" s="1"/>
  <c r="N342" i="1" s="1"/>
  <c r="O342" i="1" s="1"/>
  <c r="K144" i="1"/>
  <c r="L144" i="1" s="1"/>
  <c r="M144" i="1" s="1"/>
  <c r="N144" i="1" s="1"/>
  <c r="O144" i="1" s="1"/>
  <c r="K77" i="1"/>
  <c r="L77" i="1" s="1"/>
  <c r="M77" i="1" s="1"/>
  <c r="N77" i="1" s="1"/>
  <c r="O77" i="1" s="1"/>
  <c r="K332" i="1"/>
  <c r="L332" i="1" s="1"/>
  <c r="M332" i="1" s="1"/>
  <c r="N332" i="1" s="1"/>
  <c r="O332" i="1" s="1"/>
  <c r="K313" i="1"/>
  <c r="L313" i="1" s="1"/>
  <c r="M313" i="1" s="1"/>
  <c r="N313" i="1" s="1"/>
  <c r="O313" i="1" s="1"/>
  <c r="L365" i="1" l="1"/>
  <c r="N7" i="1"/>
  <c r="M365" i="1"/>
  <c r="O7" i="1" l="1"/>
  <c r="N365" i="1"/>
  <c r="O365" i="1" s="1"/>
  <c r="P365" i="1" l="1"/>
  <c r="P345" i="1"/>
  <c r="P82" i="1"/>
  <c r="P343" i="1"/>
  <c r="P116" i="1"/>
  <c r="P333" i="1"/>
  <c r="P8" i="1"/>
  <c r="P25" i="1"/>
  <c r="P66" i="1"/>
  <c r="P73" i="1"/>
  <c r="P109" i="1"/>
  <c r="P124" i="1"/>
  <c r="P33" i="1"/>
  <c r="P61" i="1"/>
  <c r="P70" i="1"/>
  <c r="P44" i="1"/>
  <c r="P50" i="1"/>
  <c r="P231" i="1"/>
  <c r="P136" i="1"/>
  <c r="P104" i="1"/>
  <c r="P216" i="1"/>
  <c r="P86" i="1"/>
  <c r="P277" i="1"/>
  <c r="P275" i="1"/>
  <c r="P326" i="1"/>
  <c r="P75" i="1"/>
  <c r="P220" i="1"/>
  <c r="P65" i="1"/>
  <c r="P168" i="1"/>
  <c r="P283" i="1"/>
  <c r="P230" i="1"/>
  <c r="P265" i="1"/>
  <c r="P42" i="1"/>
  <c r="P112" i="1"/>
  <c r="P186" i="1"/>
  <c r="P188" i="1"/>
  <c r="P173" i="1"/>
  <c r="P114" i="1"/>
  <c r="P118" i="1"/>
  <c r="P43" i="1"/>
  <c r="P211" i="1"/>
  <c r="P197" i="1"/>
  <c r="P219" i="1"/>
  <c r="P37" i="1"/>
  <c r="P262" i="1"/>
  <c r="P78" i="1"/>
  <c r="P312" i="1"/>
  <c r="P350" i="1"/>
  <c r="P101" i="1"/>
  <c r="P67" i="1"/>
  <c r="P270" i="1"/>
  <c r="P278" i="1"/>
  <c r="P240" i="1"/>
  <c r="P301" i="1"/>
  <c r="P171" i="1"/>
  <c r="P358" i="1"/>
  <c r="P305" i="1"/>
  <c r="P81" i="1"/>
  <c r="P12" i="1"/>
  <c r="P276" i="1"/>
  <c r="P41" i="1"/>
  <c r="P190" i="1"/>
  <c r="P269" i="1"/>
  <c r="P156" i="1"/>
  <c r="P51" i="1"/>
  <c r="P155" i="1"/>
  <c r="P206" i="1"/>
  <c r="P260" i="1"/>
  <c r="P166" i="1"/>
  <c r="P131" i="1"/>
  <c r="P153" i="1"/>
  <c r="P90" i="1"/>
  <c r="P266" i="1"/>
  <c r="P192" i="1"/>
  <c r="P347" i="1"/>
  <c r="P268" i="1"/>
  <c r="P60" i="1"/>
  <c r="P98" i="1"/>
  <c r="P257" i="1"/>
  <c r="P255" i="1"/>
  <c r="P68" i="1"/>
  <c r="P167" i="1"/>
  <c r="P226" i="1"/>
  <c r="P139" i="1"/>
  <c r="P244" i="1"/>
  <c r="P363" i="1"/>
  <c r="P149" i="1"/>
  <c r="P232" i="1"/>
  <c r="P287" i="1"/>
  <c r="P360" i="1"/>
  <c r="P18" i="1"/>
  <c r="P84" i="1"/>
  <c r="P58" i="1"/>
  <c r="P272" i="1"/>
  <c r="P214" i="1"/>
  <c r="P323" i="1"/>
  <c r="P62" i="1"/>
  <c r="P294" i="1"/>
  <c r="P228" i="1"/>
  <c r="P210" i="1"/>
  <c r="P30" i="1"/>
  <c r="P47" i="1"/>
  <c r="P256" i="1"/>
  <c r="P34" i="1"/>
  <c r="P178" i="1"/>
  <c r="P36" i="1"/>
  <c r="P319" i="1"/>
  <c r="P46" i="1"/>
  <c r="P337" i="1"/>
  <c r="P203" i="1"/>
  <c r="P304" i="1"/>
  <c r="P96" i="1"/>
  <c r="P342" i="1"/>
  <c r="P106" i="1"/>
  <c r="P281" i="1"/>
  <c r="P185" i="1"/>
  <c r="P176" i="1"/>
  <c r="P336" i="1"/>
  <c r="P354" i="1"/>
  <c r="P53" i="1"/>
  <c r="P29" i="1"/>
  <c r="P237" i="1"/>
  <c r="P157" i="1"/>
  <c r="P45" i="1"/>
  <c r="P38" i="1"/>
  <c r="P334" i="1"/>
  <c r="P89" i="1"/>
  <c r="P54" i="1"/>
  <c r="P253" i="1"/>
  <c r="P239" i="1"/>
  <c r="P87" i="1"/>
  <c r="P55" i="1"/>
  <c r="P327" i="1"/>
  <c r="P100" i="1"/>
  <c r="P348" i="1"/>
  <c r="P308" i="1"/>
  <c r="P339" i="1"/>
  <c r="P165" i="1"/>
  <c r="P126" i="1"/>
  <c r="P295" i="1"/>
  <c r="P144" i="1"/>
  <c r="P48" i="1"/>
  <c r="P191" i="1"/>
  <c r="P309" i="1"/>
  <c r="P49" i="1"/>
  <c r="P140" i="1"/>
  <c r="P290" i="1"/>
  <c r="P229" i="1"/>
  <c r="P169" i="1"/>
  <c r="P274" i="1"/>
  <c r="P115" i="1"/>
  <c r="P83" i="1"/>
  <c r="P357" i="1"/>
  <c r="P15" i="1"/>
  <c r="P161" i="1"/>
  <c r="P320" i="1"/>
  <c r="P324" i="1"/>
  <c r="P175" i="1"/>
  <c r="P352" i="1"/>
  <c r="P103" i="1"/>
  <c r="P325" i="1"/>
  <c r="P235" i="1"/>
  <c r="P31" i="1"/>
  <c r="P26" i="1"/>
  <c r="P11" i="1"/>
  <c r="P142" i="1"/>
  <c r="P154" i="1"/>
  <c r="P111" i="1"/>
  <c r="P77" i="1"/>
  <c r="P152" i="1"/>
  <c r="P251" i="1"/>
  <c r="P119" i="1"/>
  <c r="P129" i="1"/>
  <c r="P296" i="1"/>
  <c r="P143" i="1"/>
  <c r="P249" i="1"/>
  <c r="P183" i="1"/>
  <c r="P195" i="1"/>
  <c r="P259" i="1"/>
  <c r="P252" i="1"/>
  <c r="P200" i="1"/>
  <c r="P158" i="1"/>
  <c r="P14" i="1"/>
  <c r="P223" i="1"/>
  <c r="P94" i="1"/>
  <c r="P306" i="1"/>
  <c r="P222" i="1"/>
  <c r="P97" i="1"/>
  <c r="P204" i="1"/>
  <c r="P250" i="1"/>
  <c r="P212" i="1"/>
  <c r="P238" i="1"/>
  <c r="P79" i="1"/>
  <c r="P217" i="1"/>
  <c r="P258" i="1"/>
  <c r="P71" i="1"/>
  <c r="P137" i="1"/>
  <c r="P202" i="1"/>
  <c r="P359" i="1"/>
  <c r="P93" i="1"/>
  <c r="P221" i="1"/>
  <c r="P182" i="1"/>
  <c r="P148" i="1"/>
  <c r="P248" i="1"/>
  <c r="P241" i="1"/>
  <c r="P288" i="1"/>
  <c r="P263" i="1"/>
  <c r="P105" i="1"/>
  <c r="P108" i="1"/>
  <c r="P332" i="1"/>
  <c r="P303" i="1"/>
  <c r="P313" i="1"/>
  <c r="P174" i="1"/>
  <c r="P282" i="1"/>
  <c r="P316" i="1"/>
  <c r="P225" i="1"/>
  <c r="P279" i="1"/>
  <c r="P321" i="1"/>
  <c r="P88" i="1"/>
  <c r="P335" i="1"/>
  <c r="P162" i="1"/>
  <c r="P311" i="1"/>
  <c r="P76" i="1"/>
  <c r="P57" i="1"/>
  <c r="P346" i="1"/>
  <c r="P150" i="1"/>
  <c r="P196" i="1"/>
  <c r="P264" i="1"/>
  <c r="P141" i="1"/>
  <c r="P355" i="1"/>
  <c r="P224" i="1"/>
  <c r="P349" i="1"/>
  <c r="P198" i="1"/>
  <c r="P299" i="1"/>
  <c r="P120" i="1"/>
  <c r="P27" i="1"/>
  <c r="P247" i="1"/>
  <c r="P179" i="1"/>
  <c r="P273" i="1"/>
  <c r="P117" i="1"/>
  <c r="P164" i="1"/>
  <c r="P172" i="1"/>
  <c r="P21" i="1"/>
  <c r="P205" i="1"/>
  <c r="P208" i="1"/>
  <c r="P95" i="1"/>
  <c r="P329" i="1"/>
  <c r="P261" i="1"/>
  <c r="P123" i="1"/>
  <c r="P242" i="1"/>
  <c r="P318" i="1"/>
  <c r="P236" i="1"/>
  <c r="P128" i="1"/>
  <c r="P135" i="1"/>
  <c r="P121" i="1"/>
  <c r="P201" i="1"/>
  <c r="P125" i="1"/>
  <c r="P134" i="1"/>
  <c r="P292" i="1"/>
  <c r="P19" i="1"/>
  <c r="P315" i="1"/>
  <c r="P285" i="1"/>
  <c r="P145" i="1"/>
  <c r="P92" i="1"/>
  <c r="P227" i="1"/>
  <c r="P177" i="1"/>
  <c r="P56" i="1"/>
  <c r="P180" i="1"/>
  <c r="P181" i="1"/>
  <c r="P218" i="1"/>
  <c r="P99" i="1"/>
  <c r="P207" i="1"/>
  <c r="P110" i="1"/>
  <c r="P122" i="1"/>
  <c r="P243" i="1"/>
  <c r="P271" i="1"/>
  <c r="P74" i="1"/>
  <c r="P193" i="1"/>
  <c r="P22" i="1"/>
  <c r="P353" i="1"/>
  <c r="P59" i="1"/>
  <c r="P64" i="1"/>
  <c r="P340" i="1"/>
  <c r="P356" i="1"/>
  <c r="P32" i="1"/>
  <c r="P23" i="1"/>
  <c r="P293" i="1"/>
  <c r="P17" i="1"/>
  <c r="P280" i="1"/>
  <c r="P291" i="1"/>
  <c r="P245" i="1"/>
  <c r="P341" i="1"/>
  <c r="P233" i="1"/>
  <c r="P85" i="1"/>
  <c r="P69" i="1"/>
  <c r="P20" i="1"/>
  <c r="P289" i="1"/>
  <c r="P199" i="1"/>
  <c r="P72" i="1"/>
  <c r="P28" i="1"/>
  <c r="P10" i="1"/>
  <c r="P310" i="1"/>
  <c r="P300" i="1"/>
  <c r="P133" i="1"/>
  <c r="P189" i="1"/>
  <c r="P328" i="1"/>
  <c r="P9" i="1"/>
  <c r="P322" i="1"/>
  <c r="P184" i="1"/>
  <c r="P160" i="1"/>
  <c r="P147" i="1"/>
  <c r="P132" i="1"/>
  <c r="P213" i="1"/>
  <c r="P40" i="1"/>
  <c r="P63" i="1"/>
  <c r="P170" i="1"/>
  <c r="P138" i="1"/>
  <c r="P267" i="1"/>
  <c r="P151" i="1"/>
  <c r="P338" i="1"/>
  <c r="P344" i="1"/>
  <c r="P331" i="1"/>
  <c r="P317" i="1"/>
  <c r="P16" i="1"/>
  <c r="P351" i="1"/>
  <c r="P130" i="1"/>
  <c r="P127" i="1"/>
  <c r="P13" i="1"/>
  <c r="P146" i="1"/>
  <c r="P362" i="1"/>
  <c r="P80" i="1"/>
  <c r="P187" i="1"/>
  <c r="P284" i="1"/>
  <c r="P234" i="1"/>
  <c r="P215" i="1"/>
  <c r="P24" i="1"/>
  <c r="P307" i="1"/>
  <c r="P297" i="1"/>
  <c r="P102" i="1"/>
  <c r="P52" i="1"/>
  <c r="P35" i="1"/>
  <c r="P286" i="1"/>
  <c r="P361" i="1"/>
  <c r="P330" i="1"/>
  <c r="P298" i="1"/>
  <c r="P246" i="1"/>
  <c r="P209" i="1"/>
  <c r="P163" i="1"/>
  <c r="P113" i="1"/>
  <c r="P314" i="1"/>
  <c r="P159" i="1"/>
  <c r="P39" i="1"/>
  <c r="P254" i="1"/>
  <c r="P107" i="1"/>
  <c r="P194" i="1"/>
  <c r="P302" i="1"/>
  <c r="P91" i="1"/>
  <c r="P7" i="1"/>
  <c r="Q365" i="1" l="1"/>
</calcChain>
</file>

<file path=xl/sharedStrings.xml><?xml version="1.0" encoding="utf-8"?>
<sst xmlns="http://schemas.openxmlformats.org/spreadsheetml/2006/main" count="498" uniqueCount="448">
  <si>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</si>
  <si>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</si>
  <si>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</si>
  <si>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</si>
  <si>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</si>
  <si>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</si>
  <si>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</si>
  <si>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</si>
  <si>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</si>
  <si>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</si>
  <si>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</si>
  <si>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</si>
  <si>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</si>
  <si>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</si>
  <si>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</si>
  <si>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</si>
  <si>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</si>
  <si>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</si>
  <si>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</si>
  <si>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</si>
  <si>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</si>
  <si>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</si>
  <si>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</si>
  <si>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</si>
  <si>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</si>
  <si>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</si>
  <si>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</si>
  <si>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</si>
  <si>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</si>
  <si>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</si>
  <si>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</si>
  <si>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</si>
  <si>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</si>
  <si>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</si>
  <si>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</si>
  <si>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</si>
  <si>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</si>
  <si>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</si>
  <si>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</si>
  <si>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</si>
  <si>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</si>
  <si>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</si>
  <si>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</si>
  <si>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</si>
  <si>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</si>
  <si>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</si>
  <si>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</si>
  <si>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</si>
  <si>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</si>
  <si>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</si>
  <si>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</si>
  <si>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</si>
  <si>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</si>
  <si>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</si>
  <si>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</si>
  <si>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</si>
  <si>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</si>
  <si>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</si>
  <si>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</si>
  <si>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</si>
  <si>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</si>
  <si>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</si>
  <si>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</si>
  <si>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</si>
  <si>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</si>
  <si>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</si>
  <si>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</si>
  <si>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</si>
  <si>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</si>
  <si>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</si>
  <si>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</si>
  <si>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</si>
  <si>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</si>
  <si>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</si>
  <si>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</si>
  <si>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</si>
  <si>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</si>
  <si>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</si>
  <si>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</si>
  <si>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</si>
  <si>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</si>
  <si>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</si>
  <si>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</si>
  <si>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</si>
  <si>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</si>
  <si>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</si>
  <si>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</si>
  <si>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</si>
  <si>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</si>
  <si>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</si>
  <si>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</si>
  <si>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</si>
  <si>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</si>
  <si>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</si>
  <si>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</si>
  <si>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</si>
  <si>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</si>
  <si>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</si>
  <si>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</si>
  <si>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</si>
  <si>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</si>
  <si>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</si>
  <si>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</si>
  <si>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</si>
  <si>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</si>
  <si>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</si>
  <si>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</si>
  <si>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</si>
  <si>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</si>
  <si>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</si>
  <si>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</si>
  <si>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</si>
  <si>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</si>
  <si>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</si>
  <si>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</si>
  <si>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</si>
  <si>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</si>
  <si>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</si>
  <si>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</si>
  <si>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</si>
  <si>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</si>
  <si>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</si>
  <si>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</si>
  <si>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</si>
  <si>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</si>
  <si>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</si>
  <si>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</si>
  <si>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</si>
  <si>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</si>
  <si>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</si>
  <si>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</si>
  <si>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</si>
  <si>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</si>
  <si>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</si>
  <si>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</si>
  <si>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</si>
  <si>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</si>
  <si>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</si>
  <si>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</si>
  <si>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</si>
  <si>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</si>
  <si>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</si>
  <si>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</si>
  <si>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</si>
  <si>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</si>
  <si>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</si>
  <si>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</si>
  <si>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</si>
  <si>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</si>
  <si>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</si>
  <si>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</si>
  <si>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</si>
  <si>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</si>
  <si>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</si>
  <si>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</si>
  <si>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</si>
  <si>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</si>
  <si>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</si>
  <si>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</si>
  <si>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</si>
  <si>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</si>
  <si>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</si>
  <si>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</si>
  <si>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</si>
  <si>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</si>
  <si>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</si>
  <si>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</si>
  <si>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</si>
  <si>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</si>
  <si>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</si>
  <si>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</si>
  <si>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</si>
  <si>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</si>
  <si>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</si>
  <si>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</si>
  <si>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</si>
  <si>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</si>
  <si>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</si>
  <si>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</si>
  <si>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</si>
  <si>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</si>
  <si>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</si>
  <si>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</si>
  <si>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</si>
  <si>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</si>
  <si>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</si>
  <si>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</si>
  <si>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</si>
  <si>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</si>
  <si>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</si>
  <si>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</si>
  <si>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</si>
  <si>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</si>
  <si>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</si>
  <si>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</si>
  <si>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</si>
  <si>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</si>
  <si>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</si>
  <si>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</si>
  <si>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</si>
  <si>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</si>
  <si>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</si>
  <si>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</si>
  <si>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</si>
  <si>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</si>
  <si>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</si>
  <si>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</si>
  <si>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</si>
  <si>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</si>
  <si>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</si>
  <si>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</si>
  <si>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</si>
  <si>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</si>
  <si>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</si>
  <si>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</si>
  <si>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</si>
  <si>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</si>
  <si>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</si>
  <si>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</si>
  <si>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</si>
  <si>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</si>
  <si>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</si>
  <si>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</si>
  <si>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</si>
  <si>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</si>
  <si>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</si>
  <si>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</si>
  <si>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</si>
  <si>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</si>
  <si>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</si>
  <si>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</si>
  <si>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</si>
  <si>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</si>
  <si>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</si>
  <si>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</si>
  <si>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</si>
  <si>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</si>
  <si>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</si>
  <si>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</si>
  <si>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</si>
  <si>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</si>
  <si>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</si>
  <si>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</si>
  <si>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</si>
  <si>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</si>
  <si>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</si>
  <si>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</si>
  <si>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</si>
  <si>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</si>
  <si>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</si>
  <si>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</si>
  <si>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</si>
  <si>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</si>
  <si>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</si>
  <si>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</si>
  <si>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</si>
  <si>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</si>
  <si>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</si>
  <si>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</si>
  <si>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</si>
  <si>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</si>
  <si>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</si>
  <si>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</si>
  <si>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</si>
  <si>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</si>
  <si>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</si>
  <si>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</si>
  <si>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</si>
  <si>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</si>
  <si>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</si>
  <si>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</si>
  <si>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</si>
  <si>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</si>
  <si>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</si>
  <si>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</si>
  <si>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</si>
  <si>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</si>
  <si>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</si>
  <si>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</si>
  <si>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</si>
  <si>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</si>
  <si>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</si>
  <si>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</si>
  <si>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</si>
  <si>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</si>
  <si>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</si>
  <si>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</si>
  <si>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</si>
  <si>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</si>
  <si>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</si>
  <si>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</si>
  <si>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</si>
  <si>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</si>
  <si>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</si>
  <si>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</si>
  <si>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</si>
  <si>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</si>
  <si>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</si>
  <si>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</si>
  <si>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</si>
  <si>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</si>
  <si>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</si>
  <si>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</si>
  <si>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</si>
  <si>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</si>
  <si>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</si>
  <si>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</si>
  <si>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</si>
  <si>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</si>
  <si>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</si>
  <si>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</si>
  <si>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</si>
  <si>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</si>
  <si>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</si>
  <si>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</si>
  <si>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</si>
  <si>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</si>
  <si>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</si>
  <si>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</si>
  <si>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</si>
  <si>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</si>
  <si>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</si>
  <si>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</si>
  <si>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</si>
  <si>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</si>
  <si>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</si>
  <si>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</si>
  <si>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</si>
  <si>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</si>
  <si>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</si>
  <si>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</si>
  <si>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</si>
  <si>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</si>
  <si>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</si>
  <si>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</si>
  <si>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</si>
  <si>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</si>
  <si>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</si>
  <si>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</si>
  <si>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</si>
  <si>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</si>
  <si>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</si>
  <si>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</si>
  <si>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</si>
  <si>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</si>
  <si>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</si>
  <si>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</si>
  <si>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</si>
  <si>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</si>
  <si>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</si>
  <si>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</si>
  <si>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</si>
  <si>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</si>
  <si>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</si>
  <si>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</si>
  <si>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</si>
  <si>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</si>
  <si>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</si>
  <si>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</si>
  <si>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</si>
  <si>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</si>
  <si>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</si>
  <si>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</si>
  <si>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</si>
  <si>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</si>
  <si>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</si>
  <si>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</si>
  <si>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</si>
  <si>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</si>
  <si>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</si>
  <si>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</si>
  <si>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</si>
  <si>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</si>
  <si>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</si>
  <si>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</si>
  <si>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</si>
  <si>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</si>
  <si>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</si>
  <si>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</si>
  <si>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</si>
  <si>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</si>
  <si>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</si>
  <si>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</si>
  <si>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</si>
  <si>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</si>
  <si>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</si>
  <si>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</si>
  <si>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</si>
  <si>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</si>
  <si>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</si>
  <si>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</si>
  <si>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</si>
  <si>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</si>
  <si>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</si>
  <si>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</si>
  <si>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</si>
  <si>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</si>
  <si>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</si>
  <si>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</si>
  <si>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</si>
  <si>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</si>
  <si>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</si>
  <si>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</si>
  <si>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</si>
  <si>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</si>
  <si>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</si>
  <si>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</si>
  <si>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</si>
  <si>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</si>
  <si>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</si>
  <si>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</si>
  <si>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</si>
  <si>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</si>
  <si>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</si>
  <si>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</si>
  <si>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</si>
  <si>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</si>
  <si>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</si>
  <si>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</si>
  <si>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</si>
  <si>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</si>
  <si>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</si>
  <si>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</si>
  <si>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</si>
  <si>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</si>
  <si>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</si>
  <si>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</si>
  <si>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</si>
  <si>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</si>
  <si>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</si>
  <si>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</si>
  <si>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</si>
  <si>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</si>
  <si>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</si>
  <si>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</si>
  <si>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</si>
  <si>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</si>
  <si>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</si>
  <si>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</si>
  <si>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</si>
  <si>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</si>
  <si>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</si>
  <si>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</si>
  <si>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</si>
  <si>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</si>
  <si>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Utbetales/trekkes ved 4. termin rammetilskudd i april.</t>
  </si>
  <si>
    <t>Feb</t>
  </si>
  <si>
    <t>endring 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</si>
</sst>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2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71" fontId="29" fillId="0" borderId="0" xfId="1" applyNumberFormat="1" applyFont="1" applyFill="1"/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3" fontId="0" fillId="5" borderId="9" xfId="0" applyNumberFormat="1" applyFill="1" applyBorder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166" fontId="6" fillId="0" borderId="0" xfId="7" applyNumberFormat="1" applyFont="1" applyFill="1"/>
    <xf numFmtId="49" fontId="6" fillId="0" borderId="0" xfId="3" quotePrefix="1" applyNumberFormat="1" applyFont="1" applyFill="1" applyBorder="1" applyAlignment="1">
      <alignment horizontal="center"/>
    </xf>
    <xf numFmtId="0" fontId="45" fillId="0" borderId="0" xfId="0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0.94468454585943118</c:v>
                </c:pt>
                <c:pt idx="1">
                  <c:v>0.98754661264987909</c:v>
                </c:pt>
                <c:pt idx="2">
                  <c:v>1.0183938755443565</c:v>
                </c:pt>
                <c:pt idx="3">
                  <c:v>1.0861425202316808</c:v>
                </c:pt>
                <c:pt idx="4">
                  <c:v>1.1233164659661095</c:v>
                </c:pt>
                <c:pt idx="5">
                  <c:v>1.1975496244726629</c:v>
                </c:pt>
                <c:pt idx="6">
                  <c:v>1.0796693225614209</c:v>
                </c:pt>
                <c:pt idx="7">
                  <c:v>0.90464524043691164</c:v>
                </c:pt>
                <c:pt idx="8">
                  <c:v>0.88503897281759114</c:v>
                </c:pt>
                <c:pt idx="9">
                  <c:v>0.9369424891362107</c:v>
                </c:pt>
                <c:pt idx="10">
                  <c:v>0.88704876670820909</c:v>
                </c:pt>
                <c:pt idx="11">
                  <c:v>0.93979563962605428</c:v>
                </c:pt>
                <c:pt idx="12">
                  <c:v>1.1096951714408807</c:v>
                </c:pt>
                <c:pt idx="13">
                  <c:v>0.97042005301398826</c:v>
                </c:pt>
                <c:pt idx="14">
                  <c:v>0.90231750789336929</c:v>
                </c:pt>
                <c:pt idx="15">
                  <c:v>1.1168035055836623</c:v>
                </c:pt>
                <c:pt idx="16">
                  <c:v>0.99418051106588123</c:v>
                </c:pt>
                <c:pt idx="17">
                  <c:v>0.77843827083959505</c:v>
                </c:pt>
                <c:pt idx="18">
                  <c:v>0.84724312134772073</c:v>
                </c:pt>
                <c:pt idx="19">
                  <c:v>1.0932916216042157</c:v>
                </c:pt>
                <c:pt idx="20">
                  <c:v>0.88067484353227055</c:v>
                </c:pt>
                <c:pt idx="21">
                  <c:v>1.0687767041176179</c:v>
                </c:pt>
                <c:pt idx="22">
                  <c:v>0.97935200926221988</c:v>
                </c:pt>
                <c:pt idx="23">
                  <c:v>0.82945970361150267</c:v>
                </c:pt>
                <c:pt idx="24">
                  <c:v>0.96557826353153009</c:v>
                </c:pt>
                <c:pt idx="25">
                  <c:v>0.92718884094428788</c:v>
                </c:pt>
                <c:pt idx="26">
                  <c:v>0.95929155661499876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0.97315244440600934</c:v>
                </c:pt>
                <c:pt idx="1">
                  <c:v>0.98858278845057068</c:v>
                </c:pt>
                <c:pt idx="2">
                  <c:v>0.99968780309258265</c:v>
                </c:pt>
                <c:pt idx="3">
                  <c:v>1.0240773151800191</c:v>
                </c:pt>
                <c:pt idx="4">
                  <c:v>1.0263648188923391</c:v>
                </c:pt>
                <c:pt idx="5">
                  <c:v>1.0641838727067727</c:v>
                </c:pt>
                <c:pt idx="6">
                  <c:v>1.0217469640187256</c:v>
                </c:pt>
                <c:pt idx="7">
                  <c:v>0.95873829445390224</c:v>
                </c:pt>
                <c:pt idx="8">
                  <c:v>0.95692587768125315</c:v>
                </c:pt>
                <c:pt idx="9">
                  <c:v>0.97036530398565002</c:v>
                </c:pt>
                <c:pt idx="10">
                  <c:v>0.95694597562015937</c:v>
                </c:pt>
                <c:pt idx="11">
                  <c:v>0.97139243816199372</c:v>
                </c:pt>
                <c:pt idx="12">
                  <c:v>1.0325562696153312</c:v>
                </c:pt>
                <c:pt idx="13">
                  <c:v>0.98241722698165002</c:v>
                </c:pt>
                <c:pt idx="14">
                  <c:v>0.95790031073822723</c:v>
                </c:pt>
                <c:pt idx="15">
                  <c:v>1.0351152699067325</c:v>
                </c:pt>
                <c:pt idx="16">
                  <c:v>0.99097099188033144</c:v>
                </c:pt>
                <c:pt idx="17">
                  <c:v>0.95585987066147304</c:v>
                </c:pt>
                <c:pt idx="18">
                  <c:v>0.95654791916655468</c:v>
                </c:pt>
                <c:pt idx="19">
                  <c:v>1.026650991674132</c:v>
                </c:pt>
                <c:pt idx="20">
                  <c:v>0.95688223638839986</c:v>
                </c:pt>
                <c:pt idx="21">
                  <c:v>1.0178256213789567</c:v>
                </c:pt>
                <c:pt idx="22">
                  <c:v>0.98563273123101358</c:v>
                </c:pt>
                <c:pt idx="23">
                  <c:v>0.95637008498919229</c:v>
                </c:pt>
                <c:pt idx="24">
                  <c:v>0.98067418276796481</c:v>
                </c:pt>
                <c:pt idx="25">
                  <c:v>0.96685399063655797</c:v>
                </c:pt>
                <c:pt idx="26">
                  <c:v>0.97841096827801377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1.0538180718710493</c:v>
                </c:pt>
                <c:pt idx="1">
                  <c:v>1.2195906484256169</c:v>
                </c:pt>
                <c:pt idx="2">
                  <c:v>1.039838324104327</c:v>
                </c:pt>
                <c:pt idx="3">
                  <c:v>1.0704181970776556</c:v>
                </c:pt>
                <c:pt idx="4">
                  <c:v>0.89646114758799267</c:v>
                </c:pt>
                <c:pt idx="5">
                  <c:v>0.80567839012916986</c:v>
                </c:pt>
                <c:pt idx="6">
                  <c:v>0.88083732443219576</c:v>
                </c:pt>
                <c:pt idx="7">
                  <c:v>0.86035624910287767</c:v>
                </c:pt>
                <c:pt idx="8">
                  <c:v>0.97476123731821507</c:v>
                </c:pt>
                <c:pt idx="9">
                  <c:v>0.9989117757999757</c:v>
                </c:pt>
                <c:pt idx="10">
                  <c:v>0.8964750133494378</c:v>
                </c:pt>
                <c:pt idx="11">
                  <c:v>1.2720992976748171</c:v>
                </c:pt>
                <c:pt idx="12">
                  <c:v>1.1153817194792366</c:v>
                </c:pt>
                <c:pt idx="13">
                  <c:v>0.95758572443608558</c:v>
                </c:pt>
                <c:pt idx="14">
                  <c:v>1.3379525177110159</c:v>
                </c:pt>
                <c:pt idx="15">
                  <c:v>1.5029335298764095</c:v>
                </c:pt>
                <c:pt idx="16">
                  <c:v>1.1354544680199685</c:v>
                </c:pt>
                <c:pt idx="17">
                  <c:v>0.98075770316128874</c:v>
                </c:pt>
                <c:pt idx="18">
                  <c:v>1.1685768937141361</c:v>
                </c:pt>
                <c:pt idx="19">
                  <c:v>0.98941687776722409</c:v>
                </c:pt>
                <c:pt idx="20">
                  <c:v>0.9876391423085249</c:v>
                </c:pt>
                <c:pt idx="21">
                  <c:v>1.1846312854467498</c:v>
                </c:pt>
                <c:pt idx="22">
                  <c:v>0.97146678728042068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1.0124405137701917</c:v>
                </c:pt>
                <c:pt idx="1">
                  <c:v>1.0721186413298365</c:v>
                </c:pt>
                <c:pt idx="2">
                  <c:v>1.0074078045741719</c:v>
                </c:pt>
                <c:pt idx="3">
                  <c:v>1.0184165588445702</c:v>
                </c:pt>
                <c:pt idx="4">
                  <c:v>0.95704009942895729</c:v>
                </c:pt>
                <c:pt idx="5">
                  <c:v>0.956132271854369</c:v>
                </c:pt>
                <c:pt idx="6">
                  <c:v>0.95688386119739921</c:v>
                </c:pt>
                <c:pt idx="7">
                  <c:v>0.95667905044410595</c:v>
                </c:pt>
                <c:pt idx="8">
                  <c:v>0.98398005333117167</c:v>
                </c:pt>
                <c:pt idx="9">
                  <c:v>0.9926742471846054</c:v>
                </c:pt>
                <c:pt idx="10">
                  <c:v>0.95704023808657168</c:v>
                </c:pt>
                <c:pt idx="11">
                  <c:v>1.0910217550595482</c:v>
                </c:pt>
                <c:pt idx="12">
                  <c:v>1.0346034269091393</c:v>
                </c:pt>
                <c:pt idx="13">
                  <c:v>0.97779686869360494</c:v>
                </c:pt>
                <c:pt idx="14">
                  <c:v>1.1147289142725796</c:v>
                </c:pt>
                <c:pt idx="15">
                  <c:v>1.1741220786521214</c:v>
                </c:pt>
                <c:pt idx="16">
                  <c:v>1.0418296163838028</c:v>
                </c:pt>
                <c:pt idx="17">
                  <c:v>0.98613878103467822</c:v>
                </c:pt>
                <c:pt idx="18">
                  <c:v>1.0537536896337032</c:v>
                </c:pt>
                <c:pt idx="19">
                  <c:v>0.98925608389281494</c:v>
                </c:pt>
                <c:pt idx="20">
                  <c:v>0.98861609912768322</c:v>
                </c:pt>
                <c:pt idx="21">
                  <c:v>1.0595332706574441</c:v>
                </c:pt>
                <c:pt idx="22">
                  <c:v>0.98279405131756548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1.0301270556899529</c:v>
                </c:pt>
                <c:pt idx="1">
                  <c:v>0.97509034328613509</c:v>
                </c:pt>
                <c:pt idx="2">
                  <c:v>0.93253258890841795</c:v>
                </c:pt>
                <c:pt idx="3">
                  <c:v>0.78019050447163718</c:v>
                </c:pt>
                <c:pt idx="4">
                  <c:v>0.83893658172551755</c:v>
                </c:pt>
                <c:pt idx="5">
                  <c:v>0.74794394513024076</c:v>
                </c:pt>
                <c:pt idx="6">
                  <c:v>0.78251304150479861</c:v>
                </c:pt>
                <c:pt idx="7">
                  <c:v>0.87186858517459787</c:v>
                </c:pt>
                <c:pt idx="8">
                  <c:v>0.95948980992454735</c:v>
                </c:pt>
                <c:pt idx="9">
                  <c:v>0.77762233499539368</c:v>
                </c:pt>
                <c:pt idx="10">
                  <c:v>0.92414395310088837</c:v>
                </c:pt>
                <c:pt idx="11">
                  <c:v>0.88416758601817236</c:v>
                </c:pt>
                <c:pt idx="12">
                  <c:v>0.78250183769506598</c:v>
                </c:pt>
                <c:pt idx="13">
                  <c:v>0.72851642629758762</c:v>
                </c:pt>
                <c:pt idx="14">
                  <c:v>0.78070727883550617</c:v>
                </c:pt>
                <c:pt idx="15">
                  <c:v>1.1733022686598742</c:v>
                </c:pt>
                <c:pt idx="16">
                  <c:v>0.99948044845680295</c:v>
                </c:pt>
                <c:pt idx="17">
                  <c:v>1.0329974118554399</c:v>
                </c:pt>
                <c:pt idx="18">
                  <c:v>0.78881272412766379</c:v>
                </c:pt>
                <c:pt idx="19">
                  <c:v>0.91489996211629088</c:v>
                </c:pt>
                <c:pt idx="20">
                  <c:v>1.1986157241689988</c:v>
                </c:pt>
                <c:pt idx="21">
                  <c:v>1.0195727625958626</c:v>
                </c:pt>
                <c:pt idx="22">
                  <c:v>1.0099859857262119</c:v>
                </c:pt>
                <c:pt idx="23">
                  <c:v>0.84065929457685462</c:v>
                </c:pt>
                <c:pt idx="24">
                  <c:v>0.95820904032797483</c:v>
                </c:pt>
                <c:pt idx="25">
                  <c:v>1.3403190905961011</c:v>
                </c:pt>
                <c:pt idx="26">
                  <c:v>0.89830038119708644</c:v>
                </c:pt>
                <c:pt idx="27">
                  <c:v>0.85195970434131263</c:v>
                </c:pt>
                <c:pt idx="28">
                  <c:v>0.85916970226584832</c:v>
                </c:pt>
                <c:pt idx="29">
                  <c:v>0.86264898096622766</c:v>
                </c:pt>
                <c:pt idx="30">
                  <c:v>1.0966430833271545</c:v>
                </c:pt>
                <c:pt idx="31">
                  <c:v>0.98123660429024018</c:v>
                </c:pt>
                <c:pt idx="32">
                  <c:v>0.88174305777523521</c:v>
                </c:pt>
                <c:pt idx="33">
                  <c:v>0.80873115379821292</c:v>
                </c:pt>
                <c:pt idx="34">
                  <c:v>0.95994431397456503</c:v>
                </c:pt>
                <c:pt idx="35">
                  <c:v>0.70128330833740393</c:v>
                </c:pt>
                <c:pt idx="36">
                  <c:v>1.021335209658214</c:v>
                </c:pt>
                <c:pt idx="37">
                  <c:v>0.96063272728892246</c:v>
                </c:pt>
                <c:pt idx="38">
                  <c:v>0.98111450017250312</c:v>
                </c:pt>
                <c:pt idx="39">
                  <c:v>1.0329788497146801</c:v>
                </c:pt>
                <c:pt idx="40">
                  <c:v>0.97085096186257158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1.0039117479449973</c:v>
                </c:pt>
                <c:pt idx="1">
                  <c:v>0.98409853147962278</c:v>
                </c:pt>
                <c:pt idx="2">
                  <c:v>0.96877773990364469</c:v>
                </c:pt>
                <c:pt idx="3">
                  <c:v>0.95587739299779351</c:v>
                </c:pt>
                <c:pt idx="4">
                  <c:v>0.95646485377033252</c:v>
                </c:pt>
                <c:pt idx="5">
                  <c:v>0.95555492740437964</c:v>
                </c:pt>
                <c:pt idx="6">
                  <c:v>0.95590061836812523</c:v>
                </c:pt>
                <c:pt idx="7">
                  <c:v>0.95679417380482334</c:v>
                </c:pt>
                <c:pt idx="8">
                  <c:v>0.97848233946945129</c:v>
                </c:pt>
                <c:pt idx="9">
                  <c:v>0.95585171130303115</c:v>
                </c:pt>
                <c:pt idx="10">
                  <c:v>0.965757831012934</c:v>
                </c:pt>
                <c:pt idx="11">
                  <c:v>0.95691716381325886</c:v>
                </c:pt>
                <c:pt idx="12">
                  <c:v>0.95590050633002777</c:v>
                </c:pt>
                <c:pt idx="13">
                  <c:v>0.95536065221605304</c:v>
                </c:pt>
                <c:pt idx="14">
                  <c:v>0.95588256074143219</c:v>
                </c:pt>
                <c:pt idx="15">
                  <c:v>1.0554548246141691</c:v>
                </c:pt>
                <c:pt idx="16">
                  <c:v>0.99287896934106323</c:v>
                </c:pt>
                <c:pt idx="17">
                  <c:v>1.0049450761645726</c:v>
                </c:pt>
                <c:pt idx="18">
                  <c:v>0.95596361519435369</c:v>
                </c:pt>
                <c:pt idx="19">
                  <c:v>0.96242999425847897</c:v>
                </c:pt>
                <c:pt idx="20">
                  <c:v>1.0645676685974534</c:v>
                </c:pt>
                <c:pt idx="21">
                  <c:v>1.0001122024311246</c:v>
                </c:pt>
                <c:pt idx="22">
                  <c:v>0.99666096275805049</c:v>
                </c:pt>
                <c:pt idx="23">
                  <c:v>0.95648208089884579</c:v>
                </c:pt>
                <c:pt idx="24">
                  <c:v>0.97802126241468512</c:v>
                </c:pt>
                <c:pt idx="25">
                  <c:v>1.1155808805112106</c:v>
                </c:pt>
                <c:pt idx="26">
                  <c:v>0.9570584917650482</c:v>
                </c:pt>
                <c:pt idx="27">
                  <c:v>0.95659508499649049</c:v>
                </c:pt>
                <c:pt idx="28">
                  <c:v>0.95666718497573566</c:v>
                </c:pt>
                <c:pt idx="29">
                  <c:v>0.95670197776273946</c:v>
                </c:pt>
                <c:pt idx="30">
                  <c:v>1.0278575178943898</c:v>
                </c:pt>
                <c:pt idx="31">
                  <c:v>0.98631118544110041</c:v>
                </c:pt>
                <c:pt idx="32">
                  <c:v>0.95689291853082958</c:v>
                </c:pt>
                <c:pt idx="33">
                  <c:v>0.9561627994910592</c:v>
                </c:pt>
                <c:pt idx="34">
                  <c:v>0.97864596092745748</c:v>
                </c:pt>
                <c:pt idx="35">
                  <c:v>0.90685538925227682</c:v>
                </c:pt>
                <c:pt idx="36">
                  <c:v>1.0007466833735714</c:v>
                </c:pt>
                <c:pt idx="37">
                  <c:v>0.97889378972062624</c:v>
                </c:pt>
                <c:pt idx="38">
                  <c:v>0.98626722795871535</c:v>
                </c:pt>
                <c:pt idx="39">
                  <c:v>1.0049383937938989</c:v>
                </c:pt>
                <c:pt idx="40">
                  <c:v>0.98257235416713984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0.81498308640127626</c:v>
                </c:pt>
                <c:pt idx="1">
                  <c:v>0.87293613318857</c:v>
                </c:pt>
                <c:pt idx="2">
                  <c:v>0.78886703055456253</c:v>
                </c:pt>
                <c:pt idx="3">
                  <c:v>0.82142744044153282</c:v>
                </c:pt>
                <c:pt idx="4">
                  <c:v>0.9147248727919669</c:v>
                </c:pt>
                <c:pt idx="5">
                  <c:v>0.89052882170508019</c:v>
                </c:pt>
                <c:pt idx="6">
                  <c:v>0.85489769626721068</c:v>
                </c:pt>
                <c:pt idx="7">
                  <c:v>0.86078746479455215</c:v>
                </c:pt>
                <c:pt idx="8">
                  <c:v>0.84682582445265986</c:v>
                </c:pt>
                <c:pt idx="9">
                  <c:v>0.78918519768953177</c:v>
                </c:pt>
                <c:pt idx="10">
                  <c:v>0.75590029622992727</c:v>
                </c:pt>
                <c:pt idx="11">
                  <c:v>0.84488896423197812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0.95622531881708983</c:v>
                </c:pt>
                <c:pt idx="1">
                  <c:v>0.9568048492849629</c:v>
                </c:pt>
                <c:pt idx="2">
                  <c:v>0.95596415825862302</c:v>
                </c:pt>
                <c:pt idx="3">
                  <c:v>0.95628976235749241</c:v>
                </c:pt>
                <c:pt idx="4">
                  <c:v>0.96236696210172212</c:v>
                </c:pt>
                <c:pt idx="5">
                  <c:v>0.956980776170128</c:v>
                </c:pt>
                <c:pt idx="6">
                  <c:v>0.95662446491574926</c:v>
                </c:pt>
                <c:pt idx="7">
                  <c:v>0.95668336260102271</c:v>
                </c:pt>
                <c:pt idx="8">
                  <c:v>0.95654374619760396</c:v>
                </c:pt>
                <c:pt idx="9">
                  <c:v>0.9559673399299724</c:v>
                </c:pt>
                <c:pt idx="10">
                  <c:v>0.95563449091537667</c:v>
                </c:pt>
                <c:pt idx="11">
                  <c:v>0.95652437759539677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0.85712209470754652</c:v>
                </c:pt>
                <c:pt idx="1">
                  <c:v>0.91711763599778406</c:v>
                </c:pt>
                <c:pt idx="2">
                  <c:v>0.92331842289905941</c:v>
                </c:pt>
                <c:pt idx="3">
                  <c:v>0.85242102985507073</c:v>
                </c:pt>
                <c:pt idx="4">
                  <c:v>0.82815700011945192</c:v>
                </c:pt>
                <c:pt idx="5">
                  <c:v>0.89770770747508288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0.95664670890015258</c:v>
                </c:pt>
                <c:pt idx="1">
                  <c:v>0.96322835685581609</c:v>
                </c:pt>
                <c:pt idx="2">
                  <c:v>0.96546064014027566</c:v>
                </c:pt>
                <c:pt idx="3">
                  <c:v>0.95659969825162794</c:v>
                </c:pt>
                <c:pt idx="4">
                  <c:v>0.95635705795427151</c:v>
                </c:pt>
                <c:pt idx="5">
                  <c:v>0.95705256502782787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0.80064193960179342</c:v>
                </c:pt>
                <c:pt idx="1">
                  <c:v>0.90663297779930241</c:v>
                </c:pt>
                <c:pt idx="2">
                  <c:v>0.91306541089551052</c:v>
                </c:pt>
                <c:pt idx="3">
                  <c:v>0.84878966137158685</c:v>
                </c:pt>
                <c:pt idx="4">
                  <c:v>0.82684267740977513</c:v>
                </c:pt>
                <c:pt idx="5">
                  <c:v>0.76470026846146499</c:v>
                </c:pt>
                <c:pt idx="6">
                  <c:v>0.81215227040277416</c:v>
                </c:pt>
                <c:pt idx="7">
                  <c:v>0.77430283426846469</c:v>
                </c:pt>
                <c:pt idx="8">
                  <c:v>0.82105109001779397</c:v>
                </c:pt>
                <c:pt idx="9">
                  <c:v>0.70641249025173469</c:v>
                </c:pt>
                <c:pt idx="10">
                  <c:v>0.7376565892885667</c:v>
                </c:pt>
                <c:pt idx="11">
                  <c:v>0.71625094921658583</c:v>
                </c:pt>
                <c:pt idx="12">
                  <c:v>0.72463686183750331</c:v>
                </c:pt>
                <c:pt idx="13">
                  <c:v>0.8241566706048753</c:v>
                </c:pt>
                <c:pt idx="14">
                  <c:v>0.82449708263702959</c:v>
                </c:pt>
                <c:pt idx="15">
                  <c:v>0.94779100213513368</c:v>
                </c:pt>
                <c:pt idx="16">
                  <c:v>0.77297709215012189</c:v>
                </c:pt>
                <c:pt idx="17">
                  <c:v>0.81383513981135569</c:v>
                </c:pt>
                <c:pt idx="18">
                  <c:v>0.69378775925288316</c:v>
                </c:pt>
                <c:pt idx="19">
                  <c:v>0.76318388424462447</c:v>
                </c:pt>
                <c:pt idx="20">
                  <c:v>0.85115703992087355</c:v>
                </c:pt>
                <c:pt idx="21">
                  <c:v>0.82017781089226249</c:v>
                </c:pt>
                <c:pt idx="22">
                  <c:v>0.71503011098183</c:v>
                </c:pt>
                <c:pt idx="23">
                  <c:v>0.8155475290458104</c:v>
                </c:pt>
                <c:pt idx="24">
                  <c:v>0.77500252134202041</c:v>
                </c:pt>
                <c:pt idx="25">
                  <c:v>0.80966069162541765</c:v>
                </c:pt>
                <c:pt idx="26">
                  <c:v>1.0525038228636165</c:v>
                </c:pt>
                <c:pt idx="27">
                  <c:v>0.85094771037543038</c:v>
                </c:pt>
                <c:pt idx="28">
                  <c:v>0.80730570937866142</c:v>
                </c:pt>
                <c:pt idx="29">
                  <c:v>0.99904933931446693</c:v>
                </c:pt>
                <c:pt idx="30">
                  <c:v>0.82184258480039762</c:v>
                </c:pt>
                <c:pt idx="31">
                  <c:v>0.88123650792974595</c:v>
                </c:pt>
                <c:pt idx="32">
                  <c:v>0.79167210477933303</c:v>
                </c:pt>
                <c:pt idx="33">
                  <c:v>0.92916774033879423</c:v>
                </c:pt>
                <c:pt idx="34">
                  <c:v>0.84438501391093268</c:v>
                </c:pt>
                <c:pt idx="35">
                  <c:v>0.80677991618278377</c:v>
                </c:pt>
                <c:pt idx="36">
                  <c:v>0.87513218828993244</c:v>
                </c:pt>
                <c:pt idx="37">
                  <c:v>0.85926018276953742</c:v>
                </c:pt>
                <c:pt idx="38">
                  <c:v>0.74601364557986605</c:v>
                </c:pt>
                <c:pt idx="39">
                  <c:v>0.80942601344278597</c:v>
                </c:pt>
                <c:pt idx="40">
                  <c:v>0.82213512353063667</c:v>
                </c:pt>
                <c:pt idx="41">
                  <c:v>0.5863287050353686</c:v>
                </c:pt>
                <c:pt idx="42">
                  <c:v>0.8557900845008849</c:v>
                </c:pt>
                <c:pt idx="43">
                  <c:v>0.78800838672992113</c:v>
                </c:pt>
                <c:pt idx="44">
                  <c:v>0.87267603616210709</c:v>
                </c:pt>
                <c:pt idx="45">
                  <c:v>0.95522455496282888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0.95608190734909526</c:v>
                </c:pt>
                <c:pt idx="1">
                  <c:v>0.95945387990436282</c:v>
                </c:pt>
                <c:pt idx="2">
                  <c:v>0.96176955581899803</c:v>
                </c:pt>
                <c:pt idx="3">
                  <c:v>0.95656338456679302</c:v>
                </c:pt>
                <c:pt idx="4">
                  <c:v>0.95634391472717495</c:v>
                </c:pt>
                <c:pt idx="5">
                  <c:v>0.95572249063769199</c:v>
                </c:pt>
                <c:pt idx="6">
                  <c:v>0.95619701065710505</c:v>
                </c:pt>
                <c:pt idx="7">
                  <c:v>0.95581851629576198</c:v>
                </c:pt>
                <c:pt idx="8">
                  <c:v>0.95628599885325516</c:v>
                </c:pt>
                <c:pt idx="9">
                  <c:v>0.95513961285559434</c:v>
                </c:pt>
                <c:pt idx="10">
                  <c:v>0.9554520538459631</c:v>
                </c:pt>
                <c:pt idx="11">
                  <c:v>0.95523799744524318</c:v>
                </c:pt>
                <c:pt idx="12">
                  <c:v>0.95532185657145219</c:v>
                </c:pt>
                <c:pt idx="13">
                  <c:v>0.9563170546591262</c:v>
                </c:pt>
                <c:pt idx="14">
                  <c:v>0.95632045877944782</c:v>
                </c:pt>
                <c:pt idx="15">
                  <c:v>0.9742707686652623</c:v>
                </c:pt>
                <c:pt idx="16">
                  <c:v>0.95580525887457835</c:v>
                </c:pt>
                <c:pt idx="17">
                  <c:v>0.95621383935119053</c:v>
                </c:pt>
                <c:pt idx="18">
                  <c:v>0.9550133655456059</c:v>
                </c:pt>
                <c:pt idx="19">
                  <c:v>0.9557073267955235</c:v>
                </c:pt>
                <c:pt idx="20">
                  <c:v>0.95658705835228586</c:v>
                </c:pt>
                <c:pt idx="21">
                  <c:v>0.95627726606199959</c:v>
                </c:pt>
                <c:pt idx="22">
                  <c:v>0.95522578906289546</c:v>
                </c:pt>
                <c:pt idx="23">
                  <c:v>0.95623096324353518</c:v>
                </c:pt>
                <c:pt idx="24">
                  <c:v>0.95582551316649744</c:v>
                </c:pt>
                <c:pt idx="25">
                  <c:v>0.95617209486933119</c:v>
                </c:pt>
                <c:pt idx="26">
                  <c:v>1.0119673841275161</c:v>
                </c:pt>
                <c:pt idx="27">
                  <c:v>0.95658496505683166</c:v>
                </c:pt>
                <c:pt idx="28">
                  <c:v>0.95614854504686397</c:v>
                </c:pt>
                <c:pt idx="29">
                  <c:v>0.99272377004982237</c:v>
                </c:pt>
                <c:pt idx="30">
                  <c:v>0.95629391380108153</c:v>
                </c:pt>
                <c:pt idx="31">
                  <c:v>0.95688785303237478</c:v>
                </c:pt>
                <c:pt idx="32">
                  <c:v>0.95599220900087067</c:v>
                </c:pt>
                <c:pt idx="33">
                  <c:v>0.96756639441857994</c:v>
                </c:pt>
                <c:pt idx="34">
                  <c:v>0.95651933809218648</c:v>
                </c:pt>
                <c:pt idx="35">
                  <c:v>0.95614328711490504</c:v>
                </c:pt>
                <c:pt idx="36">
                  <c:v>0.95682680983597646</c:v>
                </c:pt>
                <c:pt idx="37">
                  <c:v>0.95666808978077256</c:v>
                </c:pt>
                <c:pt idx="38">
                  <c:v>0.95553562440887585</c:v>
                </c:pt>
                <c:pt idx="39">
                  <c:v>0.95616974808750499</c:v>
                </c:pt>
                <c:pt idx="40">
                  <c:v>0.9562968391883836</c:v>
                </c:pt>
                <c:pt idx="41">
                  <c:v>0.95393877500343094</c:v>
                </c:pt>
                <c:pt idx="42">
                  <c:v>0.95663338879808613</c:v>
                </c:pt>
                <c:pt idx="43">
                  <c:v>0.95595557182037649</c:v>
                </c:pt>
                <c:pt idx="44">
                  <c:v>0.9568022483146984</c:v>
                </c:pt>
                <c:pt idx="45">
                  <c:v>0.9769468476832327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0.75391433697724142</c:v>
                </c:pt>
                <c:pt idx="1">
                  <c:v>0.82132158379653974</c:v>
                </c:pt>
                <c:pt idx="2">
                  <c:v>0.8789007068823198</c:v>
                </c:pt>
                <c:pt idx="3">
                  <c:v>0.84017381095385046</c:v>
                </c:pt>
                <c:pt idx="4">
                  <c:v>0.84455946979306262</c:v>
                </c:pt>
                <c:pt idx="5">
                  <c:v>0.88041362792039279</c:v>
                </c:pt>
                <c:pt idx="6">
                  <c:v>0.91494863073860566</c:v>
                </c:pt>
                <c:pt idx="7">
                  <c:v>0.7969308032454292</c:v>
                </c:pt>
                <c:pt idx="8">
                  <c:v>0.76640496886696463</c:v>
                </c:pt>
                <c:pt idx="9">
                  <c:v>0.80057005475672738</c:v>
                </c:pt>
                <c:pt idx="10">
                  <c:v>0.83521255872540656</c:v>
                </c:pt>
                <c:pt idx="11">
                  <c:v>0.93626959173850077</c:v>
                </c:pt>
                <c:pt idx="12">
                  <c:v>0.78215501521131137</c:v>
                </c:pt>
                <c:pt idx="13">
                  <c:v>0.84176002204383638</c:v>
                </c:pt>
                <c:pt idx="14">
                  <c:v>0.91304700390557614</c:v>
                </c:pt>
                <c:pt idx="15">
                  <c:v>0.77058892111171584</c:v>
                </c:pt>
                <c:pt idx="16">
                  <c:v>0.9440415108009631</c:v>
                </c:pt>
                <c:pt idx="17">
                  <c:v>1.5272657026026155</c:v>
                </c:pt>
                <c:pt idx="18">
                  <c:v>2.8768164032238528</c:v>
                </c:pt>
                <c:pt idx="19">
                  <c:v>0.80347610825897531</c:v>
                </c:pt>
                <c:pt idx="20">
                  <c:v>1.7976064984033449</c:v>
                </c:pt>
                <c:pt idx="21">
                  <c:v>0.7814492165652529</c:v>
                </c:pt>
                <c:pt idx="22">
                  <c:v>0.86859417867273936</c:v>
                </c:pt>
                <c:pt idx="23">
                  <c:v>1.0463081682221342</c:v>
                </c:pt>
                <c:pt idx="24">
                  <c:v>2.0063144545760276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0.95561463132284963</c:v>
                </c:pt>
                <c:pt idx="1">
                  <c:v>0.95628870379104269</c:v>
                </c:pt>
                <c:pt idx="2">
                  <c:v>0.9568644950219003</c:v>
                </c:pt>
                <c:pt idx="3">
                  <c:v>0.95647722606261576</c:v>
                </c:pt>
                <c:pt idx="4">
                  <c:v>0.95652108265100788</c:v>
                </c:pt>
                <c:pt idx="5">
                  <c:v>0.95687962423228112</c:v>
                </c:pt>
                <c:pt idx="6">
                  <c:v>0.96244751496251213</c:v>
                </c:pt>
                <c:pt idx="7">
                  <c:v>0.95604479598553149</c:v>
                </c:pt>
                <c:pt idx="8">
                  <c:v>0.95573953764174691</c:v>
                </c:pt>
                <c:pt idx="9">
                  <c:v>0.9560811885006445</c:v>
                </c:pt>
                <c:pt idx="10">
                  <c:v>0.95642761354033123</c:v>
                </c:pt>
                <c:pt idx="11">
                  <c:v>0.97012306092247447</c:v>
                </c:pt>
                <c:pt idx="12">
                  <c:v>0.95589703810519033</c:v>
                </c:pt>
                <c:pt idx="13">
                  <c:v>0.95649308817351564</c:v>
                </c:pt>
                <c:pt idx="14">
                  <c:v>0.96176292930262175</c:v>
                </c:pt>
                <c:pt idx="15">
                  <c:v>0.95578137716419442</c:v>
                </c:pt>
                <c:pt idx="16">
                  <c:v>0.97292095178496074</c:v>
                </c:pt>
                <c:pt idx="17">
                  <c:v>1.1828816608335557</c:v>
                </c:pt>
                <c:pt idx="18">
                  <c:v>1.6687199130572012</c:v>
                </c:pt>
                <c:pt idx="19">
                  <c:v>0.95611024903566699</c:v>
                </c:pt>
                <c:pt idx="20">
                  <c:v>1.2802043473218185</c:v>
                </c:pt>
                <c:pt idx="21">
                  <c:v>0.95588998011872961</c:v>
                </c:pt>
                <c:pt idx="22">
                  <c:v>0.9567614297398046</c:v>
                </c:pt>
                <c:pt idx="23">
                  <c:v>1.0097369484565826</c:v>
                </c:pt>
                <c:pt idx="24">
                  <c:v>1.3553392115439842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1.0698066221611089</c:v>
                </c:pt>
                <c:pt idx="1">
                  <c:v>1.0021419664458311</c:v>
                </c:pt>
                <c:pt idx="2">
                  <c:v>0.94465051029164004</c:v>
                </c:pt>
                <c:pt idx="3">
                  <c:v>0.94218939262254053</c:v>
                </c:pt>
                <c:pt idx="4">
                  <c:v>1.0619313867695055</c:v>
                </c:pt>
                <c:pt idx="5">
                  <c:v>1.2298099648440846</c:v>
                </c:pt>
                <c:pt idx="6">
                  <c:v>0.99785257151285645</c:v>
                </c:pt>
                <c:pt idx="7">
                  <c:v>0.92863210959755338</c:v>
                </c:pt>
                <c:pt idx="8">
                  <c:v>1.0933257816476769</c:v>
                </c:pt>
                <c:pt idx="9">
                  <c:v>1.2975314210793303</c:v>
                </c:pt>
                <c:pt idx="10">
                  <c:v>2.221059123571234</c:v>
                </c:pt>
                <c:pt idx="11">
                  <c:v>1.2152094097263069</c:v>
                </c:pt>
                <c:pt idx="12">
                  <c:v>0.94240229596222092</c:v>
                </c:pt>
                <c:pt idx="13">
                  <c:v>0.96581106173743259</c:v>
                </c:pt>
                <c:pt idx="14">
                  <c:v>0.98932837547400099</c:v>
                </c:pt>
                <c:pt idx="15">
                  <c:v>1.0039359260047809</c:v>
                </c:pt>
                <c:pt idx="16">
                  <c:v>1.5961350556931744</c:v>
                </c:pt>
                <c:pt idx="17">
                  <c:v>1.0017500981843019</c:v>
                </c:pt>
                <c:pt idx="18">
                  <c:v>0.96024605093175064</c:v>
                </c:pt>
                <c:pt idx="19">
                  <c:v>1.0593832874869922</c:v>
                </c:pt>
                <c:pt idx="20">
                  <c:v>2.6597328164530736</c:v>
                </c:pt>
                <c:pt idx="21">
                  <c:v>0.87110518039424467</c:v>
                </c:pt>
                <c:pt idx="22">
                  <c:v>0.98077408377174102</c:v>
                </c:pt>
                <c:pt idx="23">
                  <c:v>1.2962571159365019</c:v>
                </c:pt>
                <c:pt idx="24">
                  <c:v>0.95420434443078428</c:v>
                </c:pt>
                <c:pt idx="25">
                  <c:v>1.2789841036108447</c:v>
                </c:pt>
                <c:pt idx="26">
                  <c:v>1.0628519094135216</c:v>
                </c:pt>
                <c:pt idx="27">
                  <c:v>1.1927647170035478</c:v>
                </c:pt>
                <c:pt idx="28">
                  <c:v>1.0209723833586581</c:v>
                </c:pt>
                <c:pt idx="29">
                  <c:v>1.178699628688936</c:v>
                </c:pt>
                <c:pt idx="30">
                  <c:v>1.0931859010332163</c:v>
                </c:pt>
                <c:pt idx="31">
                  <c:v>0.93375702984658393</c:v>
                </c:pt>
                <c:pt idx="32">
                  <c:v>1.7190204350782414</c:v>
                </c:pt>
                <c:pt idx="33">
                  <c:v>1.2373132711068744</c:v>
                </c:pt>
                <c:pt idx="34">
                  <c:v>1.2931462960721487</c:v>
                </c:pt>
                <c:pt idx="35">
                  <c:v>1.1361618772762654</c:v>
                </c:pt>
                <c:pt idx="36">
                  <c:v>0.90281580770369796</c:v>
                </c:pt>
                <c:pt idx="37">
                  <c:v>0.84508397413212089</c:v>
                </c:pt>
                <c:pt idx="38">
                  <c:v>0.96129912435957598</c:v>
                </c:pt>
                <c:pt idx="39">
                  <c:v>1.1689922272718021</c:v>
                </c:pt>
                <c:pt idx="40">
                  <c:v>0.91804883091048317</c:v>
                </c:pt>
                <c:pt idx="41">
                  <c:v>0.82635385515198245</c:v>
                </c:pt>
                <c:pt idx="42">
                  <c:v>0.82838187462431134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1.0181963918746133</c:v>
                </c:pt>
                <c:pt idx="1">
                  <c:v>0.9938371158171132</c:v>
                </c:pt>
                <c:pt idx="2">
                  <c:v>0.97314019160160448</c:v>
                </c:pt>
                <c:pt idx="3">
                  <c:v>0.97225418924072882</c:v>
                </c:pt>
                <c:pt idx="4">
                  <c:v>1.015361307133636</c:v>
                </c:pt>
                <c:pt idx="5">
                  <c:v>1.0757975952404848</c:v>
                </c:pt>
                <c:pt idx="6">
                  <c:v>0.99229293364124238</c:v>
                </c:pt>
                <c:pt idx="7">
                  <c:v>0.96737356735173341</c:v>
                </c:pt>
                <c:pt idx="8">
                  <c:v>1.0266632892897778</c:v>
                </c:pt>
                <c:pt idx="9">
                  <c:v>1.1001773194851729</c:v>
                </c:pt>
                <c:pt idx="10">
                  <c:v>1.4326472923822584</c:v>
                </c:pt>
                <c:pt idx="11">
                  <c:v>1.0705413953980847</c:v>
                </c:pt>
                <c:pt idx="12">
                  <c:v>0.97233083444301349</c:v>
                </c:pt>
                <c:pt idx="13">
                  <c:v>0.98075799012208975</c:v>
                </c:pt>
                <c:pt idx="14">
                  <c:v>0.98922422306725455</c:v>
                </c:pt>
                <c:pt idx="15">
                  <c:v>0.99448294125833514</c:v>
                </c:pt>
                <c:pt idx="16">
                  <c:v>1.2076746279461568</c:v>
                </c:pt>
                <c:pt idx="17">
                  <c:v>0.99369604324296268</c:v>
                </c:pt>
                <c:pt idx="18">
                  <c:v>0.97875458623204437</c:v>
                </c:pt>
                <c:pt idx="19">
                  <c:v>1.014443991391931</c:v>
                </c:pt>
                <c:pt idx="20">
                  <c:v>1.5905698218197204</c:v>
                </c:pt>
                <c:pt idx="21">
                  <c:v>0.95678653975701955</c:v>
                </c:pt>
                <c:pt idx="22">
                  <c:v>0.98614467805444084</c:v>
                </c:pt>
                <c:pt idx="23">
                  <c:v>1.099718569633755</c:v>
                </c:pt>
                <c:pt idx="24">
                  <c:v>0.97657957189169653</c:v>
                </c:pt>
                <c:pt idx="25">
                  <c:v>1.0935002851965183</c:v>
                </c:pt>
                <c:pt idx="26">
                  <c:v>1.0156926952854821</c:v>
                </c:pt>
                <c:pt idx="27">
                  <c:v>1.0624613060178911</c:v>
                </c:pt>
                <c:pt idx="28">
                  <c:v>1.000616065905731</c:v>
                </c:pt>
                <c:pt idx="29">
                  <c:v>1.0573978742246311</c:v>
                </c:pt>
                <c:pt idx="30">
                  <c:v>1.026612932268572</c:v>
                </c:pt>
                <c:pt idx="31">
                  <c:v>0.96921853864138452</c:v>
                </c:pt>
                <c:pt idx="32">
                  <c:v>1.2519133645247813</c:v>
                </c:pt>
                <c:pt idx="33">
                  <c:v>1.0784987854950889</c:v>
                </c:pt>
                <c:pt idx="34">
                  <c:v>1.0985986744825877</c:v>
                </c:pt>
                <c:pt idx="35">
                  <c:v>1.0420842837160698</c:v>
                </c:pt>
                <c:pt idx="36">
                  <c:v>0.95807969866994525</c:v>
                </c:pt>
                <c:pt idx="37">
                  <c:v>0.95652632769439838</c:v>
                </c:pt>
                <c:pt idx="38">
                  <c:v>0.97913369266606154</c:v>
                </c:pt>
                <c:pt idx="39">
                  <c:v>1.0539032097144629</c:v>
                </c:pt>
                <c:pt idx="40">
                  <c:v>0.96356358702438827</c:v>
                </c:pt>
                <c:pt idx="41">
                  <c:v>0.95633902650459701</c:v>
                </c:pt>
                <c:pt idx="42">
                  <c:v>0.95635930669932046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1.0113495315296965</c:v>
                </c:pt>
                <c:pt idx="1">
                  <c:v>0.7958061038256532</c:v>
                </c:pt>
                <c:pt idx="2">
                  <c:v>0.85683437720910016</c:v>
                </c:pt>
                <c:pt idx="3">
                  <c:v>1.130162802452962</c:v>
                </c:pt>
                <c:pt idx="4">
                  <c:v>0.93873782975980702</c:v>
                </c:pt>
                <c:pt idx="5">
                  <c:v>0.82581113317704113</c:v>
                </c:pt>
                <c:pt idx="6">
                  <c:v>0.81620960082302907</c:v>
                </c:pt>
                <c:pt idx="7">
                  <c:v>0.83887836896662982</c:v>
                </c:pt>
                <c:pt idx="8">
                  <c:v>0.78053316970542796</c:v>
                </c:pt>
                <c:pt idx="9">
                  <c:v>0.80377512295372278</c:v>
                </c:pt>
                <c:pt idx="10">
                  <c:v>0.87062689096319312</c:v>
                </c:pt>
                <c:pt idx="11">
                  <c:v>0.89498217888203235</c:v>
                </c:pt>
                <c:pt idx="12">
                  <c:v>0.98453479491283136</c:v>
                </c:pt>
                <c:pt idx="13">
                  <c:v>0.87776997425164061</c:v>
                </c:pt>
                <c:pt idx="14">
                  <c:v>1.7924043924683604</c:v>
                </c:pt>
                <c:pt idx="15">
                  <c:v>0.85850612156732298</c:v>
                </c:pt>
                <c:pt idx="16">
                  <c:v>0.86801148525364025</c:v>
                </c:pt>
                <c:pt idx="17">
                  <c:v>0.74522140437058559</c:v>
                </c:pt>
                <c:pt idx="18">
                  <c:v>0.84338966829707795</c:v>
                </c:pt>
                <c:pt idx="19">
                  <c:v>0.82232869194495872</c:v>
                </c:pt>
                <c:pt idx="20">
                  <c:v>0.76372973606331807</c:v>
                </c:pt>
                <c:pt idx="21">
                  <c:v>0.86295473984367854</c:v>
                </c:pt>
                <c:pt idx="22">
                  <c:v>1.0714448972217283</c:v>
                </c:pt>
                <c:pt idx="23">
                  <c:v>1.4207586154795977</c:v>
                </c:pt>
                <c:pt idx="24">
                  <c:v>0.89581787642384925</c:v>
                </c:pt>
                <c:pt idx="25">
                  <c:v>0.77137922885061361</c:v>
                </c:pt>
                <c:pt idx="26">
                  <c:v>0.79238513224001339</c:v>
                </c:pt>
                <c:pt idx="27">
                  <c:v>0.85879980172295334</c:v>
                </c:pt>
                <c:pt idx="28">
                  <c:v>0.74875506291188176</c:v>
                </c:pt>
                <c:pt idx="29">
                  <c:v>0.82413275663810925</c:v>
                </c:pt>
                <c:pt idx="30">
                  <c:v>0.78353843536032719</c:v>
                </c:pt>
                <c:pt idx="31">
                  <c:v>0.88290535895155997</c:v>
                </c:pt>
                <c:pt idx="32">
                  <c:v>0.94992685291934609</c:v>
                </c:pt>
                <c:pt idx="33">
                  <c:v>0.87230108650543425</c:v>
                </c:pt>
                <c:pt idx="34">
                  <c:v>0.85486943849191177</c:v>
                </c:pt>
                <c:pt idx="35">
                  <c:v>0.83415886330536915</c:v>
                </c:pt>
                <c:pt idx="36">
                  <c:v>0.90282972154492924</c:v>
                </c:pt>
                <c:pt idx="37">
                  <c:v>0.83488909609970541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0.99715183924730499</c:v>
                </c:pt>
                <c:pt idx="1">
                  <c:v>0.95603354899133364</c:v>
                </c:pt>
                <c:pt idx="2">
                  <c:v>0.95664383172516831</c:v>
                </c:pt>
                <c:pt idx="3">
                  <c:v>1.0399246167796803</c:v>
                </c:pt>
                <c:pt idx="4">
                  <c:v>0.97101162661014473</c:v>
                </c:pt>
                <c:pt idx="5">
                  <c:v>0.95633359928484774</c:v>
                </c:pt>
                <c:pt idx="6">
                  <c:v>0.95623758396130754</c:v>
                </c:pt>
                <c:pt idx="7">
                  <c:v>0.9564642716427435</c:v>
                </c:pt>
                <c:pt idx="8">
                  <c:v>0.95588081965013139</c:v>
                </c:pt>
                <c:pt idx="9">
                  <c:v>0.95611323918261426</c:v>
                </c:pt>
                <c:pt idx="10">
                  <c:v>0.95678175686270917</c:v>
                </c:pt>
                <c:pt idx="11">
                  <c:v>0.95702530974189748</c:v>
                </c:pt>
                <c:pt idx="12">
                  <c:v>0.98749853406523358</c:v>
                </c:pt>
                <c:pt idx="13">
                  <c:v>0.95685318769559335</c:v>
                </c:pt>
                <c:pt idx="14">
                  <c:v>1.278331589185224</c:v>
                </c:pt>
                <c:pt idx="15">
                  <c:v>0.95666054916875043</c:v>
                </c:pt>
                <c:pt idx="16">
                  <c:v>0.95675560280561378</c:v>
                </c:pt>
                <c:pt idx="17">
                  <c:v>0.95552770199678294</c:v>
                </c:pt>
                <c:pt idx="18">
                  <c:v>0.95650938463604784</c:v>
                </c:pt>
                <c:pt idx="19">
                  <c:v>0.95629877487252679</c:v>
                </c:pt>
                <c:pt idx="20">
                  <c:v>0.95571278531371029</c:v>
                </c:pt>
                <c:pt idx="21">
                  <c:v>0.95670503535151385</c:v>
                </c:pt>
                <c:pt idx="22">
                  <c:v>1.0187861708964365</c:v>
                </c:pt>
                <c:pt idx="23">
                  <c:v>1.1445391094692692</c:v>
                </c:pt>
                <c:pt idx="24">
                  <c:v>0.9570336667173156</c:v>
                </c:pt>
                <c:pt idx="25">
                  <c:v>0.95578928024158327</c:v>
                </c:pt>
                <c:pt idx="26">
                  <c:v>0.95599933927547742</c:v>
                </c:pt>
                <c:pt idx="27">
                  <c:v>0.9566634859703067</c:v>
                </c:pt>
                <c:pt idx="28">
                  <c:v>0.95556303858219604</c:v>
                </c:pt>
                <c:pt idx="29">
                  <c:v>0.95631681551945824</c:v>
                </c:pt>
                <c:pt idx="30">
                  <c:v>0.95591087230668037</c:v>
                </c:pt>
                <c:pt idx="31">
                  <c:v>0.95690454154259308</c:v>
                </c:pt>
                <c:pt idx="32">
                  <c:v>0.97503967494757871</c:v>
                </c:pt>
                <c:pt idx="33">
                  <c:v>0.95679849881813162</c:v>
                </c:pt>
                <c:pt idx="34">
                  <c:v>0.95662418233799662</c:v>
                </c:pt>
                <c:pt idx="35">
                  <c:v>0.95641707658613107</c:v>
                </c:pt>
                <c:pt idx="36">
                  <c:v>0.95808470765278853</c:v>
                </c:pt>
                <c:pt idx="37">
                  <c:v>0.95642437891407428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1.0451242528712419</c:v>
                </c:pt>
                <c:pt idx="1">
                  <c:v>0.97455787555544737</c:v>
                </c:pt>
                <c:pt idx="2">
                  <c:v>0.83183609482056364</c:v>
                </c:pt>
                <c:pt idx="3">
                  <c:v>0.87897688704399091</c:v>
                </c:pt>
                <c:pt idx="4">
                  <c:v>0.80647351331398731</c:v>
                </c:pt>
                <c:pt idx="5">
                  <c:v>0.89908006081211755</c:v>
                </c:pt>
                <c:pt idx="6">
                  <c:v>0.68468792919130339</c:v>
                </c:pt>
                <c:pt idx="7">
                  <c:v>1.1089226598481077</c:v>
                </c:pt>
                <c:pt idx="8">
                  <c:v>0.8010567791902593</c:v>
                </c:pt>
                <c:pt idx="9">
                  <c:v>0.97604774383715698</c:v>
                </c:pt>
                <c:pt idx="10">
                  <c:v>0.93780856854355188</c:v>
                </c:pt>
                <c:pt idx="11">
                  <c:v>0.88394070902331534</c:v>
                </c:pt>
                <c:pt idx="12">
                  <c:v>0.95978814527256628</c:v>
                </c:pt>
                <c:pt idx="13">
                  <c:v>0.86511348793054188</c:v>
                </c:pt>
                <c:pt idx="14">
                  <c:v>0.8386839545889917</c:v>
                </c:pt>
                <c:pt idx="15">
                  <c:v>0.78167838121562938</c:v>
                </c:pt>
                <c:pt idx="16">
                  <c:v>0.89739006069780913</c:v>
                </c:pt>
                <c:pt idx="17">
                  <c:v>0.81842845804118081</c:v>
                </c:pt>
                <c:pt idx="18">
                  <c:v>0.89917786059424532</c:v>
                </c:pt>
                <c:pt idx="19">
                  <c:v>0.88553882138856987</c:v>
                </c:pt>
                <c:pt idx="20">
                  <c:v>0.95587065467267107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1.0093107389302614</c:v>
                </c:pt>
                <c:pt idx="1">
                  <c:v>0.98390684309657528</c:v>
                </c:pt>
                <c:pt idx="2">
                  <c:v>0.95639384890128287</c:v>
                </c:pt>
                <c:pt idx="3">
                  <c:v>0.9568652568235172</c:v>
                </c:pt>
                <c:pt idx="4">
                  <c:v>0.95614022308621716</c:v>
                </c:pt>
                <c:pt idx="5">
                  <c:v>0.95706628856119857</c:v>
                </c:pt>
                <c:pt idx="6">
                  <c:v>0.95492236724499036</c:v>
                </c:pt>
                <c:pt idx="7">
                  <c:v>1.0322781654419328</c:v>
                </c:pt>
                <c:pt idx="8">
                  <c:v>0.95608605574497985</c:v>
                </c:pt>
                <c:pt idx="9">
                  <c:v>0.98444319567799066</c:v>
                </c:pt>
                <c:pt idx="10">
                  <c:v>0.97067709257229284</c:v>
                </c:pt>
                <c:pt idx="11">
                  <c:v>0.9569148950433104</c:v>
                </c:pt>
                <c:pt idx="12">
                  <c:v>0.9785897401947381</c:v>
                </c:pt>
                <c:pt idx="13">
                  <c:v>0.95672662283238286</c:v>
                </c:pt>
                <c:pt idx="14">
                  <c:v>0.9564623274989672</c:v>
                </c:pt>
                <c:pt idx="15">
                  <c:v>0.95589227176523339</c:v>
                </c:pt>
                <c:pt idx="16">
                  <c:v>0.95704938856005539</c:v>
                </c:pt>
                <c:pt idx="17">
                  <c:v>0.95625977253348904</c:v>
                </c:pt>
                <c:pt idx="18">
                  <c:v>0.95706726655901964</c:v>
                </c:pt>
                <c:pt idx="19">
                  <c:v>0.95693087616696282</c:v>
                </c:pt>
                <c:pt idx="20">
                  <c:v>0.97717944357877573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1.3483520280940213</c:v>
                </c:pt>
                <c:pt idx="1">
                  <c:v>1.3075757214917088</c:v>
                </c:pt>
                <c:pt idx="2">
                  <c:v>1.0237245643240231</c:v>
                </c:pt>
                <c:pt idx="3">
                  <c:v>1.0770656888719541</c:v>
                </c:pt>
                <c:pt idx="4">
                  <c:v>0.90319197181268474</c:v>
                </c:pt>
                <c:pt idx="5">
                  <c:v>0.98200965747659774</c:v>
                </c:pt>
                <c:pt idx="6">
                  <c:v>1.0533566409492354</c:v>
                </c:pt>
                <c:pt idx="7">
                  <c:v>0.91388072376367713</c:v>
                </c:pt>
                <c:pt idx="8">
                  <c:v>0.94438767931222745</c:v>
                </c:pt>
                <c:pt idx="9">
                  <c:v>0.88865306956273415</c:v>
                </c:pt>
                <c:pt idx="10">
                  <c:v>1.0021883159900522</c:v>
                </c:pt>
                <c:pt idx="11">
                  <c:v>0.95390236943662121</c:v>
                </c:pt>
                <c:pt idx="12">
                  <c:v>0.79121956159739615</c:v>
                </c:pt>
                <c:pt idx="13">
                  <c:v>0.87421731720441742</c:v>
                </c:pt>
                <c:pt idx="14">
                  <c:v>1.0226440823653986</c:v>
                </c:pt>
                <c:pt idx="15">
                  <c:v>1.0548138398662403</c:v>
                </c:pt>
                <c:pt idx="16">
                  <c:v>0.9045930324866498</c:v>
                </c:pt>
                <c:pt idx="17">
                  <c:v>0.83474278243637279</c:v>
                </c:pt>
                <c:pt idx="18">
                  <c:v>0.87797537939725678</c:v>
                </c:pt>
                <c:pt idx="19">
                  <c:v>0.85545830177941973</c:v>
                </c:pt>
                <c:pt idx="20">
                  <c:v>0.77676967892631965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1.1184727380104615</c:v>
                </c:pt>
                <c:pt idx="1">
                  <c:v>1.1037932676336293</c:v>
                </c:pt>
                <c:pt idx="2">
                  <c:v>1.0016068510532625</c:v>
                </c:pt>
                <c:pt idx="3">
                  <c:v>1.0208096558905178</c:v>
                </c:pt>
                <c:pt idx="4">
                  <c:v>0.95821511774918067</c:v>
                </c:pt>
                <c:pt idx="5">
                  <c:v>0.98658948458818951</c:v>
                </c:pt>
                <c:pt idx="6">
                  <c:v>1.0122743986383389</c:v>
                </c:pt>
                <c:pt idx="7">
                  <c:v>0.96206306845153788</c:v>
                </c:pt>
                <c:pt idx="8">
                  <c:v>0.97304557244901602</c:v>
                </c:pt>
                <c:pt idx="9">
                  <c:v>0.95696201864870456</c:v>
                </c:pt>
                <c:pt idx="10">
                  <c:v>0.99385380165303294</c:v>
                </c:pt>
                <c:pt idx="11">
                  <c:v>0.97647086089379787</c:v>
                </c:pt>
                <c:pt idx="12">
                  <c:v>0.95598768356905128</c:v>
                </c:pt>
                <c:pt idx="13">
                  <c:v>0.95681766112512134</c:v>
                </c:pt>
                <c:pt idx="14">
                  <c:v>1.0012178775481577</c:v>
                </c:pt>
                <c:pt idx="15">
                  <c:v>1.0127989902484607</c:v>
                </c:pt>
                <c:pt idx="16">
                  <c:v>0.95871949959180824</c:v>
                </c:pt>
                <c:pt idx="17">
                  <c:v>0.9564229157774411</c:v>
                </c:pt>
                <c:pt idx="18">
                  <c:v>0.95685524174704983</c:v>
                </c:pt>
                <c:pt idx="19">
                  <c:v>0.95663007097087149</c:v>
                </c:pt>
                <c:pt idx="20">
                  <c:v>0.95584318474234053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0.91363179174387221</c:v>
                </c:pt>
                <c:pt idx="1">
                  <c:v>1.0855828001564563</c:v>
                </c:pt>
                <c:pt idx="2">
                  <c:v>0.83923908190771412</c:v>
                </c:pt>
                <c:pt idx="3">
                  <c:v>0.98638236295720361</c:v>
                </c:pt>
                <c:pt idx="4">
                  <c:v>1.0363200872629126</c:v>
                </c:pt>
                <c:pt idx="5">
                  <c:v>0.89631962451493252</c:v>
                </c:pt>
                <c:pt idx="6">
                  <c:v>0.82498698723523212</c:v>
                </c:pt>
                <c:pt idx="7">
                  <c:v>0.92816708075872656</c:v>
                </c:pt>
                <c:pt idx="8">
                  <c:v>0.89249836175607677</c:v>
                </c:pt>
                <c:pt idx="9">
                  <c:v>0.91732504885820232</c:v>
                </c:pt>
                <c:pt idx="10">
                  <c:v>0.96728873733706389</c:v>
                </c:pt>
                <c:pt idx="11">
                  <c:v>1.0625159259564878</c:v>
                </c:pt>
                <c:pt idx="12">
                  <c:v>0.98495402444003799</c:v>
                </c:pt>
                <c:pt idx="13">
                  <c:v>1.2135187740403455</c:v>
                </c:pt>
                <c:pt idx="14">
                  <c:v>0.85764728573321625</c:v>
                </c:pt>
                <c:pt idx="15">
                  <c:v>0.90234849804573003</c:v>
                </c:pt>
                <c:pt idx="16">
                  <c:v>0.88272452731140316</c:v>
                </c:pt>
                <c:pt idx="17">
                  <c:v>1.3029680462646485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0.96197345292440817</c:v>
                </c:pt>
                <c:pt idx="1">
                  <c:v>1.0238758159529386</c:v>
                </c:pt>
                <c:pt idx="2">
                  <c:v>0.95646787877215422</c:v>
                </c:pt>
                <c:pt idx="3">
                  <c:v>0.98816365856120736</c:v>
                </c:pt>
                <c:pt idx="4">
                  <c:v>1.0061412393112628</c:v>
                </c:pt>
                <c:pt idx="5">
                  <c:v>0.95703868419822657</c:v>
                </c:pt>
                <c:pt idx="6">
                  <c:v>0.95632535782542949</c:v>
                </c:pt>
                <c:pt idx="7">
                  <c:v>0.96720615696975576</c:v>
                </c:pt>
                <c:pt idx="8">
                  <c:v>0.95700047157063795</c:v>
                </c:pt>
                <c:pt idx="9">
                  <c:v>0.96330302548556712</c:v>
                </c:pt>
                <c:pt idx="10">
                  <c:v>0.9812899533379571</c:v>
                </c:pt>
                <c:pt idx="11">
                  <c:v>1.0155717412409497</c:v>
                </c:pt>
                <c:pt idx="12">
                  <c:v>0.98764945669502779</c:v>
                </c:pt>
                <c:pt idx="13">
                  <c:v>1.0699327665511389</c:v>
                </c:pt>
                <c:pt idx="14">
                  <c:v>0.95665196081040949</c:v>
                </c:pt>
                <c:pt idx="15">
                  <c:v>0.95791146719307707</c:v>
                </c:pt>
                <c:pt idx="16">
                  <c:v>0.95690273322619124</c:v>
                </c:pt>
                <c:pt idx="17">
                  <c:v>1.1021345045518876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0.95704827652910773</c:v>
                </c:pt>
                <c:pt idx="1">
                  <c:v>0.89880213438293233</c:v>
                </c:pt>
                <c:pt idx="2">
                  <c:v>0.87893422987982051</c:v>
                </c:pt>
                <c:pt idx="3">
                  <c:v>0.88316731010178362</c:v>
                </c:pt>
                <c:pt idx="4">
                  <c:v>0.94330380221360677</c:v>
                </c:pt>
                <c:pt idx="5">
                  <c:v>0.80179658878493776</c:v>
                </c:pt>
                <c:pt idx="6">
                  <c:v>0.82298843090719964</c:v>
                </c:pt>
                <c:pt idx="7">
                  <c:v>0.83907939195015291</c:v>
                </c:pt>
                <c:pt idx="8">
                  <c:v>0.75875155905203939</c:v>
                </c:pt>
                <c:pt idx="9">
                  <c:v>0.83583232053154766</c:v>
                </c:pt>
                <c:pt idx="10">
                  <c:v>0.97861492112401072</c:v>
                </c:pt>
                <c:pt idx="11">
                  <c:v>1.3672898970898155</c:v>
                </c:pt>
                <c:pt idx="12">
                  <c:v>0.90884413076577963</c:v>
                </c:pt>
                <c:pt idx="13">
                  <c:v>0.9702887037802862</c:v>
                </c:pt>
                <c:pt idx="14">
                  <c:v>1.046951891758908</c:v>
                </c:pt>
                <c:pt idx="15">
                  <c:v>1.4662794028514838</c:v>
                </c:pt>
                <c:pt idx="16">
                  <c:v>1.425954040840502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0.97760338744709274</c:v>
                </c:pt>
                <c:pt idx="1">
                  <c:v>0.95706350929690642</c:v>
                </c:pt>
                <c:pt idx="2">
                  <c:v>0.9568648302518753</c:v>
                </c:pt>
                <c:pt idx="3">
                  <c:v>0.95690716105409501</c:v>
                </c:pt>
                <c:pt idx="4">
                  <c:v>0.97265537669351276</c:v>
                </c:pt>
                <c:pt idx="5">
                  <c:v>0.95609345384092659</c:v>
                </c:pt>
                <c:pt idx="6">
                  <c:v>0.95630537226214918</c:v>
                </c:pt>
                <c:pt idx="7">
                  <c:v>0.95646628187257887</c:v>
                </c:pt>
                <c:pt idx="8">
                  <c:v>0.95566300354359757</c:v>
                </c:pt>
                <c:pt idx="9">
                  <c:v>0.95643381115839265</c:v>
                </c:pt>
                <c:pt idx="10">
                  <c:v>0.98536737950125797</c:v>
                </c:pt>
                <c:pt idx="11">
                  <c:v>1.1252903708489475</c:v>
                </c:pt>
                <c:pt idx="12">
                  <c:v>0.96024989497229463</c:v>
                </c:pt>
                <c:pt idx="13">
                  <c:v>0.9823699412575172</c:v>
                </c:pt>
                <c:pt idx="14">
                  <c:v>1.0099686889298212</c:v>
                </c:pt>
                <c:pt idx="15">
                  <c:v>1.1609265929231485</c:v>
                </c:pt>
                <c:pt idx="16">
                  <c:v>1.146409462599195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0.94570821741990407</c:v>
                </c:pt>
                <c:pt idx="1">
                  <c:v>1.1210875595538674</c:v>
                </c:pt>
                <c:pt idx="2">
                  <c:v>0.99088801609194865</c:v>
                </c:pt>
                <c:pt idx="3">
                  <c:v>0.91246443109254161</c:v>
                </c:pt>
                <c:pt idx="4">
                  <c:v>0.84659626536270483</c:v>
                </c:pt>
                <c:pt idx="5">
                  <c:v>0.73986615700120462</c:v>
                </c:pt>
                <c:pt idx="6">
                  <c:v>0.88493605557543176</c:v>
                </c:pt>
                <c:pt idx="7">
                  <c:v>0.87256001621823553</c:v>
                </c:pt>
                <c:pt idx="8">
                  <c:v>0.99791295973926764</c:v>
                </c:pt>
                <c:pt idx="9">
                  <c:v>1.023451331219744</c:v>
                </c:pt>
                <c:pt idx="10">
                  <c:v>0.98504303911042834</c:v>
                </c:pt>
                <c:pt idx="11">
                  <c:v>0.97148314729258378</c:v>
                </c:pt>
                <c:pt idx="12">
                  <c:v>0.80213766130719644</c:v>
                </c:pt>
                <c:pt idx="13">
                  <c:v>0.8863952382333451</c:v>
                </c:pt>
                <c:pt idx="14">
                  <c:v>0.91858888385957593</c:v>
                </c:pt>
                <c:pt idx="15">
                  <c:v>0.92204055143999908</c:v>
                </c:pt>
                <c:pt idx="16">
                  <c:v>0.81183337347633622</c:v>
                </c:pt>
                <c:pt idx="17">
                  <c:v>0.78907758392338634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0.97352096616777961</c:v>
                </c:pt>
                <c:pt idx="1">
                  <c:v>1.0366575293360065</c:v>
                </c:pt>
                <c:pt idx="2">
                  <c:v>0.98978569368971581</c:v>
                </c:pt>
                <c:pt idx="3">
                  <c:v>0.96155320308992909</c:v>
                </c:pt>
                <c:pt idx="4">
                  <c:v>0.95654145060670437</c:v>
                </c:pt>
                <c:pt idx="5">
                  <c:v>0.95547414952308918</c:v>
                </c:pt>
                <c:pt idx="6">
                  <c:v>0.95692484850883142</c:v>
                </c:pt>
                <c:pt idx="7">
                  <c:v>0.95680108811525943</c:v>
                </c:pt>
                <c:pt idx="8">
                  <c:v>0.99231467340275059</c:v>
                </c:pt>
                <c:pt idx="9">
                  <c:v>1.0015084871357218</c:v>
                </c:pt>
                <c:pt idx="10">
                  <c:v>0.98768150197636839</c:v>
                </c:pt>
                <c:pt idx="11">
                  <c:v>0.98279994092194445</c:v>
                </c:pt>
                <c:pt idx="12">
                  <c:v>0.95609686456614928</c:v>
                </c:pt>
                <c:pt idx="13">
                  <c:v>0.95693944033541067</c:v>
                </c:pt>
                <c:pt idx="14">
                  <c:v>0.96375800608606133</c:v>
                </c:pt>
                <c:pt idx="15">
                  <c:v>0.96500060641501384</c:v>
                </c:pt>
                <c:pt idx="16">
                  <c:v>0.95619382168784062</c:v>
                </c:pt>
                <c:pt idx="17">
                  <c:v>0.9559662637923112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12">
                  <c:v>5.3015959874105241E-2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12">
                  <c:v>5.1401406676228036E-2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12">
                  <c:v>5.3015959874105241E-2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12">
                  <c:v>5.1401406676228036E-2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3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16203" cy="75841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16203" cy="75841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K309" activePane="bottomRight" state="frozen"/>
      <selection pane="topRight" activeCell="D1" sqref="D1"/>
      <selection pane="bottomLeft" activeCell="A7" sqref="A7"/>
      <selection pane="bottomRight"/>
    </sheetView>
  </sheetViews>
  <sheetFormatPr baseColWidth="10" defaultColWidth="11.5546875" defaultRowHeight="14.4"/>
  <cols>
    <col min="1" max="1" width="4.6640625" customWidth="1"/>
    <col min="2" max="2" width="11.5546875" style="84" customWidth="1"/>
    <col min="3" max="3" width="18.44140625" style="84" customWidth="1"/>
    <col min="4" max="4" width="17.33203125" style="84" bestFit="1" customWidth="1"/>
    <col min="5" max="5" width="15.33203125" style="84" bestFit="1" customWidth="1"/>
    <col min="6" max="7" width="11.44140625" style="84"/>
    <col min="8" max="8" width="14.44140625" style="84" bestFit="1" customWidth="1"/>
    <col min="9" max="9" width="9.6640625" style="84" bestFit="1" customWidth="1"/>
    <col min="10" max="10" width="14" style="84" bestFit="1" customWidth="1"/>
    <col min="11" max="11" width="11.44140625" style="84"/>
    <col min="12" max="12" width="13.6640625" style="84" bestFit="1" customWidth="1"/>
    <col min="13" max="13" width="17.6640625" style="84" bestFit="1" customWidth="1"/>
    <col min="14" max="14" width="17.33203125" style="84" bestFit="1" customWidth="1"/>
    <col min="15" max="15" width="13.6640625" style="84" bestFit="1" customWidth="1"/>
    <col min="16" max="16" width="11.44140625" style="84"/>
    <col min="17" max="17" width="12.5546875" style="84" customWidth="1"/>
    <col min="18" max="18" width="14.6640625" style="84" customWidth="1"/>
    <col min="19" max="19" width="13.33203125" style="84" bestFit="1" customWidth="1"/>
    <col min="20" max="20" width="13" style="84" customWidth="1"/>
    <col min="21" max="21" width="16.5546875" style="84" customWidth="1"/>
    <col min="22" max="22" width="13.33203125" style="84" customWidth="1"/>
    <col min="24" max="24" width="17.33203125" style="84" bestFit="1" customWidth="1"/>
    <col min="25" max="25" width="13.6640625" style="84" bestFit="1" customWidth="1"/>
  </cols>
  <sheetData>
    <row r="1" spans="2:27" ht="28.8">
      <c r="B1" s="68" t="s">
        <v>0</v>
      </c>
      <c r="C1" s="68" t="s">
        <v>1</v>
      </c>
      <c r="D1" s="242" t="s">
        <v>2</v>
      </c>
      <c r="E1" s="242"/>
      <c r="F1" s="242"/>
      <c r="G1" s="243" t="s">
        <v>3</v>
      </c>
      <c r="H1" s="243"/>
      <c r="I1" s="243" t="s">
        <v>4</v>
      </c>
      <c r="J1" s="243"/>
      <c r="K1" s="243"/>
      <c r="L1" s="243"/>
      <c r="M1" s="69" t="s">
        <v>5</v>
      </c>
      <c r="N1" s="244" t="s">
        <v>6</v>
      </c>
      <c r="O1" s="244"/>
      <c r="P1" s="244"/>
      <c r="Q1" s="70" t="s">
        <v>7</v>
      </c>
      <c r="R1" s="236" t="s">
        <v>8</v>
      </c>
      <c r="S1" s="236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7" t="s">
        <v>446</v>
      </c>
      <c r="E2" s="238"/>
      <c r="F2" s="238"/>
      <c r="G2" s="239" t="s">
        <v>13</v>
      </c>
      <c r="H2" s="239"/>
      <c r="I2" s="179" t="s">
        <v>14</v>
      </c>
      <c r="J2" s="179"/>
      <c r="K2" s="179"/>
      <c r="L2" s="179"/>
      <c r="M2" s="180" t="str">
        <f>D2</f>
        <v>Feb</v>
      </c>
      <c r="N2" s="240" t="str">
        <f>D2</f>
        <v>Feb</v>
      </c>
      <c r="O2" s="241"/>
      <c r="P2" s="241"/>
      <c r="Q2" s="181" t="str">
        <f>RIGHT(N2,4)</f>
        <v>Feb</v>
      </c>
      <c r="R2" s="245" t="s">
        <v>15</v>
      </c>
      <c r="S2" s="245"/>
      <c r="T2" s="73" t="s">
        <v>16</v>
      </c>
      <c r="U2" s="76" t="str">
        <f>D2</f>
        <v>Feb</v>
      </c>
      <c r="V2" s="74" t="str">
        <f>U2</f>
        <v>Feb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1" t="s">
        <v>20</v>
      </c>
      <c r="H3" s="241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-71.533471790277105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6">
        <v>301</v>
      </c>
      <c r="C7" t="s">
        <v>35</v>
      </c>
      <c r="D7" s="1">
        <v>8852121</v>
      </c>
      <c r="E7" s="86">
        <f>D7/T7*1000</f>
        <v>12147.592882804503</v>
      </c>
      <c r="F7" s="87">
        <f t="shared" ref="F7:F70" si="0">E7/E$365</f>
        <v>1.1807799427624828</v>
      </c>
      <c r="G7" s="189">
        <f>($E$365+$Y$365-E7-Y7)*0.64</f>
        <v>-1190.088268764295</v>
      </c>
      <c r="H7" s="189">
        <f>G7*T7/1000</f>
        <v>-867233.98268430447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-71.533471790277105</v>
      </c>
      <c r="L7" s="88">
        <f t="shared" ref="L7:L70" si="3">K7*T7/1000</f>
        <v>-52127.442362179987</v>
      </c>
      <c r="M7" s="89">
        <f>+H7+L7</f>
        <v>-919361.42504648445</v>
      </c>
      <c r="N7" s="89">
        <f>D7+M7</f>
        <v>7932759.5749535151</v>
      </c>
      <c r="O7" s="89">
        <f>N7/T7*1000</f>
        <v>10885.971142249929</v>
      </c>
      <c r="P7" s="90">
        <f t="shared" ref="P7:P70" si="4">O7/O$365</f>
        <v>1.0581467872911079</v>
      </c>
      <c r="Q7" s="195">
        <v>-224939.39190565178</v>
      </c>
      <c r="R7" s="90">
        <f>(D7-U7)/U7</f>
        <v>0.97477819742604166</v>
      </c>
      <c r="S7" s="90">
        <f>(E7-V7)/V7</f>
        <v>0.96278938048906426</v>
      </c>
      <c r="T7" s="92">
        <v>728714</v>
      </c>
      <c r="U7" s="191">
        <v>4482590</v>
      </c>
      <c r="V7" s="191">
        <v>6188.9436551657482</v>
      </c>
      <c r="W7" s="197"/>
      <c r="X7" s="89">
        <v>0</v>
      </c>
      <c r="Y7" s="89">
        <f>X7*1000/T7</f>
        <v>0</v>
      </c>
      <c r="Z7" s="1"/>
      <c r="AA7" s="1"/>
    </row>
    <row r="8" spans="2:27" ht="25.2" customHeight="1">
      <c r="B8" s="206">
        <v>1101</v>
      </c>
      <c r="C8" t="s">
        <v>36</v>
      </c>
      <c r="D8" s="1">
        <v>168541</v>
      </c>
      <c r="E8" s="86">
        <f t="shared" ref="E8:E71" si="5">D8/T8*1000</f>
        <v>10841.438312106009</v>
      </c>
      <c r="F8" s="87">
        <f t="shared" si="0"/>
        <v>1.0538180718710493</v>
      </c>
      <c r="G8" s="189">
        <f t="shared" ref="G8:G71" si="6">($E$365+$Y$365-E8-Y8)*0.64</f>
        <v>-354.14934351725856</v>
      </c>
      <c r="H8" s="189">
        <f t="shared" ref="H8:H70" si="7">G8*T8/1000</f>
        <v>-5505.6056943193016</v>
      </c>
      <c r="I8" s="189">
        <f t="shared" si="1"/>
        <v>0</v>
      </c>
      <c r="J8" s="88">
        <f t="shared" si="2"/>
        <v>0</v>
      </c>
      <c r="K8" s="189">
        <f t="shared" ref="K8:K71" si="8">I8+J$367</f>
        <v>-71.533471790277105</v>
      </c>
      <c r="L8" s="88">
        <f t="shared" si="3"/>
        <v>-1112.0593524516478</v>
      </c>
      <c r="M8" s="89">
        <f t="shared" ref="M8:M71" si="9">+H8+L8</f>
        <v>-6617.6650467709496</v>
      </c>
      <c r="N8" s="89">
        <f t="shared" ref="N8:N71" si="10">D8+M8</f>
        <v>161923.33495322906</v>
      </c>
      <c r="O8" s="89">
        <f t="shared" ref="O8:O71" si="11">N8/T8*1000</f>
        <v>10415.755496798472</v>
      </c>
      <c r="P8" s="90">
        <f t="shared" si="4"/>
        <v>1.0124405137701917</v>
      </c>
      <c r="Q8" s="195">
        <v>-2745.6772117528358</v>
      </c>
      <c r="R8" s="90">
        <f t="shared" ref="R8:S71" si="12">(D8-U8)/U8</f>
        <v>1.1939729237177819</v>
      </c>
      <c r="S8" s="90">
        <f t="shared" si="12"/>
        <v>1.1698400683237427</v>
      </c>
      <c r="T8" s="92">
        <v>15546</v>
      </c>
      <c r="U8" s="191">
        <v>76820</v>
      </c>
      <c r="V8" s="191">
        <v>4996.4227642276419</v>
      </c>
      <c r="W8" s="197"/>
      <c r="X8" s="89">
        <v>0</v>
      </c>
      <c r="Y8" s="89">
        <f t="shared" ref="Y8:Y71" si="13">X8*1000/T8</f>
        <v>0</v>
      </c>
      <c r="Z8" s="1"/>
    </row>
    <row r="9" spans="2:27">
      <c r="B9" s="206">
        <v>1103</v>
      </c>
      <c r="C9" t="s">
        <v>37</v>
      </c>
      <c r="D9" s="1">
        <v>1902971</v>
      </c>
      <c r="E9" s="86">
        <f t="shared" si="5"/>
        <v>12546.868509715236</v>
      </c>
      <c r="F9" s="87">
        <f t="shared" si="0"/>
        <v>1.2195906484256169</v>
      </c>
      <c r="G9" s="189">
        <f t="shared" si="6"/>
        <v>-1445.6246699871635</v>
      </c>
      <c r="H9" s="189">
        <f t="shared" si="7"/>
        <v>-219256.44807228312</v>
      </c>
      <c r="I9" s="189">
        <f t="shared" si="1"/>
        <v>0</v>
      </c>
      <c r="J9" s="88">
        <f t="shared" si="2"/>
        <v>0</v>
      </c>
      <c r="K9" s="189">
        <f t="shared" si="8"/>
        <v>-71.533471790277105</v>
      </c>
      <c r="L9" s="88">
        <f t="shared" si="3"/>
        <v>-10849.41013295954</v>
      </c>
      <c r="M9" s="89">
        <f t="shared" si="9"/>
        <v>-230105.85820524266</v>
      </c>
      <c r="N9" s="89">
        <f t="shared" si="10"/>
        <v>1672865.1417947575</v>
      </c>
      <c r="O9" s="89">
        <f t="shared" si="11"/>
        <v>11029.710367937796</v>
      </c>
      <c r="P9" s="90">
        <f t="shared" si="4"/>
        <v>1.0721186413298365</v>
      </c>
      <c r="Q9" s="195">
        <v>-61508.465708821546</v>
      </c>
      <c r="R9" s="93">
        <f t="shared" si="12"/>
        <v>1.1801835139869554</v>
      </c>
      <c r="S9" s="93">
        <f t="shared" si="12"/>
        <v>1.1579603588753384</v>
      </c>
      <c r="T9" s="92">
        <v>151669</v>
      </c>
      <c r="U9" s="191">
        <v>872849</v>
      </c>
      <c r="V9" s="191">
        <v>5814.2256682853395</v>
      </c>
      <c r="W9" s="197"/>
      <c r="X9" s="89">
        <v>0</v>
      </c>
      <c r="Y9" s="89">
        <f t="shared" si="13"/>
        <v>0</v>
      </c>
      <c r="Z9" s="1"/>
      <c r="AA9" s="1"/>
    </row>
    <row r="10" spans="2:27">
      <c r="B10" s="206">
        <v>1106</v>
      </c>
      <c r="C10" t="s">
        <v>38</v>
      </c>
      <c r="D10" s="1">
        <v>413602</v>
      </c>
      <c r="E10" s="86">
        <f>D10/T10*1000</f>
        <v>10697.617877557353</v>
      </c>
      <c r="F10" s="87">
        <f t="shared" si="0"/>
        <v>1.039838324104327</v>
      </c>
      <c r="G10" s="189">
        <f t="shared" si="6"/>
        <v>-262.10426540611894</v>
      </c>
      <c r="H10" s="189">
        <f t="shared" si="7"/>
        <v>-10133.737213396776</v>
      </c>
      <c r="I10" s="189">
        <f t="shared" si="1"/>
        <v>0</v>
      </c>
      <c r="J10" s="88">
        <f t="shared" si="2"/>
        <v>0</v>
      </c>
      <c r="K10" s="189">
        <f t="shared" si="8"/>
        <v>-71.533471790277105</v>
      </c>
      <c r="L10" s="88">
        <f t="shared" si="3"/>
        <v>-2765.698619827484</v>
      </c>
      <c r="M10" s="89">
        <f t="shared" si="9"/>
        <v>-12899.435833224261</v>
      </c>
      <c r="N10" s="89">
        <f t="shared" si="10"/>
        <v>400702.56416677573</v>
      </c>
      <c r="O10" s="89">
        <f t="shared" si="11"/>
        <v>10363.980140360958</v>
      </c>
      <c r="P10" s="90">
        <f t="shared" si="4"/>
        <v>1.0074078045741719</v>
      </c>
      <c r="Q10" s="195">
        <v>-4366.6574834683452</v>
      </c>
      <c r="R10" s="93">
        <f t="shared" si="12"/>
        <v>1.1467306115246074</v>
      </c>
      <c r="S10" s="93">
        <f t="shared" si="12"/>
        <v>1.134404247927409</v>
      </c>
      <c r="T10" s="92">
        <v>38663</v>
      </c>
      <c r="U10" s="191">
        <v>192666</v>
      </c>
      <c r="V10" s="191">
        <v>5011.9924039437064</v>
      </c>
      <c r="W10" s="197"/>
      <c r="X10" s="89">
        <v>0</v>
      </c>
      <c r="Y10" s="89">
        <f t="shared" si="13"/>
        <v>0</v>
      </c>
      <c r="Z10" s="1"/>
    </row>
    <row r="11" spans="2:27">
      <c r="B11" s="206">
        <v>1108</v>
      </c>
      <c r="C11" t="s">
        <v>39</v>
      </c>
      <c r="D11" s="1">
        <v>944683</v>
      </c>
      <c r="E11" s="86">
        <f t="shared" si="5"/>
        <v>11012.216587981582</v>
      </c>
      <c r="F11" s="87">
        <f t="shared" si="0"/>
        <v>1.0704181970776556</v>
      </c>
      <c r="G11" s="189">
        <f t="shared" si="6"/>
        <v>-463.44744007762523</v>
      </c>
      <c r="H11" s="189">
        <f t="shared" si="7"/>
        <v>-39756.838647059085</v>
      </c>
      <c r="I11" s="189">
        <f t="shared" si="1"/>
        <v>0</v>
      </c>
      <c r="J11" s="88">
        <f t="shared" si="2"/>
        <v>0</v>
      </c>
      <c r="K11" s="189">
        <f t="shared" si="8"/>
        <v>-71.533471790277105</v>
      </c>
      <c r="L11" s="88">
        <f t="shared" si="3"/>
        <v>-6136.4988775289221</v>
      </c>
      <c r="M11" s="89">
        <f t="shared" si="9"/>
        <v>-45893.337524588009</v>
      </c>
      <c r="N11" s="89">
        <f t="shared" si="10"/>
        <v>898789.66247541201</v>
      </c>
      <c r="O11" s="89">
        <f t="shared" si="11"/>
        <v>10477.23567611368</v>
      </c>
      <c r="P11" s="90">
        <f t="shared" si="4"/>
        <v>1.0184165588445702</v>
      </c>
      <c r="Q11" s="195">
        <v>-11943.878446559633</v>
      </c>
      <c r="R11" s="93">
        <f t="shared" si="12"/>
        <v>1.2697377272902011</v>
      </c>
      <c r="S11" s="93">
        <f t="shared" si="12"/>
        <v>1.2465336707904227</v>
      </c>
      <c r="T11" s="92">
        <v>85785</v>
      </c>
      <c r="U11" s="191">
        <v>416208</v>
      </c>
      <c r="V11" s="191">
        <v>4901.8702595750692</v>
      </c>
      <c r="W11" s="197"/>
      <c r="X11" s="89">
        <v>0</v>
      </c>
      <c r="Y11" s="89">
        <f t="shared" si="13"/>
        <v>0</v>
      </c>
      <c r="Z11" s="1"/>
      <c r="AA11" s="1"/>
    </row>
    <row r="12" spans="2:27">
      <c r="B12" s="206">
        <v>1111</v>
      </c>
      <c r="C12" t="s">
        <v>40</v>
      </c>
      <c r="D12" s="1">
        <v>30951</v>
      </c>
      <c r="E12" s="86">
        <f t="shared" si="5"/>
        <v>9222.586412395709</v>
      </c>
      <c r="F12" s="87">
        <f t="shared" si="0"/>
        <v>0.89646114758799267</v>
      </c>
      <c r="G12" s="189">
        <f t="shared" si="6"/>
        <v>681.91587229733352</v>
      </c>
      <c r="H12" s="189">
        <f t="shared" si="7"/>
        <v>2288.5096674298516</v>
      </c>
      <c r="I12" s="189">
        <f t="shared" si="1"/>
        <v>12.839943962494361</v>
      </c>
      <c r="J12" s="88">
        <f t="shared" si="2"/>
        <v>43.090851938131074</v>
      </c>
      <c r="K12" s="189">
        <f t="shared" si="8"/>
        <v>-58.693527827782745</v>
      </c>
      <c r="L12" s="88">
        <f t="shared" si="3"/>
        <v>-196.97547939003891</v>
      </c>
      <c r="M12" s="89">
        <f t="shared" si="9"/>
        <v>2091.5341880398128</v>
      </c>
      <c r="N12" s="89">
        <f t="shared" si="10"/>
        <v>33042.534188039812</v>
      </c>
      <c r="O12" s="89">
        <f t="shared" si="11"/>
        <v>9845.8087568652609</v>
      </c>
      <c r="P12" s="90">
        <f t="shared" si="4"/>
        <v>0.95704009942895729</v>
      </c>
      <c r="Q12" s="195">
        <v>716.74976389503672</v>
      </c>
      <c r="R12" s="93">
        <f t="shared" si="12"/>
        <v>1.1376476275985912</v>
      </c>
      <c r="S12" s="93">
        <f t="shared" si="12"/>
        <v>1.1472020717028752</v>
      </c>
      <c r="T12" s="92">
        <v>3356</v>
      </c>
      <c r="U12" s="191">
        <v>14479</v>
      </c>
      <c r="V12" s="191">
        <v>4295.1646395728276</v>
      </c>
      <c r="W12" s="197"/>
      <c r="X12" s="89">
        <v>0</v>
      </c>
      <c r="Y12" s="89">
        <f t="shared" si="13"/>
        <v>0</v>
      </c>
      <c r="Z12" s="1"/>
      <c r="AA12" s="1"/>
    </row>
    <row r="13" spans="2:27">
      <c r="B13" s="206">
        <v>1112</v>
      </c>
      <c r="C13" t="s">
        <v>41</v>
      </c>
      <c r="D13" s="1">
        <v>26764</v>
      </c>
      <c r="E13" s="86">
        <f t="shared" si="5"/>
        <v>8288.6342520904309</v>
      </c>
      <c r="F13" s="87">
        <f t="shared" si="0"/>
        <v>0.80567839012916986</v>
      </c>
      <c r="G13" s="189">
        <f t="shared" si="6"/>
        <v>1279.6452548927116</v>
      </c>
      <c r="H13" s="189">
        <f t="shared" si="7"/>
        <v>4131.9745280485658</v>
      </c>
      <c r="I13" s="189">
        <f t="shared" si="1"/>
        <v>339.72320006934166</v>
      </c>
      <c r="J13" s="88">
        <f t="shared" si="2"/>
        <v>1096.9662130239042</v>
      </c>
      <c r="K13" s="189">
        <f t="shared" si="8"/>
        <v>268.18972827906452</v>
      </c>
      <c r="L13" s="88">
        <f t="shared" si="3"/>
        <v>865.98463261309928</v>
      </c>
      <c r="M13" s="89">
        <f t="shared" si="9"/>
        <v>4997.959160661665</v>
      </c>
      <c r="N13" s="89">
        <f t="shared" si="10"/>
        <v>31761.959160661667</v>
      </c>
      <c r="O13" s="89">
        <f t="shared" si="11"/>
        <v>9836.4692352622078</v>
      </c>
      <c r="P13" s="90">
        <f t="shared" si="4"/>
        <v>0.956132271854369</v>
      </c>
      <c r="Q13" s="195">
        <v>1448.001438503296</v>
      </c>
      <c r="R13" s="93">
        <f t="shared" si="12"/>
        <v>0.95772072269768127</v>
      </c>
      <c r="S13" s="93">
        <f t="shared" si="12"/>
        <v>0.97590951851091468</v>
      </c>
      <c r="T13" s="92">
        <v>3229</v>
      </c>
      <c r="U13" s="191">
        <v>13671</v>
      </c>
      <c r="V13" s="191">
        <v>4194.8450444921755</v>
      </c>
      <c r="W13" s="197"/>
      <c r="X13" s="89">
        <v>0</v>
      </c>
      <c r="Y13" s="89">
        <f t="shared" si="13"/>
        <v>0</v>
      </c>
      <c r="Z13" s="1"/>
      <c r="AA13" s="1"/>
    </row>
    <row r="14" spans="2:27">
      <c r="B14" s="206">
        <v>1114</v>
      </c>
      <c r="C14" t="s">
        <v>42</v>
      </c>
      <c r="D14" s="1">
        <v>26225</v>
      </c>
      <c r="E14" s="86">
        <f t="shared" si="5"/>
        <v>9061.8521078092599</v>
      </c>
      <c r="F14" s="87">
        <f t="shared" si="0"/>
        <v>0.88083732443219576</v>
      </c>
      <c r="G14" s="189">
        <f t="shared" si="6"/>
        <v>784.78582723266095</v>
      </c>
      <c r="H14" s="189">
        <f t="shared" si="7"/>
        <v>2271.1701840113205</v>
      </c>
      <c r="I14" s="189">
        <f t="shared" si="1"/>
        <v>69.096950567751534</v>
      </c>
      <c r="J14" s="88">
        <f t="shared" si="2"/>
        <v>199.96657494307294</v>
      </c>
      <c r="K14" s="189">
        <f t="shared" si="8"/>
        <v>-2.4365212225255704</v>
      </c>
      <c r="L14" s="88">
        <f t="shared" si="3"/>
        <v>-7.0512924179890009</v>
      </c>
      <c r="M14" s="89">
        <f t="shared" si="9"/>
        <v>2264.1188915933317</v>
      </c>
      <c r="N14" s="89">
        <f t="shared" si="10"/>
        <v>28489.118891593331</v>
      </c>
      <c r="O14" s="89">
        <f t="shared" si="11"/>
        <v>9844.2014138193954</v>
      </c>
      <c r="P14" s="90">
        <f t="shared" si="4"/>
        <v>0.95688386119739921</v>
      </c>
      <c r="Q14" s="195">
        <v>1241.6503874470825</v>
      </c>
      <c r="R14" s="93">
        <f t="shared" si="12"/>
        <v>1.2701696675900278</v>
      </c>
      <c r="S14" s="93">
        <f t="shared" si="12"/>
        <v>1.2787985087591671</v>
      </c>
      <c r="T14" s="92">
        <v>2894</v>
      </c>
      <c r="U14" s="191">
        <v>11552</v>
      </c>
      <c r="V14" s="191">
        <v>3976.5920826161791</v>
      </c>
      <c r="W14" s="197"/>
      <c r="X14" s="89">
        <v>0</v>
      </c>
      <c r="Y14" s="89">
        <f t="shared" si="13"/>
        <v>0</v>
      </c>
      <c r="Z14" s="1"/>
      <c r="AA14" s="1"/>
    </row>
    <row r="15" spans="2:27">
      <c r="B15" s="206">
        <v>1119</v>
      </c>
      <c r="C15" t="s">
        <v>43</v>
      </c>
      <c r="D15" s="1">
        <v>177793</v>
      </c>
      <c r="E15" s="86">
        <f t="shared" si="5"/>
        <v>8851.1475083387268</v>
      </c>
      <c r="F15" s="87">
        <f t="shared" si="0"/>
        <v>0.86035624910287767</v>
      </c>
      <c r="G15" s="189">
        <f t="shared" si="6"/>
        <v>919.63677089380224</v>
      </c>
      <c r="H15" s="189">
        <f t="shared" si="7"/>
        <v>18472.743816943806</v>
      </c>
      <c r="I15" s="189">
        <f t="shared" si="1"/>
        <v>142.84356038243811</v>
      </c>
      <c r="J15" s="88">
        <f t="shared" si="2"/>
        <v>2869.2985974020344</v>
      </c>
      <c r="K15" s="189">
        <f t="shared" si="8"/>
        <v>71.310088592161009</v>
      </c>
      <c r="L15" s="88">
        <f t="shared" si="3"/>
        <v>1432.4057495507382</v>
      </c>
      <c r="M15" s="89">
        <f t="shared" si="9"/>
        <v>19905.149566494543</v>
      </c>
      <c r="N15" s="89">
        <f t="shared" si="10"/>
        <v>197698.14956649454</v>
      </c>
      <c r="O15" s="89">
        <f t="shared" si="11"/>
        <v>9842.0943678246895</v>
      </c>
      <c r="P15" s="90">
        <f t="shared" si="4"/>
        <v>0.95667905044410595</v>
      </c>
      <c r="Q15" s="195">
        <v>8870.8083633371771</v>
      </c>
      <c r="R15" s="93">
        <f t="shared" si="12"/>
        <v>1.2345910210648032</v>
      </c>
      <c r="S15" s="93">
        <f t="shared" si="12"/>
        <v>1.2323661084137703</v>
      </c>
      <c r="T15" s="92">
        <v>20087</v>
      </c>
      <c r="U15" s="191">
        <v>79564</v>
      </c>
      <c r="V15" s="191">
        <v>3964.9175262869389</v>
      </c>
      <c r="W15" s="197"/>
      <c r="X15" s="89">
        <v>0</v>
      </c>
      <c r="Y15" s="89">
        <f t="shared" si="13"/>
        <v>0</v>
      </c>
      <c r="Z15" s="1"/>
      <c r="AA15" s="1"/>
    </row>
    <row r="16" spans="2:27">
      <c r="B16" s="206">
        <v>1120</v>
      </c>
      <c r="C16" t="s">
        <v>44</v>
      </c>
      <c r="D16" s="1">
        <v>215043</v>
      </c>
      <c r="E16" s="86">
        <f t="shared" si="5"/>
        <v>10028.11975377728</v>
      </c>
      <c r="F16" s="87">
        <f t="shared" si="0"/>
        <v>0.97476123731821507</v>
      </c>
      <c r="G16" s="189">
        <f t="shared" si="6"/>
        <v>166.37453381312778</v>
      </c>
      <c r="H16" s="189">
        <f t="shared" si="7"/>
        <v>3567.7355030887124</v>
      </c>
      <c r="I16" s="189">
        <f t="shared" si="1"/>
        <v>0</v>
      </c>
      <c r="J16" s="88">
        <f t="shared" si="2"/>
        <v>0</v>
      </c>
      <c r="K16" s="189">
        <f t="shared" si="8"/>
        <v>-71.533471790277105</v>
      </c>
      <c r="L16" s="88">
        <f t="shared" si="3"/>
        <v>-1533.963769070702</v>
      </c>
      <c r="M16" s="89">
        <f t="shared" si="9"/>
        <v>2033.7717340180104</v>
      </c>
      <c r="N16" s="89">
        <f t="shared" si="10"/>
        <v>217076.77173401802</v>
      </c>
      <c r="O16" s="89">
        <f t="shared" si="11"/>
        <v>10122.960815800132</v>
      </c>
      <c r="P16" s="90">
        <f t="shared" si="4"/>
        <v>0.98398005333117167</v>
      </c>
      <c r="Q16" s="195">
        <v>2603.6328387477365</v>
      </c>
      <c r="R16" s="93">
        <f t="shared" si="12"/>
        <v>1.2684339332053418</v>
      </c>
      <c r="S16" s="93">
        <f t="shared" si="12"/>
        <v>1.2411416391013046</v>
      </c>
      <c r="T16" s="92">
        <v>21444</v>
      </c>
      <c r="U16" s="191">
        <v>94798</v>
      </c>
      <c r="V16" s="191">
        <v>4474.5586708203527</v>
      </c>
      <c r="W16" s="197"/>
      <c r="X16" s="89">
        <v>0</v>
      </c>
      <c r="Y16" s="89">
        <f t="shared" si="13"/>
        <v>0</v>
      </c>
      <c r="Z16" s="1"/>
      <c r="AA16" s="1"/>
    </row>
    <row r="17" spans="2:27">
      <c r="B17" s="206">
        <v>1121</v>
      </c>
      <c r="C17" t="s">
        <v>45</v>
      </c>
      <c r="D17" s="1">
        <v>210269</v>
      </c>
      <c r="E17" s="86">
        <f t="shared" si="5"/>
        <v>10276.574947461024</v>
      </c>
      <c r="F17" s="87">
        <f t="shared" si="0"/>
        <v>0.9989117757999757</v>
      </c>
      <c r="G17" s="189">
        <f t="shared" si="6"/>
        <v>7.3632098555320411</v>
      </c>
      <c r="H17" s="189">
        <f t="shared" si="7"/>
        <v>150.65863685404111</v>
      </c>
      <c r="I17" s="189">
        <f t="shared" si="1"/>
        <v>0</v>
      </c>
      <c r="J17" s="88">
        <f t="shared" si="2"/>
        <v>0</v>
      </c>
      <c r="K17" s="189">
        <f t="shared" si="8"/>
        <v>-71.533471790277105</v>
      </c>
      <c r="L17" s="88">
        <f t="shared" si="3"/>
        <v>-1463.6463663008599</v>
      </c>
      <c r="M17" s="89">
        <f t="shared" si="9"/>
        <v>-1312.9877294468188</v>
      </c>
      <c r="N17" s="89">
        <f t="shared" si="10"/>
        <v>208956.01227055318</v>
      </c>
      <c r="O17" s="89">
        <f t="shared" si="11"/>
        <v>10212.404685526279</v>
      </c>
      <c r="P17" s="90">
        <f t="shared" si="4"/>
        <v>0.9926742471846054</v>
      </c>
      <c r="Q17" s="195">
        <v>1179.281163664315</v>
      </c>
      <c r="R17" s="93">
        <f t="shared" si="12"/>
        <v>1.2655123743441112</v>
      </c>
      <c r="S17" s="93">
        <f t="shared" si="12"/>
        <v>1.2318524475663093</v>
      </c>
      <c r="T17" s="92">
        <v>20461</v>
      </c>
      <c r="U17" s="191">
        <v>92813</v>
      </c>
      <c r="V17" s="191">
        <v>4604.504638587091</v>
      </c>
      <c r="W17" s="197"/>
      <c r="X17" s="89">
        <v>0</v>
      </c>
      <c r="Y17" s="89">
        <f t="shared" si="13"/>
        <v>0</v>
      </c>
      <c r="Z17" s="1"/>
      <c r="AA17" s="1"/>
    </row>
    <row r="18" spans="2:27">
      <c r="B18" s="206">
        <v>1122</v>
      </c>
      <c r="C18" t="s">
        <v>46</v>
      </c>
      <c r="D18" s="1">
        <v>117267</v>
      </c>
      <c r="E18" s="86">
        <f t="shared" si="5"/>
        <v>9222.7290601651584</v>
      </c>
      <c r="F18" s="87">
        <f t="shared" si="0"/>
        <v>0.8964750133494378</v>
      </c>
      <c r="G18" s="189">
        <f t="shared" si="6"/>
        <v>681.8245777248859</v>
      </c>
      <c r="H18" s="189">
        <f t="shared" si="7"/>
        <v>8669.3995057719239</v>
      </c>
      <c r="I18" s="189">
        <f t="shared" si="1"/>
        <v>12.790017243187048</v>
      </c>
      <c r="J18" s="88">
        <f t="shared" si="2"/>
        <v>162.62506924712332</v>
      </c>
      <c r="K18" s="189">
        <f t="shared" si="8"/>
        <v>-58.743454547090053</v>
      </c>
      <c r="L18" s="88">
        <f t="shared" si="3"/>
        <v>-746.92302456625009</v>
      </c>
      <c r="M18" s="89">
        <f t="shared" si="9"/>
        <v>7922.4764812056737</v>
      </c>
      <c r="N18" s="89">
        <f t="shared" si="10"/>
        <v>125189.47648120567</v>
      </c>
      <c r="O18" s="89">
        <f t="shared" si="11"/>
        <v>9845.8101833429555</v>
      </c>
      <c r="P18" s="90">
        <f t="shared" si="4"/>
        <v>0.95704023808657168</v>
      </c>
      <c r="Q18" s="195">
        <v>3020.315434136035</v>
      </c>
      <c r="R18" s="93">
        <f t="shared" si="12"/>
        <v>1.1928492622996802</v>
      </c>
      <c r="S18" s="93">
        <f t="shared" si="12"/>
        <v>1.1619786356420596</v>
      </c>
      <c r="T18" s="92">
        <v>12715</v>
      </c>
      <c r="U18" s="191">
        <v>53477</v>
      </c>
      <c r="V18" s="191">
        <v>4265.8742820676453</v>
      </c>
      <c r="W18" s="197"/>
      <c r="X18" s="89">
        <v>0</v>
      </c>
      <c r="Y18" s="89">
        <f t="shared" si="13"/>
        <v>0</v>
      </c>
      <c r="Z18" s="1"/>
      <c r="AA18" s="1"/>
    </row>
    <row r="19" spans="2:27">
      <c r="B19" s="206">
        <v>1124</v>
      </c>
      <c r="C19" t="s">
        <v>47</v>
      </c>
      <c r="D19" s="1">
        <v>386605</v>
      </c>
      <c r="E19" s="86">
        <f t="shared" si="5"/>
        <v>13087.065434480892</v>
      </c>
      <c r="F19" s="87">
        <f t="shared" si="0"/>
        <v>1.2720992976748171</v>
      </c>
      <c r="G19" s="189">
        <f t="shared" si="6"/>
        <v>-1791.3507018371836</v>
      </c>
      <c r="H19" s="189">
        <f t="shared" si="7"/>
        <v>-52918.291082972246</v>
      </c>
      <c r="I19" s="189">
        <f t="shared" si="1"/>
        <v>0</v>
      </c>
      <c r="J19" s="88">
        <f t="shared" si="2"/>
        <v>0</v>
      </c>
      <c r="K19" s="189">
        <f t="shared" si="8"/>
        <v>-71.533471790277105</v>
      </c>
      <c r="L19" s="88">
        <f t="shared" si="3"/>
        <v>-2113.1702901565759</v>
      </c>
      <c r="M19" s="89">
        <f t="shared" si="9"/>
        <v>-55031.461373128819</v>
      </c>
      <c r="N19" s="89">
        <f t="shared" si="10"/>
        <v>331573.53862687119</v>
      </c>
      <c r="O19" s="89">
        <f t="shared" si="11"/>
        <v>11224.181260853431</v>
      </c>
      <c r="P19" s="90">
        <f t="shared" si="4"/>
        <v>1.0910217550595482</v>
      </c>
      <c r="Q19" s="195">
        <v>-16581.718622950604</v>
      </c>
      <c r="R19" s="93">
        <f t="shared" si="12"/>
        <v>1.2245142209410045</v>
      </c>
      <c r="S19" s="93">
        <f t="shared" si="12"/>
        <v>1.195296810639217</v>
      </c>
      <c r="T19" s="92">
        <v>29541</v>
      </c>
      <c r="U19" s="191">
        <v>173793</v>
      </c>
      <c r="V19" s="191">
        <v>5961.4104894865022</v>
      </c>
      <c r="W19" s="197"/>
      <c r="X19" s="89">
        <v>0</v>
      </c>
      <c r="Y19" s="89">
        <f t="shared" si="13"/>
        <v>0</v>
      </c>
      <c r="Z19" s="1"/>
      <c r="AA19" s="1"/>
    </row>
    <row r="20" spans="2:27">
      <c r="B20" s="206">
        <v>1127</v>
      </c>
      <c r="C20" t="s">
        <v>48</v>
      </c>
      <c r="D20" s="1">
        <v>135873</v>
      </c>
      <c r="E20" s="86">
        <f t="shared" si="5"/>
        <v>11474.790980491513</v>
      </c>
      <c r="F20" s="87">
        <f t="shared" si="0"/>
        <v>1.1153817194792366</v>
      </c>
      <c r="G20" s="189">
        <f t="shared" si="6"/>
        <v>-759.49505128398073</v>
      </c>
      <c r="H20" s="189">
        <f t="shared" si="7"/>
        <v>-8993.1809022536163</v>
      </c>
      <c r="I20" s="189">
        <f t="shared" si="1"/>
        <v>0</v>
      </c>
      <c r="J20" s="88">
        <f t="shared" si="2"/>
        <v>0</v>
      </c>
      <c r="K20" s="189">
        <f t="shared" si="8"/>
        <v>-71.533471790277105</v>
      </c>
      <c r="L20" s="88">
        <f t="shared" si="3"/>
        <v>-847.02783946867123</v>
      </c>
      <c r="M20" s="89">
        <f t="shared" si="9"/>
        <v>-9840.2087417222883</v>
      </c>
      <c r="N20" s="89">
        <f t="shared" si="10"/>
        <v>126032.79125827771</v>
      </c>
      <c r="O20" s="89">
        <f t="shared" si="11"/>
        <v>10643.762457417255</v>
      </c>
      <c r="P20" s="90">
        <f t="shared" si="4"/>
        <v>1.0346034269091393</v>
      </c>
      <c r="Q20" s="195">
        <v>-1718.0689067519115</v>
      </c>
      <c r="R20" s="93">
        <f t="shared" si="12"/>
        <v>1.2761965389576668</v>
      </c>
      <c r="S20" s="93">
        <f t="shared" si="12"/>
        <v>1.2673539546495802</v>
      </c>
      <c r="T20" s="92">
        <v>11841</v>
      </c>
      <c r="U20" s="191">
        <v>59693</v>
      </c>
      <c r="V20" s="191">
        <v>5060.8732513777022</v>
      </c>
      <c r="W20" s="197"/>
      <c r="X20" s="89">
        <v>0</v>
      </c>
      <c r="Y20" s="89">
        <f t="shared" si="13"/>
        <v>0</v>
      </c>
      <c r="Z20" s="1"/>
      <c r="AA20" s="1"/>
    </row>
    <row r="21" spans="2:27">
      <c r="B21" s="206">
        <v>1130</v>
      </c>
      <c r="C21" t="s">
        <v>49</v>
      </c>
      <c r="D21" s="1">
        <v>137516</v>
      </c>
      <c r="E21" s="86">
        <f t="shared" si="5"/>
        <v>9851.4220216347876</v>
      </c>
      <c r="F21" s="87">
        <f t="shared" si="0"/>
        <v>0.95758572443608558</v>
      </c>
      <c r="G21" s="189">
        <f t="shared" si="6"/>
        <v>279.46108238432322</v>
      </c>
      <c r="H21" s="189">
        <f t="shared" si="7"/>
        <v>3900.9972490027676</v>
      </c>
      <c r="I21" s="189">
        <f t="shared" si="1"/>
        <v>0</v>
      </c>
      <c r="J21" s="88">
        <f t="shared" si="2"/>
        <v>0</v>
      </c>
      <c r="K21" s="189">
        <f t="shared" si="8"/>
        <v>-71.533471790277105</v>
      </c>
      <c r="L21" s="88">
        <f t="shared" si="3"/>
        <v>-998.53573272047811</v>
      </c>
      <c r="M21" s="89">
        <f t="shared" si="9"/>
        <v>2902.4615162822893</v>
      </c>
      <c r="N21" s="89">
        <f t="shared" si="10"/>
        <v>140418.46151628229</v>
      </c>
      <c r="O21" s="89">
        <f t="shared" si="11"/>
        <v>10059.349632228834</v>
      </c>
      <c r="P21" s="90">
        <f t="shared" si="4"/>
        <v>0.97779686869360494</v>
      </c>
      <c r="Q21" s="195">
        <v>1573.277795004657</v>
      </c>
      <c r="R21" s="93">
        <f t="shared" si="12"/>
        <v>1.2897199373938526</v>
      </c>
      <c r="S21" s="94">
        <f t="shared" si="12"/>
        <v>1.2657712941629979</v>
      </c>
      <c r="T21" s="92">
        <v>13959</v>
      </c>
      <c r="U21" s="191">
        <v>60058</v>
      </c>
      <c r="V21" s="191">
        <v>4347.9331064938824</v>
      </c>
      <c r="W21" s="197"/>
      <c r="X21" s="89">
        <v>0</v>
      </c>
      <c r="Y21" s="89">
        <f t="shared" si="13"/>
        <v>0</v>
      </c>
      <c r="Z21" s="1"/>
      <c r="AA21" s="1"/>
    </row>
    <row r="22" spans="2:27">
      <c r="B22" s="206">
        <v>1133</v>
      </c>
      <c r="C22" t="s">
        <v>50</v>
      </c>
      <c r="D22" s="1">
        <v>35953</v>
      </c>
      <c r="E22" s="86">
        <f t="shared" si="5"/>
        <v>13764.548238897398</v>
      </c>
      <c r="F22" s="87">
        <f t="shared" si="0"/>
        <v>1.3379525177110159</v>
      </c>
      <c r="G22" s="189">
        <f t="shared" si="6"/>
        <v>-2224.9396966637473</v>
      </c>
      <c r="H22" s="189">
        <f t="shared" si="7"/>
        <v>-5811.5424876857087</v>
      </c>
      <c r="I22" s="189">
        <f t="shared" si="1"/>
        <v>0</v>
      </c>
      <c r="J22" s="88">
        <f t="shared" si="2"/>
        <v>0</v>
      </c>
      <c r="K22" s="189">
        <f t="shared" si="8"/>
        <v>-71.533471790277105</v>
      </c>
      <c r="L22" s="88">
        <f t="shared" si="3"/>
        <v>-186.84542831620379</v>
      </c>
      <c r="M22" s="89">
        <f t="shared" si="9"/>
        <v>-5998.3879160019123</v>
      </c>
      <c r="N22" s="89">
        <f t="shared" si="10"/>
        <v>29954.612083998087</v>
      </c>
      <c r="O22" s="89">
        <f t="shared" si="11"/>
        <v>11468.07507044337</v>
      </c>
      <c r="P22" s="90">
        <f t="shared" si="4"/>
        <v>1.1147289142725796</v>
      </c>
      <c r="Q22" s="195">
        <v>-6353.4224055768955</v>
      </c>
      <c r="R22" s="93">
        <f t="shared" si="12"/>
        <v>0.62617033787145504</v>
      </c>
      <c r="S22" s="94">
        <f t="shared" si="12"/>
        <v>0.66912813010465988</v>
      </c>
      <c r="T22" s="92">
        <v>2612</v>
      </c>
      <c r="U22" s="191">
        <v>22109</v>
      </c>
      <c r="V22" s="191">
        <v>8246.5497948526663</v>
      </c>
      <c r="W22" s="197"/>
      <c r="X22" s="89">
        <v>0</v>
      </c>
      <c r="Y22" s="89">
        <f t="shared" si="13"/>
        <v>0</v>
      </c>
      <c r="Z22" s="1"/>
      <c r="AA22" s="1"/>
    </row>
    <row r="23" spans="2:27">
      <c r="B23" s="206">
        <v>1134</v>
      </c>
      <c r="C23" t="s">
        <v>51</v>
      </c>
      <c r="D23" s="1">
        <v>60162</v>
      </c>
      <c r="E23" s="86">
        <f t="shared" si="5"/>
        <v>15461.835003855051</v>
      </c>
      <c r="F23" s="87">
        <f t="shared" si="0"/>
        <v>1.5029335298764095</v>
      </c>
      <c r="G23" s="189">
        <f t="shared" si="6"/>
        <v>-3311.2032262366452</v>
      </c>
      <c r="H23" s="189">
        <f t="shared" si="7"/>
        <v>-12883.891753286787</v>
      </c>
      <c r="I23" s="189">
        <f t="shared" si="1"/>
        <v>0</v>
      </c>
      <c r="J23" s="88">
        <f t="shared" si="2"/>
        <v>0</v>
      </c>
      <c r="K23" s="189">
        <f t="shared" si="8"/>
        <v>-71.533471790277105</v>
      </c>
      <c r="L23" s="88">
        <f t="shared" si="3"/>
        <v>-278.3367387359682</v>
      </c>
      <c r="M23" s="89">
        <f t="shared" si="9"/>
        <v>-13162.228492022756</v>
      </c>
      <c r="N23" s="89">
        <f t="shared" si="10"/>
        <v>46999.771507977246</v>
      </c>
      <c r="O23" s="89">
        <f t="shared" si="11"/>
        <v>12079.098305828127</v>
      </c>
      <c r="P23" s="90">
        <f t="shared" si="4"/>
        <v>1.1741220786521214</v>
      </c>
      <c r="Q23" s="195">
        <v>-14334.904203713513</v>
      </c>
      <c r="R23" s="93">
        <f t="shared" si="12"/>
        <v>0.46525731264765335</v>
      </c>
      <c r="S23" s="93">
        <f t="shared" si="12"/>
        <v>0.48333296183991425</v>
      </c>
      <c r="T23" s="92">
        <v>3891</v>
      </c>
      <c r="U23" s="191">
        <v>41059</v>
      </c>
      <c r="V23" s="191">
        <v>10423.711601929424</v>
      </c>
      <c r="W23" s="197"/>
      <c r="X23" s="89">
        <v>0</v>
      </c>
      <c r="Y23" s="89">
        <f t="shared" si="13"/>
        <v>0</v>
      </c>
      <c r="Z23" s="1"/>
      <c r="AA23" s="1"/>
    </row>
    <row r="24" spans="2:27">
      <c r="B24" s="206">
        <v>1135</v>
      </c>
      <c r="C24" t="s">
        <v>52</v>
      </c>
      <c r="D24" s="1">
        <v>53769</v>
      </c>
      <c r="E24" s="86">
        <f t="shared" si="5"/>
        <v>11681.294807734086</v>
      </c>
      <c r="F24" s="87">
        <f t="shared" si="0"/>
        <v>1.1354544680199685</v>
      </c>
      <c r="G24" s="189">
        <f t="shared" si="6"/>
        <v>-891.65750071922787</v>
      </c>
      <c r="H24" s="189">
        <f t="shared" si="7"/>
        <v>-4104.2994758106061</v>
      </c>
      <c r="I24" s="189">
        <f t="shared" si="1"/>
        <v>0</v>
      </c>
      <c r="J24" s="88">
        <f t="shared" si="2"/>
        <v>0</v>
      </c>
      <c r="K24" s="189">
        <f t="shared" si="8"/>
        <v>-71.533471790277105</v>
      </c>
      <c r="L24" s="88">
        <f t="shared" si="3"/>
        <v>-329.26857065064553</v>
      </c>
      <c r="M24" s="89">
        <f t="shared" si="9"/>
        <v>-4433.5680464612515</v>
      </c>
      <c r="N24" s="89">
        <f t="shared" si="10"/>
        <v>49335.431953538748</v>
      </c>
      <c r="O24" s="89">
        <f t="shared" si="11"/>
        <v>10718.103835224581</v>
      </c>
      <c r="P24" s="90">
        <f t="shared" si="4"/>
        <v>1.0418296163838028</v>
      </c>
      <c r="Q24" s="195">
        <v>-5079.9285041617277</v>
      </c>
      <c r="R24" s="93">
        <f t="shared" si="12"/>
        <v>0.92121342051666844</v>
      </c>
      <c r="S24" s="93">
        <f t="shared" si="12"/>
        <v>0.91996127186110677</v>
      </c>
      <c r="T24" s="92">
        <v>4603</v>
      </c>
      <c r="U24" s="191">
        <v>27987</v>
      </c>
      <c r="V24" s="191">
        <v>6084.130434782609</v>
      </c>
      <c r="W24" s="197"/>
      <c r="X24" s="89">
        <v>0</v>
      </c>
      <c r="Y24" s="89">
        <f t="shared" si="13"/>
        <v>0</v>
      </c>
      <c r="Z24" s="1"/>
      <c r="AA24" s="1"/>
    </row>
    <row r="25" spans="2:27">
      <c r="B25" s="206">
        <v>1144</v>
      </c>
      <c r="C25" t="s">
        <v>53</v>
      </c>
      <c r="D25" s="1">
        <v>5842</v>
      </c>
      <c r="E25" s="86">
        <f t="shared" si="5"/>
        <v>10089.810017271157</v>
      </c>
      <c r="F25" s="87">
        <f t="shared" si="0"/>
        <v>0.98075770316128874</v>
      </c>
      <c r="G25" s="189">
        <f t="shared" si="6"/>
        <v>126.89276517704711</v>
      </c>
      <c r="H25" s="189">
        <f t="shared" si="7"/>
        <v>73.470911037510277</v>
      </c>
      <c r="I25" s="189">
        <f t="shared" si="1"/>
        <v>0</v>
      </c>
      <c r="J25" s="88">
        <f t="shared" si="2"/>
        <v>0</v>
      </c>
      <c r="K25" s="189">
        <f t="shared" si="8"/>
        <v>-71.533471790277105</v>
      </c>
      <c r="L25" s="88">
        <f t="shared" si="3"/>
        <v>-41.417880166570448</v>
      </c>
      <c r="M25" s="89">
        <f t="shared" si="9"/>
        <v>32.053030870939828</v>
      </c>
      <c r="N25" s="89">
        <f t="shared" si="10"/>
        <v>5874.0530308709394</v>
      </c>
      <c r="O25" s="89">
        <f t="shared" si="11"/>
        <v>10145.169310657928</v>
      </c>
      <c r="P25" s="90">
        <f t="shared" si="4"/>
        <v>0.98613878103467822</v>
      </c>
      <c r="Q25" s="195">
        <v>-35.617233089211418</v>
      </c>
      <c r="R25" s="93">
        <f t="shared" si="12"/>
        <v>1.1978931527464258</v>
      </c>
      <c r="S25" s="93">
        <f t="shared" si="12"/>
        <v>1.1637290104757561</v>
      </c>
      <c r="T25" s="92">
        <v>579</v>
      </c>
      <c r="U25" s="191">
        <v>2658</v>
      </c>
      <c r="V25" s="191">
        <v>4663.1578947368416</v>
      </c>
      <c r="W25" s="197"/>
      <c r="X25" s="89">
        <v>0</v>
      </c>
      <c r="Y25" s="89">
        <f t="shared" si="13"/>
        <v>0</v>
      </c>
      <c r="Z25" s="1"/>
      <c r="AA25" s="1"/>
    </row>
    <row r="26" spans="2:27">
      <c r="B26" s="206">
        <v>1145</v>
      </c>
      <c r="C26" t="s">
        <v>54</v>
      </c>
      <c r="D26" s="1">
        <v>10904</v>
      </c>
      <c r="E26" s="86">
        <f t="shared" si="5"/>
        <v>12022.050716648291</v>
      </c>
      <c r="F26" s="87">
        <f t="shared" si="0"/>
        <v>1.1685768937141361</v>
      </c>
      <c r="G26" s="189">
        <f t="shared" si="6"/>
        <v>-1109.741282424319</v>
      </c>
      <c r="H26" s="189">
        <f t="shared" si="7"/>
        <v>-1006.5353431588574</v>
      </c>
      <c r="I26" s="189">
        <f t="shared" si="1"/>
        <v>0</v>
      </c>
      <c r="J26" s="88">
        <f t="shared" si="2"/>
        <v>0</v>
      </c>
      <c r="K26" s="189">
        <f t="shared" si="8"/>
        <v>-71.533471790277105</v>
      </c>
      <c r="L26" s="88">
        <f t="shared" si="3"/>
        <v>-64.880858913781339</v>
      </c>
      <c r="M26" s="89">
        <f t="shared" si="9"/>
        <v>-1071.4162020726387</v>
      </c>
      <c r="N26" s="89">
        <f t="shared" si="10"/>
        <v>9832.583797927362</v>
      </c>
      <c r="O26" s="89">
        <f t="shared" si="11"/>
        <v>10840.775962433696</v>
      </c>
      <c r="P26" s="90">
        <f t="shared" si="4"/>
        <v>1.0537536896337032</v>
      </c>
      <c r="Q26" s="195">
        <v>-44.010000711425619</v>
      </c>
      <c r="R26" s="93">
        <f t="shared" si="12"/>
        <v>1.3131098854476029</v>
      </c>
      <c r="S26" s="93">
        <f t="shared" si="12"/>
        <v>1.2774058739853464</v>
      </c>
      <c r="T26" s="92">
        <v>907</v>
      </c>
      <c r="U26" s="191">
        <v>4714</v>
      </c>
      <c r="V26" s="191">
        <v>5278.8353863381863</v>
      </c>
      <c r="W26" s="197"/>
      <c r="X26" s="89">
        <v>0</v>
      </c>
      <c r="Y26" s="89">
        <f t="shared" si="13"/>
        <v>0</v>
      </c>
      <c r="Z26" s="1"/>
      <c r="AA26" s="1"/>
    </row>
    <row r="27" spans="2:27">
      <c r="B27" s="206">
        <v>1146</v>
      </c>
      <c r="C27" t="s">
        <v>55</v>
      </c>
      <c r="D27" s="1">
        <v>119602</v>
      </c>
      <c r="E27" s="86">
        <f t="shared" si="5"/>
        <v>10178.893617021276</v>
      </c>
      <c r="F27" s="87">
        <f t="shared" si="0"/>
        <v>0.98941687776722409</v>
      </c>
      <c r="G27" s="189">
        <f t="shared" si="6"/>
        <v>69.879261336970373</v>
      </c>
      <c r="H27" s="189">
        <f t="shared" si="7"/>
        <v>821.08132070940189</v>
      </c>
      <c r="I27" s="189">
        <f t="shared" si="1"/>
        <v>0</v>
      </c>
      <c r="J27" s="88">
        <f t="shared" si="2"/>
        <v>0</v>
      </c>
      <c r="K27" s="189">
        <f t="shared" si="8"/>
        <v>-71.533471790277105</v>
      </c>
      <c r="L27" s="88">
        <f t="shared" si="3"/>
        <v>-840.5182935357559</v>
      </c>
      <c r="M27" s="89">
        <f t="shared" si="9"/>
        <v>-19.436972826354008</v>
      </c>
      <c r="N27" s="89">
        <f t="shared" si="10"/>
        <v>119582.56302717364</v>
      </c>
      <c r="O27" s="89">
        <f t="shared" si="11"/>
        <v>10177.239406567971</v>
      </c>
      <c r="P27" s="90">
        <f t="shared" si="4"/>
        <v>0.98925608389281494</v>
      </c>
      <c r="Q27" s="195">
        <v>342.75908670425258</v>
      </c>
      <c r="R27" s="93">
        <f t="shared" si="12"/>
        <v>1.2415848264487592</v>
      </c>
      <c r="S27" s="93">
        <f t="shared" si="12"/>
        <v>1.2349077652635927</v>
      </c>
      <c r="T27" s="92">
        <v>11750</v>
      </c>
      <c r="U27" s="191">
        <v>53356</v>
      </c>
      <c r="V27" s="191">
        <v>4554.5027742210841</v>
      </c>
      <c r="W27" s="197"/>
      <c r="X27" s="89">
        <v>0</v>
      </c>
      <c r="Y27" s="89">
        <f t="shared" si="13"/>
        <v>0</v>
      </c>
      <c r="Z27" s="1"/>
      <c r="AA27" s="1"/>
    </row>
    <row r="28" spans="2:27">
      <c r="B28" s="206">
        <v>1149</v>
      </c>
      <c r="C28" t="s">
        <v>56</v>
      </c>
      <c r="D28" s="1">
        <v>446965</v>
      </c>
      <c r="E28" s="86">
        <f t="shared" si="5"/>
        <v>10160.604682882473</v>
      </c>
      <c r="F28" s="87">
        <f t="shared" si="0"/>
        <v>0.9876391423085249</v>
      </c>
      <c r="G28" s="189">
        <f t="shared" si="6"/>
        <v>81.584179185804686</v>
      </c>
      <c r="H28" s="189">
        <f t="shared" si="7"/>
        <v>3588.8880423835485</v>
      </c>
      <c r="I28" s="189">
        <f t="shared" si="1"/>
        <v>0</v>
      </c>
      <c r="J28" s="88">
        <f t="shared" si="2"/>
        <v>0</v>
      </c>
      <c r="K28" s="189">
        <f t="shared" si="8"/>
        <v>-71.533471790277105</v>
      </c>
      <c r="L28" s="88">
        <f t="shared" si="3"/>
        <v>-3146.7574240542899</v>
      </c>
      <c r="M28" s="89">
        <f t="shared" si="9"/>
        <v>442.1306183292586</v>
      </c>
      <c r="N28" s="89">
        <f t="shared" si="10"/>
        <v>447407.13061832928</v>
      </c>
      <c r="O28" s="89">
        <f t="shared" si="11"/>
        <v>10170.655390278002</v>
      </c>
      <c r="P28" s="90">
        <f t="shared" si="4"/>
        <v>0.98861609912768322</v>
      </c>
      <c r="Q28" s="195">
        <v>2590.0299765208733</v>
      </c>
      <c r="R28" s="93">
        <f t="shared" si="12"/>
        <v>1.2664878350557285</v>
      </c>
      <c r="S28" s="93">
        <f t="shared" si="12"/>
        <v>1.2527312482869202</v>
      </c>
      <c r="T28" s="92">
        <v>43990</v>
      </c>
      <c r="U28" s="191">
        <v>197206</v>
      </c>
      <c r="V28" s="191">
        <v>4510.3492441049329</v>
      </c>
      <c r="W28" s="197"/>
      <c r="X28" s="89">
        <v>0</v>
      </c>
      <c r="Y28" s="89">
        <f t="shared" si="13"/>
        <v>0</v>
      </c>
      <c r="Z28" s="1"/>
      <c r="AA28" s="1"/>
    </row>
    <row r="29" spans="2:27">
      <c r="B29" s="206">
        <v>1151</v>
      </c>
      <c r="C29" t="s">
        <v>57</v>
      </c>
      <c r="D29" s="1">
        <v>2669</v>
      </c>
      <c r="E29" s="86">
        <f t="shared" si="5"/>
        <v>12187.214611872147</v>
      </c>
      <c r="F29" s="87">
        <f t="shared" si="0"/>
        <v>1.1846312854467498</v>
      </c>
      <c r="G29" s="189">
        <f t="shared" si="6"/>
        <v>-1215.4461753675866</v>
      </c>
      <c r="H29" s="189">
        <f t="shared" si="7"/>
        <v>-266.18271240550143</v>
      </c>
      <c r="I29" s="189">
        <f t="shared" si="1"/>
        <v>0</v>
      </c>
      <c r="J29" s="88">
        <f t="shared" si="2"/>
        <v>0</v>
      </c>
      <c r="K29" s="189">
        <f t="shared" si="8"/>
        <v>-71.533471790277105</v>
      </c>
      <c r="L29" s="88">
        <f t="shared" si="3"/>
        <v>-15.665830322070686</v>
      </c>
      <c r="M29" s="89">
        <f t="shared" si="9"/>
        <v>-281.84854272757212</v>
      </c>
      <c r="N29" s="89">
        <f t="shared" si="10"/>
        <v>2387.1514572724277</v>
      </c>
      <c r="O29" s="89">
        <f t="shared" si="11"/>
        <v>10900.234964714282</v>
      </c>
      <c r="P29" s="90">
        <f t="shared" si="4"/>
        <v>1.0595332706574441</v>
      </c>
      <c r="Q29" s="195">
        <v>-9.6251710648314202</v>
      </c>
      <c r="R29" s="93">
        <f t="shared" si="12"/>
        <v>1.125</v>
      </c>
      <c r="S29" s="93">
        <f t="shared" si="12"/>
        <v>1.105593607305936</v>
      </c>
      <c r="T29" s="92">
        <v>219</v>
      </c>
      <c r="U29" s="191">
        <v>1256</v>
      </c>
      <c r="V29" s="191">
        <v>5788.0184331797236</v>
      </c>
      <c r="W29" s="197"/>
      <c r="X29" s="89">
        <v>0</v>
      </c>
      <c r="Y29" s="89">
        <f t="shared" si="13"/>
        <v>0</v>
      </c>
      <c r="Z29" s="1"/>
      <c r="AA29" s="1"/>
    </row>
    <row r="30" spans="2:27">
      <c r="B30" s="206">
        <v>1160</v>
      </c>
      <c r="C30" t="s">
        <v>58</v>
      </c>
      <c r="D30" s="1">
        <v>91757</v>
      </c>
      <c r="E30" s="86">
        <f t="shared" si="5"/>
        <v>9994.2272083651023</v>
      </c>
      <c r="F30" s="87">
        <f t="shared" si="0"/>
        <v>0.97146678728042068</v>
      </c>
      <c r="G30" s="189">
        <f t="shared" si="6"/>
        <v>188.06576287692181</v>
      </c>
      <c r="H30" s="189">
        <f t="shared" si="7"/>
        <v>1726.6317689730192</v>
      </c>
      <c r="I30" s="189">
        <f t="shared" si="1"/>
        <v>0</v>
      </c>
      <c r="J30" s="88">
        <f t="shared" si="2"/>
        <v>0</v>
      </c>
      <c r="K30" s="189">
        <f t="shared" si="8"/>
        <v>-71.533471790277105</v>
      </c>
      <c r="L30" s="88">
        <f t="shared" si="3"/>
        <v>-656.74880450653416</v>
      </c>
      <c r="M30" s="89">
        <f t="shared" si="9"/>
        <v>1069.8829644664852</v>
      </c>
      <c r="N30" s="89">
        <f t="shared" si="10"/>
        <v>92826.88296446648</v>
      </c>
      <c r="O30" s="89">
        <f t="shared" si="11"/>
        <v>10110.759499451746</v>
      </c>
      <c r="P30" s="90">
        <f t="shared" si="4"/>
        <v>0.98279405131756548</v>
      </c>
      <c r="Q30" s="195">
        <v>356.7924404282312</v>
      </c>
      <c r="R30" s="93">
        <f t="shared" si="12"/>
        <v>0.9875449464974223</v>
      </c>
      <c r="S30" s="93">
        <f t="shared" si="12"/>
        <v>0.96329867332372554</v>
      </c>
      <c r="T30" s="92">
        <v>9181</v>
      </c>
      <c r="U30" s="191">
        <v>46166</v>
      </c>
      <c r="V30" s="191">
        <v>5090.5281728966811</v>
      </c>
      <c r="W30" s="197"/>
      <c r="X30" s="89">
        <v>0</v>
      </c>
      <c r="Y30" s="89">
        <f t="shared" si="13"/>
        <v>0</v>
      </c>
      <c r="Z30" s="1"/>
      <c r="AA30" s="1"/>
    </row>
    <row r="31" spans="2:27">
      <c r="B31" s="206">
        <v>1505</v>
      </c>
      <c r="C31" t="s">
        <v>59</v>
      </c>
      <c r="D31" s="1">
        <v>237904</v>
      </c>
      <c r="E31" s="86">
        <f t="shared" si="5"/>
        <v>9718.6976592181054</v>
      </c>
      <c r="F31" s="87">
        <f t="shared" si="0"/>
        <v>0.94468454585943118</v>
      </c>
      <c r="G31" s="189">
        <f t="shared" si="6"/>
        <v>364.40467433099985</v>
      </c>
      <c r="H31" s="189">
        <f t="shared" si="7"/>
        <v>8920.2620229485456</v>
      </c>
      <c r="I31" s="189">
        <f t="shared" si="1"/>
        <v>0</v>
      </c>
      <c r="J31" s="88">
        <f t="shared" si="2"/>
        <v>0</v>
      </c>
      <c r="K31" s="189">
        <f t="shared" si="8"/>
        <v>-71.533471790277105</v>
      </c>
      <c r="L31" s="88">
        <f t="shared" si="3"/>
        <v>-1751.0678559541932</v>
      </c>
      <c r="M31" s="89">
        <f t="shared" si="9"/>
        <v>7169.1941669943526</v>
      </c>
      <c r="N31" s="89">
        <f t="shared" si="10"/>
        <v>245073.19416699436</v>
      </c>
      <c r="O31" s="89">
        <f t="shared" si="11"/>
        <v>10011.568861758828</v>
      </c>
      <c r="P31" s="90">
        <f t="shared" si="4"/>
        <v>0.97315244440600934</v>
      </c>
      <c r="Q31" s="195">
        <v>3617.4297602922106</v>
      </c>
      <c r="R31" s="93">
        <f t="shared" si="12"/>
        <v>1.2247533548417262</v>
      </c>
      <c r="S31" s="93">
        <f t="shared" si="12"/>
        <v>1.2337508866906306</v>
      </c>
      <c r="T31" s="92">
        <v>24479</v>
      </c>
      <c r="U31" s="191">
        <v>106935</v>
      </c>
      <c r="V31" s="191">
        <v>4350.8422166164864</v>
      </c>
      <c r="W31" s="197"/>
      <c r="X31" s="89">
        <v>0</v>
      </c>
      <c r="Y31" s="89">
        <f t="shared" si="13"/>
        <v>0</v>
      </c>
      <c r="Z31" s="1"/>
      <c r="AA31" s="1"/>
    </row>
    <row r="32" spans="2:27">
      <c r="B32" s="206">
        <v>1506</v>
      </c>
      <c r="C32" t="s">
        <v>60</v>
      </c>
      <c r="D32" s="1">
        <v>338225</v>
      </c>
      <c r="E32" s="86">
        <f t="shared" si="5"/>
        <v>10159.652759003935</v>
      </c>
      <c r="F32" s="87">
        <f t="shared" si="0"/>
        <v>0.98754661264987909</v>
      </c>
      <c r="G32" s="189">
        <f t="shared" si="6"/>
        <v>82.193410468068905</v>
      </c>
      <c r="H32" s="189">
        <f t="shared" si="7"/>
        <v>2736.3008278924817</v>
      </c>
      <c r="I32" s="189">
        <f t="shared" si="1"/>
        <v>0</v>
      </c>
      <c r="J32" s="88">
        <f t="shared" si="2"/>
        <v>0</v>
      </c>
      <c r="K32" s="189">
        <f t="shared" si="8"/>
        <v>-71.533471790277105</v>
      </c>
      <c r="L32" s="88">
        <f t="shared" si="3"/>
        <v>-2381.420809370115</v>
      </c>
      <c r="M32" s="89">
        <f t="shared" si="9"/>
        <v>354.88001852236675</v>
      </c>
      <c r="N32" s="89">
        <f t="shared" si="10"/>
        <v>338579.88001852238</v>
      </c>
      <c r="O32" s="89">
        <f t="shared" si="11"/>
        <v>10170.312697681728</v>
      </c>
      <c r="P32" s="90">
        <f t="shared" si="4"/>
        <v>0.98858278845057068</v>
      </c>
      <c r="Q32" s="195">
        <v>993.50406429542386</v>
      </c>
      <c r="R32" s="93">
        <f t="shared" si="12"/>
        <v>1.122515704325671</v>
      </c>
      <c r="S32" s="93">
        <f t="shared" si="12"/>
        <v>1.1143548797738798</v>
      </c>
      <c r="T32" s="92">
        <v>33291</v>
      </c>
      <c r="U32" s="191">
        <v>159351</v>
      </c>
      <c r="V32" s="191">
        <v>4805.083979133371</v>
      </c>
      <c r="W32" s="197"/>
      <c r="X32" s="89">
        <v>0</v>
      </c>
      <c r="Y32" s="89">
        <f t="shared" si="13"/>
        <v>0</v>
      </c>
      <c r="Z32" s="1"/>
      <c r="AA32" s="1"/>
    </row>
    <row r="33" spans="2:27">
      <c r="B33" s="206">
        <v>1508</v>
      </c>
      <c r="C33" s="229" t="s">
        <v>61</v>
      </c>
      <c r="D33" s="1">
        <v>625089.38915148692</v>
      </c>
      <c r="E33" s="86">
        <f t="shared" si="5"/>
        <v>10477.002315530344</v>
      </c>
      <c r="F33" s="87">
        <f t="shared" si="0"/>
        <v>1.0183938755443565</v>
      </c>
      <c r="G33" s="189">
        <f t="shared" si="6"/>
        <v>-120.91030570883304</v>
      </c>
      <c r="H33" s="189">
        <f t="shared" si="7"/>
        <v>-7213.8715695061046</v>
      </c>
      <c r="I33" s="189">
        <f t="shared" si="1"/>
        <v>0</v>
      </c>
      <c r="J33" s="88">
        <f t="shared" si="2"/>
        <v>0</v>
      </c>
      <c r="K33" s="189">
        <f t="shared" si="8"/>
        <v>-71.533471790277105</v>
      </c>
      <c r="L33" s="88">
        <f t="shared" si="3"/>
        <v>-4267.9015274233025</v>
      </c>
      <c r="M33" s="89">
        <f t="shared" si="9"/>
        <v>-11481.773096929406</v>
      </c>
      <c r="N33" s="89">
        <f t="shared" si="10"/>
        <v>613607.6160545575</v>
      </c>
      <c r="O33" s="89">
        <f t="shared" si="11"/>
        <v>10284.558538031235</v>
      </c>
      <c r="P33" s="90">
        <f t="shared" si="4"/>
        <v>0.99968780309258265</v>
      </c>
      <c r="Q33" s="195">
        <v>1720.2754060845073</v>
      </c>
      <c r="R33" s="93">
        <f t="shared" si="12"/>
        <v>1.0459531518537157</v>
      </c>
      <c r="S33" s="93">
        <f t="shared" si="12"/>
        <v>1.0300074532530428</v>
      </c>
      <c r="T33" s="92">
        <v>59663</v>
      </c>
      <c r="U33" s="191">
        <v>305524.781242</v>
      </c>
      <c r="V33" s="191">
        <v>5161.0659353694373</v>
      </c>
      <c r="W33" s="197"/>
      <c r="X33" s="89">
        <v>0</v>
      </c>
      <c r="Y33" s="89">
        <f t="shared" si="13"/>
        <v>0</v>
      </c>
      <c r="Z33" s="1"/>
      <c r="AA33" s="1"/>
    </row>
    <row r="34" spans="2:27">
      <c r="B34" s="206">
        <v>1511</v>
      </c>
      <c r="C34" t="s">
        <v>62</v>
      </c>
      <c r="D34" s="1">
        <v>33846</v>
      </c>
      <c r="E34" s="86">
        <f t="shared" si="5"/>
        <v>11173.984813469791</v>
      </c>
      <c r="F34" s="87">
        <f t="shared" si="0"/>
        <v>1.0861425202316808</v>
      </c>
      <c r="G34" s="189">
        <f t="shared" si="6"/>
        <v>-566.97910439007921</v>
      </c>
      <c r="H34" s="189">
        <f t="shared" si="7"/>
        <v>-1717.37970719755</v>
      </c>
      <c r="I34" s="189">
        <f t="shared" si="1"/>
        <v>0</v>
      </c>
      <c r="J34" s="88">
        <f t="shared" si="2"/>
        <v>0</v>
      </c>
      <c r="K34" s="189">
        <f t="shared" si="8"/>
        <v>-71.533471790277105</v>
      </c>
      <c r="L34" s="88">
        <f t="shared" si="3"/>
        <v>-216.67488605274934</v>
      </c>
      <c r="M34" s="89">
        <f t="shared" si="9"/>
        <v>-1934.0545932502994</v>
      </c>
      <c r="N34" s="89">
        <f t="shared" si="10"/>
        <v>31911.945406749699</v>
      </c>
      <c r="O34" s="89">
        <f t="shared" si="11"/>
        <v>10535.472237289434</v>
      </c>
      <c r="P34" s="90">
        <f t="shared" si="4"/>
        <v>1.0240773151800191</v>
      </c>
      <c r="Q34" s="195">
        <v>144.8967892448693</v>
      </c>
      <c r="R34" s="93">
        <f t="shared" si="12"/>
        <v>1.3581132864209573</v>
      </c>
      <c r="S34" s="93">
        <f t="shared" si="12"/>
        <v>1.3729050171710391</v>
      </c>
      <c r="T34" s="92">
        <v>3029</v>
      </c>
      <c r="U34" s="191">
        <v>14353</v>
      </c>
      <c r="V34" s="191">
        <v>4708.989501312336</v>
      </c>
      <c r="W34" s="197"/>
      <c r="X34" s="89">
        <v>0</v>
      </c>
      <c r="Y34" s="89">
        <f t="shared" si="13"/>
        <v>0</v>
      </c>
      <c r="Z34" s="1"/>
      <c r="AA34" s="1"/>
    </row>
    <row r="35" spans="2:27">
      <c r="B35" s="207">
        <v>1514</v>
      </c>
      <c r="C35" s="208" t="s">
        <v>63</v>
      </c>
      <c r="D35" s="219">
        <v>28163</v>
      </c>
      <c r="E35" s="220">
        <f t="shared" si="5"/>
        <v>11556.421830118999</v>
      </c>
      <c r="F35" s="221">
        <f t="shared" si="0"/>
        <v>1.1233164659661095</v>
      </c>
      <c r="G35" s="222">
        <f t="shared" si="6"/>
        <v>-925.88280817647069</v>
      </c>
      <c r="H35" s="222">
        <f t="shared" si="7"/>
        <v>-2256.3764035260588</v>
      </c>
      <c r="I35" s="222">
        <f t="shared" si="1"/>
        <v>0</v>
      </c>
      <c r="J35" s="223">
        <f t="shared" si="2"/>
        <v>0</v>
      </c>
      <c r="K35" s="222">
        <f t="shared" si="8"/>
        <v>-71.533471790277105</v>
      </c>
      <c r="L35" s="223">
        <f t="shared" si="3"/>
        <v>-174.32707075290531</v>
      </c>
      <c r="M35" s="224">
        <f t="shared" si="9"/>
        <v>-2430.7034742789642</v>
      </c>
      <c r="N35" s="224">
        <f t="shared" si="10"/>
        <v>25732.296525721034</v>
      </c>
      <c r="O35" s="224">
        <f t="shared" si="11"/>
        <v>10559.005550152249</v>
      </c>
      <c r="P35" s="225">
        <f t="shared" si="4"/>
        <v>1.0263648188923391</v>
      </c>
      <c r="Q35" s="195">
        <v>-458.24522431504283</v>
      </c>
      <c r="R35" s="225">
        <f t="shared" si="12"/>
        <v>1.2337404822335025</v>
      </c>
      <c r="S35" s="225">
        <f t="shared" si="12"/>
        <v>1.2319072934914153</v>
      </c>
      <c r="T35" s="92">
        <v>2437</v>
      </c>
      <c r="U35" s="226">
        <v>12608</v>
      </c>
      <c r="V35" s="226">
        <v>5177.8234086242301</v>
      </c>
      <c r="W35" s="227"/>
      <c r="X35" s="89">
        <v>434.63899999999921</v>
      </c>
      <c r="Y35" s="224">
        <f t="shared" si="13"/>
        <v>178.35002051702881</v>
      </c>
      <c r="Z35" s="1"/>
      <c r="AA35" s="1"/>
    </row>
    <row r="36" spans="2:27">
      <c r="B36" s="206">
        <v>1515</v>
      </c>
      <c r="C36" t="s">
        <v>64</v>
      </c>
      <c r="D36" s="1">
        <v>110918</v>
      </c>
      <c r="E36" s="86">
        <f t="shared" si="5"/>
        <v>12320.115517049873</v>
      </c>
      <c r="F36" s="87">
        <f t="shared" si="0"/>
        <v>1.1975496244726629</v>
      </c>
      <c r="G36" s="189">
        <f t="shared" si="6"/>
        <v>-1300.5027546813317</v>
      </c>
      <c r="H36" s="189">
        <f t="shared" si="7"/>
        <v>-11708.42630039603</v>
      </c>
      <c r="I36" s="189">
        <f t="shared" si="1"/>
        <v>0</v>
      </c>
      <c r="J36" s="88">
        <f t="shared" si="2"/>
        <v>0</v>
      </c>
      <c r="K36" s="189">
        <f t="shared" si="8"/>
        <v>-71.533471790277105</v>
      </c>
      <c r="L36" s="88">
        <f t="shared" si="3"/>
        <v>-644.01584652786482</v>
      </c>
      <c r="M36" s="89">
        <f t="shared" si="9"/>
        <v>-12352.442146923895</v>
      </c>
      <c r="N36" s="89">
        <f t="shared" si="10"/>
        <v>98565.557853076112</v>
      </c>
      <c r="O36" s="89">
        <f t="shared" si="11"/>
        <v>10948.079290578264</v>
      </c>
      <c r="P36" s="90">
        <f t="shared" si="4"/>
        <v>1.0641838727067727</v>
      </c>
      <c r="Q36" s="195">
        <v>541.44851554027628</v>
      </c>
      <c r="R36" s="93">
        <f t="shared" si="12"/>
        <v>0.77522766921144026</v>
      </c>
      <c r="S36" s="93">
        <f t="shared" si="12"/>
        <v>0.7807487593744884</v>
      </c>
      <c r="T36" s="92">
        <v>9003</v>
      </c>
      <c r="U36" s="191">
        <v>62481</v>
      </c>
      <c r="V36" s="191">
        <v>6918.5029343372826</v>
      </c>
      <c r="W36" s="197"/>
      <c r="X36" s="89">
        <v>0</v>
      </c>
      <c r="Y36" s="89">
        <f t="shared" si="13"/>
        <v>0</v>
      </c>
      <c r="Z36" s="1"/>
      <c r="AA36" s="1"/>
    </row>
    <row r="37" spans="2:27">
      <c r="B37" s="206">
        <v>1516</v>
      </c>
      <c r="C37" t="s">
        <v>65</v>
      </c>
      <c r="D37" s="1">
        <v>99500</v>
      </c>
      <c r="E37" s="86">
        <f t="shared" si="5"/>
        <v>11107.390042420184</v>
      </c>
      <c r="F37" s="87">
        <f t="shared" si="0"/>
        <v>1.0796693225614209</v>
      </c>
      <c r="G37" s="189">
        <f t="shared" si="6"/>
        <v>-524.35845091833039</v>
      </c>
      <c r="H37" s="189">
        <f t="shared" si="7"/>
        <v>-4697.2030033264036</v>
      </c>
      <c r="I37" s="189">
        <f t="shared" si="1"/>
        <v>0</v>
      </c>
      <c r="J37" s="88">
        <f t="shared" si="2"/>
        <v>0</v>
      </c>
      <c r="K37" s="189">
        <f t="shared" si="8"/>
        <v>-71.533471790277105</v>
      </c>
      <c r="L37" s="88">
        <f t="shared" si="3"/>
        <v>-640.79684029730231</v>
      </c>
      <c r="M37" s="89">
        <f t="shared" si="9"/>
        <v>-5337.9998436237056</v>
      </c>
      <c r="N37" s="89">
        <f t="shared" si="10"/>
        <v>94162.000156376293</v>
      </c>
      <c r="O37" s="89">
        <f t="shared" si="11"/>
        <v>10511.498119711576</v>
      </c>
      <c r="P37" s="90">
        <f t="shared" si="4"/>
        <v>1.0217469640187256</v>
      </c>
      <c r="Q37" s="195">
        <v>-312.90247670666758</v>
      </c>
      <c r="R37" s="93">
        <f t="shared" si="12"/>
        <v>1.2353020465931301</v>
      </c>
      <c r="S37" s="93">
        <f t="shared" si="12"/>
        <v>1.2113470347073367</v>
      </c>
      <c r="T37" s="92">
        <v>8958</v>
      </c>
      <c r="U37" s="191">
        <v>44513</v>
      </c>
      <c r="V37" s="191">
        <v>5022.9067930489728</v>
      </c>
      <c r="W37" s="197"/>
      <c r="X37" s="89">
        <v>0</v>
      </c>
      <c r="Y37" s="89">
        <f t="shared" si="13"/>
        <v>0</v>
      </c>
      <c r="Z37" s="1"/>
      <c r="AA37" s="1"/>
    </row>
    <row r="38" spans="2:27">
      <c r="B38" s="206">
        <v>1517</v>
      </c>
      <c r="C38" t="s">
        <v>66</v>
      </c>
      <c r="D38" s="1">
        <v>50359</v>
      </c>
      <c r="E38" s="86">
        <f t="shared" si="5"/>
        <v>9306.7824801330626</v>
      </c>
      <c r="F38" s="87">
        <f t="shared" si="0"/>
        <v>0.90464524043691164</v>
      </c>
      <c r="G38" s="189">
        <f t="shared" si="6"/>
        <v>628.03038894542726</v>
      </c>
      <c r="H38" s="189">
        <f t="shared" si="7"/>
        <v>3398.2724345837069</v>
      </c>
      <c r="I38" s="189">
        <f t="shared" si="1"/>
        <v>0</v>
      </c>
      <c r="J38" s="88">
        <f t="shared" si="2"/>
        <v>0</v>
      </c>
      <c r="K38" s="189">
        <f t="shared" si="8"/>
        <v>-71.533471790277105</v>
      </c>
      <c r="L38" s="88">
        <f t="shared" si="3"/>
        <v>-387.06761585718942</v>
      </c>
      <c r="M38" s="89">
        <f t="shared" si="9"/>
        <v>3011.2048187265173</v>
      </c>
      <c r="N38" s="89">
        <f t="shared" si="10"/>
        <v>53370.204818726517</v>
      </c>
      <c r="O38" s="89">
        <f t="shared" si="11"/>
        <v>9863.2793972882118</v>
      </c>
      <c r="P38" s="90">
        <f t="shared" si="4"/>
        <v>0.95873829445390224</v>
      </c>
      <c r="Q38" s="195">
        <v>1056.6493121835497</v>
      </c>
      <c r="R38" s="93">
        <f t="shared" si="12"/>
        <v>1.2221780954902479</v>
      </c>
      <c r="S38" s="93">
        <f t="shared" si="12"/>
        <v>1.1848064069503088</v>
      </c>
      <c r="T38" s="92">
        <v>5411</v>
      </c>
      <c r="U38" s="191">
        <v>22662</v>
      </c>
      <c r="V38" s="191">
        <v>4259.7744360902252</v>
      </c>
      <c r="W38" s="197"/>
      <c r="X38" s="89">
        <v>0</v>
      </c>
      <c r="Y38" s="89">
        <f t="shared" si="13"/>
        <v>0</v>
      </c>
      <c r="Z38" s="1"/>
      <c r="AA38" s="1"/>
    </row>
    <row r="39" spans="2:27">
      <c r="B39" s="206">
        <v>1520</v>
      </c>
      <c r="C39" t="s">
        <v>67</v>
      </c>
      <c r="D39" s="1">
        <v>100775</v>
      </c>
      <c r="E39" s="86">
        <f t="shared" si="5"/>
        <v>9105.0777014817486</v>
      </c>
      <c r="F39" s="87">
        <f t="shared" si="0"/>
        <v>0.88503897281759114</v>
      </c>
      <c r="G39" s="189">
        <f t="shared" si="6"/>
        <v>757.12144728226826</v>
      </c>
      <c r="H39" s="189">
        <f t="shared" si="7"/>
        <v>8379.8201785201454</v>
      </c>
      <c r="I39" s="189">
        <f t="shared" si="1"/>
        <v>53.967992782380492</v>
      </c>
      <c r="J39" s="88">
        <f t="shared" si="2"/>
        <v>597.31774411538731</v>
      </c>
      <c r="K39" s="189">
        <f t="shared" si="8"/>
        <v>-17.565479007896613</v>
      </c>
      <c r="L39" s="88">
        <f t="shared" si="3"/>
        <v>-194.4147216593997</v>
      </c>
      <c r="M39" s="89">
        <f t="shared" si="9"/>
        <v>8185.4054568607453</v>
      </c>
      <c r="N39" s="89">
        <f t="shared" si="10"/>
        <v>108960.40545686074</v>
      </c>
      <c r="O39" s="89">
        <f t="shared" si="11"/>
        <v>9844.6336697561201</v>
      </c>
      <c r="P39" s="90">
        <f t="shared" si="4"/>
        <v>0.95692587768125315</v>
      </c>
      <c r="Q39" s="195">
        <v>3631.0160270531169</v>
      </c>
      <c r="R39" s="93">
        <f t="shared" si="12"/>
        <v>1.0804087530966144</v>
      </c>
      <c r="S39" s="94">
        <f t="shared" si="12"/>
        <v>1.0779651938455974</v>
      </c>
      <c r="T39" s="92">
        <v>11068</v>
      </c>
      <c r="U39" s="191">
        <v>48440</v>
      </c>
      <c r="V39" s="191">
        <v>4381.7277250113066</v>
      </c>
      <c r="W39" s="197"/>
      <c r="X39" s="89">
        <v>0</v>
      </c>
      <c r="Y39" s="89">
        <f t="shared" si="13"/>
        <v>0</v>
      </c>
      <c r="Z39" s="1"/>
      <c r="AA39" s="1"/>
    </row>
    <row r="40" spans="2:27">
      <c r="B40" s="206">
        <v>1525</v>
      </c>
      <c r="C40" t="s">
        <v>68</v>
      </c>
      <c r="D40" s="1">
        <v>41766</v>
      </c>
      <c r="E40" s="86">
        <f t="shared" si="5"/>
        <v>9639.049157627509</v>
      </c>
      <c r="F40" s="87">
        <f t="shared" si="0"/>
        <v>0.9369424891362107</v>
      </c>
      <c r="G40" s="189">
        <f t="shared" si="6"/>
        <v>415.37971534898156</v>
      </c>
      <c r="H40" s="189">
        <f t="shared" si="7"/>
        <v>1799.8403066071371</v>
      </c>
      <c r="I40" s="189">
        <f t="shared" si="1"/>
        <v>0</v>
      </c>
      <c r="J40" s="88">
        <f t="shared" si="2"/>
        <v>0</v>
      </c>
      <c r="K40" s="189">
        <f t="shared" si="8"/>
        <v>-71.533471790277105</v>
      </c>
      <c r="L40" s="88">
        <f t="shared" si="3"/>
        <v>-309.95453326727073</v>
      </c>
      <c r="M40" s="89">
        <f t="shared" si="9"/>
        <v>1489.8857733398663</v>
      </c>
      <c r="N40" s="89">
        <f t="shared" si="10"/>
        <v>43255.885773339869</v>
      </c>
      <c r="O40" s="89">
        <f t="shared" si="11"/>
        <v>9982.8954011862133</v>
      </c>
      <c r="P40" s="90">
        <f t="shared" si="4"/>
        <v>0.97036530398565002</v>
      </c>
      <c r="Q40" s="195">
        <v>983.72554235655923</v>
      </c>
      <c r="R40" s="93">
        <f t="shared" si="12"/>
        <v>1.0134985296244516</v>
      </c>
      <c r="S40" s="93">
        <f t="shared" si="12"/>
        <v>1.0353389244761362</v>
      </c>
      <c r="T40" s="92">
        <v>4333</v>
      </c>
      <c r="U40" s="191">
        <v>20743</v>
      </c>
      <c r="V40" s="191">
        <v>4735.844748858447</v>
      </c>
      <c r="W40" s="197"/>
      <c r="X40" s="89">
        <v>0</v>
      </c>
      <c r="Y40" s="89">
        <f t="shared" si="13"/>
        <v>0</v>
      </c>
      <c r="Z40" s="1"/>
      <c r="AA40" s="1"/>
    </row>
    <row r="41" spans="2:27">
      <c r="B41" s="206">
        <v>1528</v>
      </c>
      <c r="C41" t="s">
        <v>69</v>
      </c>
      <c r="D41" s="1">
        <v>69593</v>
      </c>
      <c r="E41" s="86">
        <f t="shared" si="5"/>
        <v>9125.753999475477</v>
      </c>
      <c r="F41" s="87">
        <f t="shared" si="0"/>
        <v>0.88704876670820909</v>
      </c>
      <c r="G41" s="189">
        <f t="shared" si="6"/>
        <v>743.88861656628205</v>
      </c>
      <c r="H41" s="189">
        <f t="shared" si="7"/>
        <v>5672.8945899344671</v>
      </c>
      <c r="I41" s="189">
        <f t="shared" si="1"/>
        <v>46.731288484575543</v>
      </c>
      <c r="J41" s="88">
        <f t="shared" si="2"/>
        <v>356.3728059833731</v>
      </c>
      <c r="K41" s="189">
        <f t="shared" si="8"/>
        <v>-24.802183305701561</v>
      </c>
      <c r="L41" s="88">
        <f t="shared" si="3"/>
        <v>-189.1414498892801</v>
      </c>
      <c r="M41" s="89">
        <f t="shared" si="9"/>
        <v>5483.7531400451871</v>
      </c>
      <c r="N41" s="89">
        <f t="shared" si="10"/>
        <v>75076.753140045184</v>
      </c>
      <c r="O41" s="89">
        <f t="shared" si="11"/>
        <v>9844.8404327360586</v>
      </c>
      <c r="P41" s="90">
        <f t="shared" si="4"/>
        <v>0.95694597562015937</v>
      </c>
      <c r="Q41" s="195">
        <v>2779.0009587669265</v>
      </c>
      <c r="R41" s="93">
        <f t="shared" si="12"/>
        <v>1.1495907335907336</v>
      </c>
      <c r="S41" s="93">
        <f t="shared" si="12"/>
        <v>1.1495907335907334</v>
      </c>
      <c r="T41" s="92">
        <v>7626</v>
      </c>
      <c r="U41" s="191">
        <v>32375</v>
      </c>
      <c r="V41" s="191">
        <v>4245.3448728035664</v>
      </c>
      <c r="W41" s="197"/>
      <c r="X41" s="89">
        <v>0</v>
      </c>
      <c r="Y41" s="89">
        <f t="shared" si="13"/>
        <v>0</v>
      </c>
      <c r="Z41" s="1"/>
      <c r="AA41" s="1"/>
    </row>
    <row r="42" spans="2:27">
      <c r="B42" s="206">
        <v>1531</v>
      </c>
      <c r="C42" t="s">
        <v>70</v>
      </c>
      <c r="D42" s="1">
        <v>94731</v>
      </c>
      <c r="E42" s="86">
        <f t="shared" si="5"/>
        <v>9668.40171463564</v>
      </c>
      <c r="F42" s="87">
        <f t="shared" si="0"/>
        <v>0.93979563962605428</v>
      </c>
      <c r="G42" s="189">
        <f t="shared" si="6"/>
        <v>396.59407886377767</v>
      </c>
      <c r="H42" s="189">
        <f t="shared" si="7"/>
        <v>3885.8287847072934</v>
      </c>
      <c r="I42" s="189">
        <f t="shared" si="1"/>
        <v>0</v>
      </c>
      <c r="J42" s="88">
        <f t="shared" si="2"/>
        <v>0</v>
      </c>
      <c r="K42" s="189">
        <f t="shared" si="8"/>
        <v>-71.533471790277105</v>
      </c>
      <c r="L42" s="88">
        <f t="shared" si="3"/>
        <v>-700.88495660113506</v>
      </c>
      <c r="M42" s="89">
        <f t="shared" si="9"/>
        <v>3184.9438281061584</v>
      </c>
      <c r="N42" s="89">
        <f t="shared" si="10"/>
        <v>97915.943828106159</v>
      </c>
      <c r="O42" s="89">
        <f t="shared" si="11"/>
        <v>9993.4623217091412</v>
      </c>
      <c r="P42" s="90">
        <f t="shared" si="4"/>
        <v>0.97139243816199372</v>
      </c>
      <c r="Q42" s="195">
        <v>1400.3160452364502</v>
      </c>
      <c r="R42" s="93">
        <f t="shared" si="12"/>
        <v>1.1077563189747242</v>
      </c>
      <c r="S42" s="93">
        <f t="shared" si="12"/>
        <v>1.0993665969457371</v>
      </c>
      <c r="T42" s="92">
        <v>9798</v>
      </c>
      <c r="U42" s="191">
        <v>44944</v>
      </c>
      <c r="V42" s="191">
        <v>4605.3898965057897</v>
      </c>
      <c r="W42" s="197"/>
      <c r="X42" s="89">
        <v>0</v>
      </c>
      <c r="Y42" s="89">
        <f t="shared" si="13"/>
        <v>0</v>
      </c>
      <c r="Z42" s="1"/>
      <c r="AA42" s="1"/>
    </row>
    <row r="43" spans="2:27">
      <c r="B43" s="206">
        <v>1532</v>
      </c>
      <c r="C43" t="s">
        <v>71</v>
      </c>
      <c r="D43" s="1">
        <v>100783</v>
      </c>
      <c r="E43" s="86">
        <f t="shared" si="5"/>
        <v>11416.289080199365</v>
      </c>
      <c r="F43" s="87">
        <f t="shared" si="0"/>
        <v>1.1096951714408807</v>
      </c>
      <c r="G43" s="189">
        <f t="shared" si="6"/>
        <v>-722.05383509700653</v>
      </c>
      <c r="H43" s="189">
        <f t="shared" si="7"/>
        <v>-6374.2912562363736</v>
      </c>
      <c r="I43" s="189">
        <f t="shared" si="1"/>
        <v>0</v>
      </c>
      <c r="J43" s="88">
        <f t="shared" si="2"/>
        <v>0</v>
      </c>
      <c r="K43" s="189">
        <f t="shared" si="8"/>
        <v>-71.533471790277105</v>
      </c>
      <c r="L43" s="88">
        <f t="shared" si="3"/>
        <v>-631.49748896456629</v>
      </c>
      <c r="M43" s="89">
        <f t="shared" si="9"/>
        <v>-7005.78874520094</v>
      </c>
      <c r="N43" s="89">
        <f t="shared" si="10"/>
        <v>93777.211254799055</v>
      </c>
      <c r="O43" s="89">
        <f t="shared" si="11"/>
        <v>10622.701773312083</v>
      </c>
      <c r="P43" s="90">
        <f t="shared" si="4"/>
        <v>1.0325562696153312</v>
      </c>
      <c r="Q43" s="195">
        <v>-3292.8853431978587</v>
      </c>
      <c r="R43" s="93">
        <f t="shared" si="12"/>
        <v>1.0167086885180294</v>
      </c>
      <c r="S43" s="93">
        <f t="shared" si="12"/>
        <v>1.0041442370150284</v>
      </c>
      <c r="T43" s="92">
        <v>8828</v>
      </c>
      <c r="U43" s="191">
        <v>49974</v>
      </c>
      <c r="V43" s="191">
        <v>5696.3410463923401</v>
      </c>
      <c r="W43" s="197"/>
      <c r="X43" s="89">
        <v>0</v>
      </c>
      <c r="Y43" s="89">
        <f t="shared" si="13"/>
        <v>0</v>
      </c>
      <c r="Z43" s="1"/>
      <c r="AA43" s="1"/>
    </row>
    <row r="44" spans="2:27">
      <c r="B44" s="206">
        <v>1535</v>
      </c>
      <c r="C44" t="s">
        <v>72</v>
      </c>
      <c r="D44" s="1">
        <v>73029</v>
      </c>
      <c r="E44" s="86">
        <f t="shared" si="5"/>
        <v>9983.4586466165401</v>
      </c>
      <c r="F44" s="87">
        <f t="shared" si="0"/>
        <v>0.97042005301398826</v>
      </c>
      <c r="G44" s="189">
        <f t="shared" si="6"/>
        <v>194.9576423960016</v>
      </c>
      <c r="H44" s="189">
        <f t="shared" si="7"/>
        <v>1426.1151541267518</v>
      </c>
      <c r="I44" s="189">
        <f t="shared" si="1"/>
        <v>0</v>
      </c>
      <c r="J44" s="88">
        <f t="shared" si="2"/>
        <v>0</v>
      </c>
      <c r="K44" s="189">
        <f t="shared" si="8"/>
        <v>-71.533471790277105</v>
      </c>
      <c r="L44" s="88">
        <f t="shared" si="3"/>
        <v>-523.26734614587701</v>
      </c>
      <c r="M44" s="89">
        <f t="shared" si="9"/>
        <v>902.84780798087479</v>
      </c>
      <c r="N44" s="89">
        <f t="shared" si="10"/>
        <v>73931.84780798087</v>
      </c>
      <c r="O44" s="89">
        <f t="shared" si="11"/>
        <v>10106.882817222266</v>
      </c>
      <c r="P44" s="90">
        <f t="shared" si="4"/>
        <v>0.98241722698165002</v>
      </c>
      <c r="Q44" s="195">
        <v>713.81129525461438</v>
      </c>
      <c r="R44" s="93">
        <f t="shared" si="12"/>
        <v>1.1346642892636871</v>
      </c>
      <c r="S44" s="93">
        <f t="shared" si="12"/>
        <v>1.1133614193913357</v>
      </c>
      <c r="T44" s="92">
        <v>7315</v>
      </c>
      <c r="U44" s="191">
        <v>34211</v>
      </c>
      <c r="V44" s="191">
        <v>4723.971278652306</v>
      </c>
      <c r="W44" s="197"/>
      <c r="X44" s="89">
        <v>0</v>
      </c>
      <c r="Y44" s="89">
        <f t="shared" si="13"/>
        <v>0</v>
      </c>
      <c r="Z44" s="1"/>
      <c r="AA44" s="1"/>
    </row>
    <row r="45" spans="2:27">
      <c r="B45" s="206">
        <v>1539</v>
      </c>
      <c r="C45" t="s">
        <v>73</v>
      </c>
      <c r="D45" s="1">
        <v>66790</v>
      </c>
      <c r="E45" s="86">
        <f t="shared" si="5"/>
        <v>9282.8353022932588</v>
      </c>
      <c r="F45" s="87">
        <f t="shared" si="0"/>
        <v>0.90231750789336929</v>
      </c>
      <c r="G45" s="189">
        <f t="shared" si="6"/>
        <v>643.35658276290167</v>
      </c>
      <c r="H45" s="189">
        <f t="shared" si="7"/>
        <v>4628.950612979078</v>
      </c>
      <c r="I45" s="189">
        <f t="shared" si="1"/>
        <v>0</v>
      </c>
      <c r="J45" s="88">
        <f t="shared" si="2"/>
        <v>0</v>
      </c>
      <c r="K45" s="189">
        <f t="shared" si="8"/>
        <v>-71.533471790277105</v>
      </c>
      <c r="L45" s="88">
        <f t="shared" si="3"/>
        <v>-514.6833295310438</v>
      </c>
      <c r="M45" s="89">
        <f t="shared" si="9"/>
        <v>4114.2672834480345</v>
      </c>
      <c r="N45" s="89">
        <f t="shared" si="10"/>
        <v>70904.267283448033</v>
      </c>
      <c r="O45" s="89">
        <f t="shared" si="11"/>
        <v>9854.6584132658845</v>
      </c>
      <c r="P45" s="90">
        <f t="shared" si="4"/>
        <v>0.95790031073822723</v>
      </c>
      <c r="Q45" s="195">
        <v>1124.7357811471738</v>
      </c>
      <c r="R45" s="93">
        <f t="shared" si="12"/>
        <v>1.0953068139038775</v>
      </c>
      <c r="S45" s="93">
        <f t="shared" si="12"/>
        <v>1.0955980309732176</v>
      </c>
      <c r="T45" s="92">
        <v>7195</v>
      </c>
      <c r="U45" s="191">
        <v>31876</v>
      </c>
      <c r="V45" s="191">
        <v>4429.6831573096169</v>
      </c>
      <c r="W45" s="197"/>
      <c r="X45" s="89">
        <v>0</v>
      </c>
      <c r="Y45" s="89">
        <f t="shared" si="13"/>
        <v>0</v>
      </c>
      <c r="Z45" s="1"/>
      <c r="AA45" s="1"/>
    </row>
    <row r="46" spans="2:27">
      <c r="B46" s="206">
        <v>1547</v>
      </c>
      <c r="C46" t="s">
        <v>74</v>
      </c>
      <c r="D46" s="1">
        <v>43430</v>
      </c>
      <c r="E46" s="86">
        <f t="shared" si="5"/>
        <v>11489.417989417989</v>
      </c>
      <c r="F46" s="87">
        <f t="shared" si="0"/>
        <v>1.1168035055836623</v>
      </c>
      <c r="G46" s="189">
        <f t="shared" si="6"/>
        <v>-768.85633699692551</v>
      </c>
      <c r="H46" s="189">
        <f t="shared" si="7"/>
        <v>-2906.2769538483781</v>
      </c>
      <c r="I46" s="189">
        <f t="shared" si="1"/>
        <v>0</v>
      </c>
      <c r="J46" s="88">
        <f t="shared" si="2"/>
        <v>0</v>
      </c>
      <c r="K46" s="189">
        <f t="shared" si="8"/>
        <v>-71.533471790277105</v>
      </c>
      <c r="L46" s="88">
        <f t="shared" si="3"/>
        <v>-270.39652336724743</v>
      </c>
      <c r="M46" s="89">
        <f t="shared" si="9"/>
        <v>-3176.6734772156256</v>
      </c>
      <c r="N46" s="89">
        <f t="shared" si="10"/>
        <v>40253.326522784373</v>
      </c>
      <c r="O46" s="89">
        <f t="shared" si="11"/>
        <v>10649.028180630787</v>
      </c>
      <c r="P46" s="90">
        <f t="shared" si="4"/>
        <v>1.0351152699067325</v>
      </c>
      <c r="Q46" s="195">
        <v>234.60334874400451</v>
      </c>
      <c r="R46" s="93">
        <f t="shared" si="12"/>
        <v>1.2756091171076762</v>
      </c>
      <c r="S46" s="94">
        <f t="shared" si="12"/>
        <v>1.2629668442348558</v>
      </c>
      <c r="T46" s="92">
        <v>3780</v>
      </c>
      <c r="U46" s="191">
        <v>19085</v>
      </c>
      <c r="V46" s="191">
        <v>5077.1481777068366</v>
      </c>
      <c r="W46" s="197"/>
      <c r="X46" s="89">
        <v>0</v>
      </c>
      <c r="Y46" s="89">
        <f t="shared" si="13"/>
        <v>0</v>
      </c>
      <c r="Z46" s="1"/>
      <c r="AA46" s="1"/>
    </row>
    <row r="47" spans="2:27">
      <c r="B47" s="206">
        <v>1554</v>
      </c>
      <c r="C47" t="s">
        <v>75</v>
      </c>
      <c r="D47" s="1">
        <v>61439</v>
      </c>
      <c r="E47" s="86">
        <f t="shared" si="5"/>
        <v>10227.900782420509</v>
      </c>
      <c r="F47" s="87">
        <f t="shared" si="0"/>
        <v>0.99418051106588123</v>
      </c>
      <c r="G47" s="189">
        <f t="shared" si="6"/>
        <v>38.514675481461452</v>
      </c>
      <c r="H47" s="189">
        <f t="shared" si="7"/>
        <v>231.35765561713896</v>
      </c>
      <c r="I47" s="189">
        <f t="shared" si="1"/>
        <v>0</v>
      </c>
      <c r="J47" s="88">
        <f t="shared" si="2"/>
        <v>0</v>
      </c>
      <c r="K47" s="189">
        <f t="shared" si="8"/>
        <v>-71.533471790277105</v>
      </c>
      <c r="L47" s="88">
        <f t="shared" si="3"/>
        <v>-429.70156504419458</v>
      </c>
      <c r="M47" s="89">
        <f t="shared" si="9"/>
        <v>-198.34390942705562</v>
      </c>
      <c r="N47" s="89">
        <f t="shared" si="10"/>
        <v>61240.656090572942</v>
      </c>
      <c r="O47" s="89">
        <f t="shared" si="11"/>
        <v>10194.881986111694</v>
      </c>
      <c r="P47" s="90">
        <f t="shared" si="4"/>
        <v>0.99097099188033144</v>
      </c>
      <c r="Q47" s="195">
        <v>378.38245394319034</v>
      </c>
      <c r="R47" s="93">
        <f t="shared" si="12"/>
        <v>1.1487426992620571</v>
      </c>
      <c r="S47" s="94">
        <f t="shared" si="12"/>
        <v>1.1433771023769346</v>
      </c>
      <c r="T47" s="92">
        <v>6007</v>
      </c>
      <c r="U47" s="191">
        <v>28593</v>
      </c>
      <c r="V47" s="191">
        <v>4771.8624833110816</v>
      </c>
      <c r="W47" s="197"/>
      <c r="X47" s="89">
        <v>0</v>
      </c>
      <c r="Y47" s="89">
        <f t="shared" si="13"/>
        <v>0</v>
      </c>
      <c r="Z47" s="1"/>
      <c r="AA47" s="1"/>
    </row>
    <row r="48" spans="2:27">
      <c r="B48" s="206">
        <v>1557</v>
      </c>
      <c r="C48" t="s">
        <v>76</v>
      </c>
      <c r="D48" s="1">
        <v>21943</v>
      </c>
      <c r="E48" s="86">
        <f t="shared" si="5"/>
        <v>8008.3941605839418</v>
      </c>
      <c r="F48" s="87">
        <f t="shared" si="0"/>
        <v>0.77843827083959505</v>
      </c>
      <c r="G48" s="189">
        <f t="shared" si="6"/>
        <v>1458.9989134568646</v>
      </c>
      <c r="H48" s="189">
        <f t="shared" si="7"/>
        <v>3997.6570228718092</v>
      </c>
      <c r="I48" s="189">
        <f t="shared" si="1"/>
        <v>437.80723209661284</v>
      </c>
      <c r="J48" s="88">
        <f t="shared" si="2"/>
        <v>1199.5918159447192</v>
      </c>
      <c r="K48" s="189">
        <f t="shared" si="8"/>
        <v>366.2737603063357</v>
      </c>
      <c r="L48" s="88">
        <f t="shared" si="3"/>
        <v>1003.5901032393598</v>
      </c>
      <c r="M48" s="89">
        <f t="shared" si="9"/>
        <v>5001.2471261111687</v>
      </c>
      <c r="N48" s="89">
        <f t="shared" si="10"/>
        <v>26944.247126111168</v>
      </c>
      <c r="O48" s="89">
        <f t="shared" si="11"/>
        <v>9833.666834347141</v>
      </c>
      <c r="P48" s="90">
        <f t="shared" si="4"/>
        <v>0.95585987066147304</v>
      </c>
      <c r="Q48" s="195">
        <v>1915.0398549083429</v>
      </c>
      <c r="R48" s="93">
        <f t="shared" si="12"/>
        <v>1.0706803812399737</v>
      </c>
      <c r="S48" s="94">
        <f t="shared" si="12"/>
        <v>1.0464972526999448</v>
      </c>
      <c r="T48" s="92">
        <v>2740</v>
      </c>
      <c r="U48" s="191">
        <v>10597</v>
      </c>
      <c r="V48" s="191">
        <v>3913.2200886262926</v>
      </c>
      <c r="W48" s="197"/>
      <c r="X48" s="89">
        <v>0</v>
      </c>
      <c r="Y48" s="89">
        <f t="shared" si="13"/>
        <v>0</v>
      </c>
      <c r="Z48" s="1"/>
      <c r="AA48" s="1"/>
    </row>
    <row r="49" spans="2:27">
      <c r="B49" s="206">
        <v>1560</v>
      </c>
      <c r="C49" t="s">
        <v>77</v>
      </c>
      <c r="D49" s="1">
        <v>26724</v>
      </c>
      <c r="E49" s="86">
        <f t="shared" si="5"/>
        <v>8716.2426614481392</v>
      </c>
      <c r="F49" s="87">
        <f t="shared" si="0"/>
        <v>0.84724312134772073</v>
      </c>
      <c r="G49" s="189">
        <f t="shared" si="6"/>
        <v>1005.9758729037783</v>
      </c>
      <c r="H49" s="189">
        <f t="shared" si="7"/>
        <v>3084.3220263229841</v>
      </c>
      <c r="I49" s="189">
        <f t="shared" si="1"/>
        <v>190.06025679414378</v>
      </c>
      <c r="J49" s="88">
        <f t="shared" si="2"/>
        <v>582.72474733084482</v>
      </c>
      <c r="K49" s="189">
        <f t="shared" si="8"/>
        <v>118.52678500386668</v>
      </c>
      <c r="L49" s="88">
        <f t="shared" si="3"/>
        <v>363.40312282185522</v>
      </c>
      <c r="M49" s="89">
        <f t="shared" si="9"/>
        <v>3447.7251491448392</v>
      </c>
      <c r="N49" s="89">
        <f t="shared" si="10"/>
        <v>30171.725149144841</v>
      </c>
      <c r="O49" s="89">
        <f t="shared" si="11"/>
        <v>9840.7453193557867</v>
      </c>
      <c r="P49" s="90">
        <f t="shared" si="4"/>
        <v>0.95654791916655468</v>
      </c>
      <c r="Q49" s="195">
        <v>1382.9109106383175</v>
      </c>
      <c r="R49" s="93">
        <f t="shared" si="12"/>
        <v>1.1322907524136281</v>
      </c>
      <c r="S49" s="94">
        <f t="shared" si="12"/>
        <v>1.1399408496988686</v>
      </c>
      <c r="T49" s="92">
        <v>3066</v>
      </c>
      <c r="U49" s="191">
        <v>12533</v>
      </c>
      <c r="V49" s="191">
        <v>4073.1231719207026</v>
      </c>
      <c r="W49" s="197"/>
      <c r="X49" s="89">
        <v>0</v>
      </c>
      <c r="Y49" s="89">
        <f t="shared" si="13"/>
        <v>0</v>
      </c>
      <c r="Z49" s="1"/>
      <c r="AA49" s="1"/>
    </row>
    <row r="50" spans="2:27">
      <c r="B50" s="206">
        <v>1563</v>
      </c>
      <c r="C50" t="s">
        <v>78</v>
      </c>
      <c r="D50" s="1">
        <v>79790</v>
      </c>
      <c r="E50" s="86">
        <f t="shared" si="5"/>
        <v>11247.533126585846</v>
      </c>
      <c r="F50" s="87">
        <f t="shared" si="0"/>
        <v>1.0932916216042157</v>
      </c>
      <c r="G50" s="189">
        <f t="shared" si="6"/>
        <v>-614.05002478435404</v>
      </c>
      <c r="H50" s="189">
        <f t="shared" si="7"/>
        <v>-4356.0708758202072</v>
      </c>
      <c r="I50" s="189">
        <f t="shared" si="1"/>
        <v>0</v>
      </c>
      <c r="J50" s="88">
        <f t="shared" si="2"/>
        <v>0</v>
      </c>
      <c r="K50" s="189">
        <f t="shared" si="8"/>
        <v>-71.533471790277105</v>
      </c>
      <c r="L50" s="88">
        <f t="shared" si="3"/>
        <v>-507.45844888022577</v>
      </c>
      <c r="M50" s="89">
        <f t="shared" si="9"/>
        <v>-4863.5293247004329</v>
      </c>
      <c r="N50" s="89">
        <f t="shared" si="10"/>
        <v>74926.47067529957</v>
      </c>
      <c r="O50" s="89">
        <f t="shared" si="11"/>
        <v>10561.949630011217</v>
      </c>
      <c r="P50" s="90">
        <f t="shared" si="4"/>
        <v>1.026650991674132</v>
      </c>
      <c r="Q50" s="195">
        <v>-4378.7835777804221</v>
      </c>
      <c r="R50" s="93">
        <f t="shared" si="12"/>
        <v>0.98913070575623863</v>
      </c>
      <c r="S50" s="94">
        <f t="shared" si="12"/>
        <v>1.0168899304348211</v>
      </c>
      <c r="T50" s="92">
        <v>7094</v>
      </c>
      <c r="U50" s="191">
        <v>40113</v>
      </c>
      <c r="V50" s="191">
        <v>5576.6717642152098</v>
      </c>
      <c r="W50" s="197"/>
      <c r="X50" s="89">
        <v>0</v>
      </c>
      <c r="Y50" s="89">
        <f t="shared" si="13"/>
        <v>0</v>
      </c>
      <c r="Z50" s="1"/>
      <c r="AA50" s="1"/>
    </row>
    <row r="51" spans="2:27">
      <c r="B51" s="206">
        <v>1566</v>
      </c>
      <c r="C51" t="s">
        <v>79</v>
      </c>
      <c r="D51" s="1">
        <v>54198</v>
      </c>
      <c r="E51" s="86">
        <f t="shared" si="5"/>
        <v>9060.1805416248735</v>
      </c>
      <c r="F51" s="87">
        <f t="shared" si="0"/>
        <v>0.88067484353227055</v>
      </c>
      <c r="G51" s="189">
        <f t="shared" si="6"/>
        <v>785.85562959066829</v>
      </c>
      <c r="H51" s="189">
        <f t="shared" si="7"/>
        <v>4700.9883762113777</v>
      </c>
      <c r="I51" s="189">
        <f t="shared" si="1"/>
        <v>69.681998732286772</v>
      </c>
      <c r="J51" s="88">
        <f t="shared" si="2"/>
        <v>416.83771641653942</v>
      </c>
      <c r="K51" s="189">
        <f t="shared" si="8"/>
        <v>-1.8514730579903329</v>
      </c>
      <c r="L51" s="88">
        <f t="shared" si="3"/>
        <v>-11.075511832898172</v>
      </c>
      <c r="M51" s="89">
        <f t="shared" si="9"/>
        <v>4689.9128643784798</v>
      </c>
      <c r="N51" s="89">
        <f t="shared" si="10"/>
        <v>58887.912864378479</v>
      </c>
      <c r="O51" s="89">
        <f t="shared" si="11"/>
        <v>9844.1846981575509</v>
      </c>
      <c r="P51" s="90">
        <f t="shared" si="4"/>
        <v>0.95688223638839986</v>
      </c>
      <c r="Q51" s="195">
        <v>-1044.3006890285687</v>
      </c>
      <c r="R51" s="93">
        <f t="shared" si="12"/>
        <v>1.1196761703625484</v>
      </c>
      <c r="S51" s="94">
        <f t="shared" si="12"/>
        <v>1.1083372139179473</v>
      </c>
      <c r="T51" s="92">
        <v>5982</v>
      </c>
      <c r="U51" s="191">
        <v>25569</v>
      </c>
      <c r="V51" s="191">
        <v>4297.3109243697481</v>
      </c>
      <c r="W51" s="197"/>
      <c r="X51" s="89">
        <v>0</v>
      </c>
      <c r="Y51" s="89">
        <f t="shared" si="13"/>
        <v>0</v>
      </c>
      <c r="Z51" s="1"/>
      <c r="AA51" s="1"/>
    </row>
    <row r="52" spans="2:27">
      <c r="B52" s="206">
        <v>1573</v>
      </c>
      <c r="C52" t="s">
        <v>80</v>
      </c>
      <c r="D52" s="1">
        <v>23541</v>
      </c>
      <c r="E52" s="86">
        <f t="shared" si="5"/>
        <v>10995.329285380663</v>
      </c>
      <c r="F52" s="87">
        <f t="shared" si="0"/>
        <v>1.0687767041176179</v>
      </c>
      <c r="G52" s="189">
        <f t="shared" si="6"/>
        <v>-452.63956641303724</v>
      </c>
      <c r="H52" s="189">
        <f t="shared" si="7"/>
        <v>-969.10131169031274</v>
      </c>
      <c r="I52" s="189">
        <f t="shared" si="1"/>
        <v>0</v>
      </c>
      <c r="J52" s="88">
        <f t="shared" si="2"/>
        <v>0</v>
      </c>
      <c r="K52" s="189">
        <f t="shared" si="8"/>
        <v>-71.533471790277105</v>
      </c>
      <c r="L52" s="88">
        <f t="shared" si="3"/>
        <v>-153.15316310298329</v>
      </c>
      <c r="M52" s="89">
        <f t="shared" si="9"/>
        <v>-1122.2544747932961</v>
      </c>
      <c r="N52" s="89">
        <f t="shared" si="10"/>
        <v>22418.745525206705</v>
      </c>
      <c r="O52" s="89">
        <f t="shared" si="11"/>
        <v>10471.156247177349</v>
      </c>
      <c r="P52" s="90">
        <f t="shared" si="4"/>
        <v>1.0178256213789567</v>
      </c>
      <c r="Q52" s="195">
        <v>284.95720890500343</v>
      </c>
      <c r="R52" s="93">
        <f t="shared" si="12"/>
        <v>1.1455523149835947</v>
      </c>
      <c r="S52" s="94">
        <f t="shared" si="12"/>
        <v>1.1726097239067879</v>
      </c>
      <c r="T52" s="92">
        <v>2141</v>
      </c>
      <c r="U52" s="191">
        <v>10972</v>
      </c>
      <c r="V52" s="191">
        <v>5060.8856088560888</v>
      </c>
      <c r="W52" s="197"/>
      <c r="X52" s="89">
        <v>0</v>
      </c>
      <c r="Y52" s="89">
        <f t="shared" si="13"/>
        <v>0</v>
      </c>
      <c r="Z52" s="1"/>
      <c r="AA52" s="1"/>
    </row>
    <row r="53" spans="2:27">
      <c r="B53" s="206">
        <v>1576</v>
      </c>
      <c r="C53" t="s">
        <v>81</v>
      </c>
      <c r="D53" s="1">
        <v>33964</v>
      </c>
      <c r="E53" s="86">
        <f t="shared" si="5"/>
        <v>10075.348561257786</v>
      </c>
      <c r="F53" s="87">
        <f t="shared" si="0"/>
        <v>0.97935200926221988</v>
      </c>
      <c r="G53" s="189">
        <f t="shared" si="6"/>
        <v>136.14809702560422</v>
      </c>
      <c r="H53" s="189">
        <f t="shared" si="7"/>
        <v>458.95523507331183</v>
      </c>
      <c r="I53" s="189">
        <f t="shared" si="1"/>
        <v>0</v>
      </c>
      <c r="J53" s="88">
        <f t="shared" si="2"/>
        <v>0</v>
      </c>
      <c r="K53" s="189">
        <f t="shared" si="8"/>
        <v>-71.533471790277105</v>
      </c>
      <c r="L53" s="88">
        <f t="shared" si="3"/>
        <v>-241.1393334050241</v>
      </c>
      <c r="M53" s="89">
        <f t="shared" si="9"/>
        <v>217.81590166828772</v>
      </c>
      <c r="N53" s="89">
        <f t="shared" si="10"/>
        <v>34181.815901668291</v>
      </c>
      <c r="O53" s="89">
        <f t="shared" si="11"/>
        <v>10139.963186493116</v>
      </c>
      <c r="P53" s="90">
        <f t="shared" si="4"/>
        <v>0.98563273123101358</v>
      </c>
      <c r="Q53" s="195">
        <v>177.80433032170782</v>
      </c>
      <c r="R53" s="93">
        <f t="shared" si="12"/>
        <v>1.1917914300464636</v>
      </c>
      <c r="S53" s="94">
        <f t="shared" si="12"/>
        <v>1.2067458064603076</v>
      </c>
      <c r="T53" s="92">
        <v>3371</v>
      </c>
      <c r="U53" s="191">
        <v>15496</v>
      </c>
      <c r="V53" s="191">
        <v>4565.7041838538598</v>
      </c>
      <c r="W53" s="197"/>
      <c r="X53" s="89">
        <v>0</v>
      </c>
      <c r="Y53" s="89">
        <f t="shared" si="13"/>
        <v>0</v>
      </c>
      <c r="Z53" s="1"/>
      <c r="AA53" s="1"/>
    </row>
    <row r="54" spans="2:27">
      <c r="B54" s="206">
        <v>1577</v>
      </c>
      <c r="C54" t="s">
        <v>82</v>
      </c>
      <c r="D54" s="1">
        <v>93943</v>
      </c>
      <c r="E54" s="86">
        <f t="shared" si="5"/>
        <v>8533.290943773276</v>
      </c>
      <c r="F54" s="87">
        <f t="shared" si="0"/>
        <v>0.82945970361150267</v>
      </c>
      <c r="G54" s="189">
        <f t="shared" si="6"/>
        <v>1123.0649722156907</v>
      </c>
      <c r="H54" s="189">
        <f t="shared" si="7"/>
        <v>12363.822279122538</v>
      </c>
      <c r="I54" s="189">
        <f t="shared" si="1"/>
        <v>254.09335798034587</v>
      </c>
      <c r="J54" s="88">
        <f t="shared" si="2"/>
        <v>2797.3137780056281</v>
      </c>
      <c r="K54" s="189">
        <f t="shared" si="8"/>
        <v>182.55988619006877</v>
      </c>
      <c r="L54" s="88">
        <f t="shared" si="3"/>
        <v>2009.8017870664671</v>
      </c>
      <c r="M54" s="89">
        <f t="shared" si="9"/>
        <v>14373.624066189004</v>
      </c>
      <c r="N54" s="89">
        <f t="shared" si="10"/>
        <v>108316.624066189</v>
      </c>
      <c r="O54" s="89">
        <f t="shared" si="11"/>
        <v>9838.9158021790354</v>
      </c>
      <c r="P54" s="90">
        <f t="shared" si="4"/>
        <v>0.95637008498919229</v>
      </c>
      <c r="Q54" s="195">
        <v>4678.7996396664021</v>
      </c>
      <c r="R54" s="93">
        <f t="shared" si="12"/>
        <v>1.096193323812924</v>
      </c>
      <c r="S54" s="94">
        <f t="shared" si="12"/>
        <v>1.1194230072996325</v>
      </c>
      <c r="T54" s="92">
        <v>11009</v>
      </c>
      <c r="U54" s="191">
        <v>44816</v>
      </c>
      <c r="V54" s="191">
        <v>4026.2330428532928</v>
      </c>
      <c r="W54" s="197"/>
      <c r="X54" s="89">
        <v>0</v>
      </c>
      <c r="Y54" s="89">
        <f t="shared" si="13"/>
        <v>0</v>
      </c>
      <c r="Z54" s="1"/>
      <c r="AA54" s="1"/>
    </row>
    <row r="55" spans="2:27">
      <c r="B55" s="206">
        <v>1578</v>
      </c>
      <c r="C55" t="s">
        <v>83</v>
      </c>
      <c r="D55" s="1">
        <v>25301</v>
      </c>
      <c r="E55" s="86">
        <f t="shared" si="5"/>
        <v>9933.6474283470761</v>
      </c>
      <c r="F55" s="87">
        <f t="shared" si="0"/>
        <v>0.96557826353153009</v>
      </c>
      <c r="G55" s="189">
        <f t="shared" si="6"/>
        <v>226.83682208845858</v>
      </c>
      <c r="H55" s="189">
        <f t="shared" si="7"/>
        <v>577.75338585930399</v>
      </c>
      <c r="I55" s="189">
        <f t="shared" si="1"/>
        <v>0</v>
      </c>
      <c r="J55" s="88">
        <f t="shared" si="2"/>
        <v>0</v>
      </c>
      <c r="K55" s="189">
        <f t="shared" si="8"/>
        <v>-71.533471790277105</v>
      </c>
      <c r="L55" s="88">
        <f t="shared" si="3"/>
        <v>-182.19575264983578</v>
      </c>
      <c r="M55" s="89">
        <f t="shared" si="9"/>
        <v>395.55763320946824</v>
      </c>
      <c r="N55" s="89">
        <f t="shared" si="10"/>
        <v>25696.557633209468</v>
      </c>
      <c r="O55" s="89">
        <f t="shared" si="11"/>
        <v>10088.950778645256</v>
      </c>
      <c r="P55" s="90">
        <f t="shared" si="4"/>
        <v>0.98067418276796481</v>
      </c>
      <c r="Q55" s="195">
        <v>-2748.6771696203141</v>
      </c>
      <c r="R55" s="93">
        <f t="shared" si="12"/>
        <v>0.72467620995228355</v>
      </c>
      <c r="S55" s="93">
        <f t="shared" si="12"/>
        <v>0.69691345981170927</v>
      </c>
      <c r="T55" s="92">
        <v>2547</v>
      </c>
      <c r="U55" s="191">
        <v>14670</v>
      </c>
      <c r="V55" s="191">
        <v>5853.9505187549876</v>
      </c>
      <c r="W55" s="197"/>
      <c r="X55" s="89">
        <v>0</v>
      </c>
      <c r="Y55" s="89">
        <f t="shared" si="13"/>
        <v>0</v>
      </c>
      <c r="Z55" s="1"/>
      <c r="AA55" s="1"/>
    </row>
    <row r="56" spans="2:27">
      <c r="B56" s="206">
        <v>1579</v>
      </c>
      <c r="C56" t="s">
        <v>84</v>
      </c>
      <c r="D56" s="1">
        <v>129135</v>
      </c>
      <c r="E56" s="86">
        <f t="shared" si="5"/>
        <v>9538.7058649726696</v>
      </c>
      <c r="F56" s="87">
        <f t="shared" si="0"/>
        <v>0.92718884094428788</v>
      </c>
      <c r="G56" s="189">
        <f t="shared" si="6"/>
        <v>479.59942264807876</v>
      </c>
      <c r="H56" s="189">
        <f t="shared" si="7"/>
        <v>6492.8169838096901</v>
      </c>
      <c r="I56" s="189">
        <f t="shared" si="1"/>
        <v>0</v>
      </c>
      <c r="J56" s="88">
        <f t="shared" si="2"/>
        <v>0</v>
      </c>
      <c r="K56" s="189">
        <f t="shared" si="8"/>
        <v>-71.533471790277105</v>
      </c>
      <c r="L56" s="88">
        <f t="shared" si="3"/>
        <v>-968.42014109677143</v>
      </c>
      <c r="M56" s="89">
        <f t="shared" si="9"/>
        <v>5524.3968427129184</v>
      </c>
      <c r="N56" s="89">
        <f t="shared" si="10"/>
        <v>134659.39684271291</v>
      </c>
      <c r="O56" s="89">
        <f t="shared" si="11"/>
        <v>9946.7718158304724</v>
      </c>
      <c r="P56" s="90">
        <f t="shared" si="4"/>
        <v>0.96685399063655797</v>
      </c>
      <c r="Q56" s="195">
        <v>2417.3985119831668</v>
      </c>
      <c r="R56" s="93">
        <f t="shared" si="12"/>
        <v>1.2737036710978078</v>
      </c>
      <c r="S56" s="93">
        <f t="shared" si="12"/>
        <v>1.2606035908536335</v>
      </c>
      <c r="T56" s="92">
        <v>13538</v>
      </c>
      <c r="U56" s="191">
        <v>56795</v>
      </c>
      <c r="V56" s="191">
        <v>4219.5393759286781</v>
      </c>
      <c r="W56" s="197"/>
      <c r="X56" s="89">
        <v>0</v>
      </c>
      <c r="Y56" s="89">
        <f t="shared" si="13"/>
        <v>0</v>
      </c>
      <c r="Z56" s="1"/>
      <c r="AA56" s="1"/>
    </row>
    <row r="57" spans="2:27">
      <c r="B57" s="206">
        <v>1580</v>
      </c>
      <c r="C57" s="229" t="s">
        <v>85</v>
      </c>
      <c r="D57" s="1">
        <v>93360.467848513057</v>
      </c>
      <c r="E57" s="86">
        <f t="shared" si="5"/>
        <v>9868.9712313438758</v>
      </c>
      <c r="F57" s="87">
        <f t="shared" si="0"/>
        <v>0.95929155661499876</v>
      </c>
      <c r="G57" s="189">
        <f t="shared" si="6"/>
        <v>268.22958817050676</v>
      </c>
      <c r="H57" s="189">
        <f t="shared" si="7"/>
        <v>2537.451904092994</v>
      </c>
      <c r="I57" s="189">
        <f t="shared" si="1"/>
        <v>0</v>
      </c>
      <c r="J57" s="88">
        <f t="shared" si="2"/>
        <v>0</v>
      </c>
      <c r="K57" s="189">
        <f t="shared" si="8"/>
        <v>-71.533471790277105</v>
      </c>
      <c r="L57" s="88">
        <f t="shared" si="3"/>
        <v>-676.7066431360214</v>
      </c>
      <c r="M57" s="89">
        <f t="shared" si="9"/>
        <v>1860.7452609569727</v>
      </c>
      <c r="N57" s="89">
        <f t="shared" si="10"/>
        <v>95221.213109470031</v>
      </c>
      <c r="O57" s="89">
        <f t="shared" si="11"/>
        <v>10065.667347724106</v>
      </c>
      <c r="P57" s="90">
        <f t="shared" si="4"/>
        <v>0.97841096827801377</v>
      </c>
      <c r="Q57" s="195">
        <v>548.41975500829631</v>
      </c>
      <c r="R57" s="93">
        <f t="shared" si="12"/>
        <v>1.1606108585420702</v>
      </c>
      <c r="S57" s="93">
        <f t="shared" si="12"/>
        <v>1.1489627450340745</v>
      </c>
      <c r="T57" s="92">
        <v>9460</v>
      </c>
      <c r="U57" s="191">
        <v>43210.218758000003</v>
      </c>
      <c r="V57" s="191">
        <v>4592.434770751408</v>
      </c>
      <c r="W57" s="197"/>
      <c r="X57" s="89">
        <v>0</v>
      </c>
      <c r="Y57" s="89">
        <f t="shared" si="13"/>
        <v>0</v>
      </c>
      <c r="Z57" s="1"/>
      <c r="AA57" s="1"/>
    </row>
    <row r="58" spans="2:27">
      <c r="B58" s="206">
        <v>1804</v>
      </c>
      <c r="C58" t="s">
        <v>86</v>
      </c>
      <c r="D58" s="1">
        <v>568440</v>
      </c>
      <c r="E58" s="86">
        <f t="shared" si="5"/>
        <v>10597.710578321339</v>
      </c>
      <c r="F58" s="87">
        <f t="shared" si="0"/>
        <v>1.0301270556899529</v>
      </c>
      <c r="G58" s="189">
        <f t="shared" si="6"/>
        <v>-198.16359389506979</v>
      </c>
      <c r="H58" s="189">
        <f t="shared" si="7"/>
        <v>-10629.098849343754</v>
      </c>
      <c r="I58" s="189">
        <f t="shared" si="1"/>
        <v>0</v>
      </c>
      <c r="J58" s="88">
        <f t="shared" si="2"/>
        <v>0</v>
      </c>
      <c r="K58" s="189">
        <f t="shared" si="8"/>
        <v>-71.533471790277105</v>
      </c>
      <c r="L58" s="88">
        <f t="shared" si="3"/>
        <v>-3836.9123598868832</v>
      </c>
      <c r="M58" s="89">
        <f t="shared" si="9"/>
        <v>-14466.011209230637</v>
      </c>
      <c r="N58" s="89">
        <f t="shared" si="10"/>
        <v>553973.98879076936</v>
      </c>
      <c r="O58" s="89">
        <f t="shared" si="11"/>
        <v>10328.013512635993</v>
      </c>
      <c r="P58" s="90">
        <f t="shared" si="4"/>
        <v>1.0039117479449973</v>
      </c>
      <c r="Q58" s="195">
        <v>-7181.7572857325322</v>
      </c>
      <c r="R58" s="93">
        <f t="shared" si="12"/>
        <v>1.1361412369506889</v>
      </c>
      <c r="S58" s="93">
        <f t="shared" si="12"/>
        <v>1.1396060247432001</v>
      </c>
      <c r="T58" s="92">
        <v>53638</v>
      </c>
      <c r="U58" s="191">
        <v>266106</v>
      </c>
      <c r="V58" s="191">
        <v>4953.1130758492318</v>
      </c>
      <c r="W58" s="197"/>
      <c r="X58" s="89">
        <v>0</v>
      </c>
      <c r="Y58" s="89">
        <f t="shared" si="13"/>
        <v>0</v>
      </c>
      <c r="Z58" s="1"/>
      <c r="AA58" s="1"/>
    </row>
    <row r="59" spans="2:27">
      <c r="B59" s="206">
        <v>1806</v>
      </c>
      <c r="C59" t="s">
        <v>87</v>
      </c>
      <c r="D59" s="1">
        <v>217152</v>
      </c>
      <c r="E59" s="86">
        <f t="shared" si="5"/>
        <v>10031.505520395436</v>
      </c>
      <c r="F59" s="87">
        <f t="shared" si="0"/>
        <v>0.97509034328613509</v>
      </c>
      <c r="G59" s="189">
        <f t="shared" si="6"/>
        <v>164.20764317750815</v>
      </c>
      <c r="H59" s="189">
        <f t="shared" si="7"/>
        <v>3554.6028518635189</v>
      </c>
      <c r="I59" s="189">
        <f t="shared" si="1"/>
        <v>0</v>
      </c>
      <c r="J59" s="88">
        <f t="shared" si="2"/>
        <v>0</v>
      </c>
      <c r="K59" s="189">
        <f t="shared" si="8"/>
        <v>-71.533471790277105</v>
      </c>
      <c r="L59" s="88">
        <f t="shared" si="3"/>
        <v>-1548.4850638441285</v>
      </c>
      <c r="M59" s="89">
        <f t="shared" si="9"/>
        <v>2006.1177880193904</v>
      </c>
      <c r="N59" s="89">
        <f t="shared" si="10"/>
        <v>219158.11778801939</v>
      </c>
      <c r="O59" s="89">
        <f t="shared" si="11"/>
        <v>10124.179691782667</v>
      </c>
      <c r="P59" s="90">
        <f t="shared" si="4"/>
        <v>0.98409853147962278</v>
      </c>
      <c r="Q59" s="195">
        <v>-1556.8726851159968</v>
      </c>
      <c r="R59" s="93">
        <f t="shared" si="12"/>
        <v>1.0610869606484556</v>
      </c>
      <c r="S59" s="93">
        <f t="shared" si="12"/>
        <v>1.0557550038047219</v>
      </c>
      <c r="T59" s="92">
        <v>21647</v>
      </c>
      <c r="U59" s="191">
        <v>105358</v>
      </c>
      <c r="V59" s="191">
        <v>4879.7184011856789</v>
      </c>
      <c r="W59" s="197"/>
      <c r="X59" s="89">
        <v>0</v>
      </c>
      <c r="Y59" s="89">
        <f t="shared" si="13"/>
        <v>0</v>
      </c>
      <c r="Z59" s="1"/>
      <c r="AA59" s="1"/>
    </row>
    <row r="60" spans="2:27">
      <c r="B60" s="206">
        <v>1811</v>
      </c>
      <c r="C60" t="s">
        <v>88</v>
      </c>
      <c r="D60" s="1">
        <v>13057</v>
      </c>
      <c r="E60" s="86">
        <f t="shared" si="5"/>
        <v>9593.6811168258628</v>
      </c>
      <c r="F60" s="87">
        <f t="shared" si="0"/>
        <v>0.93253258890841795</v>
      </c>
      <c r="G60" s="189">
        <f t="shared" si="6"/>
        <v>444.41526146203512</v>
      </c>
      <c r="H60" s="189">
        <f t="shared" si="7"/>
        <v>604.84917084982976</v>
      </c>
      <c r="I60" s="189">
        <f t="shared" si="1"/>
        <v>0</v>
      </c>
      <c r="J60" s="88">
        <f t="shared" si="2"/>
        <v>0</v>
      </c>
      <c r="K60" s="189">
        <f t="shared" si="8"/>
        <v>-71.533471790277105</v>
      </c>
      <c r="L60" s="88">
        <f t="shared" si="3"/>
        <v>-97.357055106567145</v>
      </c>
      <c r="M60" s="89">
        <f t="shared" si="9"/>
        <v>507.49211574326262</v>
      </c>
      <c r="N60" s="89">
        <f t="shared" si="10"/>
        <v>13564.492115743262</v>
      </c>
      <c r="O60" s="89">
        <f t="shared" si="11"/>
        <v>9966.562906497622</v>
      </c>
      <c r="P60" s="90">
        <f t="shared" si="4"/>
        <v>0.96877773990364469</v>
      </c>
      <c r="Q60" s="195">
        <v>-1474.6048244417916</v>
      </c>
      <c r="R60" s="93">
        <f t="shared" si="12"/>
        <v>0.59309419228892146</v>
      </c>
      <c r="S60" s="93">
        <f t="shared" si="12"/>
        <v>0.60831110962893298</v>
      </c>
      <c r="T60" s="92">
        <v>1361</v>
      </c>
      <c r="U60" s="191">
        <v>8196</v>
      </c>
      <c r="V60" s="191">
        <v>5965.0655021834064</v>
      </c>
      <c r="W60" s="197"/>
      <c r="X60" s="89">
        <v>0</v>
      </c>
      <c r="Y60" s="89">
        <f t="shared" si="13"/>
        <v>0</v>
      </c>
      <c r="Z60" s="1"/>
      <c r="AA60" s="1"/>
    </row>
    <row r="61" spans="2:27">
      <c r="B61" s="206">
        <v>1812</v>
      </c>
      <c r="C61" t="s">
        <v>89</v>
      </c>
      <c r="D61" s="1">
        <v>16101</v>
      </c>
      <c r="E61" s="86">
        <f t="shared" si="5"/>
        <v>8026.4207377866405</v>
      </c>
      <c r="F61" s="87">
        <f t="shared" si="0"/>
        <v>0.78019050447163718</v>
      </c>
      <c r="G61" s="189">
        <f t="shared" si="6"/>
        <v>1447.4619040471373</v>
      </c>
      <c r="H61" s="189">
        <f t="shared" si="7"/>
        <v>2903.6085795185577</v>
      </c>
      <c r="I61" s="189">
        <f t="shared" si="1"/>
        <v>431.49793007566831</v>
      </c>
      <c r="J61" s="88">
        <f t="shared" si="2"/>
        <v>865.58484773179066</v>
      </c>
      <c r="K61" s="189">
        <f t="shared" si="8"/>
        <v>359.96445828539117</v>
      </c>
      <c r="L61" s="88">
        <f t="shared" si="3"/>
        <v>722.08870332049469</v>
      </c>
      <c r="M61" s="89">
        <f t="shared" si="9"/>
        <v>3625.6972828390526</v>
      </c>
      <c r="N61" s="89">
        <f t="shared" si="10"/>
        <v>19726.697282839054</v>
      </c>
      <c r="O61" s="89">
        <f t="shared" si="11"/>
        <v>9833.8471001191683</v>
      </c>
      <c r="P61" s="90">
        <f t="shared" si="4"/>
        <v>0.95587739299779351</v>
      </c>
      <c r="Q61" s="195">
        <v>1399.3771711482241</v>
      </c>
      <c r="R61" s="93">
        <f t="shared" si="12"/>
        <v>1.1900163220892275</v>
      </c>
      <c r="S61" s="93">
        <f t="shared" si="12"/>
        <v>1.1605395321109579</v>
      </c>
      <c r="T61" s="92">
        <v>2006</v>
      </c>
      <c r="U61" s="191">
        <v>7352</v>
      </c>
      <c r="V61" s="191">
        <v>3715.0075795856492</v>
      </c>
      <c r="W61" s="197"/>
      <c r="X61" s="89">
        <v>0</v>
      </c>
      <c r="Y61" s="89">
        <f t="shared" si="13"/>
        <v>0</v>
      </c>
      <c r="Z61" s="1"/>
      <c r="AA61" s="1"/>
    </row>
    <row r="62" spans="2:27">
      <c r="B62" s="206">
        <v>1813</v>
      </c>
      <c r="C62" t="s">
        <v>90</v>
      </c>
      <c r="D62" s="1">
        <v>67674</v>
      </c>
      <c r="E62" s="86">
        <f t="shared" si="5"/>
        <v>8630.7868894273688</v>
      </c>
      <c r="F62" s="87">
        <f t="shared" si="0"/>
        <v>0.83893658172551755</v>
      </c>
      <c r="G62" s="189">
        <f t="shared" si="6"/>
        <v>1060.6675669970714</v>
      </c>
      <c r="H62" s="189">
        <f t="shared" si="7"/>
        <v>8316.6943928240362</v>
      </c>
      <c r="I62" s="189">
        <f t="shared" si="1"/>
        <v>219.96977700141341</v>
      </c>
      <c r="J62" s="88">
        <f t="shared" si="2"/>
        <v>1724.7830214680826</v>
      </c>
      <c r="K62" s="189">
        <f t="shared" si="8"/>
        <v>148.4363052111363</v>
      </c>
      <c r="L62" s="88">
        <f t="shared" si="3"/>
        <v>1163.8890691605197</v>
      </c>
      <c r="M62" s="89">
        <f t="shared" si="9"/>
        <v>9480.5834619845555</v>
      </c>
      <c r="N62" s="89">
        <f t="shared" si="10"/>
        <v>77154.583461984555</v>
      </c>
      <c r="O62" s="89">
        <f t="shared" si="11"/>
        <v>9839.8907616355773</v>
      </c>
      <c r="P62" s="90">
        <f t="shared" si="4"/>
        <v>0.95646485377033252</v>
      </c>
      <c r="Q62" s="195">
        <v>5829.2058220205536</v>
      </c>
      <c r="R62" s="93">
        <f t="shared" si="12"/>
        <v>1.089477584290478</v>
      </c>
      <c r="S62" s="93">
        <f t="shared" si="12"/>
        <v>1.0886781412662625</v>
      </c>
      <c r="T62" s="92">
        <v>7841</v>
      </c>
      <c r="U62" s="191">
        <v>32388</v>
      </c>
      <c r="V62" s="191">
        <v>4132.1765756570558</v>
      </c>
      <c r="W62" s="197"/>
      <c r="X62" s="89">
        <v>0</v>
      </c>
      <c r="Y62" s="89">
        <f t="shared" si="13"/>
        <v>0</v>
      </c>
      <c r="Z62" s="1"/>
      <c r="AA62" s="1"/>
    </row>
    <row r="63" spans="2:27">
      <c r="B63" s="206">
        <v>1815</v>
      </c>
      <c r="C63" t="s">
        <v>91</v>
      </c>
      <c r="D63" s="1">
        <v>9249</v>
      </c>
      <c r="E63" s="86">
        <f t="shared" si="5"/>
        <v>7694.6755407653909</v>
      </c>
      <c r="F63" s="87">
        <f t="shared" si="0"/>
        <v>0.74794394513024076</v>
      </c>
      <c r="G63" s="189">
        <f t="shared" si="6"/>
        <v>1659.7788301407372</v>
      </c>
      <c r="H63" s="189">
        <f t="shared" si="7"/>
        <v>1995.0541538291661</v>
      </c>
      <c r="I63" s="189">
        <f t="shared" si="1"/>
        <v>547.6087490331056</v>
      </c>
      <c r="J63" s="88">
        <f t="shared" si="2"/>
        <v>658.22571633779296</v>
      </c>
      <c r="K63" s="189">
        <f t="shared" si="8"/>
        <v>476.07527724282852</v>
      </c>
      <c r="L63" s="88">
        <f t="shared" si="3"/>
        <v>572.24248324587984</v>
      </c>
      <c r="M63" s="89">
        <f t="shared" si="9"/>
        <v>2567.296637075046</v>
      </c>
      <c r="N63" s="89">
        <f t="shared" si="10"/>
        <v>11816.296637075046</v>
      </c>
      <c r="O63" s="89">
        <f t="shared" si="11"/>
        <v>9830.5296481489568</v>
      </c>
      <c r="P63" s="90">
        <f t="shared" si="4"/>
        <v>0.95555492740437964</v>
      </c>
      <c r="Q63" s="195">
        <v>837.4313159123451</v>
      </c>
      <c r="R63" s="93">
        <f t="shared" si="12"/>
        <v>1.1252297794117647</v>
      </c>
      <c r="S63" s="93">
        <f t="shared" si="12"/>
        <v>1.1340701695091513</v>
      </c>
      <c r="T63" s="92">
        <v>1202</v>
      </c>
      <c r="U63" s="191">
        <v>4352</v>
      </c>
      <c r="V63" s="191">
        <v>3605.6338028169016</v>
      </c>
      <c r="W63" s="197"/>
      <c r="X63" s="89">
        <v>0</v>
      </c>
      <c r="Y63" s="89">
        <f t="shared" si="13"/>
        <v>0</v>
      </c>
      <c r="Z63" s="1"/>
      <c r="AA63" s="1"/>
    </row>
    <row r="64" spans="2:27">
      <c r="B64" s="206">
        <v>1816</v>
      </c>
      <c r="C64" t="s">
        <v>92</v>
      </c>
      <c r="D64" s="1">
        <v>3840</v>
      </c>
      <c r="E64" s="86">
        <f t="shared" si="5"/>
        <v>8050.3144654088046</v>
      </c>
      <c r="F64" s="87">
        <f t="shared" si="0"/>
        <v>0.78251304150479861</v>
      </c>
      <c r="G64" s="189">
        <f t="shared" si="6"/>
        <v>1432.1699183689523</v>
      </c>
      <c r="H64" s="189">
        <f t="shared" si="7"/>
        <v>683.14505106199022</v>
      </c>
      <c r="I64" s="189">
        <f t="shared" si="1"/>
        <v>423.13512540791089</v>
      </c>
      <c r="J64" s="88">
        <f t="shared" si="2"/>
        <v>201.8354548195735</v>
      </c>
      <c r="K64" s="189">
        <f t="shared" si="8"/>
        <v>351.60165361763381</v>
      </c>
      <c r="L64" s="88">
        <f t="shared" si="3"/>
        <v>167.71398877561134</v>
      </c>
      <c r="M64" s="89">
        <f t="shared" si="9"/>
        <v>850.85903983760159</v>
      </c>
      <c r="N64" s="89">
        <f t="shared" si="10"/>
        <v>4690.8590398376018</v>
      </c>
      <c r="O64" s="89">
        <f t="shared" si="11"/>
        <v>9834.086037395391</v>
      </c>
      <c r="P64" s="90">
        <f t="shared" si="4"/>
        <v>0.95590061836812523</v>
      </c>
      <c r="Q64" s="195">
        <v>-7.8058172294597625</v>
      </c>
      <c r="R64" s="93">
        <f t="shared" si="12"/>
        <v>1.3035392921415716</v>
      </c>
      <c r="S64" s="93">
        <f t="shared" si="12"/>
        <v>1.2697347322988233</v>
      </c>
      <c r="T64" s="92">
        <v>477</v>
      </c>
      <c r="U64" s="191">
        <v>1667</v>
      </c>
      <c r="V64" s="191">
        <v>3546.8085106382978</v>
      </c>
      <c r="W64" s="197"/>
      <c r="X64" s="89">
        <v>0</v>
      </c>
      <c r="Y64" s="89">
        <f t="shared" si="13"/>
        <v>0</v>
      </c>
      <c r="Z64" s="1"/>
      <c r="AA64" s="1"/>
    </row>
    <row r="65" spans="2:27">
      <c r="B65" s="206">
        <v>1818</v>
      </c>
      <c r="C65" t="s">
        <v>64</v>
      </c>
      <c r="D65" s="1">
        <v>16809</v>
      </c>
      <c r="E65" s="86">
        <f t="shared" si="5"/>
        <v>8969.5837780149413</v>
      </c>
      <c r="F65" s="87">
        <f t="shared" si="0"/>
        <v>0.87186858517459787</v>
      </c>
      <c r="G65" s="189">
        <f t="shared" si="6"/>
        <v>843.83755830102484</v>
      </c>
      <c r="H65" s="189">
        <f t="shared" si="7"/>
        <v>1581.3515842561205</v>
      </c>
      <c r="I65" s="189">
        <f t="shared" si="1"/>
        <v>101.39086599576302</v>
      </c>
      <c r="J65" s="88">
        <f t="shared" si="2"/>
        <v>190.00648287605989</v>
      </c>
      <c r="K65" s="189">
        <f t="shared" si="8"/>
        <v>29.857394205485917</v>
      </c>
      <c r="L65" s="88">
        <f t="shared" si="3"/>
        <v>55.952756741080606</v>
      </c>
      <c r="M65" s="89">
        <f t="shared" si="9"/>
        <v>1637.3043409972011</v>
      </c>
      <c r="N65" s="89">
        <f t="shared" si="10"/>
        <v>18446.304340997202</v>
      </c>
      <c r="O65" s="89">
        <f t="shared" si="11"/>
        <v>9843.2787305214533</v>
      </c>
      <c r="P65" s="90">
        <f t="shared" si="4"/>
        <v>0.95679417380482334</v>
      </c>
      <c r="Q65" s="195">
        <v>642.60576207964561</v>
      </c>
      <c r="R65" s="93">
        <f t="shared" si="12"/>
        <v>0.93808370805949504</v>
      </c>
      <c r="S65" s="93">
        <f t="shared" si="12"/>
        <v>0.95256245507808246</v>
      </c>
      <c r="T65" s="92">
        <v>1874</v>
      </c>
      <c r="U65" s="191">
        <v>8673</v>
      </c>
      <c r="V65" s="191">
        <v>4593.75</v>
      </c>
      <c r="W65" s="197"/>
      <c r="X65" s="89">
        <v>0</v>
      </c>
      <c r="Y65" s="89">
        <f t="shared" si="13"/>
        <v>0</v>
      </c>
      <c r="Z65" s="1"/>
      <c r="AA65" s="1"/>
    </row>
    <row r="66" spans="2:27">
      <c r="B66" s="206">
        <v>1820</v>
      </c>
      <c r="C66" t="s">
        <v>93</v>
      </c>
      <c r="D66" s="1">
        <v>73924</v>
      </c>
      <c r="E66" s="86">
        <f t="shared" si="5"/>
        <v>9871.0108158632665</v>
      </c>
      <c r="F66" s="87">
        <f t="shared" si="0"/>
        <v>0.95948980992454735</v>
      </c>
      <c r="G66" s="189">
        <f t="shared" si="6"/>
        <v>266.92425407809674</v>
      </c>
      <c r="H66" s="189">
        <f t="shared" si="7"/>
        <v>1998.9957387908664</v>
      </c>
      <c r="I66" s="189">
        <f t="shared" si="1"/>
        <v>0</v>
      </c>
      <c r="J66" s="88">
        <f t="shared" si="2"/>
        <v>0</v>
      </c>
      <c r="K66" s="189">
        <f t="shared" si="8"/>
        <v>-71.533471790277105</v>
      </c>
      <c r="L66" s="88">
        <f t="shared" si="3"/>
        <v>-535.71417023738525</v>
      </c>
      <c r="M66" s="89">
        <f t="shared" si="9"/>
        <v>1463.2815685534811</v>
      </c>
      <c r="N66" s="89">
        <f t="shared" si="10"/>
        <v>75387.281568553488</v>
      </c>
      <c r="O66" s="89">
        <f t="shared" si="11"/>
        <v>10066.401598151087</v>
      </c>
      <c r="P66" s="90">
        <f t="shared" si="4"/>
        <v>0.97848233946945129</v>
      </c>
      <c r="Q66" s="195">
        <v>1385.1951319428226</v>
      </c>
      <c r="R66" s="93">
        <f t="shared" si="12"/>
        <v>1.3093311674112025</v>
      </c>
      <c r="S66" s="93">
        <f t="shared" si="12"/>
        <v>1.3019304532947824</v>
      </c>
      <c r="T66" s="92">
        <v>7489</v>
      </c>
      <c r="U66" s="191">
        <v>32011</v>
      </c>
      <c r="V66" s="191">
        <v>4288.1446751507037</v>
      </c>
      <c r="W66" s="197"/>
      <c r="X66" s="89">
        <v>0</v>
      </c>
      <c r="Y66" s="89">
        <f t="shared" si="13"/>
        <v>0</v>
      </c>
      <c r="Z66" s="1"/>
      <c r="AA66" s="1"/>
    </row>
    <row r="67" spans="2:27">
      <c r="B67" s="206">
        <v>1822</v>
      </c>
      <c r="C67" t="s">
        <v>94</v>
      </c>
      <c r="D67" s="1">
        <v>19136</v>
      </c>
      <c r="E67" s="86">
        <f t="shared" si="5"/>
        <v>8000</v>
      </c>
      <c r="F67" s="87">
        <f t="shared" si="0"/>
        <v>0.77762233499539368</v>
      </c>
      <c r="G67" s="189">
        <f t="shared" si="6"/>
        <v>1464.3711762305873</v>
      </c>
      <c r="H67" s="189">
        <f t="shared" si="7"/>
        <v>3502.7758535435646</v>
      </c>
      <c r="I67" s="189">
        <f t="shared" si="1"/>
        <v>440.74518830099248</v>
      </c>
      <c r="J67" s="88">
        <f t="shared" si="2"/>
        <v>1054.2624904159741</v>
      </c>
      <c r="K67" s="189">
        <f t="shared" si="8"/>
        <v>369.21171651071541</v>
      </c>
      <c r="L67" s="88">
        <f t="shared" si="3"/>
        <v>883.15442589363124</v>
      </c>
      <c r="M67" s="89">
        <f t="shared" si="9"/>
        <v>4385.9302794371961</v>
      </c>
      <c r="N67" s="89">
        <f t="shared" si="10"/>
        <v>23521.930279437198</v>
      </c>
      <c r="O67" s="89">
        <f t="shared" si="11"/>
        <v>9833.5828927413022</v>
      </c>
      <c r="P67" s="90">
        <f t="shared" si="4"/>
        <v>0.95585171130303115</v>
      </c>
      <c r="Q67" s="195">
        <v>1589.5952310002758</v>
      </c>
      <c r="R67" s="93">
        <f t="shared" si="12"/>
        <v>1.2838047499701635</v>
      </c>
      <c r="S67" s="93">
        <f t="shared" si="12"/>
        <v>1.2475235708318417</v>
      </c>
      <c r="T67" s="92">
        <v>2392</v>
      </c>
      <c r="U67" s="191">
        <v>8379</v>
      </c>
      <c r="V67" s="191">
        <v>3559.4732370433303</v>
      </c>
      <c r="W67" s="197"/>
      <c r="X67" s="89">
        <v>0</v>
      </c>
      <c r="Y67" s="89">
        <f t="shared" si="13"/>
        <v>0</v>
      </c>
      <c r="Z67" s="1"/>
      <c r="AA67" s="1"/>
    </row>
    <row r="68" spans="2:27">
      <c r="B68" s="206">
        <v>1824</v>
      </c>
      <c r="C68" t="s">
        <v>95</v>
      </c>
      <c r="D68" s="1">
        <v>128169</v>
      </c>
      <c r="E68" s="86">
        <f t="shared" si="5"/>
        <v>9507.3807581039982</v>
      </c>
      <c r="F68" s="87">
        <f t="shared" si="0"/>
        <v>0.92414395310088837</v>
      </c>
      <c r="G68" s="189">
        <f t="shared" si="6"/>
        <v>499.64749104402841</v>
      </c>
      <c r="H68" s="189">
        <f t="shared" si="7"/>
        <v>6735.7478267645474</v>
      </c>
      <c r="I68" s="189">
        <f t="shared" si="1"/>
        <v>0</v>
      </c>
      <c r="J68" s="88">
        <f t="shared" si="2"/>
        <v>0</v>
      </c>
      <c r="K68" s="189">
        <f t="shared" si="8"/>
        <v>-71.533471790277105</v>
      </c>
      <c r="L68" s="88">
        <f t="shared" si="3"/>
        <v>-964.34273320472562</v>
      </c>
      <c r="M68" s="89">
        <f t="shared" si="9"/>
        <v>5771.4050935598216</v>
      </c>
      <c r="N68" s="89">
        <f t="shared" si="10"/>
        <v>133940.40509355982</v>
      </c>
      <c r="O68" s="89">
        <f t="shared" si="11"/>
        <v>9935.4947773577496</v>
      </c>
      <c r="P68" s="90">
        <f t="shared" si="4"/>
        <v>0.965757831012934</v>
      </c>
      <c r="Q68" s="195">
        <v>1842.5272551370299</v>
      </c>
      <c r="R68" s="93">
        <f t="shared" si="12"/>
        <v>1.2244224995227269</v>
      </c>
      <c r="S68" s="93">
        <f t="shared" si="12"/>
        <v>1.2234324739313662</v>
      </c>
      <c r="T68" s="92">
        <v>13481</v>
      </c>
      <c r="U68" s="191">
        <v>57619</v>
      </c>
      <c r="V68" s="191">
        <v>4275.9925788497212</v>
      </c>
      <c r="W68" s="197"/>
      <c r="X68" s="89">
        <v>0</v>
      </c>
      <c r="Y68" s="89">
        <f t="shared" si="13"/>
        <v>0</v>
      </c>
      <c r="Z68" s="1"/>
      <c r="AA68" s="1"/>
    </row>
    <row r="69" spans="2:27">
      <c r="B69" s="206">
        <v>1825</v>
      </c>
      <c r="C69" t="s">
        <v>96</v>
      </c>
      <c r="D69" s="1">
        <v>12871</v>
      </c>
      <c r="E69" s="86">
        <f t="shared" si="5"/>
        <v>9096.1130742049463</v>
      </c>
      <c r="F69" s="87">
        <f t="shared" si="0"/>
        <v>0.88416758601817236</v>
      </c>
      <c r="G69" s="189">
        <f t="shared" si="6"/>
        <v>762.85880873942165</v>
      </c>
      <c r="H69" s="189">
        <f t="shared" si="7"/>
        <v>1079.4452143662816</v>
      </c>
      <c r="I69" s="189">
        <f t="shared" si="1"/>
        <v>57.105612329261291</v>
      </c>
      <c r="J69" s="88">
        <f t="shared" si="2"/>
        <v>80.804441445904729</v>
      </c>
      <c r="K69" s="189">
        <f t="shared" si="8"/>
        <v>-14.427859461015814</v>
      </c>
      <c r="L69" s="88">
        <f t="shared" si="3"/>
        <v>-20.415421137337376</v>
      </c>
      <c r="M69" s="89">
        <f t="shared" si="9"/>
        <v>1059.0297932289441</v>
      </c>
      <c r="N69" s="89">
        <f t="shared" si="10"/>
        <v>13930.029793228943</v>
      </c>
      <c r="O69" s="89">
        <f t="shared" si="11"/>
        <v>9844.5440234833513</v>
      </c>
      <c r="P69" s="90">
        <f t="shared" si="4"/>
        <v>0.95691716381325886</v>
      </c>
      <c r="Q69" s="195">
        <v>-337.41731945426795</v>
      </c>
      <c r="R69" s="93">
        <f t="shared" si="12"/>
        <v>0.96894599969404926</v>
      </c>
      <c r="S69" s="93">
        <f t="shared" si="12"/>
        <v>0.98981821877207776</v>
      </c>
      <c r="T69" s="92">
        <v>1415</v>
      </c>
      <c r="U69" s="191">
        <v>6537</v>
      </c>
      <c r="V69" s="191">
        <v>4571.3286713286716</v>
      </c>
      <c r="W69" s="197"/>
      <c r="X69" s="89">
        <v>0</v>
      </c>
      <c r="Y69" s="89">
        <f t="shared" si="13"/>
        <v>0</v>
      </c>
      <c r="Z69" s="1"/>
      <c r="AA69" s="1"/>
    </row>
    <row r="70" spans="2:27">
      <c r="B70" s="206">
        <v>1826</v>
      </c>
      <c r="C70" t="s">
        <v>97</v>
      </c>
      <c r="D70" s="1">
        <v>10103</v>
      </c>
      <c r="E70" s="86">
        <f t="shared" si="5"/>
        <v>8050.1992031872514</v>
      </c>
      <c r="F70" s="87">
        <f t="shared" si="0"/>
        <v>0.78250183769506598</v>
      </c>
      <c r="G70" s="189">
        <f t="shared" si="6"/>
        <v>1432.2436861907463</v>
      </c>
      <c r="H70" s="189">
        <f t="shared" si="7"/>
        <v>1797.4658261693864</v>
      </c>
      <c r="I70" s="189">
        <f t="shared" si="1"/>
        <v>423.17546718545447</v>
      </c>
      <c r="J70" s="88">
        <f t="shared" si="2"/>
        <v>531.08521131774535</v>
      </c>
      <c r="K70" s="189">
        <f t="shared" si="8"/>
        <v>351.64199539517733</v>
      </c>
      <c r="L70" s="88">
        <f t="shared" si="3"/>
        <v>441.31070422094757</v>
      </c>
      <c r="M70" s="89">
        <f t="shared" si="9"/>
        <v>2238.7765303903338</v>
      </c>
      <c r="N70" s="89">
        <f t="shared" si="10"/>
        <v>12341.776530390334</v>
      </c>
      <c r="O70" s="89">
        <f t="shared" si="11"/>
        <v>9834.0848847731741</v>
      </c>
      <c r="P70" s="90">
        <f t="shared" si="4"/>
        <v>0.95590050633002777</v>
      </c>
      <c r="Q70" s="195">
        <v>-106.46599711315093</v>
      </c>
      <c r="R70" s="93">
        <f t="shared" si="12"/>
        <v>0.76409987777195743</v>
      </c>
      <c r="S70" s="93">
        <f t="shared" si="12"/>
        <v>0.79080736596133383</v>
      </c>
      <c r="T70" s="92">
        <v>1255</v>
      </c>
      <c r="U70" s="191">
        <v>5727</v>
      </c>
      <c r="V70" s="191">
        <v>4495.2904238618521</v>
      </c>
      <c r="W70" s="197"/>
      <c r="X70" s="89">
        <v>0</v>
      </c>
      <c r="Y70" s="89">
        <f t="shared" si="13"/>
        <v>0</v>
      </c>
      <c r="Z70" s="1"/>
      <c r="AA70" s="1"/>
    </row>
    <row r="71" spans="2:27">
      <c r="B71" s="206">
        <v>1827</v>
      </c>
      <c r="C71" t="s">
        <v>98</v>
      </c>
      <c r="D71" s="1">
        <v>10830</v>
      </c>
      <c r="E71" s="86">
        <f t="shared" si="5"/>
        <v>7494.8096885813147</v>
      </c>
      <c r="F71" s="87">
        <f t="shared" ref="F71:F134" si="14">E71/E$365</f>
        <v>0.72851642629758762</v>
      </c>
      <c r="G71" s="189">
        <f t="shared" si="6"/>
        <v>1787.6929755385459</v>
      </c>
      <c r="H71" s="189">
        <f t="shared" ref="H71:H134" si="15">G71*T71/1000</f>
        <v>2583.2163496531989</v>
      </c>
      <c r="I71" s="189">
        <f t="shared" ref="I71:I134" si="16">IF(E71+Y71&lt;(E$365+Y$365)*0.9,((E$365+Y$365)*0.9-E71-Y71)*0.35,0)</f>
        <v>617.56179729753228</v>
      </c>
      <c r="J71" s="88">
        <f t="shared" ref="J71:J134" si="17">I71*T71/1000</f>
        <v>892.3767970949342</v>
      </c>
      <c r="K71" s="189">
        <f t="shared" si="8"/>
        <v>546.0283255072552</v>
      </c>
      <c r="L71" s="88">
        <f t="shared" ref="L71:L134" si="18">K71*T71/1000</f>
        <v>789.01093035798385</v>
      </c>
      <c r="M71" s="89">
        <f t="shared" si="9"/>
        <v>3372.2272800111828</v>
      </c>
      <c r="N71" s="89">
        <f t="shared" si="10"/>
        <v>14202.227280011182</v>
      </c>
      <c r="O71" s="89">
        <f t="shared" si="11"/>
        <v>9828.5309896271156</v>
      </c>
      <c r="P71" s="90">
        <f t="shared" ref="P71:P134" si="19">O71/O$365</f>
        <v>0.95536065221605304</v>
      </c>
      <c r="Q71" s="195">
        <v>549.94118260677214</v>
      </c>
      <c r="R71" s="93">
        <f t="shared" si="12"/>
        <v>0.68141592920353977</v>
      </c>
      <c r="S71" s="93">
        <f t="shared" si="12"/>
        <v>0.68374314848271411</v>
      </c>
      <c r="T71" s="92">
        <v>1445</v>
      </c>
      <c r="U71" s="191">
        <v>6441</v>
      </c>
      <c r="V71" s="191">
        <v>4451.2785072563929</v>
      </c>
      <c r="W71" s="197"/>
      <c r="X71" s="89">
        <v>0</v>
      </c>
      <c r="Y71" s="89">
        <f t="shared" si="13"/>
        <v>0</v>
      </c>
      <c r="Z71" s="1"/>
      <c r="AA71" s="1"/>
    </row>
    <row r="72" spans="2:27">
      <c r="B72" s="206">
        <v>1828</v>
      </c>
      <c r="C72" t="s">
        <v>99</v>
      </c>
      <c r="D72" s="1">
        <v>14425</v>
      </c>
      <c r="E72" s="86">
        <f t="shared" ref="E72:E135" si="20">D72/T72*1000</f>
        <v>8031.73719376392</v>
      </c>
      <c r="F72" s="87">
        <f t="shared" si="14"/>
        <v>0.78070727883550617</v>
      </c>
      <c r="G72" s="189">
        <f t="shared" ref="G72:G135" si="21">($E$365+$Y$365-E72-Y72)*0.64</f>
        <v>1444.0593722216786</v>
      </c>
      <c r="H72" s="189">
        <f t="shared" si="15"/>
        <v>2593.5306325101351</v>
      </c>
      <c r="I72" s="189">
        <f t="shared" si="16"/>
        <v>429.63717048362048</v>
      </c>
      <c r="J72" s="88">
        <f t="shared" si="17"/>
        <v>771.6283581885823</v>
      </c>
      <c r="K72" s="189">
        <f t="shared" ref="K72:K135" si="22">I72+J$367</f>
        <v>358.1036986933434</v>
      </c>
      <c r="L72" s="88">
        <f t="shared" si="18"/>
        <v>643.1542428532448</v>
      </c>
      <c r="M72" s="89">
        <f t="shared" ref="M72:M135" si="23">+H72+L72</f>
        <v>3236.6848753633799</v>
      </c>
      <c r="N72" s="89">
        <f t="shared" ref="N72:N135" si="24">D72+M72</f>
        <v>17661.684875363379</v>
      </c>
      <c r="O72" s="89">
        <f t="shared" ref="O72:O135" si="25">N72/T72*1000</f>
        <v>9833.9002646789413</v>
      </c>
      <c r="P72" s="90">
        <f t="shared" si="19"/>
        <v>0.95588256074143219</v>
      </c>
      <c r="Q72" s="195">
        <v>850.66765672094198</v>
      </c>
      <c r="R72" s="93">
        <f t="shared" ref="R72:S135" si="26">(D72-U72)/U72</f>
        <v>1.0490056818181819</v>
      </c>
      <c r="S72" s="93">
        <f t="shared" si="26"/>
        <v>1.0193430160457584</v>
      </c>
      <c r="T72" s="92">
        <v>1796</v>
      </c>
      <c r="U72" s="191">
        <v>7040</v>
      </c>
      <c r="V72" s="191">
        <v>3977.4011299435028</v>
      </c>
      <c r="W72" s="197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6">
        <v>1832</v>
      </c>
      <c r="C73" t="s">
        <v>100</v>
      </c>
      <c r="D73" s="1">
        <v>54149</v>
      </c>
      <c r="E73" s="86">
        <f t="shared" si="20"/>
        <v>12070.664288898795</v>
      </c>
      <c r="F73" s="87">
        <f t="shared" si="14"/>
        <v>1.1733022686598742</v>
      </c>
      <c r="G73" s="189">
        <f t="shared" si="21"/>
        <v>-1140.8539686646418</v>
      </c>
      <c r="H73" s="189">
        <f t="shared" si="15"/>
        <v>-5117.8709034295825</v>
      </c>
      <c r="I73" s="189">
        <f t="shared" si="16"/>
        <v>0</v>
      </c>
      <c r="J73" s="88">
        <f t="shared" si="17"/>
        <v>0</v>
      </c>
      <c r="K73" s="189">
        <f t="shared" si="22"/>
        <v>-71.533471790277105</v>
      </c>
      <c r="L73" s="88">
        <f t="shared" si="18"/>
        <v>-320.89915445118311</v>
      </c>
      <c r="M73" s="89">
        <f t="shared" si="23"/>
        <v>-5438.7700578807653</v>
      </c>
      <c r="N73" s="89">
        <f t="shared" si="24"/>
        <v>48710.229942119237</v>
      </c>
      <c r="O73" s="89">
        <f t="shared" si="25"/>
        <v>10858.276848443878</v>
      </c>
      <c r="P73" s="90">
        <f t="shared" si="19"/>
        <v>1.0554548246141691</v>
      </c>
      <c r="Q73" s="195">
        <v>-9990.2262398573675</v>
      </c>
      <c r="R73" s="93">
        <f t="shared" si="26"/>
        <v>0.59783410546194926</v>
      </c>
      <c r="S73" s="93">
        <f t="shared" si="26"/>
        <v>0.59747792309336645</v>
      </c>
      <c r="T73" s="92">
        <v>4486</v>
      </c>
      <c r="U73" s="191">
        <v>33889</v>
      </c>
      <c r="V73" s="191">
        <v>7556.0758082497214</v>
      </c>
      <c r="W73" s="197"/>
      <c r="X73" s="89">
        <v>0</v>
      </c>
      <c r="Y73" s="89">
        <f t="shared" si="27"/>
        <v>0</v>
      </c>
      <c r="Z73" s="1"/>
      <c r="AA73" s="1"/>
    </row>
    <row r="74" spans="2:27">
      <c r="B74" s="206">
        <v>1833</v>
      </c>
      <c r="C74" t="s">
        <v>101</v>
      </c>
      <c r="D74" s="1">
        <v>265739</v>
      </c>
      <c r="E74" s="86">
        <f t="shared" si="20"/>
        <v>10282.425321157716</v>
      </c>
      <c r="F74" s="87">
        <f t="shared" si="14"/>
        <v>0.99948044845680295</v>
      </c>
      <c r="G74" s="189">
        <f t="shared" si="21"/>
        <v>3.6189706896489953</v>
      </c>
      <c r="H74" s="189">
        <f>G74*T74/1000</f>
        <v>93.528678503288646</v>
      </c>
      <c r="I74" s="189">
        <f t="shared" si="16"/>
        <v>0</v>
      </c>
      <c r="J74" s="88">
        <f t="shared" si="17"/>
        <v>0</v>
      </c>
      <c r="K74" s="189">
        <f t="shared" si="22"/>
        <v>-71.533471790277105</v>
      </c>
      <c r="L74" s="88">
        <f t="shared" si="18"/>
        <v>-1848.7110449479214</v>
      </c>
      <c r="M74" s="89">
        <f t="shared" si="23"/>
        <v>-1755.1823664446329</v>
      </c>
      <c r="N74" s="89">
        <f t="shared" si="24"/>
        <v>263983.81763355539</v>
      </c>
      <c r="O74" s="89">
        <f t="shared" si="25"/>
        <v>10214.510820057088</v>
      </c>
      <c r="P74" s="90">
        <f t="shared" si="19"/>
        <v>0.99287896934106323</v>
      </c>
      <c r="Q74" s="195">
        <v>-5193.8701415502492</v>
      </c>
      <c r="R74" s="93">
        <f t="shared" si="26"/>
        <v>1.0811098667877923</v>
      </c>
      <c r="S74" s="93">
        <f t="shared" si="26"/>
        <v>1.0877935116935109</v>
      </c>
      <c r="T74" s="92">
        <v>25844</v>
      </c>
      <c r="U74" s="191">
        <v>127691</v>
      </c>
      <c r="V74" s="191">
        <v>4925.0202491611062</v>
      </c>
      <c r="W74" s="197"/>
      <c r="X74" s="89">
        <v>0</v>
      </c>
      <c r="Y74" s="89">
        <f t="shared" si="27"/>
        <v>0</v>
      </c>
      <c r="Z74" s="1"/>
      <c r="AA74" s="1"/>
    </row>
    <row r="75" spans="2:27">
      <c r="B75" s="206">
        <v>1834</v>
      </c>
      <c r="C75" t="s">
        <v>102</v>
      </c>
      <c r="D75" s="1">
        <v>20755</v>
      </c>
      <c r="E75" s="86">
        <f t="shared" si="20"/>
        <v>10627.240143369174</v>
      </c>
      <c r="F75" s="87">
        <f t="shared" si="14"/>
        <v>1.0329974118554399</v>
      </c>
      <c r="G75" s="189">
        <f t="shared" si="21"/>
        <v>-217.06251552568401</v>
      </c>
      <c r="H75" s="189">
        <f t="shared" si="15"/>
        <v>-423.92309282166087</v>
      </c>
      <c r="I75" s="189">
        <f t="shared" si="16"/>
        <v>0</v>
      </c>
      <c r="J75" s="88">
        <f t="shared" si="17"/>
        <v>0</v>
      </c>
      <c r="K75" s="189">
        <f t="shared" si="22"/>
        <v>-71.533471790277105</v>
      </c>
      <c r="L75" s="88">
        <f t="shared" si="18"/>
        <v>-139.70487040641117</v>
      </c>
      <c r="M75" s="89">
        <f t="shared" si="23"/>
        <v>-563.62796322807208</v>
      </c>
      <c r="N75" s="89">
        <f t="shared" si="24"/>
        <v>20191.372036771929</v>
      </c>
      <c r="O75" s="89">
        <f t="shared" si="25"/>
        <v>10338.644156053215</v>
      </c>
      <c r="P75" s="90">
        <f t="shared" si="19"/>
        <v>1.0049450761645726</v>
      </c>
      <c r="Q75" s="195">
        <v>605.87306351773805</v>
      </c>
      <c r="R75" s="93">
        <f t="shared" si="26"/>
        <v>0.84685887168535323</v>
      </c>
      <c r="S75" s="93">
        <f t="shared" si="26"/>
        <v>0.84213061036511394</v>
      </c>
      <c r="T75" s="92">
        <v>1953</v>
      </c>
      <c r="U75" s="191">
        <v>11238</v>
      </c>
      <c r="V75" s="191">
        <v>5768.993839835729</v>
      </c>
      <c r="W75" s="197"/>
      <c r="X75" s="89">
        <v>0</v>
      </c>
      <c r="Y75" s="89">
        <f t="shared" si="27"/>
        <v>0</v>
      </c>
      <c r="Z75" s="1"/>
      <c r="AA75" s="1"/>
    </row>
    <row r="76" spans="2:27">
      <c r="B76" s="206">
        <v>1835</v>
      </c>
      <c r="C76" t="s">
        <v>103</v>
      </c>
      <c r="D76" s="1">
        <v>3595</v>
      </c>
      <c r="E76" s="86">
        <f t="shared" si="20"/>
        <v>8115.1241534988721</v>
      </c>
      <c r="F76" s="87">
        <f t="shared" si="14"/>
        <v>0.78881272412766379</v>
      </c>
      <c r="G76" s="189">
        <f t="shared" si="21"/>
        <v>1390.6917179913091</v>
      </c>
      <c r="H76" s="189">
        <f t="shared" si="15"/>
        <v>616.07643107014997</v>
      </c>
      <c r="I76" s="189">
        <f t="shared" si="16"/>
        <v>400.45173457638725</v>
      </c>
      <c r="J76" s="88">
        <f t="shared" si="17"/>
        <v>177.40011841733954</v>
      </c>
      <c r="K76" s="189">
        <f t="shared" si="22"/>
        <v>328.91826278611018</v>
      </c>
      <c r="L76" s="88">
        <f t="shared" si="18"/>
        <v>145.71079041424682</v>
      </c>
      <c r="M76" s="89">
        <f t="shared" si="23"/>
        <v>761.78722148439681</v>
      </c>
      <c r="N76" s="89">
        <f t="shared" si="24"/>
        <v>4356.7872214843965</v>
      </c>
      <c r="O76" s="89">
        <f t="shared" si="25"/>
        <v>9834.7341342762902</v>
      </c>
      <c r="P76" s="90">
        <f t="shared" si="19"/>
        <v>0.95596361519435369</v>
      </c>
      <c r="Q76" s="195">
        <v>42.323213768027017</v>
      </c>
      <c r="R76" s="93">
        <f t="shared" si="26"/>
        <v>0.58649602824360103</v>
      </c>
      <c r="S76" s="93">
        <f t="shared" si="26"/>
        <v>0.65812113109884296</v>
      </c>
      <c r="T76" s="92">
        <v>443</v>
      </c>
      <c r="U76" s="191">
        <v>2266</v>
      </c>
      <c r="V76" s="191">
        <v>4894.1684665226776</v>
      </c>
      <c r="W76" s="197"/>
      <c r="X76" s="89">
        <v>0</v>
      </c>
      <c r="Y76" s="89">
        <f t="shared" si="27"/>
        <v>0</v>
      </c>
      <c r="Z76" s="1"/>
      <c r="AA76" s="1"/>
    </row>
    <row r="77" spans="2:27">
      <c r="B77" s="206">
        <v>1836</v>
      </c>
      <c r="C77" t="s">
        <v>104</v>
      </c>
      <c r="D77" s="1">
        <v>10730</v>
      </c>
      <c r="E77" s="86">
        <f t="shared" si="20"/>
        <v>9412.2807017543855</v>
      </c>
      <c r="F77" s="87">
        <f t="shared" si="14"/>
        <v>0.91489996211629088</v>
      </c>
      <c r="G77" s="189">
        <f t="shared" si="21"/>
        <v>560.51152710778058</v>
      </c>
      <c r="H77" s="189">
        <f t="shared" si="15"/>
        <v>638.98314090286988</v>
      </c>
      <c r="I77" s="189">
        <f t="shared" si="16"/>
        <v>0</v>
      </c>
      <c r="J77" s="88">
        <f t="shared" si="17"/>
        <v>0</v>
      </c>
      <c r="K77" s="189">
        <f t="shared" si="22"/>
        <v>-71.533471790277105</v>
      </c>
      <c r="L77" s="88">
        <f t="shared" si="18"/>
        <v>-81.548157840915891</v>
      </c>
      <c r="M77" s="89">
        <f t="shared" si="23"/>
        <v>557.43498306195397</v>
      </c>
      <c r="N77" s="89">
        <f t="shared" si="24"/>
        <v>11287.434983061954</v>
      </c>
      <c r="O77" s="89">
        <f t="shared" si="25"/>
        <v>9901.2587570718897</v>
      </c>
      <c r="P77" s="90">
        <f t="shared" si="19"/>
        <v>0.96242999425847897</v>
      </c>
      <c r="Q77" s="195">
        <v>76.123563656398346</v>
      </c>
      <c r="R77" s="93">
        <f t="shared" si="26"/>
        <v>1.2242951907131012</v>
      </c>
      <c r="S77" s="93">
        <f t="shared" si="26"/>
        <v>1.2633179133571908</v>
      </c>
      <c r="T77" s="92">
        <v>1140</v>
      </c>
      <c r="U77" s="191">
        <v>4824</v>
      </c>
      <c r="V77" s="191">
        <v>4158.6206896551721</v>
      </c>
      <c r="W77" s="197"/>
      <c r="X77" s="89">
        <v>0</v>
      </c>
      <c r="Y77" s="89">
        <f t="shared" si="27"/>
        <v>0</v>
      </c>
      <c r="Z77" s="1"/>
      <c r="AA77" s="1"/>
    </row>
    <row r="78" spans="2:27">
      <c r="B78" s="206">
        <v>1837</v>
      </c>
      <c r="C78" t="s">
        <v>105</v>
      </c>
      <c r="D78" s="1">
        <v>74899</v>
      </c>
      <c r="E78" s="86">
        <f t="shared" si="20"/>
        <v>12331.083305893975</v>
      </c>
      <c r="F78" s="87">
        <f t="shared" si="14"/>
        <v>1.1986157241689988</v>
      </c>
      <c r="G78" s="189">
        <f t="shared" si="21"/>
        <v>-1307.522139541557</v>
      </c>
      <c r="H78" s="189">
        <f t="shared" si="15"/>
        <v>-7941.8894755754172</v>
      </c>
      <c r="I78" s="189">
        <f t="shared" si="16"/>
        <v>0</v>
      </c>
      <c r="J78" s="88">
        <f t="shared" si="17"/>
        <v>0</v>
      </c>
      <c r="K78" s="189">
        <f t="shared" si="22"/>
        <v>-71.533471790277105</v>
      </c>
      <c r="L78" s="88">
        <f t="shared" si="18"/>
        <v>-434.49430765414314</v>
      </c>
      <c r="M78" s="89">
        <f t="shared" si="23"/>
        <v>-8376.3837832295612</v>
      </c>
      <c r="N78" s="89">
        <f t="shared" si="24"/>
        <v>66522.616216770431</v>
      </c>
      <c r="O78" s="89">
        <f t="shared" si="25"/>
        <v>10952.027694562139</v>
      </c>
      <c r="P78" s="90">
        <f t="shared" si="19"/>
        <v>1.0645676685974534</v>
      </c>
      <c r="Q78" s="195">
        <v>-6309.4060687113551</v>
      </c>
      <c r="R78" s="93">
        <f t="shared" si="26"/>
        <v>0.84867333086511165</v>
      </c>
      <c r="S78" s="93">
        <f t="shared" si="26"/>
        <v>0.85780408488650695</v>
      </c>
      <c r="T78" s="92">
        <v>6074</v>
      </c>
      <c r="U78" s="191">
        <v>40515</v>
      </c>
      <c r="V78" s="191">
        <v>6637.450851900393</v>
      </c>
      <c r="W78" s="197"/>
      <c r="X78" s="89">
        <v>0</v>
      </c>
      <c r="Y78" s="89">
        <f t="shared" si="27"/>
        <v>0</v>
      </c>
      <c r="Z78" s="1"/>
      <c r="AA78" s="1"/>
    </row>
    <row r="79" spans="2:27">
      <c r="B79" s="206">
        <v>1838</v>
      </c>
      <c r="C79" t="s">
        <v>106</v>
      </c>
      <c r="D79" s="1">
        <v>21230</v>
      </c>
      <c r="E79" s="86">
        <f t="shared" si="20"/>
        <v>10489.13043478261</v>
      </c>
      <c r="F79" s="87">
        <f t="shared" si="14"/>
        <v>1.0195727625958626</v>
      </c>
      <c r="G79" s="189">
        <f t="shared" si="21"/>
        <v>-128.67230203028302</v>
      </c>
      <c r="H79" s="189">
        <f t="shared" si="15"/>
        <v>-260.43273930929286</v>
      </c>
      <c r="I79" s="189">
        <f t="shared" si="16"/>
        <v>0</v>
      </c>
      <c r="J79" s="88">
        <f t="shared" si="17"/>
        <v>0</v>
      </c>
      <c r="K79" s="189">
        <f t="shared" si="22"/>
        <v>-71.533471790277105</v>
      </c>
      <c r="L79" s="88">
        <f t="shared" si="18"/>
        <v>-144.78374690352086</v>
      </c>
      <c r="M79" s="89">
        <f t="shared" si="23"/>
        <v>-405.21648621281372</v>
      </c>
      <c r="N79" s="89">
        <f t="shared" si="24"/>
        <v>20824.783513787188</v>
      </c>
      <c r="O79" s="89">
        <f t="shared" si="25"/>
        <v>10288.92466096205</v>
      </c>
      <c r="P79" s="90">
        <f t="shared" si="19"/>
        <v>1.0001122024311246</v>
      </c>
      <c r="Q79" s="195">
        <v>-819.55537093707392</v>
      </c>
      <c r="R79" s="93">
        <f t="shared" si="26"/>
        <v>1.0374280230326296</v>
      </c>
      <c r="S79" s="93">
        <f t="shared" si="26"/>
        <v>1.0162887006592676</v>
      </c>
      <c r="T79" s="92">
        <v>2024</v>
      </c>
      <c r="U79" s="191">
        <v>10420</v>
      </c>
      <c r="V79" s="191">
        <v>5202.1967049425857</v>
      </c>
      <c r="W79" s="197"/>
      <c r="X79" s="89">
        <v>0</v>
      </c>
      <c r="Y79" s="89">
        <f t="shared" si="27"/>
        <v>0</v>
      </c>
      <c r="Z79" s="1"/>
      <c r="AA79" s="1"/>
    </row>
    <row r="80" spans="2:27">
      <c r="B80" s="206">
        <v>1839</v>
      </c>
      <c r="C80" t="s">
        <v>107</v>
      </c>
      <c r="D80" s="1">
        <v>10723</v>
      </c>
      <c r="E80" s="86">
        <f t="shared" si="20"/>
        <v>10390.503875968992</v>
      </c>
      <c r="F80" s="87">
        <f t="shared" si="14"/>
        <v>1.0099859857262119</v>
      </c>
      <c r="G80" s="189">
        <f t="shared" si="21"/>
        <v>-65.551304389567818</v>
      </c>
      <c r="H80" s="189">
        <f t="shared" si="15"/>
        <v>-67.648946130033991</v>
      </c>
      <c r="I80" s="189">
        <f t="shared" si="16"/>
        <v>0</v>
      </c>
      <c r="J80" s="88">
        <f t="shared" si="17"/>
        <v>0</v>
      </c>
      <c r="K80" s="189">
        <f t="shared" si="22"/>
        <v>-71.533471790277105</v>
      </c>
      <c r="L80" s="88">
        <f t="shared" si="18"/>
        <v>-73.822542887565973</v>
      </c>
      <c r="M80" s="89">
        <f t="shared" si="23"/>
        <v>-141.47148901759996</v>
      </c>
      <c r="N80" s="89">
        <f t="shared" si="24"/>
        <v>10581.5285109824</v>
      </c>
      <c r="O80" s="89">
        <f t="shared" si="25"/>
        <v>10253.419099789147</v>
      </c>
      <c r="P80" s="90">
        <f t="shared" si="19"/>
        <v>0.99666096275805049</v>
      </c>
      <c r="Q80" s="195">
        <v>-2139.5925634268401</v>
      </c>
      <c r="R80" s="93">
        <f t="shared" si="26"/>
        <v>0.70206349206349206</v>
      </c>
      <c r="S80" s="93">
        <f t="shared" si="26"/>
        <v>0.74659422296050215</v>
      </c>
      <c r="T80" s="92">
        <v>1032</v>
      </c>
      <c r="U80" s="191">
        <v>6300</v>
      </c>
      <c r="V80" s="191">
        <v>5949.0084985835692</v>
      </c>
      <c r="W80" s="197"/>
      <c r="X80" s="89">
        <v>0</v>
      </c>
      <c r="Y80" s="89">
        <f t="shared" si="27"/>
        <v>0</v>
      </c>
      <c r="Z80" s="1"/>
      <c r="AA80" s="1"/>
    </row>
    <row r="81" spans="2:29">
      <c r="B81" s="206">
        <v>1840</v>
      </c>
      <c r="C81" t="s">
        <v>108</v>
      </c>
      <c r="D81" s="1">
        <v>42075</v>
      </c>
      <c r="E81" s="86">
        <f t="shared" si="20"/>
        <v>8648.5097636176761</v>
      </c>
      <c r="F81" s="87">
        <f t="shared" si="14"/>
        <v>0.84065929457685462</v>
      </c>
      <c r="G81" s="189">
        <f t="shared" si="21"/>
        <v>1049.3249275152746</v>
      </c>
      <c r="H81" s="189">
        <f t="shared" si="15"/>
        <v>5104.9657723618102</v>
      </c>
      <c r="I81" s="189">
        <f t="shared" si="16"/>
        <v>213.76677103480586</v>
      </c>
      <c r="J81" s="88">
        <f t="shared" si="17"/>
        <v>1039.9753410843305</v>
      </c>
      <c r="K81" s="189">
        <f t="shared" si="22"/>
        <v>142.23329924452875</v>
      </c>
      <c r="L81" s="88">
        <f t="shared" si="18"/>
        <v>691.9650008246324</v>
      </c>
      <c r="M81" s="89">
        <f t="shared" si="23"/>
        <v>5796.9307731864428</v>
      </c>
      <c r="N81" s="89">
        <f t="shared" si="24"/>
        <v>47871.930773186439</v>
      </c>
      <c r="O81" s="89">
        <f t="shared" si="25"/>
        <v>9840.0679903774799</v>
      </c>
      <c r="P81" s="90">
        <f t="shared" si="19"/>
        <v>0.95648208089884579</v>
      </c>
      <c r="Q81" s="195">
        <v>2031.6504175653613</v>
      </c>
      <c r="R81" s="90">
        <f t="shared" si="26"/>
        <v>1.2062293534686173</v>
      </c>
      <c r="S81" s="90">
        <f t="shared" si="26"/>
        <v>1.1867292790186375</v>
      </c>
      <c r="T81" s="92">
        <v>4865</v>
      </c>
      <c r="U81" s="191">
        <v>19071</v>
      </c>
      <c r="V81" s="191">
        <v>3954.9979261717131</v>
      </c>
      <c r="W81" s="197"/>
      <c r="X81" s="89">
        <v>0</v>
      </c>
      <c r="Y81" s="89">
        <f t="shared" si="27"/>
        <v>0</v>
      </c>
      <c r="Z81" s="1"/>
      <c r="AA81" s="1"/>
    </row>
    <row r="82" spans="2:29">
      <c r="B82" s="206">
        <v>1841</v>
      </c>
      <c r="C82" t="s">
        <v>109</v>
      </c>
      <c r="D82" s="1">
        <v>95690</v>
      </c>
      <c r="E82" s="86">
        <f t="shared" si="20"/>
        <v>9857.8345523848766</v>
      </c>
      <c r="F82" s="87">
        <f t="shared" si="14"/>
        <v>0.95820904032797483</v>
      </c>
      <c r="G82" s="189">
        <f t="shared" si="21"/>
        <v>275.3570627042663</v>
      </c>
      <c r="H82" s="189">
        <f t="shared" si="15"/>
        <v>2672.8910076703132</v>
      </c>
      <c r="I82" s="189">
        <f t="shared" si="16"/>
        <v>0</v>
      </c>
      <c r="J82" s="88">
        <f t="shared" si="17"/>
        <v>0</v>
      </c>
      <c r="K82" s="189">
        <f t="shared" si="22"/>
        <v>-71.533471790277105</v>
      </c>
      <c r="L82" s="88">
        <f t="shared" si="18"/>
        <v>-694.37541066821996</v>
      </c>
      <c r="M82" s="89">
        <f t="shared" si="23"/>
        <v>1978.5155970020933</v>
      </c>
      <c r="N82" s="89">
        <f t="shared" si="24"/>
        <v>97668.515597002086</v>
      </c>
      <c r="O82" s="89">
        <f t="shared" si="25"/>
        <v>10061.658143298866</v>
      </c>
      <c r="P82" s="90">
        <f t="shared" si="19"/>
        <v>0.97802126241468512</v>
      </c>
      <c r="Q82" s="195">
        <v>-1240.2959613073849</v>
      </c>
      <c r="R82" s="90">
        <f t="shared" si="26"/>
        <v>1.0197137912111107</v>
      </c>
      <c r="S82" s="90">
        <f t="shared" si="26"/>
        <v>1.0401044321443225</v>
      </c>
      <c r="T82" s="92">
        <v>9707</v>
      </c>
      <c r="U82" s="191">
        <v>47378</v>
      </c>
      <c r="V82" s="191">
        <v>4832.0244773074965</v>
      </c>
      <c r="W82" s="197"/>
      <c r="X82" s="89">
        <v>0</v>
      </c>
      <c r="Y82" s="89">
        <f t="shared" si="27"/>
        <v>0</v>
      </c>
      <c r="Z82" s="1"/>
      <c r="AA82" s="1"/>
    </row>
    <row r="83" spans="2:29">
      <c r="B83" s="206">
        <v>1845</v>
      </c>
      <c r="C83" t="s">
        <v>110</v>
      </c>
      <c r="D83" s="1">
        <v>25082</v>
      </c>
      <c r="E83" s="86">
        <f t="shared" si="20"/>
        <v>13788.894997251236</v>
      </c>
      <c r="F83" s="87">
        <f t="shared" si="14"/>
        <v>1.3403190905961011</v>
      </c>
      <c r="G83" s="189">
        <f t="shared" si="21"/>
        <v>-2240.5216220102043</v>
      </c>
      <c r="H83" s="189">
        <f t="shared" si="15"/>
        <v>-4075.5088304365618</v>
      </c>
      <c r="I83" s="189">
        <f t="shared" si="16"/>
        <v>0</v>
      </c>
      <c r="J83" s="88">
        <f t="shared" si="17"/>
        <v>0</v>
      </c>
      <c r="K83" s="189">
        <f t="shared" si="22"/>
        <v>-71.533471790277105</v>
      </c>
      <c r="L83" s="88">
        <f t="shared" si="18"/>
        <v>-130.11938518651405</v>
      </c>
      <c r="M83" s="89">
        <f t="shared" si="23"/>
        <v>-4205.6282156230754</v>
      </c>
      <c r="N83" s="89">
        <f t="shared" si="24"/>
        <v>20876.371784376926</v>
      </c>
      <c r="O83" s="89">
        <f t="shared" si="25"/>
        <v>11476.839903450757</v>
      </c>
      <c r="P83" s="90">
        <f t="shared" si="19"/>
        <v>1.1155808805112106</v>
      </c>
      <c r="Q83" s="195">
        <v>-4723.1898911731869</v>
      </c>
      <c r="R83" s="90">
        <f t="shared" si="26"/>
        <v>0.58476021987742466</v>
      </c>
      <c r="S83" s="90">
        <f t="shared" si="26"/>
        <v>0.61263945409187059</v>
      </c>
      <c r="T83" s="92">
        <v>1819</v>
      </c>
      <c r="U83" s="191">
        <v>15827</v>
      </c>
      <c r="V83" s="191">
        <v>8550.5132360886018</v>
      </c>
      <c r="W83" s="197"/>
      <c r="X83" s="89">
        <v>0</v>
      </c>
      <c r="Y83" s="89">
        <f t="shared" si="27"/>
        <v>0</v>
      </c>
      <c r="Z83" s="1"/>
      <c r="AA83" s="1"/>
    </row>
    <row r="84" spans="2:29">
      <c r="B84" s="206">
        <v>1848</v>
      </c>
      <c r="C84" t="s">
        <v>111</v>
      </c>
      <c r="D84" s="1">
        <v>24758</v>
      </c>
      <c r="E84" s="86">
        <f t="shared" si="20"/>
        <v>9241.5080253826054</v>
      </c>
      <c r="F84" s="87">
        <f t="shared" si="14"/>
        <v>0.89830038119708644</v>
      </c>
      <c r="G84" s="189">
        <f t="shared" si="21"/>
        <v>669.80603998571985</v>
      </c>
      <c r="H84" s="189">
        <f t="shared" si="15"/>
        <v>1794.4103811217435</v>
      </c>
      <c r="I84" s="189">
        <f t="shared" si="16"/>
        <v>6.2173794170806103</v>
      </c>
      <c r="J84" s="88">
        <f t="shared" si="17"/>
        <v>16.656359458358956</v>
      </c>
      <c r="K84" s="189">
        <f t="shared" si="22"/>
        <v>-65.316092373196497</v>
      </c>
      <c r="L84" s="88">
        <f t="shared" si="18"/>
        <v>-174.98181146779342</v>
      </c>
      <c r="M84" s="89">
        <f t="shared" si="23"/>
        <v>1619.42856965395</v>
      </c>
      <c r="N84" s="89">
        <f t="shared" si="24"/>
        <v>26377.428569653952</v>
      </c>
      <c r="O84" s="89">
        <f t="shared" si="25"/>
        <v>9845.9979729951301</v>
      </c>
      <c r="P84" s="90">
        <f t="shared" si="19"/>
        <v>0.9570584917650482</v>
      </c>
      <c r="Q84" s="195">
        <v>732.88543122693</v>
      </c>
      <c r="R84" s="90">
        <f t="shared" si="26"/>
        <v>1.213104496290337</v>
      </c>
      <c r="S84" s="90">
        <f t="shared" si="26"/>
        <v>1.199060906728211</v>
      </c>
      <c r="T84" s="92">
        <v>2679</v>
      </c>
      <c r="U84" s="191">
        <v>11187</v>
      </c>
      <c r="V84" s="191">
        <v>4202.4793388429753</v>
      </c>
      <c r="W84" s="197"/>
      <c r="X84" s="89">
        <v>0</v>
      </c>
      <c r="Y84" s="89">
        <f t="shared" si="27"/>
        <v>0</v>
      </c>
      <c r="Z84" s="1"/>
      <c r="AA84" s="1"/>
    </row>
    <row r="85" spans="2:29">
      <c r="B85" s="206">
        <v>1851</v>
      </c>
      <c r="C85" t="s">
        <v>112</v>
      </c>
      <c r="D85" s="1">
        <v>17214</v>
      </c>
      <c r="E85" s="86">
        <f t="shared" si="20"/>
        <v>8764.7657841140517</v>
      </c>
      <c r="F85" s="87">
        <f t="shared" si="14"/>
        <v>0.85195970434131263</v>
      </c>
      <c r="G85" s="189">
        <f t="shared" si="21"/>
        <v>974.92107439759423</v>
      </c>
      <c r="H85" s="189">
        <f t="shared" si="15"/>
        <v>1914.7449901168752</v>
      </c>
      <c r="I85" s="189">
        <f t="shared" si="16"/>
        <v>173.07716386107438</v>
      </c>
      <c r="J85" s="88">
        <f t="shared" si="17"/>
        <v>339.9235498231501</v>
      </c>
      <c r="K85" s="189">
        <f t="shared" si="22"/>
        <v>101.54369207079728</v>
      </c>
      <c r="L85" s="88">
        <f t="shared" si="18"/>
        <v>199.43181122704587</v>
      </c>
      <c r="M85" s="89">
        <f t="shared" si="23"/>
        <v>2114.1768013439209</v>
      </c>
      <c r="N85" s="89">
        <f t="shared" si="24"/>
        <v>19328.176801343921</v>
      </c>
      <c r="O85" s="89">
        <f t="shared" si="25"/>
        <v>9841.2305505824443</v>
      </c>
      <c r="P85" s="90">
        <f t="shared" si="19"/>
        <v>0.95659508499649049</v>
      </c>
      <c r="Q85" s="195">
        <v>816.81126826277068</v>
      </c>
      <c r="R85" s="90">
        <f t="shared" si="26"/>
        <v>0.97884814346476612</v>
      </c>
      <c r="S85" s="90">
        <f t="shared" si="26"/>
        <v>1.0826268393796696</v>
      </c>
      <c r="T85" s="92">
        <v>1964</v>
      </c>
      <c r="U85" s="191">
        <v>8699</v>
      </c>
      <c r="V85" s="191">
        <v>4208.5147556845668</v>
      </c>
      <c r="W85" s="197"/>
      <c r="X85" s="89">
        <v>0</v>
      </c>
      <c r="Y85" s="89">
        <f t="shared" si="27"/>
        <v>0</v>
      </c>
      <c r="Z85" s="1"/>
      <c r="AA85" s="1"/>
    </row>
    <row r="86" spans="2:29">
      <c r="B86" s="206">
        <v>1853</v>
      </c>
      <c r="C86" t="s">
        <v>113</v>
      </c>
      <c r="D86" s="1">
        <v>12348</v>
      </c>
      <c r="E86" s="86">
        <f t="shared" si="20"/>
        <v>8838.9405869720831</v>
      </c>
      <c r="F86" s="87">
        <f t="shared" si="14"/>
        <v>0.85916970226584832</v>
      </c>
      <c r="G86" s="189">
        <f t="shared" si="21"/>
        <v>927.4492005684541</v>
      </c>
      <c r="H86" s="189">
        <f t="shared" si="15"/>
        <v>1295.6465331941304</v>
      </c>
      <c r="I86" s="189">
        <f t="shared" si="16"/>
        <v>147.11598286076341</v>
      </c>
      <c r="J86" s="88">
        <f t="shared" si="17"/>
        <v>205.52102805648647</v>
      </c>
      <c r="K86" s="189">
        <f t="shared" si="22"/>
        <v>75.582511070486305</v>
      </c>
      <c r="L86" s="88">
        <f t="shared" si="18"/>
        <v>105.58876796546936</v>
      </c>
      <c r="M86" s="89">
        <f t="shared" si="23"/>
        <v>1401.2353011595997</v>
      </c>
      <c r="N86" s="89">
        <f t="shared" si="24"/>
        <v>13749.235301159599</v>
      </c>
      <c r="O86" s="89">
        <f t="shared" si="25"/>
        <v>9841.9722986110228</v>
      </c>
      <c r="P86" s="90">
        <f t="shared" si="19"/>
        <v>0.95666718497573566</v>
      </c>
      <c r="Q86" s="195">
        <v>485.0815793091075</v>
      </c>
      <c r="R86" s="90">
        <f t="shared" si="26"/>
        <v>0.98712584486643062</v>
      </c>
      <c r="S86" s="90">
        <f t="shared" si="26"/>
        <v>0.93734101697070782</v>
      </c>
      <c r="T86" s="92">
        <v>1397</v>
      </c>
      <c r="U86" s="191">
        <v>6214</v>
      </c>
      <c r="V86" s="191">
        <v>4562.4082232011742</v>
      </c>
      <c r="W86" s="197"/>
      <c r="X86" s="89">
        <v>0</v>
      </c>
      <c r="Y86" s="89">
        <f t="shared" si="27"/>
        <v>0</v>
      </c>
      <c r="Z86" s="1"/>
      <c r="AA86" s="1"/>
    </row>
    <row r="87" spans="2:29">
      <c r="B87" s="206">
        <v>1856</v>
      </c>
      <c r="C87" t="s">
        <v>114</v>
      </c>
      <c r="D87" s="1">
        <v>4180</v>
      </c>
      <c r="E87" s="86">
        <f t="shared" si="20"/>
        <v>8874.7346072186847</v>
      </c>
      <c r="F87" s="87">
        <f t="shared" si="14"/>
        <v>0.86264898096622766</v>
      </c>
      <c r="G87" s="189">
        <f t="shared" si="21"/>
        <v>904.54102761062916</v>
      </c>
      <c r="H87" s="189">
        <f t="shared" si="15"/>
        <v>426.03882400460634</v>
      </c>
      <c r="I87" s="189">
        <f t="shared" si="16"/>
        <v>134.58807577445285</v>
      </c>
      <c r="J87" s="88">
        <f t="shared" si="17"/>
        <v>63.390983689767296</v>
      </c>
      <c r="K87" s="189">
        <f t="shared" si="22"/>
        <v>63.054603984175742</v>
      </c>
      <c r="L87" s="88">
        <f t="shared" si="18"/>
        <v>29.698718476546777</v>
      </c>
      <c r="M87" s="89">
        <f t="shared" si="23"/>
        <v>455.73754248115313</v>
      </c>
      <c r="N87" s="89">
        <f t="shared" si="24"/>
        <v>4635.7375424811535</v>
      </c>
      <c r="O87" s="89">
        <f t="shared" si="25"/>
        <v>9842.3302388134889</v>
      </c>
      <c r="P87" s="90">
        <f t="shared" si="19"/>
        <v>0.95670197776273946</v>
      </c>
      <c r="Q87" s="195">
        <v>-55.389517641668476</v>
      </c>
      <c r="R87" s="90">
        <f t="shared" si="26"/>
        <v>1.1782178217821782</v>
      </c>
      <c r="S87" s="90">
        <f t="shared" si="26"/>
        <v>1.1180971600344751</v>
      </c>
      <c r="T87" s="92">
        <v>471</v>
      </c>
      <c r="U87" s="191">
        <v>1919</v>
      </c>
      <c r="V87" s="191">
        <v>4189.9563318777291</v>
      </c>
      <c r="W87" s="197"/>
      <c r="X87" s="89">
        <v>0</v>
      </c>
      <c r="Y87" s="89">
        <f t="shared" si="27"/>
        <v>0</v>
      </c>
      <c r="Z87" s="1"/>
      <c r="AA87" s="1"/>
    </row>
    <row r="88" spans="2:29">
      <c r="B88" s="206">
        <v>1857</v>
      </c>
      <c r="C88" t="s">
        <v>115</v>
      </c>
      <c r="D88" s="1">
        <v>7401</v>
      </c>
      <c r="E88" s="86">
        <f t="shared" si="20"/>
        <v>11282.01219512195</v>
      </c>
      <c r="F88" s="87">
        <f t="shared" si="14"/>
        <v>1.0966430833271545</v>
      </c>
      <c r="G88" s="189">
        <f t="shared" si="21"/>
        <v>-636.11662864746063</v>
      </c>
      <c r="H88" s="189">
        <f t="shared" si="15"/>
        <v>-417.29250839273413</v>
      </c>
      <c r="I88" s="189">
        <f t="shared" si="16"/>
        <v>0</v>
      </c>
      <c r="J88" s="88">
        <f t="shared" si="17"/>
        <v>0</v>
      </c>
      <c r="K88" s="189">
        <f t="shared" si="22"/>
        <v>-71.533471790277105</v>
      </c>
      <c r="L88" s="88">
        <f t="shared" si="18"/>
        <v>-46.92595749442178</v>
      </c>
      <c r="M88" s="89">
        <f t="shared" si="23"/>
        <v>-464.2184658871559</v>
      </c>
      <c r="N88" s="89">
        <f t="shared" si="24"/>
        <v>6936.7815341128444</v>
      </c>
      <c r="O88" s="89">
        <f t="shared" si="25"/>
        <v>10574.362094684213</v>
      </c>
      <c r="P88" s="90">
        <f t="shared" si="19"/>
        <v>1.0278575178943898</v>
      </c>
      <c r="Q88" s="195">
        <v>36.974464755573763</v>
      </c>
      <c r="R88" s="90">
        <f t="shared" si="26"/>
        <v>1.1748457243608581</v>
      </c>
      <c r="S88" s="90">
        <f t="shared" si="26"/>
        <v>1.2444673100492392</v>
      </c>
      <c r="T88" s="92">
        <v>656</v>
      </c>
      <c r="U88" s="191">
        <v>3403</v>
      </c>
      <c r="V88" s="191">
        <v>5026.5878877400291</v>
      </c>
      <c r="W88" s="197"/>
      <c r="X88" s="89">
        <v>0</v>
      </c>
      <c r="Y88" s="89">
        <f t="shared" si="27"/>
        <v>0</v>
      </c>
      <c r="Z88" s="1"/>
      <c r="AA88" s="1"/>
    </row>
    <row r="89" spans="2:29">
      <c r="B89" s="206">
        <v>1859</v>
      </c>
      <c r="C89" t="s">
        <v>116</v>
      </c>
      <c r="D89" s="1">
        <v>12467</v>
      </c>
      <c r="E89" s="86">
        <f t="shared" si="20"/>
        <v>10094.736842105263</v>
      </c>
      <c r="F89" s="87">
        <f t="shared" si="14"/>
        <v>0.98123660429024018</v>
      </c>
      <c r="G89" s="189">
        <f t="shared" si="21"/>
        <v>123.73959728321876</v>
      </c>
      <c r="H89" s="189">
        <f t="shared" si="15"/>
        <v>152.81840264477518</v>
      </c>
      <c r="I89" s="189">
        <f t="shared" si="16"/>
        <v>0</v>
      </c>
      <c r="J89" s="88">
        <f t="shared" si="17"/>
        <v>0</v>
      </c>
      <c r="K89" s="189">
        <f t="shared" si="22"/>
        <v>-71.533471790277105</v>
      </c>
      <c r="L89" s="88">
        <f t="shared" si="18"/>
        <v>-88.343837660992222</v>
      </c>
      <c r="M89" s="89">
        <f t="shared" si="23"/>
        <v>64.474564983782955</v>
      </c>
      <c r="N89" s="89">
        <f t="shared" si="24"/>
        <v>12531.474564983782</v>
      </c>
      <c r="O89" s="89">
        <f t="shared" si="25"/>
        <v>10146.942967598203</v>
      </c>
      <c r="P89" s="90">
        <f t="shared" si="19"/>
        <v>0.98631118544110041</v>
      </c>
      <c r="Q89" s="195">
        <v>414.79723166636182</v>
      </c>
      <c r="R89" s="90">
        <f t="shared" si="26"/>
        <v>1.0579399141630901</v>
      </c>
      <c r="S89" s="90">
        <f t="shared" si="26"/>
        <v>1.1095967055307467</v>
      </c>
      <c r="T89" s="92">
        <v>1235</v>
      </c>
      <c r="U89" s="191">
        <v>6058</v>
      </c>
      <c r="V89" s="191">
        <v>4785.1500789889415</v>
      </c>
      <c r="W89" s="197"/>
      <c r="X89" s="89">
        <v>0</v>
      </c>
      <c r="Y89" s="89">
        <f t="shared" si="27"/>
        <v>0</v>
      </c>
      <c r="Z89" s="1"/>
      <c r="AA89" s="1"/>
    </row>
    <row r="90" spans="2:29">
      <c r="B90" s="206">
        <v>1860</v>
      </c>
      <c r="C90" t="s">
        <v>117</v>
      </c>
      <c r="D90" s="1">
        <v>105280</v>
      </c>
      <c r="E90" s="86">
        <f t="shared" si="20"/>
        <v>9071.1700844390834</v>
      </c>
      <c r="F90" s="87">
        <f t="shared" si="14"/>
        <v>0.88174305777523521</v>
      </c>
      <c r="G90" s="189">
        <f t="shared" si="21"/>
        <v>778.82232218957392</v>
      </c>
      <c r="H90" s="189">
        <f t="shared" si="15"/>
        <v>9039.0118713321954</v>
      </c>
      <c r="I90" s="189">
        <f t="shared" si="16"/>
        <v>65.835658747313303</v>
      </c>
      <c r="J90" s="88">
        <f t="shared" si="17"/>
        <v>764.08865542131821</v>
      </c>
      <c r="K90" s="189">
        <f t="shared" si="22"/>
        <v>-5.6978130429638014</v>
      </c>
      <c r="L90" s="88">
        <f t="shared" si="18"/>
        <v>-66.128818176637878</v>
      </c>
      <c r="M90" s="89">
        <f t="shared" si="23"/>
        <v>8972.8830531555577</v>
      </c>
      <c r="N90" s="89">
        <f t="shared" si="24"/>
        <v>114252.88305315556</v>
      </c>
      <c r="O90" s="89">
        <f t="shared" si="25"/>
        <v>9844.2945935856933</v>
      </c>
      <c r="P90" s="90">
        <f t="shared" si="19"/>
        <v>0.95689291853082958</v>
      </c>
      <c r="Q90" s="195">
        <v>3892.1478306810968</v>
      </c>
      <c r="R90" s="90">
        <f t="shared" si="26"/>
        <v>0.96829195333532758</v>
      </c>
      <c r="S90" s="90">
        <f t="shared" si="26"/>
        <v>0.96422173044371595</v>
      </c>
      <c r="T90" s="92">
        <v>11606</v>
      </c>
      <c r="U90" s="191">
        <v>53488</v>
      </c>
      <c r="V90" s="191">
        <v>4618.2006561906401</v>
      </c>
      <c r="W90" s="197"/>
      <c r="X90" s="89">
        <v>0</v>
      </c>
      <c r="Y90" s="89">
        <f t="shared" si="27"/>
        <v>0</v>
      </c>
      <c r="Z90" s="1"/>
      <c r="AA90" s="1"/>
    </row>
    <row r="91" spans="2:29">
      <c r="B91" s="206">
        <v>1865</v>
      </c>
      <c r="C91" t="s">
        <v>118</v>
      </c>
      <c r="D91" s="1">
        <v>82410</v>
      </c>
      <c r="E91" s="86">
        <f t="shared" si="20"/>
        <v>8320.0403836446239</v>
      </c>
      <c r="F91" s="87">
        <f t="shared" si="14"/>
        <v>0.80873115379821292</v>
      </c>
      <c r="G91" s="189">
        <f t="shared" si="21"/>
        <v>1259.545330698028</v>
      </c>
      <c r="H91" s="189">
        <f t="shared" si="15"/>
        <v>12475.796500563967</v>
      </c>
      <c r="I91" s="189">
        <f t="shared" si="16"/>
        <v>328.73105402537408</v>
      </c>
      <c r="J91" s="88">
        <f t="shared" si="17"/>
        <v>3256.0810901213304</v>
      </c>
      <c r="K91" s="189">
        <f t="shared" si="22"/>
        <v>257.197582235097</v>
      </c>
      <c r="L91" s="88">
        <f t="shared" si="18"/>
        <v>2547.5420520386356</v>
      </c>
      <c r="M91" s="89">
        <f t="shared" si="23"/>
        <v>15023.338552602603</v>
      </c>
      <c r="N91" s="89">
        <f t="shared" si="24"/>
        <v>97433.338552602596</v>
      </c>
      <c r="O91" s="89">
        <f t="shared" si="25"/>
        <v>9836.783296577747</v>
      </c>
      <c r="P91" s="90">
        <f t="shared" si="19"/>
        <v>0.9561627994910592</v>
      </c>
      <c r="Q91" s="195">
        <v>4000.8087638201159</v>
      </c>
      <c r="R91" s="90">
        <f t="shared" si="26"/>
        <v>0.75020175848447523</v>
      </c>
      <c r="S91" s="90">
        <f t="shared" si="26"/>
        <v>0.74419399878851666</v>
      </c>
      <c r="T91" s="92">
        <v>9905</v>
      </c>
      <c r="U91" s="191">
        <v>47086</v>
      </c>
      <c r="V91" s="191">
        <v>4770.1347381217702</v>
      </c>
      <c r="W91" s="197"/>
      <c r="X91" s="89">
        <v>0</v>
      </c>
      <c r="Y91" s="89">
        <f t="shared" si="27"/>
        <v>0</v>
      </c>
      <c r="Z91" s="1"/>
      <c r="AA91" s="1"/>
    </row>
    <row r="92" spans="2:29">
      <c r="B92" s="206">
        <v>1866</v>
      </c>
      <c r="C92" t="s">
        <v>119</v>
      </c>
      <c r="D92" s="1">
        <v>82699</v>
      </c>
      <c r="E92" s="86">
        <f t="shared" si="20"/>
        <v>9875.6866491521378</v>
      </c>
      <c r="F92" s="87">
        <f t="shared" si="14"/>
        <v>0.95994431397456503</v>
      </c>
      <c r="G92" s="189">
        <f t="shared" si="21"/>
        <v>263.93172077321913</v>
      </c>
      <c r="H92" s="189">
        <f t="shared" si="15"/>
        <v>2210.164229754937</v>
      </c>
      <c r="I92" s="189">
        <f t="shared" si="16"/>
        <v>0</v>
      </c>
      <c r="J92" s="88">
        <f t="shared" si="17"/>
        <v>0</v>
      </c>
      <c r="K92" s="189">
        <f t="shared" si="22"/>
        <v>-71.533471790277105</v>
      </c>
      <c r="L92" s="88">
        <f t="shared" si="18"/>
        <v>-599.02129277178051</v>
      </c>
      <c r="M92" s="89">
        <f t="shared" si="23"/>
        <v>1611.1429369831565</v>
      </c>
      <c r="N92" s="89">
        <f t="shared" si="24"/>
        <v>84310.14293698316</v>
      </c>
      <c r="O92" s="89">
        <f t="shared" si="25"/>
        <v>10068.084898135079</v>
      </c>
      <c r="P92" s="90">
        <f t="shared" si="19"/>
        <v>0.97864596092745748</v>
      </c>
      <c r="Q92" s="195">
        <v>1625.0846461328847</v>
      </c>
      <c r="R92" s="90">
        <f t="shared" si="26"/>
        <v>1.0871990308414516</v>
      </c>
      <c r="S92" s="90">
        <f t="shared" si="26"/>
        <v>1.0936794672878185</v>
      </c>
      <c r="T92" s="92">
        <v>8374</v>
      </c>
      <c r="U92" s="191">
        <v>39622</v>
      </c>
      <c r="V92" s="191">
        <v>4716.9047619047624</v>
      </c>
      <c r="W92" s="197"/>
      <c r="X92" s="89">
        <v>0</v>
      </c>
      <c r="Y92" s="89">
        <f>X92*1000/T92</f>
        <v>0</v>
      </c>
      <c r="Z92" s="1"/>
      <c r="AA92" s="1"/>
    </row>
    <row r="93" spans="2:29">
      <c r="B93" s="207">
        <v>1867</v>
      </c>
      <c r="C93" s="208" t="s">
        <v>120</v>
      </c>
      <c r="D93" s="219">
        <v>18823</v>
      </c>
      <c r="E93" s="220">
        <f t="shared" si="20"/>
        <v>7214.6416251437331</v>
      </c>
      <c r="F93" s="221">
        <f t="shared" si="14"/>
        <v>0.70128330833740393</v>
      </c>
      <c r="G93" s="222">
        <f t="shared" si="21"/>
        <v>1646.2187500136461</v>
      </c>
      <c r="H93" s="222">
        <f t="shared" si="15"/>
        <v>4294.984718785603</v>
      </c>
      <c r="I93" s="222">
        <f t="shared" si="16"/>
        <v>540.19308021360268</v>
      </c>
      <c r="J93" s="223">
        <f t="shared" si="17"/>
        <v>1409.3637462772895</v>
      </c>
      <c r="K93" s="222">
        <f t="shared" si="22"/>
        <v>468.65960842332561</v>
      </c>
      <c r="L93" s="223">
        <f t="shared" si="18"/>
        <v>1222.7329183764564</v>
      </c>
      <c r="M93" s="224">
        <f t="shared" si="23"/>
        <v>5517.717637162059</v>
      </c>
      <c r="N93" s="224">
        <f t="shared" si="24"/>
        <v>24340.717637162059</v>
      </c>
      <c r="O93" s="224">
        <f t="shared" si="25"/>
        <v>9329.5199835807052</v>
      </c>
      <c r="P93" s="225">
        <f t="shared" si="19"/>
        <v>0.90685538925227682</v>
      </c>
      <c r="Q93" s="195">
        <v>1377.3789325751322</v>
      </c>
      <c r="R93" s="225">
        <f t="shared" si="26"/>
        <v>0.62885081343025273</v>
      </c>
      <c r="S93" s="225">
        <f t="shared" si="26"/>
        <v>0.63384537322612944</v>
      </c>
      <c r="T93" s="92">
        <v>2609</v>
      </c>
      <c r="U93" s="226">
        <v>11556</v>
      </c>
      <c r="V93" s="226">
        <v>4415.7432174245314</v>
      </c>
      <c r="W93" s="227"/>
      <c r="X93" s="89">
        <v>1307.6869999999999</v>
      </c>
      <c r="Y93" s="224">
        <f t="shared" si="27"/>
        <v>501.22154082023764</v>
      </c>
      <c r="Z93" s="1"/>
      <c r="AA93" s="1"/>
    </row>
    <row r="94" spans="2:29">
      <c r="B94" s="206">
        <v>1868</v>
      </c>
      <c r="C94" t="s">
        <v>121</v>
      </c>
      <c r="D94" s="1">
        <v>48470</v>
      </c>
      <c r="E94" s="86">
        <f t="shared" si="20"/>
        <v>10507.262085410795</v>
      </c>
      <c r="F94" s="87">
        <f t="shared" si="14"/>
        <v>1.021335209658214</v>
      </c>
      <c r="G94" s="189">
        <f t="shared" si="21"/>
        <v>-140.27655843232176</v>
      </c>
      <c r="H94" s="189">
        <f t="shared" si="15"/>
        <v>-647.09576404830034</v>
      </c>
      <c r="I94" s="189">
        <f t="shared" si="16"/>
        <v>0</v>
      </c>
      <c r="J94" s="88">
        <f t="shared" si="17"/>
        <v>0</v>
      </c>
      <c r="K94" s="189">
        <f t="shared" si="22"/>
        <v>-71.533471790277105</v>
      </c>
      <c r="L94" s="88">
        <f t="shared" si="18"/>
        <v>-329.98390536854828</v>
      </c>
      <c r="M94" s="89">
        <f t="shared" si="23"/>
        <v>-977.07966941684867</v>
      </c>
      <c r="N94" s="89">
        <f t="shared" si="24"/>
        <v>47492.920330583154</v>
      </c>
      <c r="O94" s="89">
        <f t="shared" si="25"/>
        <v>10295.452055188198</v>
      </c>
      <c r="P94" s="90">
        <f t="shared" si="19"/>
        <v>1.0007466833735714</v>
      </c>
      <c r="Q94" s="195">
        <v>261.57171633759253</v>
      </c>
      <c r="R94" s="90">
        <f t="shared" si="26"/>
        <v>1.1505901144733339</v>
      </c>
      <c r="S94" s="90">
        <f t="shared" si="26"/>
        <v>1.157583145411357</v>
      </c>
      <c r="T94" s="92">
        <v>4613</v>
      </c>
      <c r="U94" s="191">
        <v>22538</v>
      </c>
      <c r="V94" s="191">
        <v>4869.9222126188415</v>
      </c>
      <c r="W94" s="197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6">
        <v>1870</v>
      </c>
      <c r="C95" t="s">
        <v>122</v>
      </c>
      <c r="D95" s="1">
        <v>106220</v>
      </c>
      <c r="E95" s="86">
        <f t="shared" si="20"/>
        <v>9882.7688872348335</v>
      </c>
      <c r="F95" s="87">
        <f t="shared" si="14"/>
        <v>0.96063272728892246</v>
      </c>
      <c r="G95" s="189">
        <f t="shared" si="21"/>
        <v>259.39908840029386</v>
      </c>
      <c r="H95" s="189">
        <f t="shared" si="15"/>
        <v>2788.0214021263582</v>
      </c>
      <c r="I95" s="189">
        <f t="shared" si="16"/>
        <v>0</v>
      </c>
      <c r="J95" s="88">
        <f t="shared" si="17"/>
        <v>0</v>
      </c>
      <c r="K95" s="189">
        <f t="shared" si="22"/>
        <v>-71.533471790277105</v>
      </c>
      <c r="L95" s="88">
        <f t="shared" si="18"/>
        <v>-768.84175480189822</v>
      </c>
      <c r="M95" s="89">
        <f t="shared" si="23"/>
        <v>2019.1796473244599</v>
      </c>
      <c r="N95" s="89">
        <f t="shared" si="24"/>
        <v>108239.17964732446</v>
      </c>
      <c r="O95" s="89">
        <f t="shared" si="25"/>
        <v>10070.634503844851</v>
      </c>
      <c r="P95" s="90">
        <f t="shared" si="19"/>
        <v>0.97889378972062624</v>
      </c>
      <c r="Q95" s="195">
        <v>1854.6769926721222</v>
      </c>
      <c r="R95" s="90">
        <f t="shared" si="26"/>
        <v>1.177353230567399</v>
      </c>
      <c r="S95" s="90">
        <f t="shared" si="26"/>
        <v>1.1840384423843622</v>
      </c>
      <c r="T95" s="92">
        <v>10748</v>
      </c>
      <c r="U95" s="191">
        <v>48784</v>
      </c>
      <c r="V95" s="191">
        <v>4524.9976811056495</v>
      </c>
      <c r="W95" s="197"/>
      <c r="X95" s="89">
        <v>0</v>
      </c>
      <c r="Y95" s="89">
        <f t="shared" si="27"/>
        <v>0</v>
      </c>
      <c r="Z95" s="1"/>
      <c r="AA95" s="1"/>
    </row>
    <row r="96" spans="2:29">
      <c r="B96" s="206">
        <v>1871</v>
      </c>
      <c r="C96" t="s">
        <v>123</v>
      </c>
      <c r="D96" s="1">
        <v>45673</v>
      </c>
      <c r="E96" s="86">
        <f t="shared" si="20"/>
        <v>10093.480662983426</v>
      </c>
      <c r="F96" s="87">
        <f t="shared" si="14"/>
        <v>0.98111450017250312</v>
      </c>
      <c r="G96" s="189">
        <f t="shared" si="21"/>
        <v>124.54355192119489</v>
      </c>
      <c r="H96" s="189">
        <f t="shared" si="15"/>
        <v>563.55957244340686</v>
      </c>
      <c r="I96" s="189">
        <f t="shared" si="16"/>
        <v>0</v>
      </c>
      <c r="J96" s="88">
        <f t="shared" si="17"/>
        <v>0</v>
      </c>
      <c r="K96" s="189">
        <f t="shared" si="22"/>
        <v>-71.533471790277105</v>
      </c>
      <c r="L96" s="88">
        <f t="shared" si="18"/>
        <v>-323.68895985100391</v>
      </c>
      <c r="M96" s="89">
        <f t="shared" si="23"/>
        <v>239.87061259240295</v>
      </c>
      <c r="N96" s="89">
        <f t="shared" si="24"/>
        <v>45912.8706125924</v>
      </c>
      <c r="O96" s="89">
        <f t="shared" si="25"/>
        <v>10146.490743114344</v>
      </c>
      <c r="P96" s="90">
        <f t="shared" si="19"/>
        <v>0.98626722795871535</v>
      </c>
      <c r="Q96" s="195">
        <v>559.40977594355149</v>
      </c>
      <c r="R96" s="90">
        <f t="shared" si="26"/>
        <v>1.2473552133051222</v>
      </c>
      <c r="S96" s="90">
        <f t="shared" si="26"/>
        <v>1.2557983157639483</v>
      </c>
      <c r="T96" s="92">
        <v>4525</v>
      </c>
      <c r="U96" s="191">
        <v>20323</v>
      </c>
      <c r="V96" s="191">
        <v>4474.4605900484366</v>
      </c>
      <c r="W96" s="197"/>
      <c r="X96" s="89">
        <v>0</v>
      </c>
      <c r="Y96" s="89">
        <f t="shared" si="27"/>
        <v>0</v>
      </c>
      <c r="Z96" s="1"/>
      <c r="AA96" s="1"/>
    </row>
    <row r="97" spans="2:27">
      <c r="B97" s="206">
        <v>1874</v>
      </c>
      <c r="C97" t="s">
        <v>124</v>
      </c>
      <c r="D97" s="1">
        <v>10372</v>
      </c>
      <c r="E97" s="86">
        <f t="shared" si="20"/>
        <v>10627.049180327869</v>
      </c>
      <c r="F97" s="87">
        <f t="shared" si="14"/>
        <v>1.0329788497146801</v>
      </c>
      <c r="G97" s="189">
        <f t="shared" si="21"/>
        <v>-216.940299179249</v>
      </c>
      <c r="H97" s="189">
        <f t="shared" si="15"/>
        <v>-211.73373199894701</v>
      </c>
      <c r="I97" s="189">
        <f t="shared" si="16"/>
        <v>0</v>
      </c>
      <c r="J97" s="88">
        <f t="shared" si="17"/>
        <v>0</v>
      </c>
      <c r="K97" s="189">
        <f t="shared" si="22"/>
        <v>-71.533471790277105</v>
      </c>
      <c r="L97" s="88">
        <f t="shared" si="18"/>
        <v>-69.816668467310464</v>
      </c>
      <c r="M97" s="89">
        <f t="shared" si="23"/>
        <v>-281.55040046625749</v>
      </c>
      <c r="N97" s="89">
        <f t="shared" si="24"/>
        <v>10090.449599533742</v>
      </c>
      <c r="O97" s="89">
        <f t="shared" si="25"/>
        <v>10338.575409358342</v>
      </c>
      <c r="P97" s="90">
        <f t="shared" si="19"/>
        <v>1.0049383937938989</v>
      </c>
      <c r="Q97" s="195">
        <v>-96.778479266098088</v>
      </c>
      <c r="R97" s="90">
        <f t="shared" si="26"/>
        <v>1.0473746545598106</v>
      </c>
      <c r="S97" s="90">
        <f t="shared" si="26"/>
        <v>1.0326906150291562</v>
      </c>
      <c r="T97" s="92">
        <v>976</v>
      </c>
      <c r="U97" s="191">
        <v>5066</v>
      </c>
      <c r="V97" s="191">
        <v>5228.0701754385964</v>
      </c>
      <c r="W97" s="197"/>
      <c r="X97" s="89">
        <v>0</v>
      </c>
      <c r="Y97" s="89">
        <f t="shared" si="27"/>
        <v>0</v>
      </c>
      <c r="Z97" s="1"/>
    </row>
    <row r="98" spans="2:27" ht="29.1" customHeight="1">
      <c r="B98" s="206">
        <v>1875</v>
      </c>
      <c r="C98" t="s">
        <v>125</v>
      </c>
      <c r="D98" s="1">
        <v>28046</v>
      </c>
      <c r="E98" s="86">
        <f t="shared" si="20"/>
        <v>9987.8917378917376</v>
      </c>
      <c r="F98" s="87">
        <f t="shared" si="14"/>
        <v>0.97085096186257158</v>
      </c>
      <c r="G98" s="189">
        <f t="shared" si="21"/>
        <v>192.12046397987521</v>
      </c>
      <c r="H98" s="189">
        <f t="shared" si="15"/>
        <v>539.47426285548966</v>
      </c>
      <c r="I98" s="189">
        <f t="shared" si="16"/>
        <v>0</v>
      </c>
      <c r="J98" s="88">
        <f t="shared" si="17"/>
        <v>0</v>
      </c>
      <c r="K98" s="189">
        <f t="shared" si="22"/>
        <v>-71.533471790277105</v>
      </c>
      <c r="L98" s="88">
        <f t="shared" si="18"/>
        <v>-200.86598878709813</v>
      </c>
      <c r="M98" s="89">
        <f t="shared" si="23"/>
        <v>338.60827406839155</v>
      </c>
      <c r="N98" s="89">
        <f t="shared" si="24"/>
        <v>28384.608274068392</v>
      </c>
      <c r="O98" s="89">
        <f t="shared" si="25"/>
        <v>10108.478730081335</v>
      </c>
      <c r="P98" s="90">
        <f t="shared" si="19"/>
        <v>0.98257235416713984</v>
      </c>
      <c r="Q98" s="195">
        <v>-845.03069583582158</v>
      </c>
      <c r="R98" s="90">
        <f t="shared" si="26"/>
        <v>0.83127652628142346</v>
      </c>
      <c r="S98" s="90">
        <f t="shared" si="26"/>
        <v>0.81692891816953161</v>
      </c>
      <c r="T98" s="92">
        <v>2808</v>
      </c>
      <c r="U98" s="191">
        <v>15315</v>
      </c>
      <c r="V98" s="191">
        <v>5497.1284996410632</v>
      </c>
      <c r="W98" s="197"/>
      <c r="X98" s="89">
        <v>0</v>
      </c>
      <c r="Y98" s="89">
        <f t="shared" si="27"/>
        <v>0</v>
      </c>
      <c r="Z98" s="1"/>
      <c r="AA98" s="1"/>
    </row>
    <row r="99" spans="2:27">
      <c r="B99" s="206">
        <v>3101</v>
      </c>
      <c r="C99" t="s">
        <v>126</v>
      </c>
      <c r="D99" s="1">
        <v>268987</v>
      </c>
      <c r="E99" s="86">
        <f t="shared" si="20"/>
        <v>8384.3588304968525</v>
      </c>
      <c r="F99" s="87">
        <f t="shared" si="14"/>
        <v>0.81498308640127626</v>
      </c>
      <c r="G99" s="189">
        <f t="shared" si="21"/>
        <v>1218.3815247126017</v>
      </c>
      <c r="H99" s="189">
        <f t="shared" si="15"/>
        <v>39088.11607582969</v>
      </c>
      <c r="I99" s="189">
        <f t="shared" si="16"/>
        <v>306.21959762709412</v>
      </c>
      <c r="J99" s="88">
        <f t="shared" si="17"/>
        <v>9824.1371310724335</v>
      </c>
      <c r="K99" s="189">
        <f t="shared" si="22"/>
        <v>234.68612583681701</v>
      </c>
      <c r="L99" s="88">
        <f t="shared" si="18"/>
        <v>7529.2002890967633</v>
      </c>
      <c r="M99" s="89">
        <f t="shared" si="23"/>
        <v>46617.316364926453</v>
      </c>
      <c r="N99" s="89">
        <f t="shared" si="24"/>
        <v>315604.31636492646</v>
      </c>
      <c r="O99" s="89">
        <f t="shared" si="25"/>
        <v>9837.4264810462701</v>
      </c>
      <c r="P99" s="90">
        <f t="shared" si="19"/>
        <v>0.95622531881708983</v>
      </c>
      <c r="Q99" s="195">
        <v>16539.976104076417</v>
      </c>
      <c r="R99" s="90">
        <f t="shared" si="26"/>
        <v>1.23749355337803</v>
      </c>
      <c r="S99" s="90">
        <f t="shared" si="26"/>
        <v>1.2344248632605614</v>
      </c>
      <c r="T99" s="92">
        <v>32082</v>
      </c>
      <c r="U99" s="191">
        <v>120218</v>
      </c>
      <c r="V99" s="191">
        <v>3752.3565765653284</v>
      </c>
      <c r="W99" s="197"/>
      <c r="X99" s="89">
        <v>0</v>
      </c>
      <c r="Y99" s="89">
        <f t="shared" si="27"/>
        <v>0</v>
      </c>
      <c r="Z99" s="1"/>
      <c r="AA99" s="1"/>
    </row>
    <row r="100" spans="2:27">
      <c r="B100" s="206">
        <v>3103</v>
      </c>
      <c r="C100" t="s">
        <v>127</v>
      </c>
      <c r="D100" s="1">
        <v>477829</v>
      </c>
      <c r="E100" s="86">
        <f t="shared" si="20"/>
        <v>8980.5664668182762</v>
      </c>
      <c r="F100" s="87">
        <f t="shared" si="14"/>
        <v>0.87293613318857</v>
      </c>
      <c r="G100" s="189">
        <f t="shared" si="21"/>
        <v>836.80863746689056</v>
      </c>
      <c r="H100" s="189">
        <f t="shared" si="15"/>
        <v>44524.077173700847</v>
      </c>
      <c r="I100" s="189">
        <f t="shared" si="16"/>
        <v>97.54692491459582</v>
      </c>
      <c r="J100" s="88">
        <f t="shared" si="17"/>
        <v>5190.1792339308995</v>
      </c>
      <c r="K100" s="189">
        <f t="shared" si="22"/>
        <v>26.013453124318715</v>
      </c>
      <c r="L100" s="88">
        <f t="shared" si="18"/>
        <v>1384.0978003856258</v>
      </c>
      <c r="M100" s="89">
        <f t="shared" si="23"/>
        <v>45908.174974086476</v>
      </c>
      <c r="N100" s="89">
        <f t="shared" si="24"/>
        <v>523737.17497408646</v>
      </c>
      <c r="O100" s="89">
        <f t="shared" si="25"/>
        <v>9843.3885574094857</v>
      </c>
      <c r="P100" s="90">
        <f t="shared" si="19"/>
        <v>0.9568048492849629</v>
      </c>
      <c r="Q100" s="195">
        <v>12682.484638725553</v>
      </c>
      <c r="R100" s="90">
        <f t="shared" si="26"/>
        <v>1.1522859330660782</v>
      </c>
      <c r="S100" s="90">
        <f t="shared" si="26"/>
        <v>1.1295928210986663</v>
      </c>
      <c r="T100" s="92">
        <v>53207</v>
      </c>
      <c r="U100" s="191">
        <v>222010</v>
      </c>
      <c r="V100" s="191">
        <v>4217.0345325380849</v>
      </c>
      <c r="W100" s="197"/>
      <c r="X100" s="89">
        <v>0</v>
      </c>
      <c r="Y100" s="89">
        <f t="shared" si="27"/>
        <v>0</v>
      </c>
      <c r="Z100" s="1"/>
      <c r="AA100" s="1"/>
    </row>
    <row r="101" spans="2:27">
      <c r="B101" s="206">
        <v>3105</v>
      </c>
      <c r="C101" t="s">
        <v>128</v>
      </c>
      <c r="D101" s="1">
        <v>491924</v>
      </c>
      <c r="E101" s="86">
        <f t="shared" si="20"/>
        <v>8115.6828455472332</v>
      </c>
      <c r="F101" s="87">
        <f t="shared" si="14"/>
        <v>0.78886703055456253</v>
      </c>
      <c r="G101" s="189">
        <f t="shared" si="21"/>
        <v>1390.334155080358</v>
      </c>
      <c r="H101" s="189">
        <f t="shared" si="15"/>
        <v>84273.714476040812</v>
      </c>
      <c r="I101" s="189">
        <f t="shared" si="16"/>
        <v>400.25619235946084</v>
      </c>
      <c r="J101" s="88">
        <f t="shared" si="17"/>
        <v>24261.128843676357</v>
      </c>
      <c r="K101" s="189">
        <f t="shared" si="22"/>
        <v>328.72272056918371</v>
      </c>
      <c r="L101" s="88">
        <f t="shared" si="18"/>
        <v>19925.1989845805</v>
      </c>
      <c r="M101" s="89">
        <f t="shared" si="23"/>
        <v>104198.91346062132</v>
      </c>
      <c r="N101" s="89">
        <f t="shared" si="24"/>
        <v>596122.91346062138</v>
      </c>
      <c r="O101" s="89">
        <f t="shared" si="25"/>
        <v>9834.7397211967764</v>
      </c>
      <c r="P101" s="90">
        <f t="shared" si="19"/>
        <v>0.95596415825862302</v>
      </c>
      <c r="Q101" s="195">
        <v>34569.832797596464</v>
      </c>
      <c r="R101" s="90">
        <f t="shared" si="26"/>
        <v>1.1306756411422532</v>
      </c>
      <c r="S101" s="90">
        <f t="shared" si="26"/>
        <v>1.1139786581095783</v>
      </c>
      <c r="T101" s="92">
        <v>60614</v>
      </c>
      <c r="U101" s="191">
        <v>230877</v>
      </c>
      <c r="V101" s="191">
        <v>3839.0561865012719</v>
      </c>
      <c r="W101" s="197"/>
      <c r="X101" s="89">
        <v>0</v>
      </c>
      <c r="Y101" s="89">
        <f t="shared" si="27"/>
        <v>0</v>
      </c>
      <c r="Z101" s="1"/>
      <c r="AA101" s="1"/>
    </row>
    <row r="102" spans="2:27">
      <c r="B102" s="206">
        <v>3107</v>
      </c>
      <c r="C102" t="s">
        <v>129</v>
      </c>
      <c r="D102" s="1">
        <v>728810</v>
      </c>
      <c r="E102" s="86">
        <f t="shared" si="20"/>
        <v>8450.6568649049786</v>
      </c>
      <c r="F102" s="87">
        <f t="shared" si="14"/>
        <v>0.82142744044153282</v>
      </c>
      <c r="G102" s="189">
        <f t="shared" si="21"/>
        <v>1175.9507826914009</v>
      </c>
      <c r="H102" s="189">
        <f t="shared" si="15"/>
        <v>101417.52335165448</v>
      </c>
      <c r="I102" s="189">
        <f t="shared" si="16"/>
        <v>283.01528558424997</v>
      </c>
      <c r="J102" s="88">
        <f t="shared" si="17"/>
        <v>24408.087274642472</v>
      </c>
      <c r="K102" s="189">
        <f t="shared" si="22"/>
        <v>211.48181379397286</v>
      </c>
      <c r="L102" s="88">
        <f t="shared" si="18"/>
        <v>18238.826067033599</v>
      </c>
      <c r="M102" s="89">
        <f t="shared" si="23"/>
        <v>119656.34941868809</v>
      </c>
      <c r="N102" s="89">
        <f t="shared" si="24"/>
        <v>848466.3494186881</v>
      </c>
      <c r="O102" s="89">
        <f t="shared" si="25"/>
        <v>9838.0894613903511</v>
      </c>
      <c r="P102" s="90">
        <f t="shared" si="19"/>
        <v>0.95628976235749241</v>
      </c>
      <c r="Q102" s="195">
        <v>45604.219108342964</v>
      </c>
      <c r="R102" s="90">
        <f t="shared" si="26"/>
        <v>1.1356130866042518</v>
      </c>
      <c r="S102" s="90">
        <f t="shared" si="26"/>
        <v>1.1261784822190124</v>
      </c>
      <c r="T102" s="92">
        <v>86243</v>
      </c>
      <c r="U102" s="191">
        <v>341265</v>
      </c>
      <c r="V102" s="191">
        <v>3974.5754815867322</v>
      </c>
      <c r="W102" s="197"/>
      <c r="X102" s="89">
        <v>0</v>
      </c>
      <c r="Y102" s="89">
        <f t="shared" si="27"/>
        <v>0</v>
      </c>
      <c r="Z102" s="1"/>
      <c r="AA102" s="1"/>
    </row>
    <row r="103" spans="2:27">
      <c r="B103" s="206">
        <v>3110</v>
      </c>
      <c r="C103" t="s">
        <v>130</v>
      </c>
      <c r="D103" s="1">
        <v>44361</v>
      </c>
      <c r="E103" s="86">
        <f t="shared" si="20"/>
        <v>9410.4794229953332</v>
      </c>
      <c r="F103" s="87">
        <f t="shared" si="14"/>
        <v>0.9147248727919669</v>
      </c>
      <c r="G103" s="189">
        <f t="shared" si="21"/>
        <v>561.66434551357406</v>
      </c>
      <c r="H103" s="189">
        <f t="shared" si="15"/>
        <v>2647.6857247509884</v>
      </c>
      <c r="I103" s="189">
        <f t="shared" si="16"/>
        <v>0</v>
      </c>
      <c r="J103" s="88">
        <f t="shared" si="17"/>
        <v>0</v>
      </c>
      <c r="K103" s="189">
        <f t="shared" si="22"/>
        <v>-71.533471790277105</v>
      </c>
      <c r="L103" s="88">
        <f t="shared" si="18"/>
        <v>-337.2087860193663</v>
      </c>
      <c r="M103" s="89">
        <f t="shared" si="23"/>
        <v>2310.4769387316219</v>
      </c>
      <c r="N103" s="89">
        <f t="shared" si="24"/>
        <v>46671.476938731619</v>
      </c>
      <c r="O103" s="89">
        <f t="shared" si="25"/>
        <v>9900.6102967186289</v>
      </c>
      <c r="P103" s="90">
        <f t="shared" si="19"/>
        <v>0.96236696210172212</v>
      </c>
      <c r="Q103" s="195">
        <v>488.16394338075224</v>
      </c>
      <c r="R103" s="90">
        <f t="shared" si="26"/>
        <v>0.98660994178235562</v>
      </c>
      <c r="S103" s="90">
        <f t="shared" si="26"/>
        <v>1.0131598837281108</v>
      </c>
      <c r="T103" s="92">
        <v>4714</v>
      </c>
      <c r="U103" s="191">
        <v>22330</v>
      </c>
      <c r="V103" s="191">
        <v>4674.4818924010879</v>
      </c>
      <c r="W103" s="197"/>
      <c r="X103" s="89">
        <v>0</v>
      </c>
      <c r="Y103" s="89">
        <f t="shared" si="27"/>
        <v>0</v>
      </c>
      <c r="Z103" s="1"/>
      <c r="AA103" s="1"/>
    </row>
    <row r="104" spans="2:27">
      <c r="B104" s="206">
        <v>3112</v>
      </c>
      <c r="C104" t="s">
        <v>131</v>
      </c>
      <c r="D104" s="1">
        <v>72303</v>
      </c>
      <c r="E104" s="86">
        <f t="shared" si="20"/>
        <v>9161.5560060821081</v>
      </c>
      <c r="F104" s="87">
        <f t="shared" si="14"/>
        <v>0.89052882170508019</v>
      </c>
      <c r="G104" s="189">
        <f t="shared" si="21"/>
        <v>720.97533233803813</v>
      </c>
      <c r="H104" s="189">
        <f t="shared" si="15"/>
        <v>5689.9373228117975</v>
      </c>
      <c r="I104" s="189">
        <f t="shared" si="16"/>
        <v>34.200586172254674</v>
      </c>
      <c r="J104" s="88">
        <f t="shared" si="17"/>
        <v>269.91102607143392</v>
      </c>
      <c r="K104" s="189">
        <f t="shared" si="22"/>
        <v>-37.332885618022431</v>
      </c>
      <c r="L104" s="88">
        <f t="shared" si="18"/>
        <v>-294.63113329743305</v>
      </c>
      <c r="M104" s="89">
        <f t="shared" si="23"/>
        <v>5395.3061895143646</v>
      </c>
      <c r="N104" s="89">
        <f t="shared" si="24"/>
        <v>77698.306189514362</v>
      </c>
      <c r="O104" s="89">
        <f t="shared" si="25"/>
        <v>9845.1984528021239</v>
      </c>
      <c r="P104" s="90">
        <f t="shared" si="19"/>
        <v>0.956980776170128</v>
      </c>
      <c r="Q104" s="195">
        <v>1802.4272755243219</v>
      </c>
      <c r="R104" s="90">
        <f t="shared" si="26"/>
        <v>1.1706745924524904</v>
      </c>
      <c r="S104" s="90">
        <f t="shared" si="26"/>
        <v>1.1591225989295548</v>
      </c>
      <c r="T104" s="92">
        <v>7892</v>
      </c>
      <c r="U104" s="191">
        <v>33309</v>
      </c>
      <c r="V104" s="191">
        <v>4243.1847133757965</v>
      </c>
      <c r="W104" s="197"/>
      <c r="X104" s="89">
        <v>0</v>
      </c>
      <c r="Y104" s="89">
        <f t="shared" si="27"/>
        <v>0</v>
      </c>
      <c r="Z104" s="1"/>
      <c r="AA104" s="1"/>
    </row>
    <row r="105" spans="2:27">
      <c r="B105" s="206">
        <v>3114</v>
      </c>
      <c r="C105" t="s">
        <v>132</v>
      </c>
      <c r="D105" s="1">
        <v>54784</v>
      </c>
      <c r="E105" s="86">
        <f t="shared" si="20"/>
        <v>8794.991170332316</v>
      </c>
      <c r="F105" s="87">
        <f t="shared" si="14"/>
        <v>0.85489769626721068</v>
      </c>
      <c r="G105" s="189">
        <f t="shared" si="21"/>
        <v>955.57682721790513</v>
      </c>
      <c r="H105" s="189">
        <f t="shared" si="15"/>
        <v>5952.2880567403317</v>
      </c>
      <c r="I105" s="189">
        <f t="shared" si="16"/>
        <v>162.49827868468191</v>
      </c>
      <c r="J105" s="88">
        <f t="shared" si="17"/>
        <v>1012.2017779268836</v>
      </c>
      <c r="K105" s="189">
        <f t="shared" si="22"/>
        <v>90.964806894404802</v>
      </c>
      <c r="L105" s="88">
        <f t="shared" si="18"/>
        <v>566.61978214524754</v>
      </c>
      <c r="M105" s="89">
        <f t="shared" si="23"/>
        <v>6518.9078388855796</v>
      </c>
      <c r="N105" s="89">
        <f t="shared" si="24"/>
        <v>61302.907838885578</v>
      </c>
      <c r="O105" s="89">
        <f t="shared" si="25"/>
        <v>9841.5328044446251</v>
      </c>
      <c r="P105" s="90">
        <f t="shared" si="19"/>
        <v>0.95662446491574926</v>
      </c>
      <c r="Q105" s="195">
        <v>2040.1916446073265</v>
      </c>
      <c r="R105" s="90">
        <f t="shared" si="26"/>
        <v>1.2431314744298407</v>
      </c>
      <c r="S105" s="90">
        <f t="shared" si="26"/>
        <v>1.2190040368336295</v>
      </c>
      <c r="T105" s="92">
        <v>6229</v>
      </c>
      <c r="U105" s="191">
        <v>24423</v>
      </c>
      <c r="V105" s="191">
        <v>3963.4858812074003</v>
      </c>
      <c r="W105" s="197"/>
      <c r="X105" s="89">
        <v>0</v>
      </c>
      <c r="Y105" s="89">
        <f t="shared" si="27"/>
        <v>0</v>
      </c>
      <c r="Z105" s="1"/>
      <c r="AA105" s="1"/>
    </row>
    <row r="106" spans="2:27">
      <c r="B106" s="206">
        <v>3116</v>
      </c>
      <c r="C106" t="s">
        <v>133</v>
      </c>
      <c r="D106" s="1">
        <v>34891</v>
      </c>
      <c r="E106" s="86">
        <f t="shared" si="20"/>
        <v>8855.5837563451787</v>
      </c>
      <c r="F106" s="87">
        <f t="shared" si="14"/>
        <v>0.86078746479455215</v>
      </c>
      <c r="G106" s="189">
        <f t="shared" si="21"/>
        <v>916.797572169673</v>
      </c>
      <c r="H106" s="189">
        <f t="shared" si="15"/>
        <v>3612.1824343485114</v>
      </c>
      <c r="I106" s="189">
        <f t="shared" si="16"/>
        <v>141.29087358017995</v>
      </c>
      <c r="J106" s="88">
        <f t="shared" si="17"/>
        <v>556.68604190590895</v>
      </c>
      <c r="K106" s="189">
        <f t="shared" si="22"/>
        <v>69.757401789902843</v>
      </c>
      <c r="L106" s="88">
        <f t="shared" si="18"/>
        <v>274.8441630522172</v>
      </c>
      <c r="M106" s="89">
        <f t="shared" si="23"/>
        <v>3887.0265974007284</v>
      </c>
      <c r="N106" s="89">
        <f t="shared" si="24"/>
        <v>38778.026597400727</v>
      </c>
      <c r="O106" s="89">
        <f t="shared" si="25"/>
        <v>9842.1387303047541</v>
      </c>
      <c r="P106" s="90">
        <f t="shared" si="19"/>
        <v>0.95668336260102271</v>
      </c>
      <c r="Q106" s="195">
        <v>468.51993734994994</v>
      </c>
      <c r="R106" s="90">
        <f t="shared" si="26"/>
        <v>0.97951889254510383</v>
      </c>
      <c r="S106" s="90">
        <f t="shared" si="26"/>
        <v>0.98755754794630257</v>
      </c>
      <c r="T106" s="92">
        <v>3940</v>
      </c>
      <c r="U106" s="191">
        <v>17626</v>
      </c>
      <c r="V106" s="191">
        <v>4455.5106167846307</v>
      </c>
      <c r="W106" s="197"/>
      <c r="X106" s="89">
        <v>0</v>
      </c>
      <c r="Y106" s="89">
        <f t="shared" si="27"/>
        <v>0</v>
      </c>
      <c r="Z106" s="1"/>
      <c r="AA106" s="1"/>
    </row>
    <row r="107" spans="2:27">
      <c r="B107" s="206">
        <v>3118</v>
      </c>
      <c r="C107" t="s">
        <v>134</v>
      </c>
      <c r="D107" s="1">
        <v>417677</v>
      </c>
      <c r="E107" s="86">
        <f t="shared" si="20"/>
        <v>8711.9496068247699</v>
      </c>
      <c r="F107" s="87">
        <f t="shared" si="14"/>
        <v>0.84682582445265986</v>
      </c>
      <c r="G107" s="189">
        <f t="shared" si="21"/>
        <v>1008.7234278627345</v>
      </c>
      <c r="H107" s="189">
        <f t="shared" si="15"/>
        <v>48361.227302023086</v>
      </c>
      <c r="I107" s="189">
        <f t="shared" si="16"/>
        <v>191.56282591232301</v>
      </c>
      <c r="J107" s="88">
        <f t="shared" si="17"/>
        <v>9184.0965627145015</v>
      </c>
      <c r="K107" s="189">
        <f t="shared" si="22"/>
        <v>120.0293541220459</v>
      </c>
      <c r="L107" s="88">
        <f t="shared" si="18"/>
        <v>5754.5673246732467</v>
      </c>
      <c r="M107" s="89">
        <f t="shared" si="23"/>
        <v>54115.794626696334</v>
      </c>
      <c r="N107" s="89">
        <f t="shared" si="24"/>
        <v>471792.79462669633</v>
      </c>
      <c r="O107" s="89">
        <f t="shared" si="25"/>
        <v>9840.7023888095518</v>
      </c>
      <c r="P107" s="90">
        <f t="shared" si="19"/>
        <v>0.95654374619760396</v>
      </c>
      <c r="Q107" s="195">
        <v>5447.1181437484629</v>
      </c>
      <c r="R107" s="90">
        <f t="shared" si="26"/>
        <v>1.146876654450504</v>
      </c>
      <c r="S107" s="90">
        <f t="shared" si="26"/>
        <v>1.1247554466141449</v>
      </c>
      <c r="T107" s="92">
        <v>47943</v>
      </c>
      <c r="U107" s="191">
        <v>194551</v>
      </c>
      <c r="V107" s="191">
        <v>4100.2128601235008</v>
      </c>
      <c r="W107" s="197"/>
      <c r="X107" s="89">
        <v>0</v>
      </c>
      <c r="Y107" s="89">
        <f t="shared" si="27"/>
        <v>0</v>
      </c>
      <c r="Z107" s="1"/>
      <c r="AA107" s="1"/>
    </row>
    <row r="108" spans="2:27">
      <c r="B108" s="206">
        <v>3120</v>
      </c>
      <c r="C108" t="s">
        <v>135</v>
      </c>
      <c r="D108" s="1">
        <v>69685</v>
      </c>
      <c r="E108" s="86">
        <f t="shared" si="20"/>
        <v>8118.9560759641154</v>
      </c>
      <c r="F108" s="87">
        <f t="shared" si="14"/>
        <v>0.78918519768953177</v>
      </c>
      <c r="G108" s="189">
        <f t="shared" si="21"/>
        <v>1388.2392876135534</v>
      </c>
      <c r="H108" s="189">
        <f t="shared" si="15"/>
        <v>11915.257805587129</v>
      </c>
      <c r="I108" s="189">
        <f t="shared" si="16"/>
        <v>399.1105617135521</v>
      </c>
      <c r="J108" s="88">
        <f t="shared" si="17"/>
        <v>3425.5659511874178</v>
      </c>
      <c r="K108" s="189">
        <f t="shared" si="22"/>
        <v>327.57708992327503</v>
      </c>
      <c r="L108" s="88">
        <f t="shared" si="18"/>
        <v>2811.5941628114697</v>
      </c>
      <c r="M108" s="89">
        <f t="shared" si="23"/>
        <v>14726.851968398598</v>
      </c>
      <c r="N108" s="89">
        <f t="shared" si="24"/>
        <v>84411.851968398594</v>
      </c>
      <c r="O108" s="89">
        <f t="shared" si="25"/>
        <v>9834.772453500942</v>
      </c>
      <c r="P108" s="90">
        <f t="shared" si="19"/>
        <v>0.9559673399299724</v>
      </c>
      <c r="Q108" s="195">
        <v>4013.5034396636147</v>
      </c>
      <c r="R108" s="90">
        <f t="shared" si="26"/>
        <v>1.1335843972934081</v>
      </c>
      <c r="S108" s="90">
        <f t="shared" si="26"/>
        <v>1.1196637720751359</v>
      </c>
      <c r="T108" s="92">
        <v>8583</v>
      </c>
      <c r="U108" s="191">
        <v>32661</v>
      </c>
      <c r="V108" s="191">
        <v>3830.3037410578163</v>
      </c>
      <c r="W108" s="197"/>
      <c r="X108" s="89">
        <v>0</v>
      </c>
      <c r="Y108" s="89">
        <f t="shared" si="27"/>
        <v>0</v>
      </c>
      <c r="Z108" s="1"/>
      <c r="AA108" s="1"/>
    </row>
    <row r="109" spans="2:27">
      <c r="B109" s="206">
        <v>3122</v>
      </c>
      <c r="C109" t="s">
        <v>136</v>
      </c>
      <c r="D109" s="1">
        <v>28361</v>
      </c>
      <c r="E109" s="86">
        <f t="shared" si="20"/>
        <v>7776.5286536879621</v>
      </c>
      <c r="F109" s="87">
        <f t="shared" si="14"/>
        <v>0.75590029622992727</v>
      </c>
      <c r="G109" s="189">
        <f t="shared" si="21"/>
        <v>1607.3928378702915</v>
      </c>
      <c r="H109" s="189">
        <f t="shared" si="15"/>
        <v>5862.1616797129527</v>
      </c>
      <c r="I109" s="189">
        <f t="shared" si="16"/>
        <v>518.9601595102057</v>
      </c>
      <c r="J109" s="88">
        <f t="shared" si="17"/>
        <v>1892.6477017337202</v>
      </c>
      <c r="K109" s="189">
        <f t="shared" si="22"/>
        <v>447.42668771992862</v>
      </c>
      <c r="L109" s="88">
        <f t="shared" si="18"/>
        <v>1631.7651301145795</v>
      </c>
      <c r="M109" s="89">
        <f t="shared" si="23"/>
        <v>7493.9268098275325</v>
      </c>
      <c r="N109" s="89">
        <f t="shared" si="24"/>
        <v>35854.926809827535</v>
      </c>
      <c r="O109" s="89">
        <f t="shared" si="25"/>
        <v>9831.348179278184</v>
      </c>
      <c r="P109" s="90">
        <f t="shared" si="19"/>
        <v>0.95563449091537667</v>
      </c>
      <c r="Q109" s="195">
        <v>2307.7992338871254</v>
      </c>
      <c r="R109" s="90">
        <f t="shared" si="26"/>
        <v>1.1352958891733174</v>
      </c>
      <c r="S109" s="90">
        <f t="shared" si="26"/>
        <v>1.1399798395745746</v>
      </c>
      <c r="T109" s="92">
        <v>3647</v>
      </c>
      <c r="U109" s="191">
        <v>13282</v>
      </c>
      <c r="V109" s="191">
        <v>3633.9261285909715</v>
      </c>
      <c r="W109" s="197"/>
      <c r="X109" s="89">
        <v>0</v>
      </c>
      <c r="Y109" s="89">
        <f t="shared" si="27"/>
        <v>0</v>
      </c>
      <c r="Z109" s="1"/>
      <c r="AA109" s="1"/>
    </row>
    <row r="110" spans="2:27">
      <c r="B110" s="206">
        <v>3124</v>
      </c>
      <c r="C110" t="s">
        <v>137</v>
      </c>
      <c r="D110" s="1">
        <v>11769</v>
      </c>
      <c r="E110" s="86">
        <f t="shared" si="20"/>
        <v>8692.0236336779908</v>
      </c>
      <c r="F110" s="87">
        <f t="shared" si="14"/>
        <v>0.84488896423197812</v>
      </c>
      <c r="G110" s="189">
        <f t="shared" si="21"/>
        <v>1021.4760506766733</v>
      </c>
      <c r="H110" s="189">
        <f t="shared" si="15"/>
        <v>1383.0785726162155</v>
      </c>
      <c r="I110" s="189">
        <f t="shared" si="16"/>
        <v>198.5369165136957</v>
      </c>
      <c r="J110" s="88">
        <f t="shared" si="17"/>
        <v>268.81898495954397</v>
      </c>
      <c r="K110" s="189">
        <f t="shared" si="22"/>
        <v>127.0034447234186</v>
      </c>
      <c r="L110" s="88">
        <f t="shared" si="18"/>
        <v>171.96266415550878</v>
      </c>
      <c r="M110" s="89">
        <f t="shared" si="23"/>
        <v>1555.0412367717242</v>
      </c>
      <c r="N110" s="89">
        <f t="shared" si="24"/>
        <v>13324.041236771724</v>
      </c>
      <c r="O110" s="89">
        <f t="shared" si="25"/>
        <v>9840.5031290780807</v>
      </c>
      <c r="P110" s="90">
        <f t="shared" si="19"/>
        <v>0.95652437759539677</v>
      </c>
      <c r="Q110" s="195">
        <v>285.63505968828281</v>
      </c>
      <c r="R110" s="90">
        <f t="shared" si="26"/>
        <v>1.3901299756295695</v>
      </c>
      <c r="S110" s="90">
        <f t="shared" si="26"/>
        <v>1.3760080850793208</v>
      </c>
      <c r="T110" s="92">
        <v>1354</v>
      </c>
      <c r="U110" s="191">
        <v>4924</v>
      </c>
      <c r="V110" s="191">
        <v>3658.2466567607726</v>
      </c>
      <c r="W110" s="197"/>
      <c r="X110" s="89">
        <v>0</v>
      </c>
      <c r="Y110" s="89">
        <f t="shared" si="27"/>
        <v>0</v>
      </c>
      <c r="Z110" s="1"/>
      <c r="AA110" s="1"/>
    </row>
    <row r="111" spans="2:27">
      <c r="B111" s="206">
        <v>3201</v>
      </c>
      <c r="C111" t="s">
        <v>138</v>
      </c>
      <c r="D111" s="1">
        <v>1848077</v>
      </c>
      <c r="E111" s="86">
        <f t="shared" si="20"/>
        <v>13871.536013450626</v>
      </c>
      <c r="F111" s="87">
        <f t="shared" si="14"/>
        <v>1.3483520280940213</v>
      </c>
      <c r="G111" s="189">
        <f t="shared" si="21"/>
        <v>-2293.4118723778138</v>
      </c>
      <c r="H111" s="189">
        <f t="shared" si="15"/>
        <v>-305546.67693315138</v>
      </c>
      <c r="I111" s="189">
        <f t="shared" si="16"/>
        <v>0</v>
      </c>
      <c r="J111" s="88">
        <f t="shared" si="17"/>
        <v>0</v>
      </c>
      <c r="K111" s="189">
        <f t="shared" si="22"/>
        <v>-71.533471790277105</v>
      </c>
      <c r="L111" s="88">
        <f t="shared" si="18"/>
        <v>-9530.2613796750375</v>
      </c>
      <c r="M111" s="89">
        <f t="shared" si="23"/>
        <v>-315076.93831282645</v>
      </c>
      <c r="N111" s="89">
        <f t="shared" si="24"/>
        <v>1533000.0616871736</v>
      </c>
      <c r="O111" s="89">
        <f t="shared" si="25"/>
        <v>11506.590669282534</v>
      </c>
      <c r="P111" s="90">
        <f t="shared" si="19"/>
        <v>1.1184727380104615</v>
      </c>
      <c r="Q111" s="195">
        <v>-95044.862331622717</v>
      </c>
      <c r="R111" s="90">
        <f t="shared" si="26"/>
        <v>0.9598387654378594</v>
      </c>
      <c r="S111" s="90">
        <f t="shared" si="26"/>
        <v>0.9470407070272332</v>
      </c>
      <c r="T111" s="92">
        <v>133228</v>
      </c>
      <c r="U111" s="191">
        <v>942974</v>
      </c>
      <c r="V111" s="191">
        <v>7124.4201332749053</v>
      </c>
      <c r="W111" s="197"/>
      <c r="X111" s="89">
        <v>0</v>
      </c>
      <c r="Y111" s="89">
        <f t="shared" si="27"/>
        <v>0</v>
      </c>
      <c r="Z111" s="1"/>
      <c r="AA111" s="1"/>
    </row>
    <row r="112" spans="2:27">
      <c r="B112" s="206">
        <v>3203</v>
      </c>
      <c r="C112" t="s">
        <v>139</v>
      </c>
      <c r="D112" s="1">
        <v>1365503</v>
      </c>
      <c r="E112" s="86">
        <f t="shared" si="20"/>
        <v>13452.038735481583</v>
      </c>
      <c r="F112" s="87">
        <f t="shared" si="14"/>
        <v>1.3075757214917088</v>
      </c>
      <c r="G112" s="189">
        <f t="shared" si="21"/>
        <v>-2024.933614477626</v>
      </c>
      <c r="H112" s="189">
        <f t="shared" si="15"/>
        <v>-205548.98627200935</v>
      </c>
      <c r="I112" s="189">
        <f t="shared" si="16"/>
        <v>0</v>
      </c>
      <c r="J112" s="88">
        <f t="shared" si="17"/>
        <v>0</v>
      </c>
      <c r="K112" s="189">
        <f t="shared" si="22"/>
        <v>-71.533471790277105</v>
      </c>
      <c r="L112" s="88">
        <f t="shared" si="18"/>
        <v>-7261.2911879592393</v>
      </c>
      <c r="M112" s="89">
        <f t="shared" si="23"/>
        <v>-212810.27745996858</v>
      </c>
      <c r="N112" s="89">
        <f t="shared" si="24"/>
        <v>1152692.7225400314</v>
      </c>
      <c r="O112" s="89">
        <f t="shared" si="25"/>
        <v>11355.57164921368</v>
      </c>
      <c r="P112" s="90">
        <f t="shared" si="19"/>
        <v>1.1037932676336293</v>
      </c>
      <c r="Q112" s="195">
        <v>-142142.69173342455</v>
      </c>
      <c r="R112" s="90">
        <f t="shared" si="26"/>
        <v>1.247475196355329</v>
      </c>
      <c r="S112" s="90">
        <f t="shared" si="26"/>
        <v>1.2249581557511129</v>
      </c>
      <c r="T112" s="92">
        <v>101509</v>
      </c>
      <c r="U112" s="191">
        <v>607572</v>
      </c>
      <c r="V112" s="191">
        <v>6045.9738088604072</v>
      </c>
      <c r="W112" s="197"/>
      <c r="X112" s="89">
        <v>0</v>
      </c>
      <c r="Y112" s="89">
        <f t="shared" si="27"/>
        <v>0</v>
      </c>
      <c r="Z112" s="1"/>
      <c r="AA112" s="1"/>
    </row>
    <row r="113" spans="2:27">
      <c r="B113" s="206">
        <v>3205</v>
      </c>
      <c r="C113" t="s">
        <v>140</v>
      </c>
      <c r="D113" s="1">
        <v>1019177</v>
      </c>
      <c r="E113" s="86">
        <f t="shared" si="20"/>
        <v>10531.843217492844</v>
      </c>
      <c r="F113" s="87">
        <f t="shared" si="14"/>
        <v>1.0237245643240231</v>
      </c>
      <c r="G113" s="189">
        <f t="shared" si="21"/>
        <v>-156.00848296483281</v>
      </c>
      <c r="H113" s="189">
        <f t="shared" si="15"/>
        <v>-15097.096904989834</v>
      </c>
      <c r="I113" s="189">
        <f t="shared" si="16"/>
        <v>0</v>
      </c>
      <c r="J113" s="88">
        <f t="shared" si="17"/>
        <v>0</v>
      </c>
      <c r="K113" s="189">
        <f t="shared" si="22"/>
        <v>-71.533471790277105</v>
      </c>
      <c r="L113" s="88">
        <f t="shared" si="18"/>
        <v>-6922.3655986169051</v>
      </c>
      <c r="M113" s="89">
        <f t="shared" si="23"/>
        <v>-22019.462503606737</v>
      </c>
      <c r="N113" s="89">
        <f t="shared" si="24"/>
        <v>997157.53749639331</v>
      </c>
      <c r="O113" s="89">
        <f t="shared" si="25"/>
        <v>10304.301262737734</v>
      </c>
      <c r="P113" s="90">
        <f t="shared" si="19"/>
        <v>1.0016068510532625</v>
      </c>
      <c r="Q113" s="195">
        <v>981.54379399635945</v>
      </c>
      <c r="R113" s="90">
        <f t="shared" si="26"/>
        <v>1.2264537157187858</v>
      </c>
      <c r="S113" s="90">
        <f t="shared" si="26"/>
        <v>1.2032392010484791</v>
      </c>
      <c r="T113" s="92">
        <v>96771</v>
      </c>
      <c r="U113" s="191">
        <v>457758</v>
      </c>
      <c r="V113" s="191">
        <v>4780.163321568054</v>
      </c>
      <c r="W113" s="197"/>
      <c r="X113" s="89">
        <v>0</v>
      </c>
      <c r="Y113" s="89">
        <f t="shared" si="27"/>
        <v>0</v>
      </c>
      <c r="Z113" s="1"/>
      <c r="AA113" s="1"/>
    </row>
    <row r="114" spans="2:27">
      <c r="B114" s="206">
        <v>3207</v>
      </c>
      <c r="C114" t="s">
        <v>141</v>
      </c>
      <c r="D114" s="1">
        <v>724461</v>
      </c>
      <c r="E114" s="86">
        <f t="shared" si="20"/>
        <v>11080.604456952326</v>
      </c>
      <c r="F114" s="87">
        <f t="shared" si="14"/>
        <v>1.0770656888719541</v>
      </c>
      <c r="G114" s="189">
        <f t="shared" si="21"/>
        <v>-507.21567621890108</v>
      </c>
      <c r="H114" s="189">
        <f t="shared" si="15"/>
        <v>-33162.268126867973</v>
      </c>
      <c r="I114" s="189">
        <f t="shared" si="16"/>
        <v>0</v>
      </c>
      <c r="J114" s="88">
        <f t="shared" si="17"/>
        <v>0</v>
      </c>
      <c r="K114" s="189">
        <f t="shared" si="22"/>
        <v>-71.533471790277105</v>
      </c>
      <c r="L114" s="88">
        <f t="shared" si="18"/>
        <v>-4676.929919120108</v>
      </c>
      <c r="M114" s="89">
        <f t="shared" si="23"/>
        <v>-37839.19804598808</v>
      </c>
      <c r="N114" s="89">
        <f t="shared" si="24"/>
        <v>686621.8019540119</v>
      </c>
      <c r="O114" s="89">
        <f t="shared" si="25"/>
        <v>10501.855308943148</v>
      </c>
      <c r="P114" s="90">
        <f t="shared" si="19"/>
        <v>1.0208096558905178</v>
      </c>
      <c r="Q114" s="195">
        <v>-9833.4083533777957</v>
      </c>
      <c r="R114" s="93">
        <f t="shared" si="26"/>
        <v>1.1799577525817866</v>
      </c>
      <c r="S114" s="94">
        <f t="shared" si="26"/>
        <v>1.1561846399406397</v>
      </c>
      <c r="T114" s="92">
        <v>65381</v>
      </c>
      <c r="U114" s="191">
        <v>332328</v>
      </c>
      <c r="V114" s="191">
        <v>5138.986825013918</v>
      </c>
      <c r="W114" s="197"/>
      <c r="X114" s="89">
        <v>0</v>
      </c>
      <c r="Y114" s="89">
        <f t="shared" si="27"/>
        <v>0</v>
      </c>
      <c r="Z114" s="1"/>
      <c r="AA114" s="1"/>
    </row>
    <row r="115" spans="2:27">
      <c r="B115" s="206">
        <v>3209</v>
      </c>
      <c r="C115" t="s">
        <v>142</v>
      </c>
      <c r="D115" s="1">
        <v>427257</v>
      </c>
      <c r="E115" s="86">
        <f t="shared" si="20"/>
        <v>9291.8315862728905</v>
      </c>
      <c r="F115" s="87">
        <f t="shared" si="14"/>
        <v>0.90319197181268474</v>
      </c>
      <c r="G115" s="189">
        <f t="shared" si="21"/>
        <v>637.59896101593745</v>
      </c>
      <c r="H115" s="189">
        <f t="shared" si="15"/>
        <v>29318.075425434836</v>
      </c>
      <c r="I115" s="189">
        <f t="shared" si="16"/>
        <v>0</v>
      </c>
      <c r="J115" s="88">
        <f t="shared" si="17"/>
        <v>0</v>
      </c>
      <c r="K115" s="189">
        <f t="shared" si="22"/>
        <v>-71.533471790277105</v>
      </c>
      <c r="L115" s="88">
        <f t="shared" si="18"/>
        <v>-3289.2520998605219</v>
      </c>
      <c r="M115" s="89">
        <f t="shared" si="23"/>
        <v>26028.823325574314</v>
      </c>
      <c r="N115" s="89">
        <f t="shared" si="24"/>
        <v>453285.82332557434</v>
      </c>
      <c r="O115" s="89">
        <f t="shared" si="25"/>
        <v>9857.8970754985512</v>
      </c>
      <c r="P115" s="90">
        <f t="shared" si="19"/>
        <v>0.95821511774918067</v>
      </c>
      <c r="Q115" s="195">
        <v>9731.7538999859407</v>
      </c>
      <c r="R115" s="93">
        <f t="shared" si="26"/>
        <v>1.257394198763671</v>
      </c>
      <c r="S115" s="94">
        <f t="shared" si="26"/>
        <v>1.2124250132983256</v>
      </c>
      <c r="T115" s="92">
        <v>45982</v>
      </c>
      <c r="U115" s="191">
        <v>189270</v>
      </c>
      <c r="V115" s="191">
        <v>4199.8402343229927</v>
      </c>
      <c r="W115" s="197"/>
      <c r="X115" s="89">
        <v>0</v>
      </c>
      <c r="Y115" s="89">
        <f t="shared" si="27"/>
        <v>0</v>
      </c>
      <c r="Z115" s="1"/>
      <c r="AA115" s="1"/>
    </row>
    <row r="116" spans="2:27">
      <c r="B116" s="206">
        <v>3212</v>
      </c>
      <c r="C116" t="s">
        <v>143</v>
      </c>
      <c r="D116" s="1">
        <v>212207</v>
      </c>
      <c r="E116" s="86">
        <f t="shared" si="20"/>
        <v>10102.689835753392</v>
      </c>
      <c r="F116" s="87">
        <f t="shared" si="14"/>
        <v>0.98200965747659774</v>
      </c>
      <c r="G116" s="189">
        <f t="shared" si="21"/>
        <v>118.64968134841649</v>
      </c>
      <c r="H116" s="189">
        <f t="shared" si="15"/>
        <v>2492.2365567234883</v>
      </c>
      <c r="I116" s="189">
        <f t="shared" si="16"/>
        <v>0</v>
      </c>
      <c r="J116" s="88">
        <f t="shared" si="17"/>
        <v>0</v>
      </c>
      <c r="K116" s="189">
        <f t="shared" si="22"/>
        <v>-71.533471790277105</v>
      </c>
      <c r="L116" s="88">
        <f t="shared" si="18"/>
        <v>-1502.5605749547706</v>
      </c>
      <c r="M116" s="89">
        <f t="shared" si="23"/>
        <v>989.67598176871775</v>
      </c>
      <c r="N116" s="89">
        <f t="shared" si="24"/>
        <v>213196.67598176873</v>
      </c>
      <c r="O116" s="89">
        <f t="shared" si="25"/>
        <v>10149.806045311532</v>
      </c>
      <c r="P116" s="90">
        <f t="shared" si="19"/>
        <v>0.98658948458818951</v>
      </c>
      <c r="Q116" s="195">
        <v>930.65315882748587</v>
      </c>
      <c r="R116" s="93">
        <f t="shared" si="26"/>
        <v>1.1369000866010111</v>
      </c>
      <c r="S116" s="93">
        <f t="shared" si="26"/>
        <v>1.1056680786702084</v>
      </c>
      <c r="T116" s="92">
        <v>21005</v>
      </c>
      <c r="U116" s="191">
        <v>99306</v>
      </c>
      <c r="V116" s="191">
        <v>4797.8548652043673</v>
      </c>
      <c r="W116" s="197"/>
      <c r="X116" s="89">
        <v>0</v>
      </c>
      <c r="Y116" s="89">
        <f t="shared" si="27"/>
        <v>0</v>
      </c>
      <c r="Z116" s="1"/>
      <c r="AA116" s="1"/>
    </row>
    <row r="117" spans="2:27">
      <c r="B117" s="206">
        <v>3214</v>
      </c>
      <c r="C117" t="s">
        <v>144</v>
      </c>
      <c r="D117" s="1">
        <v>178036</v>
      </c>
      <c r="E117" s="86">
        <f t="shared" si="20"/>
        <v>10836.691216750867</v>
      </c>
      <c r="F117" s="87">
        <f t="shared" si="14"/>
        <v>1.0533566409492354</v>
      </c>
      <c r="G117" s="189">
        <f t="shared" si="21"/>
        <v>-351.1112024899677</v>
      </c>
      <c r="H117" s="189">
        <f t="shared" si="15"/>
        <v>-5768.4059457076801</v>
      </c>
      <c r="I117" s="189">
        <f t="shared" si="16"/>
        <v>0</v>
      </c>
      <c r="J117" s="88">
        <f t="shared" si="17"/>
        <v>0</v>
      </c>
      <c r="K117" s="189">
        <f t="shared" si="22"/>
        <v>-71.533471790277105</v>
      </c>
      <c r="L117" s="88">
        <f t="shared" si="18"/>
        <v>-1175.2234080424626</v>
      </c>
      <c r="M117" s="89">
        <f t="shared" si="23"/>
        <v>-6943.6293537501424</v>
      </c>
      <c r="N117" s="89">
        <f t="shared" si="24"/>
        <v>171092.37064624985</v>
      </c>
      <c r="O117" s="89">
        <f t="shared" si="25"/>
        <v>10414.046542470622</v>
      </c>
      <c r="P117" s="90">
        <f t="shared" si="19"/>
        <v>1.0122743986383389</v>
      </c>
      <c r="Q117" s="195">
        <v>-1532.4877416626223</v>
      </c>
      <c r="R117" s="93">
        <f t="shared" si="26"/>
        <v>0.99375118984960298</v>
      </c>
      <c r="S117" s="93">
        <f t="shared" si="26"/>
        <v>0.98258647443989067</v>
      </c>
      <c r="T117" s="92">
        <v>16429</v>
      </c>
      <c r="U117" s="191">
        <v>89297</v>
      </c>
      <c r="V117" s="191">
        <v>5465.936218399951</v>
      </c>
      <c r="W117" s="197"/>
      <c r="X117" s="89">
        <v>0</v>
      </c>
      <c r="Y117" s="89">
        <f t="shared" si="27"/>
        <v>0</v>
      </c>
      <c r="Z117" s="1"/>
      <c r="AA117" s="1"/>
    </row>
    <row r="118" spans="2:27">
      <c r="B118" s="206">
        <v>3216</v>
      </c>
      <c r="C118" t="s">
        <v>145</v>
      </c>
      <c r="D118" s="1">
        <v>189606</v>
      </c>
      <c r="E118" s="86">
        <f t="shared" si="20"/>
        <v>9401.7950116527009</v>
      </c>
      <c r="F118" s="87">
        <f t="shared" si="14"/>
        <v>0.91388072376367713</v>
      </c>
      <c r="G118" s="189">
        <f t="shared" si="21"/>
        <v>567.22236877285877</v>
      </c>
      <c r="H118" s="189">
        <f t="shared" si="15"/>
        <v>11439.173511042243</v>
      </c>
      <c r="I118" s="189">
        <f t="shared" si="16"/>
        <v>0</v>
      </c>
      <c r="J118" s="88">
        <f t="shared" si="17"/>
        <v>0</v>
      </c>
      <c r="K118" s="189">
        <f t="shared" si="22"/>
        <v>-71.533471790277105</v>
      </c>
      <c r="L118" s="88">
        <f t="shared" si="18"/>
        <v>-1442.6155255945182</v>
      </c>
      <c r="M118" s="89">
        <f t="shared" si="23"/>
        <v>9996.5579854477255</v>
      </c>
      <c r="N118" s="89">
        <f t="shared" si="24"/>
        <v>199602.55798544773</v>
      </c>
      <c r="O118" s="89">
        <f t="shared" si="25"/>
        <v>9897.4839086352822</v>
      </c>
      <c r="P118" s="90">
        <f t="shared" si="19"/>
        <v>0.96206306845153788</v>
      </c>
      <c r="Q118" s="195">
        <v>3289.2546809842179</v>
      </c>
      <c r="R118" s="93">
        <f t="shared" si="26"/>
        <v>1.1849547120237849</v>
      </c>
      <c r="S118" s="93">
        <f t="shared" si="26"/>
        <v>1.1511516738846757</v>
      </c>
      <c r="T118" s="92">
        <v>20167</v>
      </c>
      <c r="U118" s="191">
        <v>86778</v>
      </c>
      <c r="V118" s="191">
        <v>4370.5867539662549</v>
      </c>
      <c r="W118" s="197"/>
      <c r="X118" s="89">
        <v>0</v>
      </c>
      <c r="Y118" s="89">
        <f t="shared" si="27"/>
        <v>0</v>
      </c>
      <c r="Z118" s="1"/>
      <c r="AA118" s="1"/>
    </row>
    <row r="119" spans="2:27">
      <c r="B119" s="206">
        <v>3218</v>
      </c>
      <c r="C119" t="s">
        <v>146</v>
      </c>
      <c r="D119" s="1">
        <v>220788</v>
      </c>
      <c r="E119" s="86">
        <f t="shared" si="20"/>
        <v>9715.6435643564346</v>
      </c>
      <c r="F119" s="87">
        <f t="shared" si="14"/>
        <v>0.94438767931222745</v>
      </c>
      <c r="G119" s="189">
        <f t="shared" si="21"/>
        <v>366.35929504246917</v>
      </c>
      <c r="H119" s="189">
        <f t="shared" si="15"/>
        <v>8325.5149798401126</v>
      </c>
      <c r="I119" s="189">
        <f t="shared" si="16"/>
        <v>0</v>
      </c>
      <c r="J119" s="88">
        <f t="shared" si="17"/>
        <v>0</v>
      </c>
      <c r="K119" s="189">
        <f t="shared" si="22"/>
        <v>-71.533471790277105</v>
      </c>
      <c r="L119" s="88">
        <f t="shared" si="18"/>
        <v>-1625.5981464340473</v>
      </c>
      <c r="M119" s="89">
        <f t="shared" si="23"/>
        <v>6699.9168334060651</v>
      </c>
      <c r="N119" s="89">
        <f t="shared" si="24"/>
        <v>227487.91683340605</v>
      </c>
      <c r="O119" s="89">
        <f t="shared" si="25"/>
        <v>10010.469387608626</v>
      </c>
      <c r="P119" s="90">
        <f t="shared" si="19"/>
        <v>0.97304557244901602</v>
      </c>
      <c r="Q119" s="195">
        <v>2440.531084711014</v>
      </c>
      <c r="R119" s="93">
        <f t="shared" si="26"/>
        <v>1.2540427964717413</v>
      </c>
      <c r="S119" s="93">
        <f t="shared" si="26"/>
        <v>1.2162522439764396</v>
      </c>
      <c r="T119" s="92">
        <v>22725</v>
      </c>
      <c r="U119" s="191">
        <v>97952</v>
      </c>
      <c r="V119" s="191">
        <v>4383.8166845685637</v>
      </c>
      <c r="W119" s="197"/>
      <c r="X119" s="89">
        <v>0</v>
      </c>
      <c r="Y119" s="89">
        <f t="shared" si="27"/>
        <v>0</v>
      </c>
      <c r="Z119" s="1"/>
      <c r="AA119" s="1"/>
    </row>
    <row r="120" spans="2:27">
      <c r="B120" s="206">
        <v>3220</v>
      </c>
      <c r="C120" t="s">
        <v>147</v>
      </c>
      <c r="D120" s="1">
        <v>106937</v>
      </c>
      <c r="E120" s="86">
        <f t="shared" si="20"/>
        <v>9142.2586988116618</v>
      </c>
      <c r="F120" s="87">
        <f t="shared" si="14"/>
        <v>0.88865306956273415</v>
      </c>
      <c r="G120" s="189">
        <f t="shared" si="21"/>
        <v>733.32560899112377</v>
      </c>
      <c r="H120" s="189">
        <f t="shared" si="15"/>
        <v>8577.7096483691748</v>
      </c>
      <c r="I120" s="189">
        <f t="shared" si="16"/>
        <v>40.954643716910866</v>
      </c>
      <c r="J120" s="88">
        <f t="shared" si="17"/>
        <v>479.04646755670638</v>
      </c>
      <c r="K120" s="189">
        <f t="shared" si="22"/>
        <v>-30.578828073366239</v>
      </c>
      <c r="L120" s="88">
        <f t="shared" si="18"/>
        <v>-357.68055197416493</v>
      </c>
      <c r="M120" s="89">
        <f t="shared" si="23"/>
        <v>8220.0290963950101</v>
      </c>
      <c r="N120" s="89">
        <f t="shared" si="24"/>
        <v>115157.02909639501</v>
      </c>
      <c r="O120" s="89">
        <f t="shared" si="25"/>
        <v>9845.0054797294197</v>
      </c>
      <c r="P120" s="90">
        <f t="shared" si="19"/>
        <v>0.95696201864870456</v>
      </c>
      <c r="Q120" s="195">
        <v>3643.0543856145432</v>
      </c>
      <c r="R120" s="93">
        <f t="shared" si="26"/>
        <v>1.2556265687949546</v>
      </c>
      <c r="S120" s="93">
        <f t="shared" si="26"/>
        <v>1.2270865386862384</v>
      </c>
      <c r="T120" s="92">
        <v>11697</v>
      </c>
      <c r="U120" s="191">
        <v>47409</v>
      </c>
      <c r="V120" s="191">
        <v>4105.030738592086</v>
      </c>
      <c r="W120" s="197"/>
      <c r="X120" s="89">
        <v>0</v>
      </c>
      <c r="Y120" s="89">
        <f t="shared" si="27"/>
        <v>0</v>
      </c>
      <c r="Z120" s="1"/>
      <c r="AA120" s="1"/>
    </row>
    <row r="121" spans="2:27">
      <c r="B121" s="206">
        <v>3222</v>
      </c>
      <c r="C121" t="s">
        <v>148</v>
      </c>
      <c r="D121" s="1">
        <v>531093</v>
      </c>
      <c r="E121" s="86">
        <f t="shared" si="20"/>
        <v>10310.283240472909</v>
      </c>
      <c r="F121" s="87">
        <f t="shared" si="14"/>
        <v>1.0021883159900522</v>
      </c>
      <c r="G121" s="189">
        <f t="shared" si="21"/>
        <v>-14.210097672074335</v>
      </c>
      <c r="H121" s="189">
        <f t="shared" si="15"/>
        <v>-731.97634118622113</v>
      </c>
      <c r="I121" s="189">
        <f t="shared" si="16"/>
        <v>0</v>
      </c>
      <c r="J121" s="88">
        <f t="shared" si="17"/>
        <v>0</v>
      </c>
      <c r="K121" s="189">
        <f t="shared" si="22"/>
        <v>-71.533471790277105</v>
      </c>
      <c r="L121" s="88">
        <f t="shared" si="18"/>
        <v>-3684.7606653889643</v>
      </c>
      <c r="M121" s="89">
        <f t="shared" si="23"/>
        <v>-4416.7370065751857</v>
      </c>
      <c r="N121" s="89">
        <f t="shared" si="24"/>
        <v>526676.26299342478</v>
      </c>
      <c r="O121" s="89">
        <f t="shared" si="25"/>
        <v>10224.539671010558</v>
      </c>
      <c r="P121" s="90">
        <f t="shared" si="19"/>
        <v>0.99385380165303294</v>
      </c>
      <c r="Q121" s="195">
        <v>166.26581406150945</v>
      </c>
      <c r="R121" s="93">
        <f t="shared" si="26"/>
        <v>1.33295702136632</v>
      </c>
      <c r="S121" s="93">
        <f t="shared" si="26"/>
        <v>1.2651119083223732</v>
      </c>
      <c r="T121" s="92">
        <v>51511</v>
      </c>
      <c r="U121" s="191">
        <v>227648</v>
      </c>
      <c r="V121" s="191">
        <v>4551.7765381000936</v>
      </c>
      <c r="W121" s="197"/>
      <c r="X121" s="89">
        <v>0</v>
      </c>
      <c r="Y121" s="89">
        <f t="shared" si="27"/>
        <v>0</v>
      </c>
      <c r="Z121" s="1"/>
      <c r="AA121" s="1"/>
    </row>
    <row r="122" spans="2:27">
      <c r="B122" s="206">
        <v>3224</v>
      </c>
      <c r="C122" t="s">
        <v>149</v>
      </c>
      <c r="D122" s="1">
        <v>205142</v>
      </c>
      <c r="E122" s="86">
        <f t="shared" si="20"/>
        <v>9813.5285112897054</v>
      </c>
      <c r="F122" s="87">
        <f t="shared" si="14"/>
        <v>0.95390236943662121</v>
      </c>
      <c r="G122" s="189">
        <f t="shared" si="21"/>
        <v>303.71292900517585</v>
      </c>
      <c r="H122" s="189">
        <f t="shared" si="15"/>
        <v>6348.8150679241962</v>
      </c>
      <c r="I122" s="189">
        <f t="shared" si="16"/>
        <v>0</v>
      </c>
      <c r="J122" s="88">
        <f t="shared" si="17"/>
        <v>0</v>
      </c>
      <c r="K122" s="189">
        <f t="shared" si="22"/>
        <v>-71.533471790277105</v>
      </c>
      <c r="L122" s="88">
        <f t="shared" si="18"/>
        <v>-1495.3356943039526</v>
      </c>
      <c r="M122" s="89">
        <f t="shared" si="23"/>
        <v>4853.4793736202437</v>
      </c>
      <c r="N122" s="89">
        <f t="shared" si="24"/>
        <v>209995.47937362024</v>
      </c>
      <c r="O122" s="89">
        <f t="shared" si="25"/>
        <v>10045.707968504605</v>
      </c>
      <c r="P122" s="90">
        <f t="shared" si="19"/>
        <v>0.97647086089379787</v>
      </c>
      <c r="Q122" s="195">
        <v>3502.7809317843153</v>
      </c>
      <c r="R122" s="93">
        <f t="shared" si="26"/>
        <v>1.1451187886899783</v>
      </c>
      <c r="S122" s="93">
        <f t="shared" si="26"/>
        <v>1.1045848276522563</v>
      </c>
      <c r="T122" s="92">
        <v>20904</v>
      </c>
      <c r="U122" s="191">
        <v>95632</v>
      </c>
      <c r="V122" s="191">
        <v>4662.928470427617</v>
      </c>
      <c r="W122" s="197"/>
      <c r="X122" s="89">
        <v>0</v>
      </c>
      <c r="Y122" s="89">
        <f t="shared" si="27"/>
        <v>0</v>
      </c>
      <c r="Z122" s="1"/>
      <c r="AA122" s="1"/>
    </row>
    <row r="123" spans="2:27">
      <c r="B123" s="206">
        <v>3226</v>
      </c>
      <c r="C123" t="s">
        <v>150</v>
      </c>
      <c r="D123" s="1">
        <v>150246</v>
      </c>
      <c r="E123" s="86">
        <f t="shared" si="20"/>
        <v>8139.8851446527251</v>
      </c>
      <c r="F123" s="87">
        <f t="shared" si="14"/>
        <v>0.79121956159739615</v>
      </c>
      <c r="G123" s="189">
        <f t="shared" si="21"/>
        <v>1374.8446836528433</v>
      </c>
      <c r="H123" s="189">
        <f t="shared" si="15"/>
        <v>25376.883170864181</v>
      </c>
      <c r="I123" s="189">
        <f t="shared" si="16"/>
        <v>391.78538767253872</v>
      </c>
      <c r="J123" s="88">
        <f t="shared" si="17"/>
        <v>7231.5746856597198</v>
      </c>
      <c r="K123" s="189">
        <f t="shared" si="22"/>
        <v>320.25191588226164</v>
      </c>
      <c r="L123" s="88">
        <f t="shared" si="18"/>
        <v>5911.2098633547857</v>
      </c>
      <c r="M123" s="89">
        <f t="shared" si="23"/>
        <v>31288.093034218968</v>
      </c>
      <c r="N123" s="89">
        <f t="shared" si="24"/>
        <v>181534.09303421897</v>
      </c>
      <c r="O123" s="89">
        <f t="shared" si="25"/>
        <v>9834.9817441878313</v>
      </c>
      <c r="P123" s="90">
        <f t="shared" si="19"/>
        <v>0.95598768356905128</v>
      </c>
      <c r="Q123" s="195">
        <v>11160.213701422694</v>
      </c>
      <c r="R123" s="93">
        <f t="shared" si="26"/>
        <v>1.1752084781097984</v>
      </c>
      <c r="S123" s="93">
        <f t="shared" si="26"/>
        <v>1.1582385994204598</v>
      </c>
      <c r="T123" s="92">
        <v>18458</v>
      </c>
      <c r="U123" s="191">
        <v>69072</v>
      </c>
      <c r="V123" s="191">
        <v>3771.5408976739109</v>
      </c>
      <c r="W123" s="197"/>
      <c r="X123" s="89">
        <v>0</v>
      </c>
      <c r="Y123" s="89">
        <f t="shared" si="27"/>
        <v>0</v>
      </c>
      <c r="Z123" s="1"/>
      <c r="AA123" s="1"/>
    </row>
    <row r="124" spans="2:27">
      <c r="B124" s="209">
        <v>3228</v>
      </c>
      <c r="C124" s="210" t="s">
        <v>151</v>
      </c>
      <c r="D124" s="1">
        <v>224376</v>
      </c>
      <c r="E124" s="86">
        <f t="shared" si="20"/>
        <v>8993.7469937469941</v>
      </c>
      <c r="F124" s="87">
        <f t="shared" si="14"/>
        <v>0.87421731720441742</v>
      </c>
      <c r="G124" s="189">
        <f t="shared" si="21"/>
        <v>828.37310023251109</v>
      </c>
      <c r="H124" s="189">
        <f t="shared" si="15"/>
        <v>20666.252104600688</v>
      </c>
      <c r="I124" s="189">
        <f t="shared" si="16"/>
        <v>92.933740489544562</v>
      </c>
      <c r="J124" s="88">
        <f t="shared" si="17"/>
        <v>2318.5109577331577</v>
      </c>
      <c r="K124" s="189">
        <f t="shared" si="22"/>
        <v>21.400268699267457</v>
      </c>
      <c r="L124" s="88">
        <f t="shared" si="18"/>
        <v>533.89390350932456</v>
      </c>
      <c r="M124" s="89">
        <f t="shared" si="23"/>
        <v>21200.146008110012</v>
      </c>
      <c r="N124" s="89">
        <f t="shared" si="24"/>
        <v>245576.14600811002</v>
      </c>
      <c r="O124" s="89">
        <f t="shared" si="25"/>
        <v>9843.5203626787716</v>
      </c>
      <c r="P124" s="90">
        <f t="shared" si="19"/>
        <v>0.95681766112512134</v>
      </c>
      <c r="Q124" s="195">
        <v>6705.8063139610422</v>
      </c>
      <c r="R124" s="93">
        <f t="shared" si="26"/>
        <v>1.2004118858487791</v>
      </c>
      <c r="S124" s="93">
        <f t="shared" si="26"/>
        <v>1.1959136893529363</v>
      </c>
      <c r="T124" s="92">
        <v>24948</v>
      </c>
      <c r="U124" s="191">
        <v>101970</v>
      </c>
      <c r="V124" s="191">
        <v>4095.6741776117606</v>
      </c>
      <c r="W124" s="197"/>
      <c r="X124" s="89">
        <v>0</v>
      </c>
      <c r="Y124" s="89">
        <f t="shared" si="27"/>
        <v>0</v>
      </c>
      <c r="Z124" s="1"/>
      <c r="AA124" s="1"/>
    </row>
    <row r="125" spans="2:27">
      <c r="B125" s="206">
        <v>3230</v>
      </c>
      <c r="C125" t="s">
        <v>152</v>
      </c>
      <c r="D125" s="1">
        <v>78674</v>
      </c>
      <c r="E125" s="86">
        <f t="shared" si="20"/>
        <v>10520.72746723723</v>
      </c>
      <c r="F125" s="87">
        <f t="shared" si="14"/>
        <v>1.0226440823653986</v>
      </c>
      <c r="G125" s="189">
        <f t="shared" si="21"/>
        <v>-148.89440280123964</v>
      </c>
      <c r="H125" s="189">
        <f t="shared" si="15"/>
        <v>-1113.4323441476702</v>
      </c>
      <c r="I125" s="189">
        <f t="shared" si="16"/>
        <v>0</v>
      </c>
      <c r="J125" s="88">
        <f t="shared" si="17"/>
        <v>0</v>
      </c>
      <c r="K125" s="189">
        <f t="shared" si="22"/>
        <v>-71.533471790277105</v>
      </c>
      <c r="L125" s="88">
        <f t="shared" si="18"/>
        <v>-534.92730204769225</v>
      </c>
      <c r="M125" s="89">
        <f t="shared" si="23"/>
        <v>-1648.3596461953625</v>
      </c>
      <c r="N125" s="89">
        <f t="shared" si="24"/>
        <v>77025.640353804643</v>
      </c>
      <c r="O125" s="89">
        <f t="shared" si="25"/>
        <v>10300.299592645713</v>
      </c>
      <c r="P125" s="90">
        <f t="shared" si="19"/>
        <v>1.0012178775481577</v>
      </c>
      <c r="Q125" s="195">
        <v>-24.215110606435701</v>
      </c>
      <c r="R125" s="93">
        <f t="shared" si="26"/>
        <v>1.1092790691439449</v>
      </c>
      <c r="S125" s="93">
        <f t="shared" si="26"/>
        <v>1.1022274541762267</v>
      </c>
      <c r="T125" s="92">
        <v>7478</v>
      </c>
      <c r="U125" s="191">
        <v>37299</v>
      </c>
      <c r="V125" s="191">
        <v>5004.5619213739428</v>
      </c>
      <c r="W125" s="197"/>
      <c r="X125" s="89">
        <v>0</v>
      </c>
      <c r="Y125" s="89">
        <f t="shared" si="27"/>
        <v>0</v>
      </c>
      <c r="Z125" s="1"/>
    </row>
    <row r="126" spans="2:27">
      <c r="B126" s="206">
        <v>3232</v>
      </c>
      <c r="C126" t="s">
        <v>153</v>
      </c>
      <c r="D126" s="1">
        <v>282491</v>
      </c>
      <c r="E126" s="86">
        <f t="shared" si="20"/>
        <v>10851.682544560541</v>
      </c>
      <c r="F126" s="87">
        <f t="shared" si="14"/>
        <v>1.0548138398662403</v>
      </c>
      <c r="G126" s="189">
        <f t="shared" si="21"/>
        <v>-360.70565228815889</v>
      </c>
      <c r="H126" s="189">
        <f t="shared" si="15"/>
        <v>-9389.8895403653514</v>
      </c>
      <c r="I126" s="189">
        <f t="shared" si="16"/>
        <v>0</v>
      </c>
      <c r="J126" s="88">
        <f t="shared" si="17"/>
        <v>0</v>
      </c>
      <c r="K126" s="189">
        <f t="shared" si="22"/>
        <v>-71.533471790277105</v>
      </c>
      <c r="L126" s="88">
        <f t="shared" si="18"/>
        <v>-1862.1593376444937</v>
      </c>
      <c r="M126" s="89">
        <f t="shared" si="23"/>
        <v>-11252.048878009846</v>
      </c>
      <c r="N126" s="89">
        <f t="shared" si="24"/>
        <v>271238.95112199016</v>
      </c>
      <c r="O126" s="89">
        <f t="shared" si="25"/>
        <v>10419.443420482105</v>
      </c>
      <c r="P126" s="90">
        <f t="shared" si="19"/>
        <v>1.0127989902484607</v>
      </c>
      <c r="Q126" s="195">
        <v>-1686.3059961629606</v>
      </c>
      <c r="R126" s="93">
        <f t="shared" si="26"/>
        <v>1.1585784257539982</v>
      </c>
      <c r="S126" s="93">
        <f t="shared" si="26"/>
        <v>1.1578321440302819</v>
      </c>
      <c r="T126" s="92">
        <v>26032</v>
      </c>
      <c r="U126" s="191">
        <v>130869</v>
      </c>
      <c r="V126" s="191">
        <v>5028.9743688275757</v>
      </c>
      <c r="W126" s="197"/>
      <c r="X126" s="89">
        <v>0</v>
      </c>
      <c r="Y126" s="89">
        <f t="shared" si="27"/>
        <v>0</v>
      </c>
      <c r="Z126" s="1"/>
    </row>
    <row r="127" spans="2:27">
      <c r="B127" s="206">
        <v>3234</v>
      </c>
      <c r="C127" t="s">
        <v>154</v>
      </c>
      <c r="D127" s="1">
        <v>88065</v>
      </c>
      <c r="E127" s="86">
        <f t="shared" si="20"/>
        <v>9306.2453767304232</v>
      </c>
      <c r="F127" s="87">
        <f t="shared" si="14"/>
        <v>0.9045930324866498</v>
      </c>
      <c r="G127" s="189">
        <f t="shared" si="21"/>
        <v>628.37413512311639</v>
      </c>
      <c r="H127" s="189">
        <f t="shared" si="15"/>
        <v>5946.304440670051</v>
      </c>
      <c r="I127" s="189">
        <f t="shared" si="16"/>
        <v>0</v>
      </c>
      <c r="J127" s="88">
        <f t="shared" si="17"/>
        <v>0</v>
      </c>
      <c r="K127" s="189">
        <f t="shared" si="22"/>
        <v>-71.533471790277105</v>
      </c>
      <c r="L127" s="88">
        <f t="shared" si="18"/>
        <v>-676.92124355139219</v>
      </c>
      <c r="M127" s="89">
        <f t="shared" si="23"/>
        <v>5269.3831971186592</v>
      </c>
      <c r="N127" s="89">
        <f t="shared" si="24"/>
        <v>93334.383197118659</v>
      </c>
      <c r="O127" s="89">
        <f t="shared" si="25"/>
        <v>9863.0860400632646</v>
      </c>
      <c r="P127" s="90">
        <f t="shared" si="19"/>
        <v>0.95871949959180824</v>
      </c>
      <c r="Q127" s="195">
        <v>1937.4986585091397</v>
      </c>
      <c r="R127" s="93">
        <f t="shared" si="26"/>
        <v>1.2485637686710074</v>
      </c>
      <c r="S127" s="93">
        <f t="shared" si="26"/>
        <v>1.2383462644912699</v>
      </c>
      <c r="T127" s="92">
        <v>9463</v>
      </c>
      <c r="U127" s="191">
        <v>39165</v>
      </c>
      <c r="V127" s="191">
        <v>4157.6433121019109</v>
      </c>
      <c r="W127" s="197"/>
      <c r="X127" s="89">
        <v>0</v>
      </c>
      <c r="Y127" s="89">
        <f t="shared" si="27"/>
        <v>0</v>
      </c>
      <c r="Z127" s="1"/>
    </row>
    <row r="128" spans="2:27">
      <c r="B128" s="209">
        <v>3236</v>
      </c>
      <c r="C128" s="210" t="s">
        <v>155</v>
      </c>
      <c r="D128" s="1">
        <v>60457</v>
      </c>
      <c r="E128" s="86">
        <f t="shared" si="20"/>
        <v>8587.642045454546</v>
      </c>
      <c r="F128" s="87">
        <f t="shared" si="14"/>
        <v>0.83474278243637279</v>
      </c>
      <c r="G128" s="189">
        <f t="shared" si="21"/>
        <v>1088.280267139678</v>
      </c>
      <c r="H128" s="189">
        <f t="shared" si="15"/>
        <v>7661.4930806633338</v>
      </c>
      <c r="I128" s="189">
        <f t="shared" si="16"/>
        <v>235.0704723919014</v>
      </c>
      <c r="J128" s="88">
        <f t="shared" si="17"/>
        <v>1654.8961256389857</v>
      </c>
      <c r="K128" s="189">
        <f t="shared" si="22"/>
        <v>163.5370006016243</v>
      </c>
      <c r="L128" s="88">
        <f t="shared" si="18"/>
        <v>1151.3004842354351</v>
      </c>
      <c r="M128" s="89">
        <f t="shared" si="23"/>
        <v>8812.7935648987695</v>
      </c>
      <c r="N128" s="89">
        <f t="shared" si="24"/>
        <v>69269.793564898777</v>
      </c>
      <c r="O128" s="89">
        <f t="shared" si="25"/>
        <v>9839.45931319585</v>
      </c>
      <c r="P128" s="90">
        <f t="shared" si="19"/>
        <v>0.9564229157774411</v>
      </c>
      <c r="Q128" s="195">
        <v>3116.0218169907757</v>
      </c>
      <c r="R128" s="93">
        <f t="shared" si="26"/>
        <v>1.1911855315138995</v>
      </c>
      <c r="S128" s="94">
        <f t="shared" si="26"/>
        <v>1.1921192753483514</v>
      </c>
      <c r="T128" s="92">
        <v>7040</v>
      </c>
      <c r="U128" s="191">
        <v>27591</v>
      </c>
      <c r="V128" s="191">
        <v>3917.5067442851059</v>
      </c>
      <c r="W128" s="197"/>
      <c r="X128" s="89">
        <v>0</v>
      </c>
      <c r="Y128" s="89">
        <f t="shared" si="27"/>
        <v>0</v>
      </c>
      <c r="Z128" s="1"/>
    </row>
    <row r="129" spans="2:26">
      <c r="B129" s="206">
        <v>3238</v>
      </c>
      <c r="C129" t="s">
        <v>156</v>
      </c>
      <c r="D129" s="1">
        <v>150498</v>
      </c>
      <c r="E129" s="86">
        <f t="shared" si="20"/>
        <v>9032.4090745408703</v>
      </c>
      <c r="F129" s="87">
        <f t="shared" si="14"/>
        <v>0.87797537939725678</v>
      </c>
      <c r="G129" s="189">
        <f t="shared" si="21"/>
        <v>803.62936852443033</v>
      </c>
      <c r="H129" s="189">
        <f t="shared" si="15"/>
        <v>13390.072538354058</v>
      </c>
      <c r="I129" s="189">
        <f t="shared" si="16"/>
        <v>79.402012211687904</v>
      </c>
      <c r="J129" s="88">
        <f t="shared" si="17"/>
        <v>1322.9963274711438</v>
      </c>
      <c r="K129" s="189">
        <f t="shared" si="22"/>
        <v>7.868540421410799</v>
      </c>
      <c r="L129" s="88">
        <f t="shared" si="18"/>
        <v>131.10562050154675</v>
      </c>
      <c r="M129" s="89">
        <f t="shared" si="23"/>
        <v>13521.178158855604</v>
      </c>
      <c r="N129" s="89">
        <f t="shared" si="24"/>
        <v>164019.17815885559</v>
      </c>
      <c r="O129" s="89">
        <f t="shared" si="25"/>
        <v>9843.9069834867114</v>
      </c>
      <c r="P129" s="90">
        <f t="shared" si="19"/>
        <v>0.95685524174704983</v>
      </c>
      <c r="Q129" s="195">
        <v>5991.1660447017566</v>
      </c>
      <c r="R129" s="90">
        <f t="shared" si="26"/>
        <v>1.3089952285245248</v>
      </c>
      <c r="S129" s="90">
        <f t="shared" si="26"/>
        <v>1.2872384015602736</v>
      </c>
      <c r="T129" s="92">
        <v>16662</v>
      </c>
      <c r="U129" s="191">
        <v>65179</v>
      </c>
      <c r="V129" s="191">
        <v>3949.0457437140258</v>
      </c>
      <c r="W129" s="197"/>
      <c r="X129" s="89">
        <v>0</v>
      </c>
      <c r="Y129" s="89">
        <f t="shared" si="27"/>
        <v>0</v>
      </c>
      <c r="Z129" s="1"/>
    </row>
    <row r="130" spans="2:26">
      <c r="B130" s="206">
        <v>3240</v>
      </c>
      <c r="C130" t="s">
        <v>157</v>
      </c>
      <c r="D130" s="1">
        <v>252925</v>
      </c>
      <c r="E130" s="86">
        <f t="shared" si="20"/>
        <v>8800.7585510978115</v>
      </c>
      <c r="F130" s="87">
        <f t="shared" si="14"/>
        <v>0.85545830177941973</v>
      </c>
      <c r="G130" s="189">
        <f t="shared" si="21"/>
        <v>951.88570352798797</v>
      </c>
      <c r="H130" s="189">
        <f t="shared" si="15"/>
        <v>27356.243233690846</v>
      </c>
      <c r="I130" s="189">
        <f t="shared" si="16"/>
        <v>160.47969541675846</v>
      </c>
      <c r="J130" s="88">
        <f t="shared" si="17"/>
        <v>4612.0259665822214</v>
      </c>
      <c r="K130" s="189">
        <f t="shared" si="22"/>
        <v>88.946223626481355</v>
      </c>
      <c r="L130" s="88">
        <f t="shared" si="18"/>
        <v>2556.2255208014476</v>
      </c>
      <c r="M130" s="89">
        <f t="shared" si="23"/>
        <v>29912.468754492293</v>
      </c>
      <c r="N130" s="89">
        <f t="shared" si="24"/>
        <v>282837.46875449229</v>
      </c>
      <c r="O130" s="89">
        <f t="shared" si="25"/>
        <v>9841.5904782522812</v>
      </c>
      <c r="P130" s="90">
        <f t="shared" si="19"/>
        <v>0.95663007097087149</v>
      </c>
      <c r="Q130" s="195">
        <v>10756.544357741168</v>
      </c>
      <c r="R130" s="90">
        <f t="shared" si="26"/>
        <v>1.2621571100199451</v>
      </c>
      <c r="S130" s="90">
        <f t="shared" si="26"/>
        <v>1.2316948531015512</v>
      </c>
      <c r="T130" s="92">
        <v>28739</v>
      </c>
      <c r="U130" s="191">
        <v>111807</v>
      </c>
      <c r="V130" s="191">
        <v>3943.531320541761</v>
      </c>
      <c r="W130" s="197"/>
      <c r="X130" s="89">
        <v>0</v>
      </c>
      <c r="Y130" s="89">
        <f t="shared" si="27"/>
        <v>0</v>
      </c>
      <c r="Z130" s="1"/>
    </row>
    <row r="131" spans="2:26">
      <c r="B131" s="206">
        <v>3242</v>
      </c>
      <c r="C131" t="s">
        <v>158</v>
      </c>
      <c r="D131" s="1">
        <v>24597</v>
      </c>
      <c r="E131" s="86">
        <f t="shared" si="20"/>
        <v>7991.228070175438</v>
      </c>
      <c r="F131" s="87">
        <f t="shared" si="14"/>
        <v>0.77676967892631965</v>
      </c>
      <c r="G131" s="189">
        <f t="shared" si="21"/>
        <v>1469.9852113183069</v>
      </c>
      <c r="H131" s="189">
        <f t="shared" si="15"/>
        <v>4524.6144804377491</v>
      </c>
      <c r="I131" s="189">
        <f t="shared" si="16"/>
        <v>443.8153637395892</v>
      </c>
      <c r="J131" s="88">
        <f t="shared" si="17"/>
        <v>1366.0636895904554</v>
      </c>
      <c r="K131" s="189">
        <f t="shared" si="22"/>
        <v>372.28189194931213</v>
      </c>
      <c r="L131" s="88">
        <f t="shared" si="18"/>
        <v>1145.8836634199827</v>
      </c>
      <c r="M131" s="89">
        <f t="shared" si="23"/>
        <v>5670.4981438577315</v>
      </c>
      <c r="N131" s="89">
        <f t="shared" si="24"/>
        <v>30267.498143857731</v>
      </c>
      <c r="O131" s="89">
        <f t="shared" si="25"/>
        <v>9833.4951734430579</v>
      </c>
      <c r="P131" s="90">
        <f t="shared" si="19"/>
        <v>0.95584318474234053</v>
      </c>
      <c r="Q131" s="195">
        <v>1882.9883114627301</v>
      </c>
      <c r="R131" s="90">
        <f t="shared" si="26"/>
        <v>1.1991059454626731</v>
      </c>
      <c r="S131" s="90">
        <f t="shared" si="26"/>
        <v>1.1590962206589337</v>
      </c>
      <c r="T131" s="92">
        <v>3078</v>
      </c>
      <c r="U131" s="191">
        <v>11185</v>
      </c>
      <c r="V131" s="191">
        <v>3701.1912640635342</v>
      </c>
      <c r="W131" s="197"/>
      <c r="X131" s="89">
        <v>0</v>
      </c>
      <c r="Y131" s="89">
        <f t="shared" si="27"/>
        <v>0</v>
      </c>
      <c r="Z131" s="1"/>
    </row>
    <row r="132" spans="2:26">
      <c r="B132" s="206">
        <v>3301</v>
      </c>
      <c r="C132" t="s">
        <v>159</v>
      </c>
      <c r="D132" s="1">
        <v>996441</v>
      </c>
      <c r="E132" s="86">
        <f t="shared" si="20"/>
        <v>9399.2340562006539</v>
      </c>
      <c r="F132" s="87">
        <f t="shared" si="14"/>
        <v>0.91363179174387221</v>
      </c>
      <c r="G132" s="189">
        <f t="shared" si="21"/>
        <v>568.86138026216884</v>
      </c>
      <c r="H132" s="189">
        <f t="shared" si="15"/>
        <v>60306.701505733305</v>
      </c>
      <c r="I132" s="189">
        <f t="shared" si="16"/>
        <v>0</v>
      </c>
      <c r="J132" s="88">
        <f t="shared" si="17"/>
        <v>0</v>
      </c>
      <c r="K132" s="189">
        <f t="shared" si="22"/>
        <v>-71.533471790277105</v>
      </c>
      <c r="L132" s="88">
        <f t="shared" si="18"/>
        <v>-7583.4779449026464</v>
      </c>
      <c r="M132" s="89">
        <f t="shared" si="23"/>
        <v>52723.223560830658</v>
      </c>
      <c r="N132" s="89">
        <f t="shared" si="24"/>
        <v>1049164.2235608306</v>
      </c>
      <c r="O132" s="89">
        <f t="shared" si="25"/>
        <v>9896.5619646725463</v>
      </c>
      <c r="P132" s="90">
        <f t="shared" si="19"/>
        <v>0.96197345292440817</v>
      </c>
      <c r="Q132" s="195">
        <v>23592.207579470542</v>
      </c>
      <c r="R132" s="90">
        <f t="shared" si="26"/>
        <v>1.176390930475864</v>
      </c>
      <c r="S132" s="90">
        <f t="shared" si="26"/>
        <v>1.1648738966026879</v>
      </c>
      <c r="T132" s="92">
        <v>106013</v>
      </c>
      <c r="U132" s="191">
        <v>457841</v>
      </c>
      <c r="V132" s="191">
        <v>4341.7004893221565</v>
      </c>
      <c r="W132" s="197"/>
      <c r="X132" s="89">
        <v>0</v>
      </c>
      <c r="Y132" s="89">
        <f t="shared" si="27"/>
        <v>0</v>
      </c>
      <c r="Z132" s="1"/>
    </row>
    <row r="133" spans="2:26">
      <c r="B133" s="206">
        <v>3303</v>
      </c>
      <c r="C133" t="s">
        <v>160</v>
      </c>
      <c r="D133" s="1">
        <v>325766</v>
      </c>
      <c r="E133" s="86">
        <f t="shared" si="20"/>
        <v>11168.226541876649</v>
      </c>
      <c r="F133" s="87">
        <f t="shared" si="14"/>
        <v>1.0855828001564563</v>
      </c>
      <c r="G133" s="189">
        <f t="shared" si="21"/>
        <v>-563.29381057046817</v>
      </c>
      <c r="H133" s="189">
        <f t="shared" si="15"/>
        <v>-16430.717160529985</v>
      </c>
      <c r="I133" s="189">
        <f t="shared" si="16"/>
        <v>0</v>
      </c>
      <c r="J133" s="88">
        <f t="shared" si="17"/>
        <v>0</v>
      </c>
      <c r="K133" s="189">
        <f t="shared" si="22"/>
        <v>-71.533471790277105</v>
      </c>
      <c r="L133" s="88">
        <f t="shared" si="18"/>
        <v>-2086.5598386505926</v>
      </c>
      <c r="M133" s="89">
        <f t="shared" si="23"/>
        <v>-18517.276999180576</v>
      </c>
      <c r="N133" s="89">
        <f t="shared" si="24"/>
        <v>307248.72300081945</v>
      </c>
      <c r="O133" s="89">
        <f t="shared" si="25"/>
        <v>10533.399259515905</v>
      </c>
      <c r="P133" s="90">
        <f t="shared" si="19"/>
        <v>1.0238758159529386</v>
      </c>
      <c r="Q133" s="195">
        <v>-3240.7268255254057</v>
      </c>
      <c r="R133" s="90">
        <f t="shared" si="26"/>
        <v>1.2651740082745193</v>
      </c>
      <c r="S133" s="90">
        <f t="shared" si="26"/>
        <v>1.2529042186585784</v>
      </c>
      <c r="T133" s="92">
        <v>29169</v>
      </c>
      <c r="U133" s="191">
        <v>143815</v>
      </c>
      <c r="V133" s="191">
        <v>4957.2575919478822</v>
      </c>
      <c r="W133" s="197"/>
      <c r="X133" s="89">
        <v>0</v>
      </c>
      <c r="Y133" s="89">
        <f t="shared" si="27"/>
        <v>0</v>
      </c>
      <c r="Z133" s="1"/>
    </row>
    <row r="134" spans="2:26">
      <c r="B134" s="206">
        <v>3305</v>
      </c>
      <c r="C134" t="s">
        <v>161</v>
      </c>
      <c r="D134" s="1">
        <v>275784</v>
      </c>
      <c r="E134" s="86">
        <f t="shared" si="20"/>
        <v>8633.8989418320707</v>
      </c>
      <c r="F134" s="87">
        <f t="shared" si="14"/>
        <v>0.83923908190771412</v>
      </c>
      <c r="G134" s="189">
        <f t="shared" si="21"/>
        <v>1058.675853458062</v>
      </c>
      <c r="H134" s="189">
        <f t="shared" si="15"/>
        <v>33816.224111157419</v>
      </c>
      <c r="I134" s="189">
        <f t="shared" si="16"/>
        <v>218.88055865976776</v>
      </c>
      <c r="J134" s="88">
        <f t="shared" si="17"/>
        <v>6991.4828047103019</v>
      </c>
      <c r="K134" s="189">
        <f t="shared" si="22"/>
        <v>147.34708686949065</v>
      </c>
      <c r="L134" s="88">
        <f t="shared" si="18"/>
        <v>4706.560648785271</v>
      </c>
      <c r="M134" s="89">
        <f t="shared" si="23"/>
        <v>38522.78475994269</v>
      </c>
      <c r="N134" s="89">
        <f t="shared" si="24"/>
        <v>314306.78475994268</v>
      </c>
      <c r="O134" s="89">
        <f t="shared" si="25"/>
        <v>9839.9218821596223</v>
      </c>
      <c r="P134" s="90">
        <f t="shared" si="19"/>
        <v>0.95646787877215422</v>
      </c>
      <c r="Q134" s="195">
        <v>11918.159761124924</v>
      </c>
      <c r="R134" s="90">
        <f t="shared" si="26"/>
        <v>1.1519901992150008</v>
      </c>
      <c r="S134" s="90">
        <f t="shared" si="26"/>
        <v>1.1419518002517852</v>
      </c>
      <c r="T134" s="92">
        <v>31942</v>
      </c>
      <c r="U134" s="191">
        <v>128153</v>
      </c>
      <c r="V134" s="191">
        <v>4030.8558487717423</v>
      </c>
      <c r="W134" s="197"/>
      <c r="X134" s="89">
        <v>0</v>
      </c>
      <c r="Y134" s="89">
        <f t="shared" si="27"/>
        <v>0</v>
      </c>
      <c r="Z134" s="1"/>
    </row>
    <row r="135" spans="2:26">
      <c r="B135" s="206">
        <v>3310</v>
      </c>
      <c r="C135" t="s">
        <v>162</v>
      </c>
      <c r="D135" s="1">
        <v>73114</v>
      </c>
      <c r="E135" s="86">
        <f t="shared" si="20"/>
        <v>10147.675225537821</v>
      </c>
      <c r="F135" s="87">
        <f t="shared" ref="F135:F198" si="28">E135/E$365</f>
        <v>0.98638236295720361</v>
      </c>
      <c r="G135" s="189">
        <f t="shared" si="21"/>
        <v>89.859031886381558</v>
      </c>
      <c r="H135" s="189">
        <f t="shared" ref="H135:H198" si="29">G135*T135/1000</f>
        <v>647.4343247413791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-71.533471790277105</v>
      </c>
      <c r="L135" s="88">
        <f t="shared" ref="L135:L198" si="32">K135*T135/1000</f>
        <v>-515.39866424894649</v>
      </c>
      <c r="M135" s="89">
        <f t="shared" si="23"/>
        <v>132.03566049243261</v>
      </c>
      <c r="N135" s="89">
        <f t="shared" si="24"/>
        <v>73246.035660492431</v>
      </c>
      <c r="O135" s="89">
        <f t="shared" si="25"/>
        <v>10166.000785633925</v>
      </c>
      <c r="P135" s="90">
        <f t="shared" ref="P135:P198" si="33">O135/O$365</f>
        <v>0.98816365856120736</v>
      </c>
      <c r="Q135" s="195">
        <v>280.5088697620522</v>
      </c>
      <c r="R135" s="90">
        <f t="shared" si="26"/>
        <v>1.1614095249357022</v>
      </c>
      <c r="S135" s="90">
        <f t="shared" si="26"/>
        <v>1.1194112829522187</v>
      </c>
      <c r="T135" s="92">
        <v>7205</v>
      </c>
      <c r="U135" s="191">
        <v>33827</v>
      </c>
      <c r="V135" s="191">
        <v>4787.9688605803258</v>
      </c>
      <c r="W135" s="197"/>
      <c r="X135" s="89">
        <v>0</v>
      </c>
      <c r="Y135" s="89">
        <f t="shared" si="27"/>
        <v>0</v>
      </c>
      <c r="Z135" s="1"/>
    </row>
    <row r="136" spans="2:26">
      <c r="B136" s="206">
        <v>3312</v>
      </c>
      <c r="C136" t="s">
        <v>163</v>
      </c>
      <c r="D136" s="1">
        <v>307017</v>
      </c>
      <c r="E136" s="86">
        <f t="shared" ref="E136:E199" si="34">D136/T136*1000</f>
        <v>10661.423064902594</v>
      </c>
      <c r="F136" s="87">
        <f t="shared" si="28"/>
        <v>1.0363200872629126</v>
      </c>
      <c r="G136" s="189">
        <f t="shared" ref="G136:G199" si="35">($E$365+$Y$365-E136-Y136)*0.64</f>
        <v>-238.93958530707286</v>
      </c>
      <c r="H136" s="189">
        <f t="shared" si="29"/>
        <v>-6880.7432380877772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-71.533471790277105</v>
      </c>
      <c r="L136" s="88">
        <f t="shared" si="32"/>
        <v>-2059.9493871446098</v>
      </c>
      <c r="M136" s="89">
        <f t="shared" ref="M136:M199" si="37">+H136+L136</f>
        <v>-8940.6926252323865</v>
      </c>
      <c r="N136" s="89">
        <f t="shared" ref="N136:N199" si="38">D136+M136</f>
        <v>298076.30737476761</v>
      </c>
      <c r="O136" s="89">
        <f t="shared" ref="O136:O199" si="39">N136/T136*1000</f>
        <v>10350.950007805244</v>
      </c>
      <c r="P136" s="90">
        <f t="shared" si="33"/>
        <v>1.0061412393112628</v>
      </c>
      <c r="Q136" s="195">
        <v>-2499.4150281002248</v>
      </c>
      <c r="R136" s="90">
        <f t="shared" ref="R136:S199" si="40">(D136-U136)/U136</f>
        <v>1.1314408297579872</v>
      </c>
      <c r="S136" s="90">
        <f t="shared" si="40"/>
        <v>1.1199683385744443</v>
      </c>
      <c r="T136" s="92">
        <v>28797</v>
      </c>
      <c r="U136" s="191">
        <v>144042</v>
      </c>
      <c r="V136" s="191">
        <v>5029.0482508204732</v>
      </c>
      <c r="W136" s="197"/>
      <c r="X136" s="89">
        <v>0</v>
      </c>
      <c r="Y136" s="89">
        <f t="shared" ref="Y136:Y199" si="41">X136*1000/T136</f>
        <v>0</v>
      </c>
      <c r="Z136" s="1"/>
    </row>
    <row r="137" spans="2:26">
      <c r="B137" s="206">
        <v>3314</v>
      </c>
      <c r="C137" t="s">
        <v>164</v>
      </c>
      <c r="D137" s="1">
        <v>193321</v>
      </c>
      <c r="E137" s="86">
        <f t="shared" si="34"/>
        <v>9221.1304555211063</v>
      </c>
      <c r="F137" s="87">
        <f t="shared" si="28"/>
        <v>0.89631962451493252</v>
      </c>
      <c r="G137" s="189">
        <f t="shared" si="35"/>
        <v>682.84768469707922</v>
      </c>
      <c r="H137" s="189">
        <f t="shared" si="29"/>
        <v>14315.901709674265</v>
      </c>
      <c r="I137" s="189">
        <f t="shared" si="30"/>
        <v>13.349528868605283</v>
      </c>
      <c r="J137" s="88">
        <f t="shared" si="31"/>
        <v>279.87287273030978</v>
      </c>
      <c r="K137" s="189">
        <f t="shared" si="36"/>
        <v>-58.183942921671822</v>
      </c>
      <c r="L137" s="88">
        <f t="shared" si="32"/>
        <v>-1219.8263633528497</v>
      </c>
      <c r="M137" s="89">
        <f t="shared" si="37"/>
        <v>13096.075346321415</v>
      </c>
      <c r="N137" s="89">
        <f t="shared" si="38"/>
        <v>206417.07534632142</v>
      </c>
      <c r="O137" s="89">
        <f t="shared" si="39"/>
        <v>9845.7941972965145</v>
      </c>
      <c r="P137" s="90">
        <f t="shared" si="33"/>
        <v>0.95703868419822657</v>
      </c>
      <c r="Q137" s="195">
        <v>5847.0851495604957</v>
      </c>
      <c r="R137" s="90">
        <f t="shared" si="40"/>
        <v>1.1263460078973129</v>
      </c>
      <c r="S137" s="90">
        <f t="shared" si="40"/>
        <v>1.1157979523370305</v>
      </c>
      <c r="T137" s="92">
        <v>20965</v>
      </c>
      <c r="U137" s="191">
        <v>90917</v>
      </c>
      <c r="V137" s="191">
        <v>4358.2282728536502</v>
      </c>
      <c r="W137" s="197"/>
      <c r="X137" s="89">
        <v>0</v>
      </c>
      <c r="Y137" s="89">
        <f t="shared" si="41"/>
        <v>0</v>
      </c>
      <c r="Z137" s="1"/>
    </row>
    <row r="138" spans="2:26">
      <c r="B138" s="206">
        <v>3316</v>
      </c>
      <c r="C138" t="s">
        <v>165</v>
      </c>
      <c r="D138" s="1">
        <v>125408</v>
      </c>
      <c r="E138" s="86">
        <f t="shared" si="34"/>
        <v>8487.2766648619381</v>
      </c>
      <c r="F138" s="87">
        <f t="shared" si="28"/>
        <v>0.82498698723523212</v>
      </c>
      <c r="G138" s="189">
        <f t="shared" si="35"/>
        <v>1152.514110718947</v>
      </c>
      <c r="H138" s="189">
        <f t="shared" si="29"/>
        <v>17029.548499983161</v>
      </c>
      <c r="I138" s="189">
        <f t="shared" si="30"/>
        <v>270.19835559931414</v>
      </c>
      <c r="J138" s="88">
        <f t="shared" si="31"/>
        <v>3992.4509023354658</v>
      </c>
      <c r="K138" s="189">
        <f t="shared" si="36"/>
        <v>198.66488380903704</v>
      </c>
      <c r="L138" s="88">
        <f t="shared" si="32"/>
        <v>2935.4723231623311</v>
      </c>
      <c r="M138" s="89">
        <f t="shared" si="37"/>
        <v>19965.020823145493</v>
      </c>
      <c r="N138" s="89">
        <f t="shared" si="38"/>
        <v>145373.02082314549</v>
      </c>
      <c r="O138" s="89">
        <f t="shared" si="39"/>
        <v>9838.4556593899215</v>
      </c>
      <c r="P138" s="90">
        <f t="shared" si="33"/>
        <v>0.95632535782542949</v>
      </c>
      <c r="Q138" s="195">
        <v>3410.0128817976874</v>
      </c>
      <c r="R138" s="90">
        <f t="shared" si="40"/>
        <v>1.031425146596689</v>
      </c>
      <c r="S138" s="90">
        <f t="shared" si="40"/>
        <v>1.0160272299467954</v>
      </c>
      <c r="T138" s="92">
        <v>14776</v>
      </c>
      <c r="U138" s="191">
        <v>61734</v>
      </c>
      <c r="V138" s="191">
        <v>4209.9018003273322</v>
      </c>
      <c r="W138" s="197"/>
      <c r="X138" s="89">
        <v>0</v>
      </c>
      <c r="Y138" s="89">
        <f t="shared" si="41"/>
        <v>0</v>
      </c>
      <c r="Z138" s="1"/>
    </row>
    <row r="139" spans="2:26">
      <c r="B139" s="206">
        <v>3318</v>
      </c>
      <c r="C139" t="s">
        <v>166</v>
      </c>
      <c r="D139" s="1">
        <v>21733</v>
      </c>
      <c r="E139" s="86">
        <f t="shared" si="34"/>
        <v>9548.7697715289996</v>
      </c>
      <c r="F139" s="87">
        <f t="shared" si="28"/>
        <v>0.92816708075872656</v>
      </c>
      <c r="G139" s="189">
        <f t="shared" si="35"/>
        <v>473.15852245202757</v>
      </c>
      <c r="H139" s="189">
        <f t="shared" si="29"/>
        <v>1076.9087971008148</v>
      </c>
      <c r="I139" s="189">
        <f t="shared" si="30"/>
        <v>0</v>
      </c>
      <c r="J139" s="88">
        <f t="shared" si="31"/>
        <v>0</v>
      </c>
      <c r="K139" s="189">
        <f t="shared" si="36"/>
        <v>-71.533471790277105</v>
      </c>
      <c r="L139" s="88">
        <f t="shared" si="32"/>
        <v>-162.81018179467071</v>
      </c>
      <c r="M139" s="89">
        <f t="shared" si="37"/>
        <v>914.0986153061441</v>
      </c>
      <c r="N139" s="89">
        <f t="shared" si="38"/>
        <v>22647.098615306146</v>
      </c>
      <c r="O139" s="89">
        <f t="shared" si="39"/>
        <v>9950.3948221907503</v>
      </c>
      <c r="P139" s="90">
        <f t="shared" si="33"/>
        <v>0.96720615696975576</v>
      </c>
      <c r="Q139" s="195">
        <v>370.57018564586076</v>
      </c>
      <c r="R139" s="90">
        <f t="shared" si="40"/>
        <v>0.98619996344361172</v>
      </c>
      <c r="S139" s="90">
        <f t="shared" si="40"/>
        <v>0.95042043861883696</v>
      </c>
      <c r="T139" s="92">
        <v>2276</v>
      </c>
      <c r="U139" s="191">
        <v>10942</v>
      </c>
      <c r="V139" s="191">
        <v>4895.7494407158838</v>
      </c>
      <c r="W139" s="197"/>
      <c r="X139" s="89">
        <v>0</v>
      </c>
      <c r="Y139" s="89">
        <f t="shared" si="41"/>
        <v>0</v>
      </c>
      <c r="Z139" s="1"/>
    </row>
    <row r="140" spans="2:26">
      <c r="B140" s="206">
        <v>3320</v>
      </c>
      <c r="C140" t="s">
        <v>167</v>
      </c>
      <c r="D140" s="1">
        <v>10302</v>
      </c>
      <c r="E140" s="86">
        <f t="shared" si="34"/>
        <v>9181.818181818182</v>
      </c>
      <c r="F140" s="87">
        <f t="shared" si="28"/>
        <v>0.89249836175607677</v>
      </c>
      <c r="G140" s="189">
        <f t="shared" si="35"/>
        <v>708.00753986695088</v>
      </c>
      <c r="H140" s="189">
        <f t="shared" si="29"/>
        <v>794.38445973071885</v>
      </c>
      <c r="I140" s="189">
        <f t="shared" si="30"/>
        <v>27.108824664628809</v>
      </c>
      <c r="J140" s="88">
        <f t="shared" si="31"/>
        <v>30.416101273713526</v>
      </c>
      <c r="K140" s="189">
        <f t="shared" si="36"/>
        <v>-44.424647125648292</v>
      </c>
      <c r="L140" s="88">
        <f t="shared" si="32"/>
        <v>-49.844454074977378</v>
      </c>
      <c r="M140" s="89">
        <f t="shared" si="37"/>
        <v>744.54000565574142</v>
      </c>
      <c r="N140" s="89">
        <f t="shared" si="38"/>
        <v>11046.540005655741</v>
      </c>
      <c r="O140" s="89">
        <f t="shared" si="39"/>
        <v>9845.4010745594842</v>
      </c>
      <c r="P140" s="90">
        <f t="shared" si="33"/>
        <v>0.95700047157063795</v>
      </c>
      <c r="Q140" s="195">
        <v>251.49197708290416</v>
      </c>
      <c r="R140" s="90">
        <f t="shared" si="40"/>
        <v>0.86394065496652794</v>
      </c>
      <c r="S140" s="90">
        <f t="shared" si="40"/>
        <v>0.85563432406204265</v>
      </c>
      <c r="T140" s="92">
        <v>1122</v>
      </c>
      <c r="U140" s="191">
        <v>5527</v>
      </c>
      <c r="V140" s="191">
        <v>4948.075201432408</v>
      </c>
      <c r="W140" s="197"/>
      <c r="X140" s="89">
        <v>0</v>
      </c>
      <c r="Y140" s="89">
        <f t="shared" si="41"/>
        <v>0</v>
      </c>
      <c r="Z140" s="1"/>
    </row>
    <row r="141" spans="2:26">
      <c r="B141" s="206">
        <v>3322</v>
      </c>
      <c r="C141" t="s">
        <v>168</v>
      </c>
      <c r="D141" s="1">
        <v>30520</v>
      </c>
      <c r="E141" s="86">
        <f t="shared" si="34"/>
        <v>9437.2294372294364</v>
      </c>
      <c r="F141" s="87">
        <f t="shared" si="28"/>
        <v>0.91732504885820232</v>
      </c>
      <c r="G141" s="189">
        <f t="shared" si="35"/>
        <v>544.54433640374805</v>
      </c>
      <c r="H141" s="189">
        <f t="shared" si="29"/>
        <v>1761.0563839297211</v>
      </c>
      <c r="I141" s="189">
        <f t="shared" si="30"/>
        <v>0</v>
      </c>
      <c r="J141" s="88">
        <f t="shared" si="31"/>
        <v>0</v>
      </c>
      <c r="K141" s="189">
        <f t="shared" si="36"/>
        <v>-71.533471790277105</v>
      </c>
      <c r="L141" s="88">
        <f t="shared" si="32"/>
        <v>-231.33924776975616</v>
      </c>
      <c r="M141" s="89">
        <f t="shared" si="37"/>
        <v>1529.7171361599649</v>
      </c>
      <c r="N141" s="89">
        <f t="shared" si="38"/>
        <v>32049.717136159965</v>
      </c>
      <c r="O141" s="89">
        <f t="shared" si="39"/>
        <v>9910.2403018429086</v>
      </c>
      <c r="P141" s="90">
        <f t="shared" si="33"/>
        <v>0.96330302548556712</v>
      </c>
      <c r="Q141" s="195">
        <v>-593.85541678526897</v>
      </c>
      <c r="R141" s="90">
        <f t="shared" si="40"/>
        <v>0.57840297889946213</v>
      </c>
      <c r="S141" s="90">
        <f t="shared" si="40"/>
        <v>0.59402106650761999</v>
      </c>
      <c r="T141" s="92">
        <v>3234</v>
      </c>
      <c r="U141" s="191">
        <v>19336</v>
      </c>
      <c r="V141" s="191">
        <v>5920.3919167176973</v>
      </c>
      <c r="W141" s="197"/>
      <c r="X141" s="89">
        <v>0</v>
      </c>
      <c r="Y141" s="89">
        <f t="shared" si="41"/>
        <v>0</v>
      </c>
      <c r="Z141" s="1"/>
    </row>
    <row r="142" spans="2:26">
      <c r="B142" s="206">
        <v>3324</v>
      </c>
      <c r="C142" t="s">
        <v>169</v>
      </c>
      <c r="D142" s="1">
        <v>48781</v>
      </c>
      <c r="E142" s="86">
        <f t="shared" si="34"/>
        <v>9951.2443900448798</v>
      </c>
      <c r="F142" s="87">
        <f t="shared" si="28"/>
        <v>0.96728873733706389</v>
      </c>
      <c r="G142" s="189">
        <f t="shared" si="35"/>
        <v>215.57476660186424</v>
      </c>
      <c r="H142" s="189">
        <f t="shared" si="29"/>
        <v>1056.7475058823386</v>
      </c>
      <c r="I142" s="189">
        <f t="shared" si="30"/>
        <v>0</v>
      </c>
      <c r="J142" s="88">
        <f t="shared" si="31"/>
        <v>0</v>
      </c>
      <c r="K142" s="189">
        <f t="shared" si="36"/>
        <v>-71.533471790277105</v>
      </c>
      <c r="L142" s="88">
        <f t="shared" si="32"/>
        <v>-350.65707871593838</v>
      </c>
      <c r="M142" s="89">
        <f t="shared" si="37"/>
        <v>706.09042716640022</v>
      </c>
      <c r="N142" s="89">
        <f t="shared" si="38"/>
        <v>49487.090427166397</v>
      </c>
      <c r="O142" s="89">
        <f t="shared" si="39"/>
        <v>10095.285684856466</v>
      </c>
      <c r="P142" s="90">
        <f t="shared" si="33"/>
        <v>0.9812899533379571</v>
      </c>
      <c r="Q142" s="195">
        <v>-1082.0319112319785</v>
      </c>
      <c r="R142" s="90">
        <f t="shared" si="40"/>
        <v>0.85134160689210214</v>
      </c>
      <c r="S142" s="90">
        <f t="shared" si="40"/>
        <v>0.84605421756193322</v>
      </c>
      <c r="T142" s="92">
        <v>4902</v>
      </c>
      <c r="U142" s="191">
        <v>26349</v>
      </c>
      <c r="V142" s="191">
        <v>5390.5482815057276</v>
      </c>
      <c r="W142" s="197"/>
      <c r="X142" s="89">
        <v>0</v>
      </c>
      <c r="Y142" s="89">
        <f t="shared" si="41"/>
        <v>0</v>
      </c>
      <c r="Z142" s="1"/>
    </row>
    <row r="143" spans="2:26">
      <c r="B143" s="206">
        <v>3326</v>
      </c>
      <c r="C143" t="s">
        <v>170</v>
      </c>
      <c r="D143" s="1">
        <v>29590</v>
      </c>
      <c r="E143" s="86">
        <f t="shared" si="34"/>
        <v>10930.919837458441</v>
      </c>
      <c r="F143" s="87">
        <f t="shared" si="28"/>
        <v>1.0625159259564878</v>
      </c>
      <c r="G143" s="189">
        <f t="shared" si="35"/>
        <v>-411.41751974281505</v>
      </c>
      <c r="H143" s="189">
        <f t="shared" si="29"/>
        <v>-1113.7072259438003</v>
      </c>
      <c r="I143" s="189">
        <f t="shared" si="30"/>
        <v>0</v>
      </c>
      <c r="J143" s="88">
        <f t="shared" si="31"/>
        <v>0</v>
      </c>
      <c r="K143" s="189">
        <f t="shared" si="36"/>
        <v>-71.533471790277105</v>
      </c>
      <c r="L143" s="88">
        <f t="shared" si="32"/>
        <v>-193.64110813628011</v>
      </c>
      <c r="M143" s="89">
        <f t="shared" si="37"/>
        <v>-1307.3483340800803</v>
      </c>
      <c r="N143" s="89">
        <f t="shared" si="38"/>
        <v>28282.651665919919</v>
      </c>
      <c r="O143" s="89">
        <f t="shared" si="39"/>
        <v>10447.968845925348</v>
      </c>
      <c r="P143" s="90">
        <f t="shared" si="33"/>
        <v>1.0155717412409497</v>
      </c>
      <c r="Q143" s="195">
        <v>-1381.6503108333279</v>
      </c>
      <c r="R143" s="90">
        <f t="shared" si="40"/>
        <v>0.82047496000984377</v>
      </c>
      <c r="S143" s="90">
        <f t="shared" si="40"/>
        <v>0.80567981811098277</v>
      </c>
      <c r="T143" s="92">
        <v>2707</v>
      </c>
      <c r="U143" s="191">
        <v>16254</v>
      </c>
      <c r="V143" s="191">
        <v>6053.6312849162014</v>
      </c>
      <c r="W143" s="197"/>
      <c r="X143" s="89">
        <v>0</v>
      </c>
      <c r="Y143" s="89">
        <f t="shared" si="41"/>
        <v>0</v>
      </c>
      <c r="Z143" s="1"/>
    </row>
    <row r="144" spans="2:26">
      <c r="B144" s="206">
        <v>3328</v>
      </c>
      <c r="C144" t="s">
        <v>171</v>
      </c>
      <c r="D144" s="1">
        <v>51739</v>
      </c>
      <c r="E144" s="86">
        <f t="shared" si="34"/>
        <v>10132.980806893851</v>
      </c>
      <c r="F144" s="87">
        <f t="shared" si="28"/>
        <v>0.98495402444003799</v>
      </c>
      <c r="G144" s="189">
        <f t="shared" si="35"/>
        <v>99.263459818522676</v>
      </c>
      <c r="H144" s="189">
        <f t="shared" si="29"/>
        <v>506.83922583337682</v>
      </c>
      <c r="I144" s="189">
        <f t="shared" si="30"/>
        <v>0</v>
      </c>
      <c r="J144" s="88">
        <f t="shared" si="31"/>
        <v>0</v>
      </c>
      <c r="K144" s="189">
        <f t="shared" si="36"/>
        <v>-71.533471790277105</v>
      </c>
      <c r="L144" s="88">
        <f t="shared" si="32"/>
        <v>-365.24990696115486</v>
      </c>
      <c r="M144" s="89">
        <f t="shared" si="37"/>
        <v>141.58931887222195</v>
      </c>
      <c r="N144" s="89">
        <f t="shared" si="38"/>
        <v>51880.589318872218</v>
      </c>
      <c r="O144" s="89">
        <f t="shared" si="39"/>
        <v>10160.710794922095</v>
      </c>
      <c r="P144" s="90">
        <f t="shared" si="33"/>
        <v>0.98764945669502779</v>
      </c>
      <c r="Q144" s="195">
        <v>-2683.9558806758228</v>
      </c>
      <c r="R144" s="90">
        <f t="shared" si="40"/>
        <v>0.75511380983072696</v>
      </c>
      <c r="S144" s="90">
        <f t="shared" si="40"/>
        <v>0.66196147092275059</v>
      </c>
      <c r="T144" s="92">
        <v>5106</v>
      </c>
      <c r="U144" s="191">
        <v>29479</v>
      </c>
      <c r="V144" s="191">
        <v>6097.0010341261641</v>
      </c>
      <c r="W144" s="197"/>
      <c r="X144" s="89">
        <v>0</v>
      </c>
      <c r="Y144" s="89">
        <f t="shared" si="41"/>
        <v>0</v>
      </c>
      <c r="Z144" s="1"/>
    </row>
    <row r="145" spans="2:26">
      <c r="B145" s="206">
        <v>3330</v>
      </c>
      <c r="C145" t="s">
        <v>172</v>
      </c>
      <c r="D145" s="1">
        <v>56829</v>
      </c>
      <c r="E145" s="86">
        <f t="shared" si="34"/>
        <v>12484.40246045694</v>
      </c>
      <c r="F145" s="87">
        <f t="shared" si="28"/>
        <v>1.2135187740403455</v>
      </c>
      <c r="G145" s="189">
        <f t="shared" si="35"/>
        <v>-1405.6463984618547</v>
      </c>
      <c r="H145" s="189">
        <f t="shared" si="29"/>
        <v>-6398.5024057983628</v>
      </c>
      <c r="I145" s="189">
        <f t="shared" si="30"/>
        <v>0</v>
      </c>
      <c r="J145" s="88">
        <f t="shared" si="31"/>
        <v>0</v>
      </c>
      <c r="K145" s="189">
        <f t="shared" si="36"/>
        <v>-71.533471790277105</v>
      </c>
      <c r="L145" s="88">
        <f t="shared" si="32"/>
        <v>-325.62036358934142</v>
      </c>
      <c r="M145" s="89">
        <f t="shared" si="37"/>
        <v>-6724.1227693877045</v>
      </c>
      <c r="N145" s="89">
        <f t="shared" si="38"/>
        <v>50104.877230612299</v>
      </c>
      <c r="O145" s="89">
        <f t="shared" si="39"/>
        <v>11007.222590204812</v>
      </c>
      <c r="P145" s="90">
        <f t="shared" si="33"/>
        <v>1.0699327665511389</v>
      </c>
      <c r="Q145" s="195">
        <v>-6750.0596287082717</v>
      </c>
      <c r="R145" s="90">
        <f t="shared" si="40"/>
        <v>0.50285608504786583</v>
      </c>
      <c r="S145" s="90">
        <f t="shared" si="40"/>
        <v>0.49460226208516872</v>
      </c>
      <c r="T145" s="92">
        <v>4552</v>
      </c>
      <c r="U145" s="191">
        <v>37814</v>
      </c>
      <c r="V145" s="191">
        <v>8352.9931521979233</v>
      </c>
      <c r="W145" s="197"/>
      <c r="X145" s="89">
        <v>0</v>
      </c>
      <c r="Y145" s="89">
        <f t="shared" si="41"/>
        <v>0</v>
      </c>
      <c r="Z145" s="1"/>
    </row>
    <row r="146" spans="2:26">
      <c r="B146" s="206">
        <v>3332</v>
      </c>
      <c r="C146" t="s">
        <v>173</v>
      </c>
      <c r="D146" s="1">
        <v>31005</v>
      </c>
      <c r="E146" s="86">
        <f t="shared" si="34"/>
        <v>8823.2783153101864</v>
      </c>
      <c r="F146" s="87">
        <f t="shared" si="28"/>
        <v>0.85764728573321625</v>
      </c>
      <c r="G146" s="189">
        <f t="shared" si="35"/>
        <v>937.47305443206801</v>
      </c>
      <c r="H146" s="189">
        <f t="shared" si="29"/>
        <v>3294.280313274287</v>
      </c>
      <c r="I146" s="189">
        <f t="shared" si="30"/>
        <v>152.59777794242726</v>
      </c>
      <c r="J146" s="88">
        <f t="shared" si="31"/>
        <v>536.22859168968944</v>
      </c>
      <c r="K146" s="189">
        <f t="shared" si="36"/>
        <v>81.064306152150152</v>
      </c>
      <c r="L146" s="88">
        <f t="shared" si="32"/>
        <v>284.85997181865559</v>
      </c>
      <c r="M146" s="89">
        <f t="shared" si="37"/>
        <v>3579.1402850929426</v>
      </c>
      <c r="N146" s="89">
        <f t="shared" si="38"/>
        <v>34584.140285092944</v>
      </c>
      <c r="O146" s="89">
        <f t="shared" si="39"/>
        <v>9841.815675894406</v>
      </c>
      <c r="P146" s="90">
        <f t="shared" si="33"/>
        <v>0.95665196081040949</v>
      </c>
      <c r="Q146" s="195">
        <v>2382.2860751517137</v>
      </c>
      <c r="R146" s="90">
        <f t="shared" si="40"/>
        <v>0.93587662337662336</v>
      </c>
      <c r="S146" s="90">
        <f t="shared" si="40"/>
        <v>0.94469108722808193</v>
      </c>
      <c r="T146" s="92">
        <v>3514</v>
      </c>
      <c r="U146" s="191">
        <v>16016</v>
      </c>
      <c r="V146" s="191">
        <v>4537.1104815864019</v>
      </c>
      <c r="W146" s="197"/>
      <c r="X146" s="89">
        <v>0</v>
      </c>
      <c r="Y146" s="89">
        <f t="shared" si="41"/>
        <v>0</v>
      </c>
      <c r="Z146" s="1"/>
    </row>
    <row r="147" spans="2:26">
      <c r="B147" s="206">
        <v>3334</v>
      </c>
      <c r="C147" t="s">
        <v>174</v>
      </c>
      <c r="D147" s="1">
        <v>25900</v>
      </c>
      <c r="E147" s="86">
        <f t="shared" si="34"/>
        <v>9283.1541218637994</v>
      </c>
      <c r="F147" s="87">
        <f t="shared" si="28"/>
        <v>0.90234849804573003</v>
      </c>
      <c r="G147" s="189">
        <f t="shared" si="35"/>
        <v>643.15253823775572</v>
      </c>
      <c r="H147" s="189">
        <f t="shared" si="29"/>
        <v>1794.3955816833384</v>
      </c>
      <c r="I147" s="189">
        <f t="shared" si="30"/>
        <v>0</v>
      </c>
      <c r="J147" s="88">
        <f t="shared" si="31"/>
        <v>0</v>
      </c>
      <c r="K147" s="189">
        <f t="shared" si="36"/>
        <v>-71.533471790277105</v>
      </c>
      <c r="L147" s="88">
        <f t="shared" si="32"/>
        <v>-199.5783862948731</v>
      </c>
      <c r="M147" s="89">
        <f t="shared" si="37"/>
        <v>1594.8171953884653</v>
      </c>
      <c r="N147" s="89">
        <f t="shared" si="38"/>
        <v>27494.817195388467</v>
      </c>
      <c r="O147" s="89">
        <f t="shared" si="39"/>
        <v>9854.7731883112792</v>
      </c>
      <c r="P147" s="90">
        <f t="shared" si="33"/>
        <v>0.95791146719307707</v>
      </c>
      <c r="Q147" s="195">
        <v>253.91161631697059</v>
      </c>
      <c r="R147" s="90">
        <f t="shared" si="40"/>
        <v>1.1206910668959307</v>
      </c>
      <c r="S147" s="90">
        <f t="shared" si="40"/>
        <v>1.1260117971712968</v>
      </c>
      <c r="T147" s="92">
        <v>2790</v>
      </c>
      <c r="U147" s="191">
        <v>12213</v>
      </c>
      <c r="V147" s="191">
        <v>4366.4640686449766</v>
      </c>
      <c r="W147" s="197"/>
      <c r="X147" s="89">
        <v>0</v>
      </c>
      <c r="Y147" s="89">
        <f t="shared" si="41"/>
        <v>0</v>
      </c>
      <c r="Z147" s="1"/>
    </row>
    <row r="148" spans="2:26">
      <c r="B148" s="206">
        <v>3336</v>
      </c>
      <c r="C148" t="s">
        <v>175</v>
      </c>
      <c r="D148" s="1">
        <v>13186</v>
      </c>
      <c r="E148" s="86">
        <f t="shared" si="34"/>
        <v>9081.2672176308533</v>
      </c>
      <c r="F148" s="87">
        <f t="shared" si="28"/>
        <v>0.88272452731140316</v>
      </c>
      <c r="G148" s="189">
        <f t="shared" si="35"/>
        <v>772.36015694684113</v>
      </c>
      <c r="H148" s="189">
        <f t="shared" si="29"/>
        <v>1121.4669478868134</v>
      </c>
      <c r="I148" s="189">
        <f t="shared" si="30"/>
        <v>62.301662130193833</v>
      </c>
      <c r="J148" s="88">
        <f t="shared" si="31"/>
        <v>90.462013413041447</v>
      </c>
      <c r="K148" s="189">
        <f t="shared" si="36"/>
        <v>-9.2318096600832718</v>
      </c>
      <c r="L148" s="88">
        <f t="shared" si="32"/>
        <v>-13.404587626440911</v>
      </c>
      <c r="M148" s="89">
        <f t="shared" si="37"/>
        <v>1108.0623602603725</v>
      </c>
      <c r="N148" s="89">
        <f t="shared" si="38"/>
        <v>14294.062360260372</v>
      </c>
      <c r="O148" s="89">
        <f t="shared" si="39"/>
        <v>9844.3955649176114</v>
      </c>
      <c r="P148" s="90">
        <f t="shared" si="33"/>
        <v>0.95690273322619124</v>
      </c>
      <c r="Q148" s="195">
        <v>-636.00450024565134</v>
      </c>
      <c r="R148" s="90">
        <f t="shared" si="40"/>
        <v>0.81225948323254538</v>
      </c>
      <c r="S148" s="90">
        <f t="shared" si="40"/>
        <v>0.76483120474574307</v>
      </c>
      <c r="T148" s="92">
        <v>1452</v>
      </c>
      <c r="U148" s="191">
        <v>7276</v>
      </c>
      <c r="V148" s="191">
        <v>5145.6859971711456</v>
      </c>
      <c r="W148" s="197"/>
      <c r="X148" s="89">
        <v>0</v>
      </c>
      <c r="Y148" s="89">
        <f t="shared" si="41"/>
        <v>0</v>
      </c>
      <c r="Z148" s="1"/>
    </row>
    <row r="149" spans="2:26" ht="30" customHeight="1">
      <c r="B149" s="206">
        <v>3338</v>
      </c>
      <c r="C149" t="s">
        <v>176</v>
      </c>
      <c r="D149" s="1">
        <v>32962</v>
      </c>
      <c r="E149" s="86">
        <f t="shared" si="34"/>
        <v>13404.636030906873</v>
      </c>
      <c r="F149" s="87">
        <f t="shared" si="28"/>
        <v>1.3029680462646485</v>
      </c>
      <c r="G149" s="189">
        <f t="shared" si="35"/>
        <v>-1994.5958835498116</v>
      </c>
      <c r="H149" s="189">
        <f t="shared" si="29"/>
        <v>-4904.7112776489867</v>
      </c>
      <c r="I149" s="189">
        <f t="shared" si="30"/>
        <v>0</v>
      </c>
      <c r="J149" s="88">
        <f t="shared" si="31"/>
        <v>0</v>
      </c>
      <c r="K149" s="189">
        <f t="shared" si="36"/>
        <v>-71.533471790277105</v>
      </c>
      <c r="L149" s="88">
        <f t="shared" si="32"/>
        <v>-175.90080713229139</v>
      </c>
      <c r="M149" s="89">
        <f t="shared" si="37"/>
        <v>-5080.6120847812781</v>
      </c>
      <c r="N149" s="89">
        <f t="shared" si="38"/>
        <v>27881.387915218722</v>
      </c>
      <c r="O149" s="89">
        <f t="shared" si="39"/>
        <v>11338.506675566783</v>
      </c>
      <c r="P149" s="90">
        <f t="shared" si="33"/>
        <v>1.1021345045518876</v>
      </c>
      <c r="Q149" s="195">
        <v>-7179.3658657622109</v>
      </c>
      <c r="R149" s="90">
        <f t="shared" si="40"/>
        <v>0.5284952469278924</v>
      </c>
      <c r="S149" s="90">
        <f t="shared" si="40"/>
        <v>0.53284639240511711</v>
      </c>
      <c r="T149" s="92">
        <v>2459</v>
      </c>
      <c r="U149" s="191">
        <v>21565</v>
      </c>
      <c r="V149" s="191">
        <v>8744.93106244931</v>
      </c>
      <c r="W149" s="197"/>
      <c r="X149" s="89">
        <v>0</v>
      </c>
      <c r="Y149" s="89">
        <f t="shared" si="41"/>
        <v>0</v>
      </c>
      <c r="Z149" s="1"/>
    </row>
    <row r="150" spans="2:26">
      <c r="B150" s="206">
        <v>3401</v>
      </c>
      <c r="C150" t="s">
        <v>177</v>
      </c>
      <c r="D150" s="1">
        <v>149836</v>
      </c>
      <c r="E150" s="86">
        <f t="shared" si="34"/>
        <v>8236.8204056951236</v>
      </c>
      <c r="F150" s="87">
        <f t="shared" si="28"/>
        <v>0.80064193960179342</v>
      </c>
      <c r="G150" s="189">
        <f t="shared" si="35"/>
        <v>1312.8061165857082</v>
      </c>
      <c r="H150" s="189">
        <f t="shared" si="29"/>
        <v>23881.25606681062</v>
      </c>
      <c r="I150" s="189">
        <f t="shared" si="30"/>
        <v>357.85804630769923</v>
      </c>
      <c r="J150" s="88">
        <f t="shared" si="31"/>
        <v>6509.7957203833566</v>
      </c>
      <c r="K150" s="189">
        <f t="shared" si="36"/>
        <v>286.32457451742209</v>
      </c>
      <c r="L150" s="88">
        <f t="shared" si="32"/>
        <v>5208.5303350464255</v>
      </c>
      <c r="M150" s="89">
        <f t="shared" si="37"/>
        <v>29089.786401857047</v>
      </c>
      <c r="N150" s="89">
        <f t="shared" si="38"/>
        <v>178925.78640185704</v>
      </c>
      <c r="O150" s="89">
        <f t="shared" si="39"/>
        <v>9835.9510967982551</v>
      </c>
      <c r="P150" s="90">
        <f t="shared" si="33"/>
        <v>0.95608190734909526</v>
      </c>
      <c r="Q150" s="195">
        <v>9594.1690330794518</v>
      </c>
      <c r="R150" s="90">
        <f t="shared" si="40"/>
        <v>1.1625725254741217</v>
      </c>
      <c r="S150" s="90">
        <f t="shared" si="40"/>
        <v>1.1528242462652338</v>
      </c>
      <c r="T150" s="92">
        <v>18191</v>
      </c>
      <c r="U150" s="191">
        <v>69286</v>
      </c>
      <c r="V150" s="191">
        <v>3826.0533436412834</v>
      </c>
      <c r="W150" s="197"/>
      <c r="X150" s="89">
        <v>0</v>
      </c>
      <c r="Y150" s="89">
        <f t="shared" si="41"/>
        <v>0</v>
      </c>
      <c r="Z150" s="1"/>
    </row>
    <row r="151" spans="2:26">
      <c r="B151" s="206">
        <v>3403</v>
      </c>
      <c r="C151" t="s">
        <v>178</v>
      </c>
      <c r="D151" s="1">
        <v>315419</v>
      </c>
      <c r="E151" s="86">
        <f t="shared" si="34"/>
        <v>9327.2318656297139</v>
      </c>
      <c r="F151" s="87">
        <f t="shared" si="28"/>
        <v>0.90663297779930241</v>
      </c>
      <c r="G151" s="189">
        <f t="shared" si="35"/>
        <v>614.94278222757043</v>
      </c>
      <c r="H151" s="189">
        <f t="shared" si="29"/>
        <v>20795.52006658975</v>
      </c>
      <c r="I151" s="189">
        <f t="shared" si="30"/>
        <v>0</v>
      </c>
      <c r="J151" s="88">
        <f t="shared" si="31"/>
        <v>0</v>
      </c>
      <c r="K151" s="189">
        <f t="shared" si="36"/>
        <v>-71.533471790277105</v>
      </c>
      <c r="L151" s="88">
        <f t="shared" si="32"/>
        <v>-2419.0474155318011</v>
      </c>
      <c r="M151" s="89">
        <f t="shared" si="37"/>
        <v>18376.472651057949</v>
      </c>
      <c r="N151" s="89">
        <f t="shared" si="38"/>
        <v>333795.47265105793</v>
      </c>
      <c r="O151" s="89">
        <f t="shared" si="39"/>
        <v>9870.6411760670053</v>
      </c>
      <c r="P151" s="90">
        <f t="shared" si="33"/>
        <v>0.95945387990436282</v>
      </c>
      <c r="Q151" s="195">
        <v>1316.8461071652418</v>
      </c>
      <c r="R151" s="90">
        <f t="shared" si="40"/>
        <v>1.154177650899455</v>
      </c>
      <c r="S151" s="90">
        <f t="shared" si="40"/>
        <v>1.1302260645157371</v>
      </c>
      <c r="T151" s="92">
        <v>33817</v>
      </c>
      <c r="U151" s="191">
        <v>146422</v>
      </c>
      <c r="V151" s="191">
        <v>4378.517388834066</v>
      </c>
      <c r="W151" s="197"/>
      <c r="X151" s="89">
        <v>0</v>
      </c>
      <c r="Y151" s="89">
        <f t="shared" si="41"/>
        <v>0</v>
      </c>
      <c r="Z151" s="1"/>
    </row>
    <row r="152" spans="2:26">
      <c r="B152" s="206">
        <v>3405</v>
      </c>
      <c r="C152" t="s">
        <v>179</v>
      </c>
      <c r="D152" s="1">
        <v>278693</v>
      </c>
      <c r="E152" s="86">
        <f t="shared" si="34"/>
        <v>9393.4072601031367</v>
      </c>
      <c r="F152" s="87">
        <f t="shared" si="28"/>
        <v>0.91306541089551052</v>
      </c>
      <c r="G152" s="189">
        <f t="shared" si="35"/>
        <v>572.59052976457986</v>
      </c>
      <c r="H152" s="189">
        <f t="shared" si="29"/>
        <v>16988.188427585319</v>
      </c>
      <c r="I152" s="189">
        <f t="shared" si="30"/>
        <v>0</v>
      </c>
      <c r="J152" s="88">
        <f t="shared" si="31"/>
        <v>0</v>
      </c>
      <c r="K152" s="189">
        <f t="shared" si="36"/>
        <v>-71.533471790277105</v>
      </c>
      <c r="L152" s="88">
        <f t="shared" si="32"/>
        <v>-2122.3265745457311</v>
      </c>
      <c r="M152" s="89">
        <f t="shared" si="37"/>
        <v>14865.861853039587</v>
      </c>
      <c r="N152" s="89">
        <f t="shared" si="38"/>
        <v>293558.86185303959</v>
      </c>
      <c r="O152" s="89">
        <f t="shared" si="39"/>
        <v>9894.4643180774401</v>
      </c>
      <c r="P152" s="90">
        <f t="shared" si="33"/>
        <v>0.96176955581899803</v>
      </c>
      <c r="Q152" s="195">
        <v>6169.0041994407366</v>
      </c>
      <c r="R152" s="90">
        <f t="shared" si="40"/>
        <v>1.1519199437876904</v>
      </c>
      <c r="S152" s="90">
        <f t="shared" si="40"/>
        <v>1.1041945966909801</v>
      </c>
      <c r="T152" s="92">
        <v>29669</v>
      </c>
      <c r="U152" s="191">
        <v>129509</v>
      </c>
      <c r="V152" s="191">
        <v>4464.1342938885246</v>
      </c>
      <c r="W152" s="197"/>
      <c r="X152" s="89">
        <v>0</v>
      </c>
      <c r="Y152" s="89">
        <f t="shared" si="41"/>
        <v>0</v>
      </c>
      <c r="Z152" s="1"/>
    </row>
    <row r="153" spans="2:26">
      <c r="B153" s="206">
        <v>3407</v>
      </c>
      <c r="C153" t="s">
        <v>180</v>
      </c>
      <c r="D153" s="1">
        <v>273753</v>
      </c>
      <c r="E153" s="86">
        <f t="shared" si="34"/>
        <v>8732.153110047846</v>
      </c>
      <c r="F153" s="87">
        <f t="shared" si="28"/>
        <v>0.84878966137158685</v>
      </c>
      <c r="G153" s="189">
        <f t="shared" si="35"/>
        <v>995.79318579996584</v>
      </c>
      <c r="H153" s="189">
        <f t="shared" si="29"/>
        <v>31218.116374828933</v>
      </c>
      <c r="I153" s="189">
        <f t="shared" si="30"/>
        <v>184.4915997842464</v>
      </c>
      <c r="J153" s="88">
        <f t="shared" si="31"/>
        <v>5783.8116532361246</v>
      </c>
      <c r="K153" s="189">
        <f t="shared" si="36"/>
        <v>112.9581279939693</v>
      </c>
      <c r="L153" s="88">
        <f t="shared" si="32"/>
        <v>3541.2373126109378</v>
      </c>
      <c r="M153" s="89">
        <f t="shared" si="37"/>
        <v>34759.353687439871</v>
      </c>
      <c r="N153" s="89">
        <f t="shared" si="38"/>
        <v>308512.35368743987</v>
      </c>
      <c r="O153" s="89">
        <f t="shared" si="39"/>
        <v>9840.904423841781</v>
      </c>
      <c r="P153" s="90">
        <f t="shared" si="33"/>
        <v>0.95656338456679302</v>
      </c>
      <c r="Q153" s="195">
        <v>13594.874653787076</v>
      </c>
      <c r="R153" s="90">
        <f t="shared" si="40"/>
        <v>1.194149000120226</v>
      </c>
      <c r="S153" s="90">
        <f t="shared" si="40"/>
        <v>1.1819009594496983</v>
      </c>
      <c r="T153" s="92">
        <v>31350</v>
      </c>
      <c r="U153" s="191">
        <v>124765</v>
      </c>
      <c r="V153" s="191">
        <v>4002.0850040096229</v>
      </c>
      <c r="W153" s="197"/>
      <c r="X153" s="89">
        <v>0</v>
      </c>
      <c r="Y153" s="89">
        <f t="shared" si="41"/>
        <v>0</v>
      </c>
      <c r="Z153" s="1"/>
    </row>
    <row r="154" spans="2:26">
      <c r="B154" s="206">
        <v>3411</v>
      </c>
      <c r="C154" t="s">
        <v>181</v>
      </c>
      <c r="D154" s="1">
        <v>307922</v>
      </c>
      <c r="E154" s="86">
        <f t="shared" si="34"/>
        <v>8506.3675792148952</v>
      </c>
      <c r="F154" s="87">
        <f t="shared" si="28"/>
        <v>0.82684267740977513</v>
      </c>
      <c r="G154" s="189">
        <f t="shared" si="35"/>
        <v>1140.2959255330545</v>
      </c>
      <c r="H154" s="189">
        <f t="shared" si="29"/>
        <v>41277.572208371043</v>
      </c>
      <c r="I154" s="189">
        <f t="shared" si="30"/>
        <v>263.51653557577919</v>
      </c>
      <c r="J154" s="88">
        <f t="shared" si="31"/>
        <v>9539.0350713076314</v>
      </c>
      <c r="K154" s="189">
        <f t="shared" si="36"/>
        <v>191.98306378550208</v>
      </c>
      <c r="L154" s="88">
        <f t="shared" si="32"/>
        <v>6949.5949259713898</v>
      </c>
      <c r="M154" s="89">
        <f t="shared" si="37"/>
        <v>48227.167134342431</v>
      </c>
      <c r="N154" s="89">
        <f t="shared" si="38"/>
        <v>356149.16713434242</v>
      </c>
      <c r="O154" s="89">
        <f t="shared" si="39"/>
        <v>9838.6465685334515</v>
      </c>
      <c r="P154" s="90">
        <f t="shared" si="33"/>
        <v>0.95634391472717495</v>
      </c>
      <c r="Q154" s="195">
        <v>15397.665203586519</v>
      </c>
      <c r="R154" s="90">
        <f t="shared" si="40"/>
        <v>1.1987989231724996</v>
      </c>
      <c r="S154" s="90">
        <f t="shared" si="40"/>
        <v>1.1813052330188023</v>
      </c>
      <c r="T154" s="92">
        <v>36199</v>
      </c>
      <c r="U154" s="191">
        <v>140041</v>
      </c>
      <c r="V154" s="191">
        <v>3899.6686252123304</v>
      </c>
      <c r="W154" s="197"/>
      <c r="X154" s="89">
        <v>0</v>
      </c>
      <c r="Y154" s="89">
        <f t="shared" si="41"/>
        <v>0</v>
      </c>
      <c r="Z154" s="1"/>
    </row>
    <row r="155" spans="2:26">
      <c r="B155" s="206">
        <v>3412</v>
      </c>
      <c r="C155" t="s">
        <v>182</v>
      </c>
      <c r="D155" s="1">
        <v>62551</v>
      </c>
      <c r="E155" s="86">
        <f t="shared" si="34"/>
        <v>7867.0607470758396</v>
      </c>
      <c r="F155" s="87">
        <f t="shared" si="28"/>
        <v>0.76470026846146499</v>
      </c>
      <c r="G155" s="189">
        <f t="shared" si="35"/>
        <v>1549.45229810205</v>
      </c>
      <c r="H155" s="189">
        <f t="shared" si="29"/>
        <v>12319.695222209399</v>
      </c>
      <c r="I155" s="189">
        <f t="shared" si="30"/>
        <v>487.27392682444861</v>
      </c>
      <c r="J155" s="88">
        <f t="shared" si="31"/>
        <v>3874.314992181191</v>
      </c>
      <c r="K155" s="189">
        <f t="shared" si="36"/>
        <v>415.74045503417153</v>
      </c>
      <c r="L155" s="88">
        <f t="shared" si="32"/>
        <v>3305.5523579766977</v>
      </c>
      <c r="M155" s="89">
        <f t="shared" si="37"/>
        <v>15625.247580186096</v>
      </c>
      <c r="N155" s="89">
        <f t="shared" si="38"/>
        <v>78176.2475801861</v>
      </c>
      <c r="O155" s="89">
        <f t="shared" si="39"/>
        <v>9832.2535002120621</v>
      </c>
      <c r="P155" s="90">
        <f t="shared" si="33"/>
        <v>0.95572249063769199</v>
      </c>
      <c r="Q155" s="195">
        <v>3159.3536629110295</v>
      </c>
      <c r="R155" s="90">
        <f t="shared" si="40"/>
        <v>1.2582403696884363</v>
      </c>
      <c r="S155" s="90">
        <f t="shared" si="40"/>
        <v>1.2525599763550481</v>
      </c>
      <c r="T155" s="92">
        <v>7951</v>
      </c>
      <c r="U155" s="191">
        <v>27699</v>
      </c>
      <c r="V155" s="191">
        <v>3492.4977934686676</v>
      </c>
      <c r="W155" s="197"/>
      <c r="X155" s="89">
        <v>0</v>
      </c>
      <c r="Y155" s="89">
        <f t="shared" si="41"/>
        <v>0</v>
      </c>
      <c r="Z155" s="1"/>
    </row>
    <row r="156" spans="2:26">
      <c r="B156" s="206">
        <v>3413</v>
      </c>
      <c r="C156" t="s">
        <v>183</v>
      </c>
      <c r="D156" s="1">
        <v>182470</v>
      </c>
      <c r="E156" s="86">
        <f t="shared" si="34"/>
        <v>8355.2360456064835</v>
      </c>
      <c r="F156" s="87">
        <f t="shared" si="28"/>
        <v>0.81215227040277416</v>
      </c>
      <c r="G156" s="189">
        <f t="shared" si="35"/>
        <v>1237.020107042438</v>
      </c>
      <c r="H156" s="189">
        <f t="shared" si="29"/>
        <v>27015.2821176998</v>
      </c>
      <c r="I156" s="189">
        <f t="shared" si="30"/>
        <v>316.41257233872329</v>
      </c>
      <c r="J156" s="88">
        <f t="shared" si="31"/>
        <v>6910.1341673053785</v>
      </c>
      <c r="K156" s="189">
        <f t="shared" si="36"/>
        <v>244.87910054844619</v>
      </c>
      <c r="L156" s="88">
        <f t="shared" si="32"/>
        <v>5347.9146768775163</v>
      </c>
      <c r="M156" s="89">
        <f t="shared" si="37"/>
        <v>32363.196794577318</v>
      </c>
      <c r="N156" s="89">
        <f t="shared" si="38"/>
        <v>214833.19679457732</v>
      </c>
      <c r="O156" s="89">
        <f t="shared" si="39"/>
        <v>9837.135253197368</v>
      </c>
      <c r="P156" s="90">
        <f t="shared" si="33"/>
        <v>0.95619701065710505</v>
      </c>
      <c r="Q156" s="195">
        <v>8950.7888837019273</v>
      </c>
      <c r="R156" s="90">
        <f t="shared" si="40"/>
        <v>1.2186690660603334</v>
      </c>
      <c r="S156" s="90">
        <f t="shared" si="40"/>
        <v>1.2036334407214015</v>
      </c>
      <c r="T156" s="92">
        <v>21839</v>
      </c>
      <c r="U156" s="191">
        <v>82243</v>
      </c>
      <c r="V156" s="191">
        <v>3791.5725416071182</v>
      </c>
      <c r="W156" s="197"/>
      <c r="X156" s="89">
        <v>0</v>
      </c>
      <c r="Y156" s="89">
        <f t="shared" si="41"/>
        <v>0</v>
      </c>
      <c r="Z156" s="1"/>
    </row>
    <row r="157" spans="2:26">
      <c r="B157" s="206">
        <v>3414</v>
      </c>
      <c r="C157" t="s">
        <v>184</v>
      </c>
      <c r="D157" s="1">
        <v>39654</v>
      </c>
      <c r="E157" s="86">
        <f t="shared" si="34"/>
        <v>7965.849738850944</v>
      </c>
      <c r="F157" s="87">
        <f t="shared" si="28"/>
        <v>0.77430283426846469</v>
      </c>
      <c r="G157" s="189">
        <f t="shared" si="35"/>
        <v>1486.2273433659832</v>
      </c>
      <c r="H157" s="189">
        <f t="shared" si="29"/>
        <v>7398.4397152758638</v>
      </c>
      <c r="I157" s="189">
        <f t="shared" si="30"/>
        <v>452.69777970316204</v>
      </c>
      <c r="J157" s="88">
        <f t="shared" si="31"/>
        <v>2253.5295473623405</v>
      </c>
      <c r="K157" s="189">
        <f t="shared" si="36"/>
        <v>381.16430791288496</v>
      </c>
      <c r="L157" s="88">
        <f t="shared" si="32"/>
        <v>1897.4359247903415</v>
      </c>
      <c r="M157" s="89">
        <f t="shared" si="37"/>
        <v>9295.875640066206</v>
      </c>
      <c r="N157" s="89">
        <f t="shared" si="38"/>
        <v>48949.87564006621</v>
      </c>
      <c r="O157" s="89">
        <f t="shared" si="39"/>
        <v>9833.2413901298132</v>
      </c>
      <c r="P157" s="90">
        <f t="shared" si="33"/>
        <v>0.95581851629576198</v>
      </c>
      <c r="Q157" s="195">
        <v>3224.8101086619445</v>
      </c>
      <c r="R157" s="90">
        <f t="shared" si="40"/>
        <v>1.2884349030470914</v>
      </c>
      <c r="S157" s="90">
        <f t="shared" si="40"/>
        <v>1.3013067747396021</v>
      </c>
      <c r="T157" s="92">
        <v>4978</v>
      </c>
      <c r="U157" s="191">
        <v>17328</v>
      </c>
      <c r="V157" s="191">
        <v>3461.4462644826208</v>
      </c>
      <c r="W157" s="197"/>
      <c r="X157" s="89">
        <v>0</v>
      </c>
      <c r="Y157" s="89">
        <f t="shared" si="41"/>
        <v>0</v>
      </c>
      <c r="Z157" s="1"/>
    </row>
    <row r="158" spans="2:26">
      <c r="B158" s="206">
        <v>3415</v>
      </c>
      <c r="C158" t="s">
        <v>185</v>
      </c>
      <c r="D158" s="1">
        <v>68968</v>
      </c>
      <c r="E158" s="86">
        <f t="shared" si="34"/>
        <v>8446.7850581751372</v>
      </c>
      <c r="F158" s="87">
        <f t="shared" si="28"/>
        <v>0.82105109001779397</v>
      </c>
      <c r="G158" s="189">
        <f t="shared" si="35"/>
        <v>1178.4287389984995</v>
      </c>
      <c r="H158" s="189">
        <f t="shared" si="29"/>
        <v>9621.8706539227478</v>
      </c>
      <c r="I158" s="189">
        <f t="shared" si="30"/>
        <v>284.37041793969445</v>
      </c>
      <c r="J158" s="88">
        <f t="shared" si="31"/>
        <v>2321.8844624776052</v>
      </c>
      <c r="K158" s="189">
        <f t="shared" si="36"/>
        <v>212.83694614941734</v>
      </c>
      <c r="L158" s="88">
        <f t="shared" si="32"/>
        <v>1737.8136653099925</v>
      </c>
      <c r="M158" s="89">
        <f t="shared" si="37"/>
        <v>11359.68431923274</v>
      </c>
      <c r="N158" s="89">
        <f t="shared" si="38"/>
        <v>80327.684319232736</v>
      </c>
      <c r="O158" s="89">
        <f t="shared" si="39"/>
        <v>9838.0507433230541</v>
      </c>
      <c r="P158" s="90">
        <f t="shared" si="33"/>
        <v>0.95628599885325516</v>
      </c>
      <c r="Q158" s="195">
        <v>3583.3656442797874</v>
      </c>
      <c r="R158" s="90">
        <f t="shared" si="40"/>
        <v>1.1879322378021699</v>
      </c>
      <c r="S158" s="90">
        <f t="shared" si="40"/>
        <v>1.1839127664528699</v>
      </c>
      <c r="T158" s="92">
        <v>8165</v>
      </c>
      <c r="U158" s="191">
        <v>31522</v>
      </c>
      <c r="V158" s="191">
        <v>3867.7300613496932</v>
      </c>
      <c r="W158" s="197"/>
      <c r="X158" s="89">
        <v>0</v>
      </c>
      <c r="Y158" s="89">
        <f t="shared" si="41"/>
        <v>0</v>
      </c>
      <c r="Z158" s="1"/>
    </row>
    <row r="159" spans="2:26">
      <c r="B159" s="206">
        <v>3416</v>
      </c>
      <c r="C159" t="s">
        <v>186</v>
      </c>
      <c r="D159" s="1">
        <v>44353</v>
      </c>
      <c r="E159" s="86">
        <f t="shared" si="34"/>
        <v>7267.4094707520899</v>
      </c>
      <c r="F159" s="87">
        <f t="shared" si="28"/>
        <v>0.70641249025173469</v>
      </c>
      <c r="G159" s="189">
        <f t="shared" si="35"/>
        <v>1933.2291149492498</v>
      </c>
      <c r="H159" s="189">
        <f t="shared" si="29"/>
        <v>11798.497288535271</v>
      </c>
      <c r="I159" s="189">
        <f t="shared" si="30"/>
        <v>697.15187353776105</v>
      </c>
      <c r="J159" s="88">
        <f t="shared" si="31"/>
        <v>4254.7178842009562</v>
      </c>
      <c r="K159" s="189">
        <f t="shared" si="36"/>
        <v>625.61840174748397</v>
      </c>
      <c r="L159" s="88">
        <f t="shared" si="32"/>
        <v>3818.1491058648944</v>
      </c>
      <c r="M159" s="89">
        <f t="shared" si="37"/>
        <v>15616.646394400166</v>
      </c>
      <c r="N159" s="89">
        <f t="shared" si="38"/>
        <v>59969.646394400166</v>
      </c>
      <c r="O159" s="89">
        <f t="shared" si="39"/>
        <v>9826.2569874488217</v>
      </c>
      <c r="P159" s="90">
        <f t="shared" si="33"/>
        <v>0.95513961285559434</v>
      </c>
      <c r="Q159" s="195">
        <v>4915.793935950951</v>
      </c>
      <c r="R159" s="90">
        <f t="shared" si="40"/>
        <v>1.1660968939245946</v>
      </c>
      <c r="S159" s="90">
        <f t="shared" si="40"/>
        <v>1.150480268767675</v>
      </c>
      <c r="T159" s="92">
        <v>6103</v>
      </c>
      <c r="U159" s="191">
        <v>20476</v>
      </c>
      <c r="V159" s="191">
        <v>3379.4355504208615</v>
      </c>
      <c r="W159" s="197"/>
      <c r="X159" s="89">
        <v>0</v>
      </c>
      <c r="Y159" s="89">
        <f t="shared" si="41"/>
        <v>0</v>
      </c>
      <c r="Z159" s="1"/>
    </row>
    <row r="160" spans="2:26">
      <c r="B160" s="206">
        <v>3417</v>
      </c>
      <c r="C160" t="s">
        <v>187</v>
      </c>
      <c r="D160" s="1">
        <v>33869</v>
      </c>
      <c r="E160" s="86">
        <f t="shared" si="34"/>
        <v>7588.841586376876</v>
      </c>
      <c r="F160" s="87">
        <f t="shared" si="28"/>
        <v>0.7376565892885667</v>
      </c>
      <c r="G160" s="189">
        <f t="shared" si="35"/>
        <v>1727.5125609493866</v>
      </c>
      <c r="H160" s="189">
        <f t="shared" si="29"/>
        <v>7709.8885595171123</v>
      </c>
      <c r="I160" s="189">
        <f t="shared" si="30"/>
        <v>584.65063306908587</v>
      </c>
      <c r="J160" s="88">
        <f t="shared" si="31"/>
        <v>2609.2957753873307</v>
      </c>
      <c r="K160" s="189">
        <f t="shared" si="36"/>
        <v>513.11716127880879</v>
      </c>
      <c r="L160" s="88">
        <f t="shared" si="32"/>
        <v>2290.0418907873236</v>
      </c>
      <c r="M160" s="89">
        <f t="shared" si="37"/>
        <v>9999.9304503044368</v>
      </c>
      <c r="N160" s="89">
        <f t="shared" si="38"/>
        <v>43868.93045030444</v>
      </c>
      <c r="O160" s="89">
        <f t="shared" si="39"/>
        <v>9829.4713086050742</v>
      </c>
      <c r="P160" s="90">
        <f t="shared" si="33"/>
        <v>0.9554520538459631</v>
      </c>
      <c r="Q160" s="195">
        <v>2991.6424899474205</v>
      </c>
      <c r="R160" s="90">
        <f t="shared" si="40"/>
        <v>1.1862251484637232</v>
      </c>
      <c r="S160" s="90">
        <f t="shared" si="40"/>
        <v>1.2107179240458845</v>
      </c>
      <c r="T160" s="92">
        <v>4463</v>
      </c>
      <c r="U160" s="191">
        <v>15492</v>
      </c>
      <c r="V160" s="191">
        <v>3432.7498338134278</v>
      </c>
      <c r="W160" s="197"/>
      <c r="X160" s="89">
        <v>0</v>
      </c>
      <c r="Y160" s="89">
        <f t="shared" si="41"/>
        <v>0</v>
      </c>
      <c r="Z160" s="1"/>
    </row>
    <row r="161" spans="2:26">
      <c r="B161" s="206">
        <v>3418</v>
      </c>
      <c r="C161" t="s">
        <v>188</v>
      </c>
      <c r="D161" s="1">
        <v>53172</v>
      </c>
      <c r="E161" s="86">
        <f t="shared" si="34"/>
        <v>7368.625277161862</v>
      </c>
      <c r="F161" s="87">
        <f t="shared" si="28"/>
        <v>0.71625094921658583</v>
      </c>
      <c r="G161" s="189">
        <f t="shared" si="35"/>
        <v>1868.4509988469956</v>
      </c>
      <c r="H161" s="189">
        <f t="shared" si="29"/>
        <v>13482.742407679922</v>
      </c>
      <c r="I161" s="189">
        <f t="shared" si="30"/>
        <v>661.72634129434073</v>
      </c>
      <c r="J161" s="88">
        <f t="shared" si="31"/>
        <v>4775.0172787799629</v>
      </c>
      <c r="K161" s="189">
        <f t="shared" si="36"/>
        <v>590.19286950406365</v>
      </c>
      <c r="L161" s="88">
        <f t="shared" si="32"/>
        <v>4258.8317463413232</v>
      </c>
      <c r="M161" s="89">
        <f t="shared" si="37"/>
        <v>17741.574154021244</v>
      </c>
      <c r="N161" s="89">
        <f t="shared" si="38"/>
        <v>70913.574154021248</v>
      </c>
      <c r="O161" s="89">
        <f t="shared" si="39"/>
        <v>9827.2691455129225</v>
      </c>
      <c r="P161" s="90">
        <f t="shared" si="33"/>
        <v>0.95523799744524318</v>
      </c>
      <c r="Q161" s="195">
        <v>5388.9503624155495</v>
      </c>
      <c r="R161" s="90">
        <f t="shared" si="40"/>
        <v>1.2230955765532234</v>
      </c>
      <c r="S161" s="90">
        <f t="shared" si="40"/>
        <v>1.2326460148671299</v>
      </c>
      <c r="T161" s="92">
        <v>7216</v>
      </c>
      <c r="U161" s="191">
        <v>23918</v>
      </c>
      <c r="V161" s="191">
        <v>3300.4001655857596</v>
      </c>
      <c r="W161" s="197"/>
      <c r="X161" s="89">
        <v>0</v>
      </c>
      <c r="Y161" s="89">
        <f t="shared" si="41"/>
        <v>0</v>
      </c>
      <c r="Z161" s="1"/>
    </row>
    <row r="162" spans="2:26">
      <c r="B162" s="206">
        <v>3419</v>
      </c>
      <c r="C162" t="s">
        <v>189</v>
      </c>
      <c r="D162" s="1">
        <v>26942</v>
      </c>
      <c r="E162" s="86">
        <f t="shared" si="34"/>
        <v>7454.8976203652464</v>
      </c>
      <c r="F162" s="87">
        <f t="shared" si="28"/>
        <v>0.72463686183750331</v>
      </c>
      <c r="G162" s="189">
        <f t="shared" si="35"/>
        <v>1813.2366991968297</v>
      </c>
      <c r="H162" s="189">
        <f t="shared" si="29"/>
        <v>6553.0374308973433</v>
      </c>
      <c r="I162" s="189">
        <f t="shared" si="30"/>
        <v>631.5310211731562</v>
      </c>
      <c r="J162" s="88">
        <f t="shared" si="31"/>
        <v>2282.3531105197862</v>
      </c>
      <c r="K162" s="189">
        <f t="shared" si="36"/>
        <v>559.99754938287913</v>
      </c>
      <c r="L162" s="88">
        <f t="shared" si="32"/>
        <v>2023.8311434697252</v>
      </c>
      <c r="M162" s="89">
        <f t="shared" si="37"/>
        <v>8576.8685743670685</v>
      </c>
      <c r="N162" s="89">
        <f t="shared" si="38"/>
        <v>35518.868574367065</v>
      </c>
      <c r="O162" s="89">
        <f t="shared" si="39"/>
        <v>9828.1318689449545</v>
      </c>
      <c r="P162" s="90">
        <f t="shared" si="33"/>
        <v>0.95532185657145219</v>
      </c>
      <c r="Q162" s="195">
        <v>2300.5188816199816</v>
      </c>
      <c r="R162" s="90">
        <f t="shared" si="40"/>
        <v>1.2870967741935484</v>
      </c>
      <c r="S162" s="90">
        <f t="shared" si="40"/>
        <v>1.2522903761358157</v>
      </c>
      <c r="T162" s="92">
        <v>3614</v>
      </c>
      <c r="U162" s="191">
        <v>11780</v>
      </c>
      <c r="V162" s="191">
        <v>3309.9185164372016</v>
      </c>
      <c r="W162" s="197"/>
      <c r="X162" s="89">
        <v>0</v>
      </c>
      <c r="Y162" s="89">
        <f t="shared" si="41"/>
        <v>0</v>
      </c>
      <c r="Z162" s="1"/>
    </row>
    <row r="163" spans="2:26">
      <c r="B163" s="206">
        <v>3420</v>
      </c>
      <c r="C163" t="s">
        <v>190</v>
      </c>
      <c r="D163" s="1">
        <v>185998</v>
      </c>
      <c r="E163" s="86">
        <f t="shared" si="34"/>
        <v>8478.7345580526035</v>
      </c>
      <c r="F163" s="87">
        <f t="shared" si="28"/>
        <v>0.8241566706048753</v>
      </c>
      <c r="G163" s="189">
        <f t="shared" si="35"/>
        <v>1157.9810590769212</v>
      </c>
      <c r="H163" s="189">
        <f t="shared" si="29"/>
        <v>25402.630492970417</v>
      </c>
      <c r="I163" s="189">
        <f t="shared" si="30"/>
        <v>273.18809298258128</v>
      </c>
      <c r="J163" s="88">
        <f t="shared" si="31"/>
        <v>5992.9271957588853</v>
      </c>
      <c r="K163" s="189">
        <f t="shared" si="36"/>
        <v>201.65462119230418</v>
      </c>
      <c r="L163" s="88">
        <f t="shared" si="32"/>
        <v>4423.6974250955764</v>
      </c>
      <c r="M163" s="89">
        <f t="shared" si="37"/>
        <v>29826.327918065992</v>
      </c>
      <c r="N163" s="89">
        <f t="shared" si="38"/>
        <v>215824.327918066</v>
      </c>
      <c r="O163" s="89">
        <f t="shared" si="39"/>
        <v>9838.3702383218315</v>
      </c>
      <c r="P163" s="90">
        <f t="shared" si="33"/>
        <v>0.9563170546591262</v>
      </c>
      <c r="Q163" s="195">
        <v>10967.469323768037</v>
      </c>
      <c r="R163" s="90">
        <f t="shared" si="40"/>
        <v>1.1795704090839847</v>
      </c>
      <c r="S163" s="90">
        <f t="shared" si="40"/>
        <v>1.1757948848306592</v>
      </c>
      <c r="T163" s="92">
        <v>21937</v>
      </c>
      <c r="U163" s="191">
        <v>85337</v>
      </c>
      <c r="V163" s="191">
        <v>3896.8446047764742</v>
      </c>
      <c r="W163" s="197"/>
      <c r="X163" s="89">
        <v>0</v>
      </c>
      <c r="Y163" s="89">
        <f t="shared" si="41"/>
        <v>0</v>
      </c>
      <c r="Z163" s="1"/>
    </row>
    <row r="164" spans="2:26">
      <c r="B164" s="206">
        <v>3421</v>
      </c>
      <c r="C164" t="s">
        <v>191</v>
      </c>
      <c r="D164" s="1">
        <v>54914</v>
      </c>
      <c r="E164" s="86">
        <f t="shared" si="34"/>
        <v>8482.2366388631435</v>
      </c>
      <c r="F164" s="87">
        <f t="shared" si="28"/>
        <v>0.82449708263702959</v>
      </c>
      <c r="G164" s="189">
        <f t="shared" si="35"/>
        <v>1155.7397273581755</v>
      </c>
      <c r="H164" s="189">
        <f t="shared" si="29"/>
        <v>7482.2589949168287</v>
      </c>
      <c r="I164" s="189">
        <f t="shared" si="30"/>
        <v>271.96236469889226</v>
      </c>
      <c r="J164" s="88">
        <f t="shared" si="31"/>
        <v>1760.6843490606286</v>
      </c>
      <c r="K164" s="189">
        <f t="shared" si="36"/>
        <v>200.42889290861515</v>
      </c>
      <c r="L164" s="88">
        <f t="shared" si="32"/>
        <v>1297.5766526903744</v>
      </c>
      <c r="M164" s="89">
        <f t="shared" si="37"/>
        <v>8779.835647607204</v>
      </c>
      <c r="N164" s="89">
        <f t="shared" si="38"/>
        <v>63693.835647607208</v>
      </c>
      <c r="O164" s="89">
        <f t="shared" si="39"/>
        <v>9838.4052591299369</v>
      </c>
      <c r="P164" s="90">
        <f t="shared" si="33"/>
        <v>0.95632045877944782</v>
      </c>
      <c r="Q164" s="195">
        <v>2054.6727447724952</v>
      </c>
      <c r="R164" s="90">
        <f t="shared" si="40"/>
        <v>1.1617982835997165</v>
      </c>
      <c r="S164" s="90">
        <f t="shared" si="40"/>
        <v>1.1845048457382366</v>
      </c>
      <c r="T164" s="92">
        <v>6474</v>
      </c>
      <c r="U164" s="191">
        <v>25402</v>
      </c>
      <c r="V164" s="191">
        <v>3882.9104249464995</v>
      </c>
      <c r="W164" s="197"/>
      <c r="X164" s="89">
        <v>0</v>
      </c>
      <c r="Y164" s="89">
        <f t="shared" si="41"/>
        <v>0</v>
      </c>
      <c r="Z164" s="1"/>
    </row>
    <row r="165" spans="2:26">
      <c r="B165" s="206">
        <v>3422</v>
      </c>
      <c r="C165" t="s">
        <v>192</v>
      </c>
      <c r="D165" s="1">
        <v>40865</v>
      </c>
      <c r="E165" s="86">
        <f t="shared" si="34"/>
        <v>9750.6561679790029</v>
      </c>
      <c r="F165" s="87">
        <f t="shared" si="28"/>
        <v>0.94779100213513368</v>
      </c>
      <c r="G165" s="189">
        <f t="shared" si="35"/>
        <v>343.95122872402544</v>
      </c>
      <c r="H165" s="189">
        <f t="shared" si="29"/>
        <v>1441.4995995823906</v>
      </c>
      <c r="I165" s="189">
        <f t="shared" si="30"/>
        <v>0</v>
      </c>
      <c r="J165" s="88">
        <f t="shared" si="31"/>
        <v>0</v>
      </c>
      <c r="K165" s="189">
        <f t="shared" si="36"/>
        <v>-71.533471790277105</v>
      </c>
      <c r="L165" s="88">
        <f t="shared" si="32"/>
        <v>-299.79678027305135</v>
      </c>
      <c r="M165" s="89">
        <f t="shared" si="37"/>
        <v>1141.7028193093392</v>
      </c>
      <c r="N165" s="89">
        <f t="shared" si="38"/>
        <v>42006.702819309343</v>
      </c>
      <c r="O165" s="89">
        <f t="shared" si="39"/>
        <v>10023.073924912751</v>
      </c>
      <c r="P165" s="90">
        <f t="shared" si="33"/>
        <v>0.9742707686652623</v>
      </c>
      <c r="Q165" s="195">
        <v>137.94241126617248</v>
      </c>
      <c r="R165" s="90">
        <f t="shared" si="40"/>
        <v>1.2553672940007727</v>
      </c>
      <c r="S165" s="90">
        <f t="shared" si="40"/>
        <v>1.2629013293422209</v>
      </c>
      <c r="T165" s="92">
        <v>4191</v>
      </c>
      <c r="U165" s="191">
        <v>18119</v>
      </c>
      <c r="V165" s="191">
        <v>4308.9179548156962</v>
      </c>
      <c r="W165" s="197"/>
      <c r="X165" s="89">
        <v>0</v>
      </c>
      <c r="Y165" s="89">
        <f t="shared" si="41"/>
        <v>0</v>
      </c>
      <c r="Z165" s="1"/>
    </row>
    <row r="166" spans="2:26">
      <c r="B166" s="206">
        <v>3423</v>
      </c>
      <c r="C166" t="s">
        <v>193</v>
      </c>
      <c r="D166" s="1">
        <v>17805</v>
      </c>
      <c r="E166" s="86">
        <f t="shared" si="34"/>
        <v>7952.2108083966059</v>
      </c>
      <c r="F166" s="87">
        <f t="shared" si="28"/>
        <v>0.77297709215012189</v>
      </c>
      <c r="G166" s="189">
        <f t="shared" si="35"/>
        <v>1494.9562588567596</v>
      </c>
      <c r="H166" s="189">
        <f t="shared" si="29"/>
        <v>3347.2070635802847</v>
      </c>
      <c r="I166" s="189">
        <f t="shared" si="30"/>
        <v>457.47140536218041</v>
      </c>
      <c r="J166" s="88">
        <f t="shared" si="31"/>
        <v>1024.2784766059219</v>
      </c>
      <c r="K166" s="189">
        <f t="shared" si="36"/>
        <v>385.93793357190327</v>
      </c>
      <c r="L166" s="88">
        <f t="shared" si="32"/>
        <v>864.11503326749141</v>
      </c>
      <c r="M166" s="89">
        <f t="shared" si="37"/>
        <v>4211.3220968477763</v>
      </c>
      <c r="N166" s="89">
        <f t="shared" si="38"/>
        <v>22016.322096847776</v>
      </c>
      <c r="O166" s="89">
        <f t="shared" si="39"/>
        <v>9833.1050008252678</v>
      </c>
      <c r="P166" s="90">
        <f t="shared" si="33"/>
        <v>0.95580525887457835</v>
      </c>
      <c r="Q166" s="195">
        <v>1217.7108704889688</v>
      </c>
      <c r="R166" s="90">
        <f t="shared" si="40"/>
        <v>1.1013808568393721</v>
      </c>
      <c r="S166" s="90">
        <f t="shared" si="40"/>
        <v>1.1117047467121872</v>
      </c>
      <c r="T166" s="92">
        <v>2239</v>
      </c>
      <c r="U166" s="191">
        <v>8473</v>
      </c>
      <c r="V166" s="191">
        <v>3765.7777777777778</v>
      </c>
      <c r="W166" s="197"/>
      <c r="X166" s="89">
        <v>0</v>
      </c>
      <c r="Y166" s="89">
        <f t="shared" si="41"/>
        <v>0</v>
      </c>
      <c r="Z166" s="1"/>
    </row>
    <row r="167" spans="2:26">
      <c r="B167" s="206">
        <v>3424</v>
      </c>
      <c r="C167" t="s">
        <v>194</v>
      </c>
      <c r="D167" s="1">
        <v>15372</v>
      </c>
      <c r="E167" s="86">
        <f t="shared" si="34"/>
        <v>8372.5490196078445</v>
      </c>
      <c r="F167" s="87">
        <f t="shared" si="28"/>
        <v>0.81383513981135569</v>
      </c>
      <c r="G167" s="189">
        <f t="shared" si="35"/>
        <v>1225.9398036815669</v>
      </c>
      <c r="H167" s="189">
        <f t="shared" si="29"/>
        <v>2250.8254795593566</v>
      </c>
      <c r="I167" s="189">
        <f t="shared" si="30"/>
        <v>310.35303143824694</v>
      </c>
      <c r="J167" s="88">
        <f t="shared" si="31"/>
        <v>569.80816572062133</v>
      </c>
      <c r="K167" s="189">
        <f t="shared" si="36"/>
        <v>238.81955964796984</v>
      </c>
      <c r="L167" s="88">
        <f t="shared" si="32"/>
        <v>438.47271151367261</v>
      </c>
      <c r="M167" s="89">
        <f t="shared" si="37"/>
        <v>2689.2981910730291</v>
      </c>
      <c r="N167" s="89">
        <f t="shared" si="38"/>
        <v>18061.29819107303</v>
      </c>
      <c r="O167" s="89">
        <f t="shared" si="39"/>
        <v>9837.3083829373791</v>
      </c>
      <c r="P167" s="90">
        <f t="shared" si="33"/>
        <v>0.95621383935119053</v>
      </c>
      <c r="Q167" s="195">
        <v>-1000.20767386434</v>
      </c>
      <c r="R167" s="90">
        <f t="shared" si="40"/>
        <v>0.78806560428056294</v>
      </c>
      <c r="S167" s="90">
        <f t="shared" si="40"/>
        <v>0.79780452369385613</v>
      </c>
      <c r="T167" s="92">
        <v>1836</v>
      </c>
      <c r="U167" s="191">
        <v>8597</v>
      </c>
      <c r="V167" s="191">
        <v>4657.0964247020584</v>
      </c>
      <c r="W167" s="197"/>
      <c r="X167" s="89">
        <v>0</v>
      </c>
      <c r="Y167" s="89">
        <f t="shared" si="41"/>
        <v>0</v>
      </c>
      <c r="Z167" s="1"/>
    </row>
    <row r="168" spans="2:26">
      <c r="B168" s="206">
        <v>3425</v>
      </c>
      <c r="C168" t="s">
        <v>195</v>
      </c>
      <c r="D168" s="1">
        <v>9186</v>
      </c>
      <c r="E168" s="86">
        <f t="shared" si="34"/>
        <v>7137.5291375291372</v>
      </c>
      <c r="F168" s="87">
        <f t="shared" si="28"/>
        <v>0.69378775925288316</v>
      </c>
      <c r="G168" s="189">
        <f t="shared" si="35"/>
        <v>2016.3525282119394</v>
      </c>
      <c r="H168" s="189">
        <f t="shared" si="29"/>
        <v>2595.0457038087657</v>
      </c>
      <c r="I168" s="189">
        <f t="shared" si="30"/>
        <v>742.60999016579444</v>
      </c>
      <c r="J168" s="88">
        <f t="shared" si="31"/>
        <v>955.73905734337745</v>
      </c>
      <c r="K168" s="189">
        <f t="shared" si="36"/>
        <v>671.07651837551737</v>
      </c>
      <c r="L168" s="88">
        <f t="shared" si="32"/>
        <v>863.67547914929082</v>
      </c>
      <c r="M168" s="89">
        <f t="shared" si="37"/>
        <v>3458.7211829580565</v>
      </c>
      <c r="N168" s="89">
        <f t="shared" si="38"/>
        <v>12644.721182958056</v>
      </c>
      <c r="O168" s="89">
        <f t="shared" si="39"/>
        <v>9824.9581841165927</v>
      </c>
      <c r="P168" s="90">
        <f t="shared" si="33"/>
        <v>0.9550133655456059</v>
      </c>
      <c r="Q168" s="195">
        <v>993.76373841862642</v>
      </c>
      <c r="R168" s="90">
        <f t="shared" si="40"/>
        <v>1.0149155516560648</v>
      </c>
      <c r="S168" s="90">
        <f t="shared" si="40"/>
        <v>1.0759735986759456</v>
      </c>
      <c r="T168" s="92">
        <v>1287</v>
      </c>
      <c r="U168" s="191">
        <v>4559</v>
      </c>
      <c r="V168" s="191">
        <v>3438.1598793363501</v>
      </c>
      <c r="W168" s="197"/>
      <c r="X168" s="89">
        <v>0</v>
      </c>
      <c r="Y168" s="89">
        <f t="shared" si="41"/>
        <v>0</v>
      </c>
      <c r="Z168" s="1"/>
    </row>
    <row r="169" spans="2:26">
      <c r="B169" s="206">
        <v>3426</v>
      </c>
      <c r="C169" t="s">
        <v>196</v>
      </c>
      <c r="D169" s="1">
        <v>12633</v>
      </c>
      <c r="E169" s="86">
        <f t="shared" si="34"/>
        <v>7851.4605344934735</v>
      </c>
      <c r="F169" s="87">
        <f t="shared" si="28"/>
        <v>0.76318388424462447</v>
      </c>
      <c r="G169" s="189">
        <f t="shared" si="35"/>
        <v>1559.4364341547644</v>
      </c>
      <c r="H169" s="189">
        <f t="shared" si="29"/>
        <v>2509.1332225550159</v>
      </c>
      <c r="I169" s="189">
        <f t="shared" si="30"/>
        <v>492.73400122827678</v>
      </c>
      <c r="J169" s="88">
        <f t="shared" si="31"/>
        <v>792.80900797629727</v>
      </c>
      <c r="K169" s="189">
        <f t="shared" si="36"/>
        <v>421.20052943799965</v>
      </c>
      <c r="L169" s="88">
        <f t="shared" si="32"/>
        <v>677.71165186574149</v>
      </c>
      <c r="M169" s="89">
        <f t="shared" si="37"/>
        <v>3186.8448744207572</v>
      </c>
      <c r="N169" s="89">
        <f t="shared" si="38"/>
        <v>15819.844874420756</v>
      </c>
      <c r="O169" s="89">
        <f t="shared" si="39"/>
        <v>9832.0974980862375</v>
      </c>
      <c r="P169" s="90">
        <f t="shared" si="33"/>
        <v>0.9557073267955235</v>
      </c>
      <c r="Q169" s="195">
        <v>547.722327207126</v>
      </c>
      <c r="R169" s="90">
        <f t="shared" si="40"/>
        <v>1.1905670192474422</v>
      </c>
      <c r="S169" s="90">
        <f t="shared" si="40"/>
        <v>1.1864826804918533</v>
      </c>
      <c r="T169" s="92">
        <v>1609</v>
      </c>
      <c r="U169" s="191">
        <v>5767</v>
      </c>
      <c r="V169" s="191">
        <v>3590.909090909091</v>
      </c>
      <c r="W169" s="197"/>
      <c r="X169" s="89">
        <v>0</v>
      </c>
      <c r="Y169" s="89">
        <f t="shared" si="41"/>
        <v>0</v>
      </c>
      <c r="Z169" s="1"/>
    </row>
    <row r="170" spans="2:26">
      <c r="B170" s="206">
        <v>3427</v>
      </c>
      <c r="C170" t="s">
        <v>197</v>
      </c>
      <c r="D170" s="1">
        <v>50455</v>
      </c>
      <c r="E170" s="86">
        <f t="shared" si="34"/>
        <v>8756.5081568899695</v>
      </c>
      <c r="F170" s="87">
        <f t="shared" si="28"/>
        <v>0.85115703992087355</v>
      </c>
      <c r="G170" s="189">
        <f t="shared" si="35"/>
        <v>980.2059558210068</v>
      </c>
      <c r="H170" s="189">
        <f t="shared" si="29"/>
        <v>5647.9467174406418</v>
      </c>
      <c r="I170" s="189">
        <f t="shared" si="30"/>
        <v>175.96733338950315</v>
      </c>
      <c r="J170" s="88">
        <f t="shared" si="31"/>
        <v>1013.9237749903172</v>
      </c>
      <c r="K170" s="189">
        <f t="shared" si="36"/>
        <v>104.43386159922605</v>
      </c>
      <c r="L170" s="88">
        <f t="shared" si="32"/>
        <v>601.74791053474053</v>
      </c>
      <c r="M170" s="89">
        <f t="shared" si="37"/>
        <v>6249.694627975382</v>
      </c>
      <c r="N170" s="89">
        <f t="shared" si="38"/>
        <v>56704.694627975383</v>
      </c>
      <c r="O170" s="89">
        <f t="shared" si="39"/>
        <v>9841.1479743102009</v>
      </c>
      <c r="P170" s="90">
        <f t="shared" si="33"/>
        <v>0.95658705835228586</v>
      </c>
      <c r="Q170" s="195">
        <v>932.37362919046063</v>
      </c>
      <c r="R170" s="90">
        <f t="shared" si="40"/>
        <v>1.1788228181543379</v>
      </c>
      <c r="S170" s="90">
        <f t="shared" si="40"/>
        <v>1.1636973560359463</v>
      </c>
      <c r="T170" s="92">
        <v>5762</v>
      </c>
      <c r="U170" s="191">
        <v>23157</v>
      </c>
      <c r="V170" s="191">
        <v>4047.0115344285214</v>
      </c>
      <c r="W170" s="197"/>
      <c r="X170" s="89">
        <v>0</v>
      </c>
      <c r="Y170" s="89">
        <f t="shared" si="41"/>
        <v>0</v>
      </c>
      <c r="Z170" s="1"/>
    </row>
    <row r="171" spans="2:26">
      <c r="B171" s="206">
        <v>3428</v>
      </c>
      <c r="C171" t="s">
        <v>198</v>
      </c>
      <c r="D171" s="1">
        <v>21027</v>
      </c>
      <c r="E171" s="86">
        <f t="shared" si="34"/>
        <v>8437.8009630818633</v>
      </c>
      <c r="F171" s="87">
        <f t="shared" si="28"/>
        <v>0.82017781089226249</v>
      </c>
      <c r="G171" s="189">
        <f t="shared" si="35"/>
        <v>1184.1785598581948</v>
      </c>
      <c r="H171" s="189">
        <f t="shared" si="29"/>
        <v>2950.9729711666214</v>
      </c>
      <c r="I171" s="189">
        <f t="shared" si="30"/>
        <v>287.51485122234033</v>
      </c>
      <c r="J171" s="88">
        <f t="shared" si="31"/>
        <v>716.48700924607215</v>
      </c>
      <c r="K171" s="189">
        <f t="shared" si="36"/>
        <v>215.98137943206322</v>
      </c>
      <c r="L171" s="88">
        <f t="shared" si="32"/>
        <v>538.22559754470149</v>
      </c>
      <c r="M171" s="89">
        <f t="shared" si="37"/>
        <v>3489.1985687113229</v>
      </c>
      <c r="N171" s="89">
        <f t="shared" si="38"/>
        <v>24516.198568711323</v>
      </c>
      <c r="O171" s="89">
        <f t="shared" si="39"/>
        <v>9837.9609023721187</v>
      </c>
      <c r="P171" s="90">
        <f t="shared" si="33"/>
        <v>0.95627726606199959</v>
      </c>
      <c r="Q171" s="195">
        <v>427.40690453707202</v>
      </c>
      <c r="R171" s="90">
        <f t="shared" si="40"/>
        <v>0.58586620408778944</v>
      </c>
      <c r="S171" s="90">
        <f t="shared" si="40"/>
        <v>0.59668471350572405</v>
      </c>
      <c r="T171" s="92">
        <v>2492</v>
      </c>
      <c r="U171" s="191">
        <v>13259</v>
      </c>
      <c r="V171" s="191">
        <v>5284.5755280988442</v>
      </c>
      <c r="W171" s="197"/>
      <c r="X171" s="89">
        <v>0</v>
      </c>
      <c r="Y171" s="89">
        <f t="shared" si="41"/>
        <v>0</v>
      </c>
      <c r="Z171" s="1"/>
    </row>
    <row r="172" spans="2:26">
      <c r="B172" s="206">
        <v>3429</v>
      </c>
      <c r="C172" t="s">
        <v>199</v>
      </c>
      <c r="D172" s="1">
        <v>11218</v>
      </c>
      <c r="E172" s="86">
        <f t="shared" si="34"/>
        <v>7356.0655737704919</v>
      </c>
      <c r="F172" s="87">
        <f t="shared" si="28"/>
        <v>0.71503011098183</v>
      </c>
      <c r="G172" s="189">
        <f t="shared" si="35"/>
        <v>1876.4892090174726</v>
      </c>
      <c r="H172" s="189">
        <f t="shared" si="29"/>
        <v>2861.6460437516457</v>
      </c>
      <c r="I172" s="189">
        <f t="shared" si="30"/>
        <v>666.12223748132033</v>
      </c>
      <c r="J172" s="88">
        <f t="shared" si="31"/>
        <v>1015.8364121590134</v>
      </c>
      <c r="K172" s="189">
        <f t="shared" si="36"/>
        <v>594.58876569104325</v>
      </c>
      <c r="L172" s="88">
        <f t="shared" si="32"/>
        <v>906.74786767884098</v>
      </c>
      <c r="M172" s="89">
        <f t="shared" si="37"/>
        <v>3768.3939114304867</v>
      </c>
      <c r="N172" s="89">
        <f t="shared" si="38"/>
        <v>14986.393911430487</v>
      </c>
      <c r="O172" s="89">
        <f t="shared" si="39"/>
        <v>9827.1435484790072</v>
      </c>
      <c r="P172" s="90">
        <f t="shared" si="33"/>
        <v>0.95522578906289546</v>
      </c>
      <c r="Q172" s="195">
        <v>1346.7505214362127</v>
      </c>
      <c r="R172" s="90">
        <f t="shared" si="40"/>
        <v>0.9865415264742341</v>
      </c>
      <c r="S172" s="90">
        <f t="shared" si="40"/>
        <v>1.0060812791936526</v>
      </c>
      <c r="T172" s="92">
        <v>1525</v>
      </c>
      <c r="U172" s="191">
        <v>5647</v>
      </c>
      <c r="V172" s="191">
        <v>3666.8831168831171</v>
      </c>
      <c r="W172" s="197"/>
      <c r="X172" s="89">
        <v>0</v>
      </c>
      <c r="Y172" s="89">
        <f t="shared" si="41"/>
        <v>0</v>
      </c>
      <c r="Z172" s="1"/>
    </row>
    <row r="173" spans="2:26">
      <c r="B173" s="206">
        <v>3430</v>
      </c>
      <c r="C173" t="s">
        <v>200</v>
      </c>
      <c r="D173" s="1">
        <v>15698</v>
      </c>
      <c r="E173" s="86">
        <f t="shared" si="34"/>
        <v>8390.1656867985039</v>
      </c>
      <c r="F173" s="87">
        <f t="shared" si="28"/>
        <v>0.8155475290458104</v>
      </c>
      <c r="G173" s="189">
        <f t="shared" si="35"/>
        <v>1214.6651366795447</v>
      </c>
      <c r="H173" s="189">
        <f t="shared" si="29"/>
        <v>2272.6384707274283</v>
      </c>
      <c r="I173" s="189">
        <f t="shared" si="30"/>
        <v>304.18719792151614</v>
      </c>
      <c r="J173" s="88">
        <f t="shared" si="31"/>
        <v>569.13424731115674</v>
      </c>
      <c r="K173" s="189">
        <f t="shared" si="36"/>
        <v>232.65372613123904</v>
      </c>
      <c r="L173" s="88">
        <f t="shared" si="32"/>
        <v>435.29512159154825</v>
      </c>
      <c r="M173" s="89">
        <f t="shared" si="37"/>
        <v>2707.9335923189765</v>
      </c>
      <c r="N173" s="89">
        <f t="shared" si="38"/>
        <v>18405.933592318976</v>
      </c>
      <c r="O173" s="89">
        <f t="shared" si="39"/>
        <v>9837.4845496092858</v>
      </c>
      <c r="P173" s="90">
        <f t="shared" si="33"/>
        <v>0.95623096324353518</v>
      </c>
      <c r="Q173" s="195">
        <v>943.533911873541</v>
      </c>
      <c r="R173" s="90">
        <f t="shared" si="40"/>
        <v>1.2041561359168773</v>
      </c>
      <c r="S173" s="90">
        <f t="shared" si="40"/>
        <v>1.2324296512894082</v>
      </c>
      <c r="T173" s="92">
        <v>1871</v>
      </c>
      <c r="U173" s="191">
        <v>7122</v>
      </c>
      <c r="V173" s="191">
        <v>3758.311345646438</v>
      </c>
      <c r="W173" s="197"/>
      <c r="X173" s="89">
        <v>0</v>
      </c>
      <c r="Y173" s="89">
        <f t="shared" si="41"/>
        <v>0</v>
      </c>
      <c r="Z173" s="1"/>
    </row>
    <row r="174" spans="2:26">
      <c r="B174" s="206">
        <v>3431</v>
      </c>
      <c r="C174" t="s">
        <v>201</v>
      </c>
      <c r="D174" s="1">
        <v>20116</v>
      </c>
      <c r="E174" s="86">
        <f t="shared" si="34"/>
        <v>7973.0479587792315</v>
      </c>
      <c r="F174" s="87">
        <f t="shared" si="28"/>
        <v>0.77500252134202041</v>
      </c>
      <c r="G174" s="189">
        <f t="shared" si="35"/>
        <v>1481.6204826118792</v>
      </c>
      <c r="H174" s="189">
        <f t="shared" si="29"/>
        <v>3738.1284776297712</v>
      </c>
      <c r="I174" s="189">
        <f t="shared" si="30"/>
        <v>450.17840272826146</v>
      </c>
      <c r="J174" s="88">
        <f t="shared" si="31"/>
        <v>1135.8001100834038</v>
      </c>
      <c r="K174" s="189">
        <f t="shared" si="36"/>
        <v>378.64493093798433</v>
      </c>
      <c r="L174" s="88">
        <f t="shared" si="32"/>
        <v>955.32116075653448</v>
      </c>
      <c r="M174" s="89">
        <f t="shared" si="37"/>
        <v>4693.4496383863061</v>
      </c>
      <c r="N174" s="89">
        <f t="shared" si="38"/>
        <v>24809.449638386308</v>
      </c>
      <c r="O174" s="89">
        <f t="shared" si="39"/>
        <v>9833.3133723290957</v>
      </c>
      <c r="P174" s="90">
        <f t="shared" si="33"/>
        <v>0.95582551316649744</v>
      </c>
      <c r="Q174" s="195">
        <v>1339.5260233334825</v>
      </c>
      <c r="R174" s="90">
        <f t="shared" si="40"/>
        <v>1.2299079924620331</v>
      </c>
      <c r="S174" s="90">
        <f t="shared" si="40"/>
        <v>1.2237211688602754</v>
      </c>
      <c r="T174" s="92">
        <v>2523</v>
      </c>
      <c r="U174" s="191">
        <v>9021</v>
      </c>
      <c r="V174" s="191">
        <v>3585.4531001589826</v>
      </c>
      <c r="W174" s="197"/>
      <c r="X174" s="89">
        <v>0</v>
      </c>
      <c r="Y174" s="89">
        <f t="shared" si="41"/>
        <v>0</v>
      </c>
      <c r="Z174" s="1"/>
    </row>
    <row r="175" spans="2:26">
      <c r="B175" s="206">
        <v>3432</v>
      </c>
      <c r="C175" t="s">
        <v>202</v>
      </c>
      <c r="D175" s="1">
        <v>16376</v>
      </c>
      <c r="E175" s="86">
        <f t="shared" si="34"/>
        <v>8329.6032553407949</v>
      </c>
      <c r="F175" s="87">
        <f t="shared" si="28"/>
        <v>0.80966069162541765</v>
      </c>
      <c r="G175" s="189">
        <f t="shared" si="35"/>
        <v>1253.4250928124786</v>
      </c>
      <c r="H175" s="189">
        <f t="shared" si="29"/>
        <v>2464.2337324693331</v>
      </c>
      <c r="I175" s="189">
        <f t="shared" si="30"/>
        <v>325.38404893171423</v>
      </c>
      <c r="J175" s="88">
        <f t="shared" si="31"/>
        <v>639.70504019975021</v>
      </c>
      <c r="K175" s="189">
        <f t="shared" si="36"/>
        <v>253.85057714143713</v>
      </c>
      <c r="L175" s="88">
        <f t="shared" si="32"/>
        <v>499.07023466006541</v>
      </c>
      <c r="M175" s="89">
        <f t="shared" si="37"/>
        <v>2963.3039671293986</v>
      </c>
      <c r="N175" s="89">
        <f t="shared" si="38"/>
        <v>19339.303967129399</v>
      </c>
      <c r="O175" s="89">
        <f t="shared" si="39"/>
        <v>9836.8789252947081</v>
      </c>
      <c r="P175" s="90">
        <f t="shared" si="33"/>
        <v>0.95617209486933119</v>
      </c>
      <c r="Q175" s="195">
        <v>324.8025017335026</v>
      </c>
      <c r="R175" s="90">
        <f t="shared" si="40"/>
        <v>0.91846298031865037</v>
      </c>
      <c r="S175" s="90">
        <f t="shared" si="40"/>
        <v>0.95749579782259042</v>
      </c>
      <c r="T175" s="92">
        <v>1966</v>
      </c>
      <c r="U175" s="191">
        <v>8536</v>
      </c>
      <c r="V175" s="191">
        <v>4255.2342971086746</v>
      </c>
      <c r="W175" s="197"/>
      <c r="X175" s="89">
        <v>0</v>
      </c>
      <c r="Y175" s="89">
        <f t="shared" si="41"/>
        <v>0</v>
      </c>
      <c r="Z175" s="1"/>
    </row>
    <row r="176" spans="2:26">
      <c r="B176" s="206">
        <v>3433</v>
      </c>
      <c r="C176" t="s">
        <v>203</v>
      </c>
      <c r="D176" s="1">
        <v>23659</v>
      </c>
      <c r="E176" s="86">
        <f t="shared" si="34"/>
        <v>10827.917620137299</v>
      </c>
      <c r="F176" s="87">
        <f t="shared" si="28"/>
        <v>1.0525038228636165</v>
      </c>
      <c r="G176" s="189">
        <f t="shared" si="35"/>
        <v>-345.49610065728427</v>
      </c>
      <c r="H176" s="189">
        <f t="shared" si="29"/>
        <v>-754.90897993616613</v>
      </c>
      <c r="I176" s="189">
        <f t="shared" si="30"/>
        <v>0</v>
      </c>
      <c r="J176" s="88">
        <f t="shared" si="31"/>
        <v>0</v>
      </c>
      <c r="K176" s="189">
        <f t="shared" si="36"/>
        <v>-71.533471790277105</v>
      </c>
      <c r="L176" s="88">
        <f t="shared" si="32"/>
        <v>-156.30063586175547</v>
      </c>
      <c r="M176" s="89">
        <f t="shared" si="37"/>
        <v>-911.20961579792163</v>
      </c>
      <c r="N176" s="89">
        <f t="shared" si="38"/>
        <v>22747.790384202079</v>
      </c>
      <c r="O176" s="89">
        <f t="shared" si="39"/>
        <v>10410.888047689738</v>
      </c>
      <c r="P176" s="90">
        <f t="shared" si="33"/>
        <v>1.0119673841275161</v>
      </c>
      <c r="Q176" s="195">
        <v>-3552.9406696585706</v>
      </c>
      <c r="R176" s="90">
        <f t="shared" si="40"/>
        <v>0.67806227392013618</v>
      </c>
      <c r="S176" s="90">
        <f t="shared" si="40"/>
        <v>0.67345432259587013</v>
      </c>
      <c r="T176" s="92">
        <v>2185</v>
      </c>
      <c r="U176" s="191">
        <v>14099</v>
      </c>
      <c r="V176" s="191">
        <v>6470.3992657182198</v>
      </c>
      <c r="W176" s="197"/>
      <c r="X176" s="89">
        <v>0</v>
      </c>
      <c r="Y176" s="89">
        <f t="shared" si="41"/>
        <v>0</v>
      </c>
      <c r="Z176" s="1"/>
    </row>
    <row r="177" spans="2:26">
      <c r="B177" s="206">
        <v>3434</v>
      </c>
      <c r="C177" t="s">
        <v>204</v>
      </c>
      <c r="D177" s="1">
        <v>19601</v>
      </c>
      <c r="E177" s="86">
        <f t="shared" si="34"/>
        <v>8754.3546225993741</v>
      </c>
      <c r="F177" s="87">
        <f t="shared" si="28"/>
        <v>0.85094771037543038</v>
      </c>
      <c r="G177" s="189">
        <f t="shared" si="35"/>
        <v>981.58421776698788</v>
      </c>
      <c r="H177" s="189">
        <f t="shared" si="29"/>
        <v>2197.7670635802856</v>
      </c>
      <c r="I177" s="189">
        <f t="shared" si="30"/>
        <v>176.72107039121155</v>
      </c>
      <c r="J177" s="88">
        <f t="shared" si="31"/>
        <v>395.6784766059227</v>
      </c>
      <c r="K177" s="189">
        <f t="shared" si="36"/>
        <v>105.18759860093445</v>
      </c>
      <c r="L177" s="88">
        <f t="shared" si="32"/>
        <v>235.51503326749221</v>
      </c>
      <c r="M177" s="89">
        <f t="shared" si="37"/>
        <v>2433.2820968477777</v>
      </c>
      <c r="N177" s="89">
        <f t="shared" si="38"/>
        <v>22034.282096847779</v>
      </c>
      <c r="O177" s="89">
        <f t="shared" si="39"/>
        <v>9841.1264389672979</v>
      </c>
      <c r="P177" s="90">
        <f t="shared" si="33"/>
        <v>0.95658496505683166</v>
      </c>
      <c r="Q177" s="195">
        <v>550.45087048897039</v>
      </c>
      <c r="R177" s="90">
        <f t="shared" si="40"/>
        <v>0.96265144688094528</v>
      </c>
      <c r="S177" s="90">
        <f t="shared" si="40"/>
        <v>0.94161364664640135</v>
      </c>
      <c r="T177" s="92">
        <v>2239</v>
      </c>
      <c r="U177" s="191">
        <v>9987</v>
      </c>
      <c r="V177" s="191">
        <v>4508.8036117381498</v>
      </c>
      <c r="W177" s="197"/>
      <c r="X177" s="89">
        <v>0</v>
      </c>
      <c r="Y177" s="89">
        <f t="shared" si="41"/>
        <v>0</v>
      </c>
      <c r="Z177" s="1"/>
    </row>
    <row r="178" spans="2:26">
      <c r="B178" s="206">
        <v>3435</v>
      </c>
      <c r="C178" t="s">
        <v>205</v>
      </c>
      <c r="D178" s="1">
        <v>29509</v>
      </c>
      <c r="E178" s="86">
        <f t="shared" si="34"/>
        <v>8305.3757388122722</v>
      </c>
      <c r="F178" s="87">
        <f t="shared" si="28"/>
        <v>0.80730570937866142</v>
      </c>
      <c r="G178" s="189">
        <f t="shared" si="35"/>
        <v>1268.9307033907332</v>
      </c>
      <c r="H178" s="189">
        <f t="shared" si="29"/>
        <v>4508.5107891472753</v>
      </c>
      <c r="I178" s="189">
        <f t="shared" si="30"/>
        <v>333.86367971669722</v>
      </c>
      <c r="J178" s="88">
        <f t="shared" si="31"/>
        <v>1186.2176540334253</v>
      </c>
      <c r="K178" s="189">
        <f t="shared" si="36"/>
        <v>262.33020792642014</v>
      </c>
      <c r="L178" s="88">
        <f t="shared" si="32"/>
        <v>932.0592287625708</v>
      </c>
      <c r="M178" s="89">
        <f t="shared" si="37"/>
        <v>5440.5700179098458</v>
      </c>
      <c r="N178" s="89">
        <f t="shared" si="38"/>
        <v>34949.570017909849</v>
      </c>
      <c r="O178" s="89">
        <f t="shared" si="39"/>
        <v>9836.6366501294269</v>
      </c>
      <c r="P178" s="90">
        <f t="shared" si="33"/>
        <v>0.95614854504686397</v>
      </c>
      <c r="Q178" s="195">
        <v>872.29126076252942</v>
      </c>
      <c r="R178" s="90">
        <f t="shared" si="40"/>
        <v>1.0355245912947506</v>
      </c>
      <c r="S178" s="90">
        <f t="shared" si="40"/>
        <v>1.0217749177256332</v>
      </c>
      <c r="T178" s="92">
        <v>3553</v>
      </c>
      <c r="U178" s="191">
        <v>14497</v>
      </c>
      <c r="V178" s="191">
        <v>4107.9625956361579</v>
      </c>
      <c r="W178" s="197"/>
      <c r="X178" s="89">
        <v>0</v>
      </c>
      <c r="Y178" s="89">
        <f t="shared" si="41"/>
        <v>0</v>
      </c>
      <c r="Z178" s="1"/>
    </row>
    <row r="179" spans="2:26">
      <c r="B179" s="206">
        <v>3436</v>
      </c>
      <c r="C179" t="s">
        <v>206</v>
      </c>
      <c r="D179" s="1">
        <v>56457</v>
      </c>
      <c r="E179" s="86">
        <f t="shared" si="34"/>
        <v>10277.990169306389</v>
      </c>
      <c r="F179" s="87">
        <f t="shared" si="28"/>
        <v>0.99904933931446693</v>
      </c>
      <c r="G179" s="189">
        <f t="shared" si="35"/>
        <v>6.4574678744981071</v>
      </c>
      <c r="H179" s="189">
        <f t="shared" si="29"/>
        <v>35.470871034618106</v>
      </c>
      <c r="I179" s="189">
        <f t="shared" si="30"/>
        <v>0</v>
      </c>
      <c r="J179" s="88">
        <f t="shared" si="31"/>
        <v>0</v>
      </c>
      <c r="K179" s="189">
        <f t="shared" si="36"/>
        <v>-71.533471790277105</v>
      </c>
      <c r="L179" s="88">
        <f t="shared" si="32"/>
        <v>-392.93336054399214</v>
      </c>
      <c r="M179" s="89">
        <f t="shared" si="37"/>
        <v>-357.46248950937405</v>
      </c>
      <c r="N179" s="89">
        <f t="shared" si="38"/>
        <v>56099.537510490627</v>
      </c>
      <c r="O179" s="89">
        <f t="shared" si="39"/>
        <v>10212.914165390612</v>
      </c>
      <c r="P179" s="90">
        <f t="shared" si="33"/>
        <v>0.99272377004982237</v>
      </c>
      <c r="Q179" s="195">
        <v>-4106.2955919608803</v>
      </c>
      <c r="R179" s="90">
        <f t="shared" si="40"/>
        <v>0.95359701027717225</v>
      </c>
      <c r="S179" s="90">
        <f t="shared" si="40"/>
        <v>0.97493613654999767</v>
      </c>
      <c r="T179" s="92">
        <v>5493</v>
      </c>
      <c r="U179" s="191">
        <v>28899</v>
      </c>
      <c r="V179" s="191">
        <v>5204.213938411669</v>
      </c>
      <c r="W179" s="197"/>
      <c r="X179" s="89">
        <v>0</v>
      </c>
      <c r="Y179" s="89">
        <f t="shared" si="41"/>
        <v>0</v>
      </c>
      <c r="Z179" s="1"/>
    </row>
    <row r="180" spans="2:26">
      <c r="B180" s="206">
        <v>3437</v>
      </c>
      <c r="C180" t="s">
        <v>207</v>
      </c>
      <c r="D180" s="1">
        <v>46240</v>
      </c>
      <c r="E180" s="86">
        <f t="shared" si="34"/>
        <v>8454.9277747302967</v>
      </c>
      <c r="F180" s="87">
        <f t="shared" si="28"/>
        <v>0.82184258480039762</v>
      </c>
      <c r="G180" s="189">
        <f t="shared" si="35"/>
        <v>1173.2174004031974</v>
      </c>
      <c r="H180" s="189">
        <f t="shared" si="29"/>
        <v>6416.3259628050864</v>
      </c>
      <c r="I180" s="189">
        <f t="shared" si="30"/>
        <v>281.52046714538864</v>
      </c>
      <c r="J180" s="88">
        <f t="shared" si="31"/>
        <v>1539.6354348181305</v>
      </c>
      <c r="K180" s="189">
        <f t="shared" si="36"/>
        <v>209.98699535511153</v>
      </c>
      <c r="L180" s="88">
        <f t="shared" si="32"/>
        <v>1148.4188775971049</v>
      </c>
      <c r="M180" s="89">
        <f t="shared" si="37"/>
        <v>7564.7448404021916</v>
      </c>
      <c r="N180" s="89">
        <f t="shared" si="38"/>
        <v>53804.744840402192</v>
      </c>
      <c r="O180" s="89">
        <f t="shared" si="39"/>
        <v>9838.1321704886086</v>
      </c>
      <c r="P180" s="90">
        <f t="shared" si="33"/>
        <v>0.95629391380108153</v>
      </c>
      <c r="Q180" s="195">
        <v>965.89292572764316</v>
      </c>
      <c r="R180" s="90">
        <f t="shared" si="40"/>
        <v>0.8988173455978975</v>
      </c>
      <c r="S180" s="90">
        <f t="shared" si="40"/>
        <v>0.95228559778697663</v>
      </c>
      <c r="T180" s="92">
        <v>5469</v>
      </c>
      <c r="U180" s="191">
        <v>24352</v>
      </c>
      <c r="V180" s="191">
        <v>4330.7842788547041</v>
      </c>
      <c r="W180" s="197"/>
      <c r="X180" s="89">
        <v>0</v>
      </c>
      <c r="Y180" s="89">
        <f t="shared" si="41"/>
        <v>0</v>
      </c>
      <c r="Z180" s="1"/>
    </row>
    <row r="181" spans="2:26">
      <c r="B181" s="206">
        <v>3438</v>
      </c>
      <c r="C181" t="s">
        <v>208</v>
      </c>
      <c r="D181" s="1">
        <v>28177</v>
      </c>
      <c r="E181" s="86">
        <f t="shared" si="34"/>
        <v>9065.9588159588147</v>
      </c>
      <c r="F181" s="87">
        <f t="shared" si="28"/>
        <v>0.88123650792974595</v>
      </c>
      <c r="G181" s="189">
        <f t="shared" si="35"/>
        <v>782.15753401694587</v>
      </c>
      <c r="H181" s="189">
        <f t="shared" si="29"/>
        <v>2430.9456157246677</v>
      </c>
      <c r="I181" s="189">
        <f t="shared" si="30"/>
        <v>67.659602715407345</v>
      </c>
      <c r="J181" s="88">
        <f t="shared" si="31"/>
        <v>210.28604523948604</v>
      </c>
      <c r="K181" s="189">
        <f t="shared" si="36"/>
        <v>-3.8738690748697593</v>
      </c>
      <c r="L181" s="88">
        <f t="shared" si="32"/>
        <v>-12.039985084695212</v>
      </c>
      <c r="M181" s="89">
        <f t="shared" si="37"/>
        <v>2418.9056306399725</v>
      </c>
      <c r="N181" s="89">
        <f t="shared" si="38"/>
        <v>30595.905630639973</v>
      </c>
      <c r="O181" s="89">
        <f t="shared" si="39"/>
        <v>9844.2424809008917</v>
      </c>
      <c r="P181" s="90">
        <f t="shared" si="33"/>
        <v>0.95688785303237478</v>
      </c>
      <c r="Q181" s="195">
        <v>-544.17318647622733</v>
      </c>
      <c r="R181" s="90">
        <f t="shared" si="40"/>
        <v>0.84103234237177393</v>
      </c>
      <c r="S181" s="90">
        <f t="shared" si="40"/>
        <v>0.85287939734199114</v>
      </c>
      <c r="T181" s="92">
        <v>3108</v>
      </c>
      <c r="U181" s="191">
        <v>15305</v>
      </c>
      <c r="V181" s="191">
        <v>4892.9028132992325</v>
      </c>
      <c r="W181" s="197"/>
      <c r="X181" s="89">
        <v>0</v>
      </c>
      <c r="Y181" s="89">
        <f t="shared" si="41"/>
        <v>0</v>
      </c>
      <c r="Z181" s="1"/>
    </row>
    <row r="182" spans="2:26">
      <c r="B182" s="206">
        <v>3439</v>
      </c>
      <c r="C182" t="s">
        <v>209</v>
      </c>
      <c r="D182" s="1">
        <v>36626</v>
      </c>
      <c r="E182" s="86">
        <f t="shared" si="34"/>
        <v>8144.5408049810976</v>
      </c>
      <c r="F182" s="87">
        <f t="shared" si="28"/>
        <v>0.79167210477933303</v>
      </c>
      <c r="G182" s="189">
        <f t="shared" si="35"/>
        <v>1371.8650610426848</v>
      </c>
      <c r="H182" s="189">
        <f t="shared" si="29"/>
        <v>6169.2771795089529</v>
      </c>
      <c r="I182" s="189">
        <f t="shared" si="30"/>
        <v>390.15590655760832</v>
      </c>
      <c r="J182" s="88">
        <f t="shared" si="31"/>
        <v>1754.5311117895646</v>
      </c>
      <c r="K182" s="189">
        <f t="shared" si="36"/>
        <v>318.62243476733124</v>
      </c>
      <c r="L182" s="88">
        <f t="shared" si="32"/>
        <v>1432.8450891486887</v>
      </c>
      <c r="M182" s="89">
        <f t="shared" si="37"/>
        <v>7602.1222686576421</v>
      </c>
      <c r="N182" s="89">
        <f t="shared" si="38"/>
        <v>44228.122268657644</v>
      </c>
      <c r="O182" s="89">
        <f t="shared" si="39"/>
        <v>9835.0283007911148</v>
      </c>
      <c r="P182" s="90">
        <f t="shared" si="33"/>
        <v>0.95599220900087067</v>
      </c>
      <c r="Q182" s="195">
        <v>2848.4534589499353</v>
      </c>
      <c r="R182" s="90">
        <f t="shared" si="40"/>
        <v>1.122262139297717</v>
      </c>
      <c r="S182" s="90">
        <f t="shared" si="40"/>
        <v>1.098665717913486</v>
      </c>
      <c r="T182" s="92">
        <v>4497</v>
      </c>
      <c r="U182" s="191">
        <v>17258</v>
      </c>
      <c r="V182" s="191">
        <v>3880.8185293456263</v>
      </c>
      <c r="W182" s="197"/>
      <c r="X182" s="89">
        <v>0</v>
      </c>
      <c r="Y182" s="89">
        <f t="shared" si="41"/>
        <v>0</v>
      </c>
      <c r="Z182" s="1"/>
    </row>
    <row r="183" spans="2:26">
      <c r="B183" s="206">
        <v>3440</v>
      </c>
      <c r="C183" t="s">
        <v>210</v>
      </c>
      <c r="D183" s="1">
        <v>49038</v>
      </c>
      <c r="E183" s="86">
        <f t="shared" si="34"/>
        <v>9559.064327485381</v>
      </c>
      <c r="F183" s="87">
        <f t="shared" si="28"/>
        <v>0.92916774033879423</v>
      </c>
      <c r="G183" s="189">
        <f t="shared" si="35"/>
        <v>466.57000663994347</v>
      </c>
      <c r="H183" s="189">
        <f t="shared" si="29"/>
        <v>2393.50413406291</v>
      </c>
      <c r="I183" s="189">
        <f t="shared" si="30"/>
        <v>0</v>
      </c>
      <c r="J183" s="88">
        <f t="shared" si="31"/>
        <v>0</v>
      </c>
      <c r="K183" s="189">
        <f t="shared" si="36"/>
        <v>-71.533471790277105</v>
      </c>
      <c r="L183" s="88">
        <f t="shared" si="32"/>
        <v>-366.96671028412158</v>
      </c>
      <c r="M183" s="89">
        <f t="shared" si="37"/>
        <v>2026.5374237787885</v>
      </c>
      <c r="N183" s="89">
        <f t="shared" si="38"/>
        <v>51064.537423778791</v>
      </c>
      <c r="O183" s="89">
        <f t="shared" si="39"/>
        <v>9954.1008623350463</v>
      </c>
      <c r="P183" s="90">
        <f t="shared" si="33"/>
        <v>0.96756639441857994</v>
      </c>
      <c r="Q183" s="195">
        <v>-116.0989635462131</v>
      </c>
      <c r="R183" s="90">
        <f t="shared" si="40"/>
        <v>1.0941196566596916</v>
      </c>
      <c r="S183" s="90">
        <f t="shared" si="40"/>
        <v>1.0957524984972435</v>
      </c>
      <c r="T183" s="92">
        <v>5130</v>
      </c>
      <c r="U183" s="191">
        <v>23417</v>
      </c>
      <c r="V183" s="191">
        <v>4561.1608881963375</v>
      </c>
      <c r="W183" s="197"/>
      <c r="X183" s="89">
        <v>0</v>
      </c>
      <c r="Y183" s="89">
        <f t="shared" si="41"/>
        <v>0</v>
      </c>
      <c r="Z183" s="1"/>
    </row>
    <row r="184" spans="2:26">
      <c r="B184" s="206">
        <v>3441</v>
      </c>
      <c r="C184" t="s">
        <v>211</v>
      </c>
      <c r="D184" s="1">
        <v>53398</v>
      </c>
      <c r="E184" s="86">
        <f t="shared" si="34"/>
        <v>8686.8391085082148</v>
      </c>
      <c r="F184" s="87">
        <f t="shared" si="28"/>
        <v>0.84438501391093268</v>
      </c>
      <c r="G184" s="189">
        <f t="shared" si="35"/>
        <v>1024.7941467853298</v>
      </c>
      <c r="H184" s="189">
        <f t="shared" si="29"/>
        <v>6299.4096202894216</v>
      </c>
      <c r="I184" s="189">
        <f t="shared" si="30"/>
        <v>200.35150032311731</v>
      </c>
      <c r="J184" s="88">
        <f t="shared" si="31"/>
        <v>1231.5606724862021</v>
      </c>
      <c r="K184" s="189">
        <f t="shared" si="36"/>
        <v>128.8180285328402</v>
      </c>
      <c r="L184" s="88">
        <f t="shared" si="32"/>
        <v>791.84442139136877</v>
      </c>
      <c r="M184" s="89">
        <f t="shared" si="37"/>
        <v>7091.2540416807906</v>
      </c>
      <c r="N184" s="89">
        <f t="shared" si="38"/>
        <v>60489.25404168079</v>
      </c>
      <c r="O184" s="89">
        <f t="shared" si="39"/>
        <v>9840.4512838263836</v>
      </c>
      <c r="P184" s="90">
        <f t="shared" si="33"/>
        <v>0.95651933809218648</v>
      </c>
      <c r="Q184" s="195">
        <v>2386.8110723071468</v>
      </c>
      <c r="R184" s="90">
        <f t="shared" si="40"/>
        <v>1.139943093014868</v>
      </c>
      <c r="S184" s="90">
        <f t="shared" si="40"/>
        <v>1.1493425502316241</v>
      </c>
      <c r="T184" s="92">
        <v>6147</v>
      </c>
      <c r="U184" s="191">
        <v>24953</v>
      </c>
      <c r="V184" s="191">
        <v>4041.6261742792353</v>
      </c>
      <c r="W184" s="197"/>
      <c r="X184" s="89">
        <v>0</v>
      </c>
      <c r="Y184" s="89">
        <f t="shared" si="41"/>
        <v>0</v>
      </c>
      <c r="Z184" s="1"/>
    </row>
    <row r="185" spans="2:26">
      <c r="B185" s="206">
        <v>3442</v>
      </c>
      <c r="C185" t="s">
        <v>212</v>
      </c>
      <c r="D185" s="1">
        <v>123877</v>
      </c>
      <c r="E185" s="86">
        <f t="shared" si="34"/>
        <v>8299.9664991624795</v>
      </c>
      <c r="F185" s="87">
        <f t="shared" si="28"/>
        <v>0.80677991618278377</v>
      </c>
      <c r="G185" s="189">
        <f t="shared" si="35"/>
        <v>1272.3926167666004</v>
      </c>
      <c r="H185" s="189">
        <f t="shared" si="29"/>
        <v>18990.459805241509</v>
      </c>
      <c r="I185" s="189">
        <f t="shared" si="30"/>
        <v>335.75691359412463</v>
      </c>
      <c r="J185" s="88">
        <f t="shared" si="31"/>
        <v>5011.1719353923099</v>
      </c>
      <c r="K185" s="189">
        <f t="shared" si="36"/>
        <v>264.22344180384755</v>
      </c>
      <c r="L185" s="88">
        <f t="shared" si="32"/>
        <v>3943.5348689224247</v>
      </c>
      <c r="M185" s="89">
        <f t="shared" si="37"/>
        <v>22933.994674163936</v>
      </c>
      <c r="N185" s="89">
        <f t="shared" si="38"/>
        <v>146810.99467416393</v>
      </c>
      <c r="O185" s="89">
        <f t="shared" si="39"/>
        <v>9836.5825577329269</v>
      </c>
      <c r="P185" s="90">
        <f t="shared" si="33"/>
        <v>0.95614328711490504</v>
      </c>
      <c r="Q185" s="195">
        <v>7566.6247753675088</v>
      </c>
      <c r="R185" s="90">
        <f t="shared" si="40"/>
        <v>1.2174348876756467</v>
      </c>
      <c r="S185" s="90">
        <f t="shared" si="40"/>
        <v>1.2028748462021317</v>
      </c>
      <c r="T185" s="92">
        <v>14925</v>
      </c>
      <c r="U185" s="191">
        <v>55865</v>
      </c>
      <c r="V185" s="191">
        <v>3767.7884939637147</v>
      </c>
      <c r="W185" s="197"/>
      <c r="X185" s="89">
        <v>0</v>
      </c>
      <c r="Y185" s="89">
        <f t="shared" si="41"/>
        <v>0</v>
      </c>
      <c r="Z185" s="1"/>
    </row>
    <row r="186" spans="2:26">
      <c r="B186" s="206">
        <v>3443</v>
      </c>
      <c r="C186" t="s">
        <v>213</v>
      </c>
      <c r="D186" s="1">
        <v>122551</v>
      </c>
      <c r="E186" s="86">
        <f t="shared" si="34"/>
        <v>9003.1589773729065</v>
      </c>
      <c r="F186" s="87">
        <f t="shared" si="28"/>
        <v>0.87513218828993244</v>
      </c>
      <c r="G186" s="189">
        <f t="shared" si="35"/>
        <v>822.3494307119272</v>
      </c>
      <c r="H186" s="189">
        <f t="shared" si="29"/>
        <v>11193.820450850753</v>
      </c>
      <c r="I186" s="189">
        <f t="shared" si="30"/>
        <v>89.639546220475211</v>
      </c>
      <c r="J186" s="88">
        <f t="shared" si="31"/>
        <v>1220.1735031531084</v>
      </c>
      <c r="K186" s="189">
        <f t="shared" si="36"/>
        <v>18.106074430198106</v>
      </c>
      <c r="L186" s="88">
        <f t="shared" si="32"/>
        <v>246.45988514385661</v>
      </c>
      <c r="M186" s="89">
        <f t="shared" si="37"/>
        <v>11440.28033599461</v>
      </c>
      <c r="N186" s="89">
        <f t="shared" si="38"/>
        <v>133991.28033599461</v>
      </c>
      <c r="O186" s="89">
        <f t="shared" si="39"/>
        <v>9843.6144825150313</v>
      </c>
      <c r="P186" s="90">
        <f t="shared" si="33"/>
        <v>0.95682680983597646</v>
      </c>
      <c r="Q186" s="195">
        <v>5272.7150018293169</v>
      </c>
      <c r="R186" s="90">
        <f t="shared" si="40"/>
        <v>1.3280965045592705</v>
      </c>
      <c r="S186" s="90">
        <f t="shared" si="40"/>
        <v>1.3344247128070441</v>
      </c>
      <c r="T186" s="92">
        <v>13612</v>
      </c>
      <c r="U186" s="191">
        <v>52640</v>
      </c>
      <c r="V186" s="191">
        <v>3856.69279800718</v>
      </c>
      <c r="W186" s="197"/>
      <c r="X186" s="89">
        <v>0</v>
      </c>
      <c r="Y186" s="89">
        <f t="shared" si="41"/>
        <v>0</v>
      </c>
      <c r="Z186" s="1"/>
    </row>
    <row r="187" spans="2:26">
      <c r="B187" s="206">
        <v>3446</v>
      </c>
      <c r="C187" t="s">
        <v>214</v>
      </c>
      <c r="D187" s="1">
        <v>121009</v>
      </c>
      <c r="E187" s="86">
        <f t="shared" si="34"/>
        <v>8839.8714296150192</v>
      </c>
      <c r="F187" s="87">
        <f t="shared" si="28"/>
        <v>0.85926018276953742</v>
      </c>
      <c r="G187" s="189">
        <f t="shared" si="35"/>
        <v>926.85346127697505</v>
      </c>
      <c r="H187" s="189">
        <f t="shared" si="29"/>
        <v>12687.697031420512</v>
      </c>
      <c r="I187" s="189">
        <f t="shared" si="30"/>
        <v>146.79018793573576</v>
      </c>
      <c r="J187" s="88">
        <f t="shared" si="31"/>
        <v>2009.410882652287</v>
      </c>
      <c r="K187" s="189">
        <f t="shared" si="36"/>
        <v>75.256716145458654</v>
      </c>
      <c r="L187" s="88">
        <f t="shared" si="32"/>
        <v>1030.1891873151835</v>
      </c>
      <c r="M187" s="89">
        <f t="shared" si="37"/>
        <v>13717.886218735695</v>
      </c>
      <c r="N187" s="89">
        <f t="shared" si="38"/>
        <v>134726.88621873569</v>
      </c>
      <c r="O187" s="89">
        <f t="shared" si="39"/>
        <v>9841.9816070374527</v>
      </c>
      <c r="P187" s="90">
        <f t="shared" si="33"/>
        <v>0.95666808978077256</v>
      </c>
      <c r="Q187" s="195">
        <v>4214.2324904526686</v>
      </c>
      <c r="R187" s="90">
        <f t="shared" si="40"/>
        <v>1.1853825037925305</v>
      </c>
      <c r="S187" s="90">
        <f t="shared" si="40"/>
        <v>1.1807527943462612</v>
      </c>
      <c r="T187" s="92">
        <v>13689</v>
      </c>
      <c r="U187" s="191">
        <v>55372</v>
      </c>
      <c r="V187" s="191">
        <v>4053.5871156661783</v>
      </c>
      <c r="W187" s="197"/>
      <c r="X187" s="89">
        <v>0</v>
      </c>
      <c r="Y187" s="89">
        <f t="shared" si="41"/>
        <v>0</v>
      </c>
      <c r="Z187" s="1"/>
    </row>
    <row r="188" spans="2:26">
      <c r="B188" s="206">
        <v>3447</v>
      </c>
      <c r="C188" t="s">
        <v>215</v>
      </c>
      <c r="D188" s="1">
        <v>43002</v>
      </c>
      <c r="E188" s="86">
        <f t="shared" si="34"/>
        <v>7674.8170622880598</v>
      </c>
      <c r="F188" s="87">
        <f t="shared" si="28"/>
        <v>0.74601364557986605</v>
      </c>
      <c r="G188" s="189">
        <f t="shared" si="35"/>
        <v>1672.4882563662291</v>
      </c>
      <c r="H188" s="189">
        <f t="shared" si="29"/>
        <v>9370.9517004199806</v>
      </c>
      <c r="I188" s="189">
        <f t="shared" si="30"/>
        <v>554.55921650017149</v>
      </c>
      <c r="J188" s="88">
        <f t="shared" si="31"/>
        <v>3107.1952900504612</v>
      </c>
      <c r="K188" s="189">
        <f t="shared" si="36"/>
        <v>483.02574470989441</v>
      </c>
      <c r="L188" s="88">
        <f t="shared" si="32"/>
        <v>2706.3932476095383</v>
      </c>
      <c r="M188" s="89">
        <f t="shared" si="37"/>
        <v>12077.344948029518</v>
      </c>
      <c r="N188" s="89">
        <f t="shared" si="38"/>
        <v>55079.344948029517</v>
      </c>
      <c r="O188" s="89">
        <f t="shared" si="39"/>
        <v>9830.3310633641831</v>
      </c>
      <c r="P188" s="90">
        <f t="shared" si="33"/>
        <v>0.95553562440887585</v>
      </c>
      <c r="Q188" s="195">
        <v>4274.9055682669486</v>
      </c>
      <c r="R188" s="90">
        <f t="shared" si="40"/>
        <v>1.1914080415838557</v>
      </c>
      <c r="S188" s="90">
        <f t="shared" si="40"/>
        <v>1.1890613615464645</v>
      </c>
      <c r="T188" s="92">
        <v>5603</v>
      </c>
      <c r="U188" s="191">
        <v>19623</v>
      </c>
      <c r="V188" s="191">
        <v>3505.9853492942648</v>
      </c>
      <c r="W188" s="197"/>
      <c r="X188" s="89">
        <v>0</v>
      </c>
      <c r="Y188" s="89">
        <f t="shared" si="41"/>
        <v>0</v>
      </c>
      <c r="Z188" s="1"/>
    </row>
    <row r="189" spans="2:26">
      <c r="B189" s="206">
        <v>3448</v>
      </c>
      <c r="C189" t="s">
        <v>216</v>
      </c>
      <c r="D189" s="1">
        <v>54210</v>
      </c>
      <c r="E189" s="86">
        <f t="shared" si="34"/>
        <v>8327.1889400921664</v>
      </c>
      <c r="F189" s="87">
        <f t="shared" si="28"/>
        <v>0.80942601344278597</v>
      </c>
      <c r="G189" s="189">
        <f t="shared" si="35"/>
        <v>1254.9702545716009</v>
      </c>
      <c r="H189" s="189">
        <f t="shared" si="29"/>
        <v>8169.856357261122</v>
      </c>
      <c r="I189" s="189">
        <f t="shared" si="30"/>
        <v>326.22905926873426</v>
      </c>
      <c r="J189" s="88">
        <f t="shared" si="31"/>
        <v>2123.7511758394598</v>
      </c>
      <c r="K189" s="189">
        <f t="shared" si="36"/>
        <v>254.69558747845716</v>
      </c>
      <c r="L189" s="88">
        <f t="shared" si="32"/>
        <v>1658.0682744847561</v>
      </c>
      <c r="M189" s="89">
        <f t="shared" si="37"/>
        <v>9827.9246317458783</v>
      </c>
      <c r="N189" s="89">
        <f t="shared" si="38"/>
        <v>64037.924631745875</v>
      </c>
      <c r="O189" s="89">
        <f t="shared" si="39"/>
        <v>9836.8547821422235</v>
      </c>
      <c r="P189" s="90">
        <f t="shared" si="33"/>
        <v>0.95616974808750499</v>
      </c>
      <c r="Q189" s="195">
        <v>925.46494724573131</v>
      </c>
      <c r="R189" s="90">
        <f t="shared" si="40"/>
        <v>1.087167443114003</v>
      </c>
      <c r="S189" s="90">
        <f t="shared" si="40"/>
        <v>1.0980681640150594</v>
      </c>
      <c r="T189" s="92">
        <v>6510</v>
      </c>
      <c r="U189" s="191">
        <v>25973</v>
      </c>
      <c r="V189" s="191">
        <v>3968.9792176039118</v>
      </c>
      <c r="W189" s="197"/>
      <c r="X189" s="89">
        <v>0</v>
      </c>
      <c r="Y189" s="89">
        <f t="shared" si="41"/>
        <v>0</v>
      </c>
      <c r="Z189" s="1"/>
    </row>
    <row r="190" spans="2:26">
      <c r="B190" s="206">
        <v>3449</v>
      </c>
      <c r="C190" t="s">
        <v>217</v>
      </c>
      <c r="D190" s="1">
        <v>24029</v>
      </c>
      <c r="E190" s="86">
        <f t="shared" si="34"/>
        <v>8457.9373460049264</v>
      </c>
      <c r="F190" s="87">
        <f t="shared" si="28"/>
        <v>0.82213512353063667</v>
      </c>
      <c r="G190" s="189">
        <f t="shared" si="35"/>
        <v>1171.2912747874343</v>
      </c>
      <c r="H190" s="189">
        <f t="shared" si="29"/>
        <v>3327.6385116711008</v>
      </c>
      <c r="I190" s="189">
        <f t="shared" si="30"/>
        <v>280.46711719926822</v>
      </c>
      <c r="J190" s="88">
        <f t="shared" si="31"/>
        <v>796.80707996312094</v>
      </c>
      <c r="K190" s="189">
        <f t="shared" si="36"/>
        <v>208.93364540899111</v>
      </c>
      <c r="L190" s="88">
        <f t="shared" si="32"/>
        <v>593.58048660694374</v>
      </c>
      <c r="M190" s="89">
        <f t="shared" si="37"/>
        <v>3921.2189982780446</v>
      </c>
      <c r="N190" s="89">
        <f t="shared" si="38"/>
        <v>27950.218998278044</v>
      </c>
      <c r="O190" s="89">
        <f t="shared" si="39"/>
        <v>9838.1622662013524</v>
      </c>
      <c r="P190" s="90">
        <f t="shared" si="33"/>
        <v>0.9562968391883836</v>
      </c>
      <c r="Q190" s="195">
        <v>-269.80785481948533</v>
      </c>
      <c r="R190" s="90">
        <f t="shared" si="40"/>
        <v>0.94740254477672425</v>
      </c>
      <c r="S190" s="90">
        <f t="shared" si="40"/>
        <v>0.93437873331922383</v>
      </c>
      <c r="T190" s="92">
        <v>2841</v>
      </c>
      <c r="U190" s="191">
        <v>12339</v>
      </c>
      <c r="V190" s="191">
        <v>4372.4309000708718</v>
      </c>
      <c r="W190" s="197"/>
      <c r="X190" s="89">
        <v>0</v>
      </c>
      <c r="Y190" s="89">
        <f t="shared" si="41"/>
        <v>0</v>
      </c>
      <c r="Z190" s="1"/>
    </row>
    <row r="191" spans="2:26">
      <c r="B191" s="206">
        <v>3450</v>
      </c>
      <c r="C191" t="s">
        <v>218</v>
      </c>
      <c r="D191" s="1">
        <v>9609</v>
      </c>
      <c r="E191" s="86">
        <f t="shared" si="34"/>
        <v>6032.0150659133715</v>
      </c>
      <c r="F191" s="87">
        <f t="shared" si="28"/>
        <v>0.5863287050353686</v>
      </c>
      <c r="G191" s="189">
        <f t="shared" si="35"/>
        <v>2723.8815340460296</v>
      </c>
      <c r="H191" s="189">
        <f t="shared" si="29"/>
        <v>4339.1432837353259</v>
      </c>
      <c r="I191" s="189">
        <f t="shared" si="30"/>
        <v>1129.5399152313123</v>
      </c>
      <c r="J191" s="88">
        <f t="shared" si="31"/>
        <v>1799.3570849634805</v>
      </c>
      <c r="K191" s="189">
        <f t="shared" si="36"/>
        <v>1058.0064434410351</v>
      </c>
      <c r="L191" s="88">
        <f t="shared" si="32"/>
        <v>1685.404264401569</v>
      </c>
      <c r="M191" s="89">
        <f t="shared" si="37"/>
        <v>6024.5475481368949</v>
      </c>
      <c r="N191" s="89">
        <f t="shared" si="38"/>
        <v>15633.547548136896</v>
      </c>
      <c r="O191" s="89">
        <f t="shared" si="39"/>
        <v>9813.9030434004362</v>
      </c>
      <c r="P191" s="90">
        <f t="shared" si="33"/>
        <v>0.95393877500343094</v>
      </c>
      <c r="Q191" s="195">
        <v>2026.6124594412363</v>
      </c>
      <c r="R191" s="90">
        <f t="shared" si="40"/>
        <v>1.095290013083297</v>
      </c>
      <c r="S191" s="90">
        <f t="shared" si="40"/>
        <v>0.64939967131604182</v>
      </c>
      <c r="T191" s="92">
        <v>1593</v>
      </c>
      <c r="U191" s="191">
        <v>4586</v>
      </c>
      <c r="V191" s="191">
        <v>3657.0972886762361</v>
      </c>
      <c r="W191" s="197"/>
      <c r="X191" s="89">
        <v>0</v>
      </c>
      <c r="Y191" s="89">
        <f t="shared" si="41"/>
        <v>0</v>
      </c>
      <c r="Z191" s="1"/>
    </row>
    <row r="192" spans="2:26">
      <c r="B192" s="206">
        <v>3451</v>
      </c>
      <c r="C192" t="s">
        <v>219</v>
      </c>
      <c r="D192" s="1">
        <v>56558</v>
      </c>
      <c r="E192" s="86">
        <f t="shared" si="34"/>
        <v>8804.1718555417192</v>
      </c>
      <c r="F192" s="87">
        <f t="shared" si="28"/>
        <v>0.8557900845008849</v>
      </c>
      <c r="G192" s="189">
        <f t="shared" si="35"/>
        <v>949.70118868388704</v>
      </c>
      <c r="H192" s="189">
        <f t="shared" si="29"/>
        <v>6100.8804361052908</v>
      </c>
      <c r="I192" s="189">
        <f t="shared" si="30"/>
        <v>159.28503886139077</v>
      </c>
      <c r="J192" s="88">
        <f t="shared" si="31"/>
        <v>1023.2470896455743</v>
      </c>
      <c r="K192" s="189">
        <f t="shared" si="36"/>
        <v>87.751567071113669</v>
      </c>
      <c r="L192" s="88">
        <f t="shared" si="32"/>
        <v>563.71606686483415</v>
      </c>
      <c r="M192" s="89">
        <f t="shared" si="37"/>
        <v>6664.5965029701247</v>
      </c>
      <c r="N192" s="89">
        <f t="shared" si="38"/>
        <v>63222.596502970126</v>
      </c>
      <c r="O192" s="89">
        <f t="shared" si="39"/>
        <v>9841.6246112967201</v>
      </c>
      <c r="P192" s="90">
        <f t="shared" si="33"/>
        <v>0.95663338879808613</v>
      </c>
      <c r="Q192" s="195">
        <v>375.10190800407872</v>
      </c>
      <c r="R192" s="90">
        <f t="shared" si="40"/>
        <v>0.94718722027129376</v>
      </c>
      <c r="S192" s="90">
        <f t="shared" si="40"/>
        <v>0.95658367167671288</v>
      </c>
      <c r="T192" s="92">
        <v>6424</v>
      </c>
      <c r="U192" s="191">
        <v>29046</v>
      </c>
      <c r="V192" s="191">
        <v>4499.7676219984505</v>
      </c>
      <c r="W192" s="197"/>
      <c r="X192" s="89">
        <v>0</v>
      </c>
      <c r="Y192" s="89">
        <f t="shared" si="41"/>
        <v>0</v>
      </c>
      <c r="Z192" s="1"/>
    </row>
    <row r="193" spans="2:28">
      <c r="B193" s="206">
        <v>3452</v>
      </c>
      <c r="C193" t="s">
        <v>220</v>
      </c>
      <c r="D193" s="1">
        <v>17754</v>
      </c>
      <c r="E193" s="86">
        <f t="shared" si="34"/>
        <v>8106.8493150684926</v>
      </c>
      <c r="F193" s="87">
        <f t="shared" si="28"/>
        <v>0.78800838672992113</v>
      </c>
      <c r="G193" s="189">
        <f t="shared" si="35"/>
        <v>1395.987614586752</v>
      </c>
      <c r="H193" s="189">
        <f t="shared" si="29"/>
        <v>3057.212875944987</v>
      </c>
      <c r="I193" s="189">
        <f t="shared" si="30"/>
        <v>403.34792802702009</v>
      </c>
      <c r="J193" s="88">
        <f t="shared" si="31"/>
        <v>883.331962379174</v>
      </c>
      <c r="K193" s="189">
        <f t="shared" si="36"/>
        <v>331.81445623674301</v>
      </c>
      <c r="L193" s="88">
        <f t="shared" si="32"/>
        <v>726.67365915846722</v>
      </c>
      <c r="M193" s="89">
        <f t="shared" si="37"/>
        <v>3783.8865351034542</v>
      </c>
      <c r="N193" s="89">
        <f t="shared" si="38"/>
        <v>21537.886535103455</v>
      </c>
      <c r="O193" s="89">
        <f t="shared" si="39"/>
        <v>9834.651385891988</v>
      </c>
      <c r="P193" s="90">
        <f t="shared" si="33"/>
        <v>0.95595557182037649</v>
      </c>
      <c r="Q193" s="195">
        <v>668.73065045593876</v>
      </c>
      <c r="R193" s="90">
        <f t="shared" si="40"/>
        <v>0.82223134558144306</v>
      </c>
      <c r="S193" s="90">
        <f t="shared" si="40"/>
        <v>0.78229202841801415</v>
      </c>
      <c r="T193" s="92">
        <v>2190</v>
      </c>
      <c r="U193" s="191">
        <v>9743</v>
      </c>
      <c r="V193" s="191">
        <v>4548.5527544351071</v>
      </c>
      <c r="W193" s="197"/>
      <c r="X193" s="89">
        <v>0</v>
      </c>
      <c r="Y193" s="89">
        <f t="shared" si="41"/>
        <v>0</v>
      </c>
      <c r="Z193" s="1"/>
    </row>
    <row r="194" spans="2:28">
      <c r="B194" s="206">
        <v>3453</v>
      </c>
      <c r="C194" t="s">
        <v>221</v>
      </c>
      <c r="D194" s="1">
        <v>30049</v>
      </c>
      <c r="E194" s="86">
        <f t="shared" si="34"/>
        <v>8977.8906483417977</v>
      </c>
      <c r="F194" s="87">
        <f t="shared" si="28"/>
        <v>0.87267603616210709</v>
      </c>
      <c r="G194" s="189">
        <f t="shared" si="35"/>
        <v>838.52116129183673</v>
      </c>
      <c r="H194" s="189">
        <f t="shared" si="29"/>
        <v>2806.5303268437779</v>
      </c>
      <c r="I194" s="189">
        <f t="shared" si="30"/>
        <v>98.483461381363298</v>
      </c>
      <c r="J194" s="88">
        <f t="shared" si="31"/>
        <v>329.62414524342296</v>
      </c>
      <c r="K194" s="189">
        <f t="shared" si="36"/>
        <v>26.949989591086194</v>
      </c>
      <c r="L194" s="88">
        <f t="shared" si="32"/>
        <v>90.201615161365496</v>
      </c>
      <c r="M194" s="89">
        <f t="shared" si="37"/>
        <v>2896.7319420051435</v>
      </c>
      <c r="N194" s="89">
        <f t="shared" si="38"/>
        <v>32945.731942005143</v>
      </c>
      <c r="O194" s="89">
        <f t="shared" si="39"/>
        <v>9843.3617992247218</v>
      </c>
      <c r="P194" s="90">
        <f t="shared" si="33"/>
        <v>0.9568022483146984</v>
      </c>
      <c r="Q194" s="195">
        <v>673.09421327672635</v>
      </c>
      <c r="R194" s="90">
        <f t="shared" si="40"/>
        <v>0.93902045557204616</v>
      </c>
      <c r="S194" s="90">
        <f t="shared" si="40"/>
        <v>0.91816454388976532</v>
      </c>
      <c r="T194" s="92">
        <v>3347</v>
      </c>
      <c r="U194" s="191">
        <v>15497</v>
      </c>
      <c r="V194" s="191">
        <v>4680.459075807913</v>
      </c>
      <c r="W194" s="197"/>
      <c r="X194" s="89">
        <v>0</v>
      </c>
      <c r="Y194" s="89">
        <f t="shared" si="41"/>
        <v>0</v>
      </c>
      <c r="Z194" s="1"/>
    </row>
    <row r="195" spans="2:28" ht="32.1" customHeight="1">
      <c r="B195" s="206">
        <v>3454</v>
      </c>
      <c r="C195" t="s">
        <v>222</v>
      </c>
      <c r="D195" s="1">
        <v>16372</v>
      </c>
      <c r="E195" s="86">
        <f t="shared" si="34"/>
        <v>9827.1308523409352</v>
      </c>
      <c r="F195" s="87">
        <f t="shared" si="28"/>
        <v>0.95522455496282888</v>
      </c>
      <c r="G195" s="189">
        <f t="shared" si="35"/>
        <v>295.00743073238874</v>
      </c>
      <c r="H195" s="189">
        <f t="shared" si="29"/>
        <v>491.48237960015967</v>
      </c>
      <c r="I195" s="189">
        <f t="shared" si="30"/>
        <v>0</v>
      </c>
      <c r="J195" s="88">
        <f t="shared" si="31"/>
        <v>0</v>
      </c>
      <c r="K195" s="189">
        <f t="shared" si="36"/>
        <v>-71.533471790277105</v>
      </c>
      <c r="L195" s="88">
        <f t="shared" si="32"/>
        <v>-119.17476400260166</v>
      </c>
      <c r="M195" s="89">
        <f t="shared" si="37"/>
        <v>372.30761559755803</v>
      </c>
      <c r="N195" s="89">
        <f t="shared" si="38"/>
        <v>16744.307615597558</v>
      </c>
      <c r="O195" s="89">
        <f t="shared" si="39"/>
        <v>10050.604811283049</v>
      </c>
      <c r="P195" s="90">
        <f t="shared" si="33"/>
        <v>0.9769468476832327</v>
      </c>
      <c r="Q195" s="195">
        <v>-1798.5040025863516</v>
      </c>
      <c r="R195" s="93">
        <f t="shared" si="40"/>
        <v>0.72300568301410229</v>
      </c>
      <c r="S195" s="93">
        <f t="shared" si="40"/>
        <v>0.70438977527445412</v>
      </c>
      <c r="T195" s="92">
        <v>1666</v>
      </c>
      <c r="U195" s="191">
        <v>9502</v>
      </c>
      <c r="V195" s="191">
        <v>5765.7766990291257</v>
      </c>
      <c r="W195" s="197"/>
      <c r="X195" s="89">
        <v>0</v>
      </c>
      <c r="Y195" s="89">
        <f t="shared" si="41"/>
        <v>0</v>
      </c>
      <c r="Z195" s="1"/>
      <c r="AB195" s="46"/>
    </row>
    <row r="196" spans="2:28">
      <c r="B196" s="206">
        <v>3901</v>
      </c>
      <c r="C196" t="s">
        <v>223</v>
      </c>
      <c r="D196" s="1">
        <v>248426</v>
      </c>
      <c r="E196" s="86">
        <f t="shared" si="34"/>
        <v>8817.8752706492032</v>
      </c>
      <c r="F196" s="87">
        <f t="shared" si="28"/>
        <v>0.85712209470754652</v>
      </c>
      <c r="G196" s="189">
        <f t="shared" si="35"/>
        <v>940.9310030150973</v>
      </c>
      <c r="H196" s="189">
        <f t="shared" si="29"/>
        <v>26508.849147944336</v>
      </c>
      <c r="I196" s="189">
        <f t="shared" si="30"/>
        <v>154.48884357377136</v>
      </c>
      <c r="J196" s="88">
        <f t="shared" si="31"/>
        <v>4352.4141900038603</v>
      </c>
      <c r="K196" s="189">
        <f t="shared" si="36"/>
        <v>82.955371783494257</v>
      </c>
      <c r="L196" s="88">
        <f t="shared" si="32"/>
        <v>2337.1016892563835</v>
      </c>
      <c r="M196" s="89">
        <f t="shared" si="37"/>
        <v>28845.950837200719</v>
      </c>
      <c r="N196" s="89">
        <f t="shared" si="38"/>
        <v>277271.95083720074</v>
      </c>
      <c r="O196" s="89">
        <f t="shared" si="39"/>
        <v>9841.7616454477939</v>
      </c>
      <c r="P196" s="90">
        <f t="shared" si="33"/>
        <v>0.95664670890015258</v>
      </c>
      <c r="Q196" s="195">
        <v>11358.395285522896</v>
      </c>
      <c r="R196" s="93">
        <f t="shared" si="40"/>
        <v>1.1727144718774871</v>
      </c>
      <c r="S196" s="94">
        <f t="shared" si="40"/>
        <v>1.1623803314156413</v>
      </c>
      <c r="T196" s="92">
        <v>28173</v>
      </c>
      <c r="U196" s="191">
        <v>114339</v>
      </c>
      <c r="V196" s="191">
        <v>4077.8558436463495</v>
      </c>
      <c r="W196" s="197"/>
      <c r="X196" s="89">
        <v>0</v>
      </c>
      <c r="Y196" s="89">
        <f t="shared" si="41"/>
        <v>0</v>
      </c>
      <c r="Z196" s="1"/>
      <c r="AA196" s="1"/>
    </row>
    <row r="197" spans="2:28">
      <c r="B197" s="206">
        <v>3903</v>
      </c>
      <c r="C197" t="s">
        <v>224</v>
      </c>
      <c r="D197" s="1">
        <v>255559</v>
      </c>
      <c r="E197" s="86">
        <f t="shared" si="34"/>
        <v>9435.0956213542067</v>
      </c>
      <c r="F197" s="87">
        <f t="shared" si="28"/>
        <v>0.91711763599778406</v>
      </c>
      <c r="G197" s="189">
        <f t="shared" si="35"/>
        <v>545.90997856389504</v>
      </c>
      <c r="H197" s="189">
        <f t="shared" si="29"/>
        <v>14786.517679381661</v>
      </c>
      <c r="I197" s="189">
        <f t="shared" si="30"/>
        <v>0</v>
      </c>
      <c r="J197" s="88">
        <f t="shared" si="31"/>
        <v>0</v>
      </c>
      <c r="K197" s="189">
        <f t="shared" si="36"/>
        <v>-71.533471790277105</v>
      </c>
      <c r="L197" s="88">
        <f t="shared" si="32"/>
        <v>-1937.5556169114457</v>
      </c>
      <c r="M197" s="89">
        <f t="shared" si="37"/>
        <v>12848.962062470215</v>
      </c>
      <c r="N197" s="89">
        <f t="shared" si="38"/>
        <v>268407.96206247021</v>
      </c>
      <c r="O197" s="89">
        <f t="shared" si="39"/>
        <v>9909.4721281278216</v>
      </c>
      <c r="P197" s="90">
        <f t="shared" si="33"/>
        <v>0.96322835685581609</v>
      </c>
      <c r="Q197" s="195">
        <v>5371.817244465632</v>
      </c>
      <c r="R197" s="93">
        <f t="shared" si="40"/>
        <v>1.1584375</v>
      </c>
      <c r="S197" s="93">
        <f t="shared" si="40"/>
        <v>1.1519827470833646</v>
      </c>
      <c r="T197" s="92">
        <v>27086</v>
      </c>
      <c r="U197" s="191">
        <v>118400</v>
      </c>
      <c r="V197" s="191">
        <v>4384.3732642103314</v>
      </c>
      <c r="W197" s="197"/>
      <c r="X197" s="89">
        <v>0</v>
      </c>
      <c r="Y197" s="89">
        <f t="shared" si="41"/>
        <v>0</v>
      </c>
      <c r="Z197" s="1"/>
      <c r="AA197" s="1"/>
    </row>
    <row r="198" spans="2:28">
      <c r="B198" s="206">
        <v>3905</v>
      </c>
      <c r="C198" t="s">
        <v>225</v>
      </c>
      <c r="D198" s="1">
        <v>572270</v>
      </c>
      <c r="E198" s="86">
        <f t="shared" si="34"/>
        <v>9498.8878929721468</v>
      </c>
      <c r="F198" s="87">
        <f t="shared" si="28"/>
        <v>0.92331842289905941</v>
      </c>
      <c r="G198" s="189">
        <f t="shared" si="35"/>
        <v>505.08292472841333</v>
      </c>
      <c r="H198" s="189">
        <f t="shared" si="29"/>
        <v>30429.225883187992</v>
      </c>
      <c r="I198" s="189">
        <f t="shared" si="30"/>
        <v>0</v>
      </c>
      <c r="J198" s="88">
        <f t="shared" si="31"/>
        <v>0</v>
      </c>
      <c r="K198" s="189">
        <f t="shared" si="36"/>
        <v>-71.533471790277105</v>
      </c>
      <c r="L198" s="88">
        <f t="shared" si="32"/>
        <v>-4309.6055414770344</v>
      </c>
      <c r="M198" s="89">
        <f t="shared" si="37"/>
        <v>26119.620341710957</v>
      </c>
      <c r="N198" s="89">
        <f t="shared" si="38"/>
        <v>598389.62034171098</v>
      </c>
      <c r="O198" s="89">
        <f t="shared" si="39"/>
        <v>9932.4373459102844</v>
      </c>
      <c r="P198" s="90">
        <f t="shared" si="33"/>
        <v>0.96546064014027566</v>
      </c>
      <c r="Q198" s="195">
        <v>13290.54842021997</v>
      </c>
      <c r="R198" s="93">
        <f t="shared" si="40"/>
        <v>1.1338866888903805</v>
      </c>
      <c r="S198" s="93">
        <f t="shared" si="40"/>
        <v>1.1191521527787978</v>
      </c>
      <c r="T198" s="92">
        <v>60246</v>
      </c>
      <c r="U198" s="191">
        <v>268182</v>
      </c>
      <c r="V198" s="191">
        <v>4482.4001337121845</v>
      </c>
      <c r="W198" s="197"/>
      <c r="X198" s="89">
        <v>0</v>
      </c>
      <c r="Y198" s="89">
        <f t="shared" si="41"/>
        <v>0</v>
      </c>
      <c r="Z198" s="1"/>
    </row>
    <row r="199" spans="2:28">
      <c r="B199" s="206">
        <v>3907</v>
      </c>
      <c r="C199" t="s">
        <v>226</v>
      </c>
      <c r="D199" s="1">
        <v>588101</v>
      </c>
      <c r="E199" s="86">
        <f t="shared" si="34"/>
        <v>8769.5117950553231</v>
      </c>
      <c r="F199" s="87">
        <f t="shared" ref="F199:F262" si="42">E199/E$365</f>
        <v>0.85242102985507073</v>
      </c>
      <c r="G199" s="189">
        <f t="shared" si="35"/>
        <v>971.8836273951805</v>
      </c>
      <c r="H199" s="189">
        <f t="shared" ref="H199:H262" si="43">G199*T199/1000</f>
        <v>65176.459820375589</v>
      </c>
      <c r="I199" s="189">
        <f t="shared" ref="I199:I262" si="44">IF(E199+Y199&lt;(E$365+Y$365)*0.9,((E$365+Y$365)*0.9-E199-Y199)*0.35,0)</f>
        <v>171.4160600316294</v>
      </c>
      <c r="J199" s="88">
        <f t="shared" ref="J199:J262" si="45">I199*T199/1000</f>
        <v>11495.503817841131</v>
      </c>
      <c r="K199" s="189">
        <f t="shared" si="36"/>
        <v>99.882588241352295</v>
      </c>
      <c r="L199" s="88">
        <f t="shared" ref="L199:L262" si="46">K199*T199/1000</f>
        <v>6698.3261326415677</v>
      </c>
      <c r="M199" s="89">
        <f t="shared" si="37"/>
        <v>71874.785953017155</v>
      </c>
      <c r="N199" s="89">
        <f t="shared" si="38"/>
        <v>659975.78595301718</v>
      </c>
      <c r="O199" s="89">
        <f t="shared" si="39"/>
        <v>9841.2780106918563</v>
      </c>
      <c r="P199" s="90">
        <f t="shared" ref="P199:P262" si="47">O199/O$365</f>
        <v>0.95659969825162794</v>
      </c>
      <c r="Q199" s="195">
        <v>24976.879507249243</v>
      </c>
      <c r="R199" s="93">
        <f t="shared" si="40"/>
        <v>1.119084338044003</v>
      </c>
      <c r="S199" s="93">
        <f t="shared" si="40"/>
        <v>1.1094782774021288</v>
      </c>
      <c r="T199" s="92">
        <v>67062</v>
      </c>
      <c r="U199" s="191">
        <v>277526</v>
      </c>
      <c r="V199" s="191">
        <v>4157.1946433386265</v>
      </c>
      <c r="W199" s="197"/>
      <c r="X199" s="89">
        <v>0</v>
      </c>
      <c r="Y199" s="89">
        <f t="shared" si="41"/>
        <v>0</v>
      </c>
      <c r="Z199" s="1"/>
    </row>
    <row r="200" spans="2:28">
      <c r="B200" s="206">
        <v>3909</v>
      </c>
      <c r="C200" t="s">
        <v>227</v>
      </c>
      <c r="D200" s="1">
        <v>417662</v>
      </c>
      <c r="E200" s="86">
        <f t="shared" ref="E200:E263" si="48">D200/T200*1000</f>
        <v>8519.8890294153662</v>
      </c>
      <c r="F200" s="87">
        <f t="shared" si="42"/>
        <v>0.82815700011945192</v>
      </c>
      <c r="G200" s="189">
        <f t="shared" ref="G200:G263" si="49">($E$365+$Y$365-E200-Y200)*0.64</f>
        <v>1131.642197404753</v>
      </c>
      <c r="H200" s="189">
        <f t="shared" si="43"/>
        <v>55475.363801175801</v>
      </c>
      <c r="I200" s="189">
        <f t="shared" si="44"/>
        <v>258.78402800561435</v>
      </c>
      <c r="J200" s="88">
        <f t="shared" si="45"/>
        <v>12686.110620891226</v>
      </c>
      <c r="K200" s="189">
        <f t="shared" ref="K200:K263" si="50">I200+J$367</f>
        <v>187.25055621533724</v>
      </c>
      <c r="L200" s="88">
        <f t="shared" si="46"/>
        <v>9179.3967667882625</v>
      </c>
      <c r="M200" s="89">
        <f t="shared" ref="M200:M263" si="51">+H200+L200</f>
        <v>64654.760567964062</v>
      </c>
      <c r="N200" s="89">
        <f t="shared" ref="N200:N263" si="52">D200+M200</f>
        <v>482316.76056796405</v>
      </c>
      <c r="O200" s="89">
        <f t="shared" ref="O200:O263" si="53">N200/T200*1000</f>
        <v>9838.7817830354543</v>
      </c>
      <c r="P200" s="90">
        <f t="shared" si="47"/>
        <v>0.95635705795427151</v>
      </c>
      <c r="Q200" s="195">
        <v>21335.203601210422</v>
      </c>
      <c r="R200" s="93">
        <f t="shared" ref="R200:S263" si="54">(D200-U200)/U200</f>
        <v>1.0769284321915902</v>
      </c>
      <c r="S200" s="93">
        <f t="shared" si="54"/>
        <v>1.0704886067725312</v>
      </c>
      <c r="T200" s="92">
        <v>49022</v>
      </c>
      <c r="U200" s="191">
        <v>201096</v>
      </c>
      <c r="V200" s="191">
        <v>4114.9171270718234</v>
      </c>
      <c r="W200" s="197"/>
      <c r="X200" s="89">
        <v>0</v>
      </c>
      <c r="Y200" s="89">
        <f t="shared" ref="Y200:Y263" si="55">X200*1000/T200</f>
        <v>0</v>
      </c>
      <c r="Z200" s="1"/>
    </row>
    <row r="201" spans="2:28">
      <c r="B201" s="206">
        <v>3911</v>
      </c>
      <c r="C201" t="s">
        <v>228</v>
      </c>
      <c r="D201" s="1">
        <v>256218</v>
      </c>
      <c r="E201" s="86">
        <f t="shared" si="48"/>
        <v>9235.410734239269</v>
      </c>
      <c r="F201" s="87">
        <f t="shared" si="42"/>
        <v>0.89770770747508288</v>
      </c>
      <c r="G201" s="189">
        <f t="shared" si="49"/>
        <v>673.70830631745514</v>
      </c>
      <c r="H201" s="189">
        <f t="shared" si="43"/>
        <v>18690.689542165157</v>
      </c>
      <c r="I201" s="189">
        <f t="shared" si="44"/>
        <v>8.3514313172483519</v>
      </c>
      <c r="J201" s="88">
        <f t="shared" si="45"/>
        <v>231.69375903442102</v>
      </c>
      <c r="K201" s="189">
        <f t="shared" si="50"/>
        <v>-63.182040473028749</v>
      </c>
      <c r="L201" s="88">
        <f t="shared" si="46"/>
        <v>-1752.8593488432366</v>
      </c>
      <c r="M201" s="89">
        <f t="shared" si="51"/>
        <v>16937.830193321919</v>
      </c>
      <c r="N201" s="89">
        <f t="shared" si="52"/>
        <v>273155.83019332192</v>
      </c>
      <c r="O201" s="89">
        <f t="shared" si="53"/>
        <v>9845.9370000836934</v>
      </c>
      <c r="P201" s="90">
        <f t="shared" si="47"/>
        <v>0.95705256502782787</v>
      </c>
      <c r="Q201" s="195">
        <v>6317.0354903055413</v>
      </c>
      <c r="R201" s="93">
        <f t="shared" si="54"/>
        <v>1.012963137550674</v>
      </c>
      <c r="S201" s="93">
        <f t="shared" si="54"/>
        <v>1.0003381299475376</v>
      </c>
      <c r="T201" s="92">
        <v>27743</v>
      </c>
      <c r="U201" s="191">
        <v>127284</v>
      </c>
      <c r="V201" s="191">
        <v>4616.9248068482721</v>
      </c>
      <c r="W201" s="197"/>
      <c r="X201" s="89">
        <v>0</v>
      </c>
      <c r="Y201" s="89">
        <f t="shared" si="55"/>
        <v>0</v>
      </c>
      <c r="Z201" s="1"/>
    </row>
    <row r="202" spans="2:28">
      <c r="B202" s="206">
        <v>4001</v>
      </c>
      <c r="C202" t="s">
        <v>229</v>
      </c>
      <c r="D202" s="1">
        <v>368581</v>
      </c>
      <c r="E202" s="86">
        <f t="shared" si="48"/>
        <v>9845.8928809937224</v>
      </c>
      <c r="F202" s="87">
        <f t="shared" si="42"/>
        <v>0.95704827652910773</v>
      </c>
      <c r="G202" s="189">
        <f t="shared" si="49"/>
        <v>282.99973239460496</v>
      </c>
      <c r="H202" s="189">
        <f t="shared" si="43"/>
        <v>10594.094982192039</v>
      </c>
      <c r="I202" s="189">
        <f t="shared" si="44"/>
        <v>0</v>
      </c>
      <c r="J202" s="88">
        <f t="shared" si="45"/>
        <v>0</v>
      </c>
      <c r="K202" s="189">
        <f t="shared" si="50"/>
        <v>-71.533471790277105</v>
      </c>
      <c r="L202" s="88">
        <f t="shared" si="46"/>
        <v>-2677.8555164690233</v>
      </c>
      <c r="M202" s="89">
        <f t="shared" si="51"/>
        <v>7916.2394657230152</v>
      </c>
      <c r="N202" s="89">
        <f t="shared" si="52"/>
        <v>376497.23946572299</v>
      </c>
      <c r="O202" s="89">
        <f t="shared" si="53"/>
        <v>10057.359141598048</v>
      </c>
      <c r="P202" s="90">
        <f t="shared" si="47"/>
        <v>0.97760338744709274</v>
      </c>
      <c r="Q202" s="195">
        <v>4532.9554392147966</v>
      </c>
      <c r="R202" s="93">
        <f t="shared" si="54"/>
        <v>1.2485968422850728</v>
      </c>
      <c r="S202" s="94">
        <f t="shared" si="54"/>
        <v>1.2398271043667175</v>
      </c>
      <c r="T202" s="92">
        <v>37435</v>
      </c>
      <c r="U202" s="191">
        <v>163916</v>
      </c>
      <c r="V202" s="191">
        <v>4395.8271876424687</v>
      </c>
      <c r="W202" s="197"/>
      <c r="X202" s="89">
        <v>0</v>
      </c>
      <c r="Y202" s="89">
        <f t="shared" si="55"/>
        <v>0</v>
      </c>
      <c r="Z202" s="1"/>
    </row>
    <row r="203" spans="2:28">
      <c r="B203" s="206">
        <v>4003</v>
      </c>
      <c r="C203" t="s">
        <v>230</v>
      </c>
      <c r="D203" s="1">
        <v>526191</v>
      </c>
      <c r="E203" s="86">
        <f t="shared" si="48"/>
        <v>9246.6699469300256</v>
      </c>
      <c r="F203" s="87">
        <f t="shared" si="42"/>
        <v>0.89880213438293233</v>
      </c>
      <c r="G203" s="189">
        <f t="shared" si="49"/>
        <v>666.50241019537089</v>
      </c>
      <c r="H203" s="189">
        <f t="shared" si="43"/>
        <v>37927.986154577775</v>
      </c>
      <c r="I203" s="189">
        <f t="shared" si="44"/>
        <v>4.4107068754835375</v>
      </c>
      <c r="J203" s="88">
        <f t="shared" si="45"/>
        <v>250.99568545626619</v>
      </c>
      <c r="K203" s="189">
        <f t="shared" si="50"/>
        <v>-67.122764914793564</v>
      </c>
      <c r="L203" s="88">
        <f t="shared" si="46"/>
        <v>-3819.6880602412425</v>
      </c>
      <c r="M203" s="89">
        <f t="shared" si="51"/>
        <v>34108.298094336533</v>
      </c>
      <c r="N203" s="89">
        <f t="shared" si="52"/>
        <v>560299.29809433653</v>
      </c>
      <c r="O203" s="89">
        <f t="shared" si="53"/>
        <v>9846.049592210602</v>
      </c>
      <c r="P203" s="90">
        <f t="shared" si="47"/>
        <v>0.95706350929690642</v>
      </c>
      <c r="Q203" s="195">
        <v>7076.7759428518184</v>
      </c>
      <c r="R203" s="93">
        <f t="shared" si="54"/>
        <v>1.2906751991641634</v>
      </c>
      <c r="S203" s="93">
        <f t="shared" si="54"/>
        <v>1.2890650524666878</v>
      </c>
      <c r="T203" s="92">
        <v>56906</v>
      </c>
      <c r="U203" s="191">
        <v>229710</v>
      </c>
      <c r="V203" s="191">
        <v>4039.4963598635386</v>
      </c>
      <c r="W203" s="197"/>
      <c r="X203" s="89">
        <v>0</v>
      </c>
      <c r="Y203" s="89">
        <f t="shared" si="55"/>
        <v>0</v>
      </c>
      <c r="Z203" s="1"/>
    </row>
    <row r="204" spans="2:28">
      <c r="B204" s="206">
        <v>4005</v>
      </c>
      <c r="C204" t="s">
        <v>231</v>
      </c>
      <c r="D204" s="1">
        <v>121067</v>
      </c>
      <c r="E204" s="86">
        <f t="shared" si="48"/>
        <v>9042.2735081036681</v>
      </c>
      <c r="F204" s="87">
        <f t="shared" si="42"/>
        <v>0.87893422987982051</v>
      </c>
      <c r="G204" s="189">
        <f t="shared" si="49"/>
        <v>797.3161310442398</v>
      </c>
      <c r="H204" s="189">
        <f t="shared" si="43"/>
        <v>10675.265678551328</v>
      </c>
      <c r="I204" s="189">
        <f t="shared" si="44"/>
        <v>75.949460464708679</v>
      </c>
      <c r="J204" s="88">
        <f t="shared" si="45"/>
        <v>1016.8873261619844</v>
      </c>
      <c r="K204" s="189">
        <f t="shared" si="50"/>
        <v>4.4159886744315742</v>
      </c>
      <c r="L204" s="88">
        <f t="shared" si="46"/>
        <v>59.125672361964348</v>
      </c>
      <c r="M204" s="89">
        <f t="shared" si="51"/>
        <v>10734.391350913293</v>
      </c>
      <c r="N204" s="89">
        <f t="shared" si="52"/>
        <v>131801.3913509133</v>
      </c>
      <c r="O204" s="89">
        <f t="shared" si="53"/>
        <v>9844.0056278223383</v>
      </c>
      <c r="P204" s="90">
        <f t="shared" si="47"/>
        <v>0.9568648302518753</v>
      </c>
      <c r="Q204" s="195">
        <v>1621.2074698422402</v>
      </c>
      <c r="R204" s="93">
        <f t="shared" si="54"/>
        <v>1.1317239800679662</v>
      </c>
      <c r="S204" s="93">
        <f t="shared" si="54"/>
        <v>1.1228079637199342</v>
      </c>
      <c r="T204" s="92">
        <v>13389</v>
      </c>
      <c r="U204" s="191">
        <v>56793</v>
      </c>
      <c r="V204" s="191">
        <v>4259.5814895372378</v>
      </c>
      <c r="W204" s="197"/>
      <c r="X204" s="89">
        <v>0</v>
      </c>
      <c r="Y204" s="89">
        <f t="shared" si="55"/>
        <v>0</v>
      </c>
      <c r="Z204" s="1"/>
    </row>
    <row r="205" spans="2:28">
      <c r="B205" s="206">
        <v>4010</v>
      </c>
      <c r="C205" t="s">
        <v>232</v>
      </c>
      <c r="D205" s="1">
        <v>21597</v>
      </c>
      <c r="E205" s="86">
        <f t="shared" si="48"/>
        <v>9085.8224652923855</v>
      </c>
      <c r="F205" s="87">
        <f t="shared" si="42"/>
        <v>0.88316731010178362</v>
      </c>
      <c r="G205" s="189">
        <f t="shared" si="49"/>
        <v>769.44479844346063</v>
      </c>
      <c r="H205" s="189">
        <f t="shared" si="43"/>
        <v>1828.9702859001059</v>
      </c>
      <c r="I205" s="189">
        <f t="shared" si="44"/>
        <v>60.707325448657592</v>
      </c>
      <c r="J205" s="88">
        <f t="shared" si="45"/>
        <v>144.30131259145909</v>
      </c>
      <c r="K205" s="189">
        <f t="shared" si="50"/>
        <v>-10.826146341619513</v>
      </c>
      <c r="L205" s="88">
        <f t="shared" si="46"/>
        <v>-25.733749854029583</v>
      </c>
      <c r="M205" s="89">
        <f t="shared" si="51"/>
        <v>1803.2365360460763</v>
      </c>
      <c r="N205" s="89">
        <f t="shared" si="52"/>
        <v>23400.236536046075</v>
      </c>
      <c r="O205" s="89">
        <f t="shared" si="53"/>
        <v>9844.4411173942262</v>
      </c>
      <c r="P205" s="90">
        <f t="shared" si="47"/>
        <v>0.95690716105409501</v>
      </c>
      <c r="Q205" s="195">
        <v>734.07597996975483</v>
      </c>
      <c r="R205" s="93">
        <f t="shared" si="54"/>
        <v>1.274805140088477</v>
      </c>
      <c r="S205" s="93">
        <f t="shared" si="54"/>
        <v>1.2862892215697819</v>
      </c>
      <c r="T205" s="92">
        <v>2377</v>
      </c>
      <c r="U205" s="191">
        <v>9494</v>
      </c>
      <c r="V205" s="191">
        <v>3974.0477187107576</v>
      </c>
      <c r="W205" s="197"/>
      <c r="X205" s="89">
        <v>0</v>
      </c>
      <c r="Y205" s="89">
        <f t="shared" si="55"/>
        <v>0</v>
      </c>
      <c r="Z205" s="1"/>
    </row>
    <row r="206" spans="2:28">
      <c r="B206" s="206">
        <v>4012</v>
      </c>
      <c r="C206" t="s">
        <v>233</v>
      </c>
      <c r="D206" s="1">
        <v>138454</v>
      </c>
      <c r="E206" s="86">
        <f t="shared" si="48"/>
        <v>9704.4928856802399</v>
      </c>
      <c r="F206" s="87">
        <f t="shared" si="42"/>
        <v>0.94330380221360677</v>
      </c>
      <c r="G206" s="189">
        <f t="shared" si="49"/>
        <v>373.49572939523381</v>
      </c>
      <c r="H206" s="189">
        <f t="shared" si="43"/>
        <v>5328.6635712818006</v>
      </c>
      <c r="I206" s="189">
        <f t="shared" si="44"/>
        <v>0</v>
      </c>
      <c r="J206" s="88">
        <f t="shared" si="45"/>
        <v>0</v>
      </c>
      <c r="K206" s="189">
        <f t="shared" si="50"/>
        <v>-71.533471790277105</v>
      </c>
      <c r="L206" s="88">
        <f t="shared" si="46"/>
        <v>-1020.5680420318835</v>
      </c>
      <c r="M206" s="89">
        <f t="shared" si="51"/>
        <v>4308.0955292499175</v>
      </c>
      <c r="N206" s="89">
        <f t="shared" si="52"/>
        <v>142762.09552924993</v>
      </c>
      <c r="O206" s="89">
        <f t="shared" si="53"/>
        <v>10006.455143285199</v>
      </c>
      <c r="P206" s="90">
        <f t="shared" si="47"/>
        <v>0.97265537669351276</v>
      </c>
      <c r="Q206" s="195">
        <v>1588.4445863838077</v>
      </c>
      <c r="R206" s="93">
        <f t="shared" si="54"/>
        <v>1.2423152916788132</v>
      </c>
      <c r="S206" s="93">
        <f t="shared" si="54"/>
        <v>1.2490735139779783</v>
      </c>
      <c r="T206" s="92">
        <v>14267</v>
      </c>
      <c r="U206" s="191">
        <v>61746</v>
      </c>
      <c r="V206" s="191">
        <v>4314.8846960167712</v>
      </c>
      <c r="W206" s="197"/>
      <c r="X206" s="89">
        <v>0</v>
      </c>
      <c r="Y206" s="89">
        <f t="shared" si="55"/>
        <v>0</v>
      </c>
      <c r="Z206" s="1"/>
    </row>
    <row r="207" spans="2:28">
      <c r="B207" s="206">
        <v>4014</v>
      </c>
      <c r="C207" t="s">
        <v>234</v>
      </c>
      <c r="D207" s="1">
        <v>85605</v>
      </c>
      <c r="E207" s="86">
        <f t="shared" si="48"/>
        <v>8248.6991713239549</v>
      </c>
      <c r="F207" s="87">
        <f t="shared" si="42"/>
        <v>0.80179658878493776</v>
      </c>
      <c r="G207" s="189">
        <f t="shared" si="49"/>
        <v>1305.2037065832562</v>
      </c>
      <c r="H207" s="189">
        <f t="shared" si="43"/>
        <v>13545.404066921034</v>
      </c>
      <c r="I207" s="189">
        <f t="shared" si="44"/>
        <v>353.70047833760827</v>
      </c>
      <c r="J207" s="88">
        <f t="shared" si="45"/>
        <v>3670.7035641876987</v>
      </c>
      <c r="K207" s="189">
        <f t="shared" si="50"/>
        <v>282.1670065473312</v>
      </c>
      <c r="L207" s="88">
        <f t="shared" si="46"/>
        <v>2928.3291939482033</v>
      </c>
      <c r="M207" s="89">
        <f t="shared" si="51"/>
        <v>16473.733260869238</v>
      </c>
      <c r="N207" s="89">
        <f t="shared" si="52"/>
        <v>102078.73326086924</v>
      </c>
      <c r="O207" s="89">
        <f t="shared" si="53"/>
        <v>9836.0698844545423</v>
      </c>
      <c r="P207" s="90">
        <f t="shared" si="47"/>
        <v>0.95609345384092659</v>
      </c>
      <c r="Q207" s="195">
        <v>5174.0304796491855</v>
      </c>
      <c r="R207" s="93">
        <f t="shared" si="54"/>
        <v>1.079103317627629</v>
      </c>
      <c r="S207" s="93">
        <f t="shared" si="54"/>
        <v>1.0927262724935647</v>
      </c>
      <c r="T207" s="92">
        <v>10378</v>
      </c>
      <c r="U207" s="191">
        <v>41174</v>
      </c>
      <c r="V207" s="191">
        <v>3941.6044418916331</v>
      </c>
      <c r="W207" s="197"/>
      <c r="X207" s="89">
        <v>0</v>
      </c>
      <c r="Y207" s="89">
        <f t="shared" si="55"/>
        <v>0</v>
      </c>
      <c r="Z207" s="1"/>
    </row>
    <row r="208" spans="2:28">
      <c r="B208" s="206">
        <v>4016</v>
      </c>
      <c r="C208" t="s">
        <v>235</v>
      </c>
      <c r="D208" s="1">
        <v>34341</v>
      </c>
      <c r="E208" s="86">
        <f t="shared" si="48"/>
        <v>8466.7159763313612</v>
      </c>
      <c r="F208" s="87">
        <f t="shared" si="42"/>
        <v>0.82298843090719964</v>
      </c>
      <c r="G208" s="189">
        <f t="shared" si="49"/>
        <v>1165.6729513785162</v>
      </c>
      <c r="H208" s="189">
        <f t="shared" si="43"/>
        <v>4727.9694907912617</v>
      </c>
      <c r="I208" s="189">
        <f t="shared" si="44"/>
        <v>277.39459658501607</v>
      </c>
      <c r="J208" s="88">
        <f t="shared" si="45"/>
        <v>1125.1124837488253</v>
      </c>
      <c r="K208" s="189">
        <f t="shared" si="50"/>
        <v>205.86112479473897</v>
      </c>
      <c r="L208" s="88">
        <f t="shared" si="46"/>
        <v>834.97272216746126</v>
      </c>
      <c r="M208" s="89">
        <f t="shared" si="51"/>
        <v>5562.9422129587228</v>
      </c>
      <c r="N208" s="89">
        <f t="shared" si="52"/>
        <v>39903.942212958726</v>
      </c>
      <c r="O208" s="89">
        <f t="shared" si="53"/>
        <v>9838.2500525046162</v>
      </c>
      <c r="P208" s="90">
        <f t="shared" si="47"/>
        <v>0.95630537226214918</v>
      </c>
      <c r="Q208" s="195">
        <v>1801.3014786526392</v>
      </c>
      <c r="R208" s="93">
        <f t="shared" si="54"/>
        <v>1.2610613642349222</v>
      </c>
      <c r="S208" s="93">
        <f t="shared" si="54"/>
        <v>1.2671934340097211</v>
      </c>
      <c r="T208" s="92">
        <v>4056</v>
      </c>
      <c r="U208" s="191">
        <v>15188</v>
      </c>
      <c r="V208" s="191">
        <v>3734.4479960658964</v>
      </c>
      <c r="W208" s="197"/>
      <c r="X208" s="89">
        <v>0</v>
      </c>
      <c r="Y208" s="89">
        <f t="shared" si="55"/>
        <v>0</v>
      </c>
      <c r="Z208" s="1"/>
    </row>
    <row r="209" spans="2:27">
      <c r="B209" s="206">
        <v>4018</v>
      </c>
      <c r="C209" t="s">
        <v>236</v>
      </c>
      <c r="D209" s="1">
        <v>56360</v>
      </c>
      <c r="E209" s="86">
        <f t="shared" si="48"/>
        <v>8632.2560882217804</v>
      </c>
      <c r="F209" s="87">
        <f t="shared" si="42"/>
        <v>0.83907939195015291</v>
      </c>
      <c r="G209" s="189">
        <f t="shared" si="49"/>
        <v>1059.7272797686478</v>
      </c>
      <c r="H209" s="189">
        <f t="shared" si="43"/>
        <v>6918.9594096095016</v>
      </c>
      <c r="I209" s="189">
        <f t="shared" si="44"/>
        <v>219.45555742336936</v>
      </c>
      <c r="J209" s="88">
        <f t="shared" si="45"/>
        <v>1432.8253344171785</v>
      </c>
      <c r="K209" s="189">
        <f t="shared" si="50"/>
        <v>147.92208563309225</v>
      </c>
      <c r="L209" s="88">
        <f t="shared" si="46"/>
        <v>965.78329709845934</v>
      </c>
      <c r="M209" s="89">
        <f t="shared" si="51"/>
        <v>7884.7427067079607</v>
      </c>
      <c r="N209" s="89">
        <f t="shared" si="52"/>
        <v>64244.742706707962</v>
      </c>
      <c r="O209" s="89">
        <f t="shared" si="53"/>
        <v>9839.9054536235217</v>
      </c>
      <c r="P209" s="90">
        <f t="shared" si="47"/>
        <v>0.95646628187257887</v>
      </c>
      <c r="Q209" s="195">
        <v>1361.2666652177195</v>
      </c>
      <c r="R209" s="93">
        <f t="shared" si="54"/>
        <v>1.0885677228089679</v>
      </c>
      <c r="S209" s="94">
        <f t="shared" si="54"/>
        <v>1.0978445590720192</v>
      </c>
      <c r="T209" s="92">
        <v>6529</v>
      </c>
      <c r="U209" s="191">
        <v>26985</v>
      </c>
      <c r="V209" s="191">
        <v>4114.8215919487648</v>
      </c>
      <c r="W209" s="197"/>
      <c r="X209" s="89">
        <v>0</v>
      </c>
      <c r="Y209" s="89">
        <f t="shared" si="55"/>
        <v>0</v>
      </c>
      <c r="Z209" s="1"/>
      <c r="AA209" s="1"/>
    </row>
    <row r="210" spans="2:27">
      <c r="B210" s="206">
        <v>4020</v>
      </c>
      <c r="C210" t="s">
        <v>237</v>
      </c>
      <c r="D210" s="1">
        <v>87090</v>
      </c>
      <c r="E210" s="86">
        <f t="shared" si="48"/>
        <v>7805.8617908039796</v>
      </c>
      <c r="F210" s="87">
        <f t="shared" si="42"/>
        <v>0.75875155905203939</v>
      </c>
      <c r="G210" s="189">
        <f t="shared" si="49"/>
        <v>1588.6196301160403</v>
      </c>
      <c r="H210" s="189">
        <f t="shared" si="43"/>
        <v>17724.229213204664</v>
      </c>
      <c r="I210" s="189">
        <f t="shared" si="44"/>
        <v>508.6935615195996</v>
      </c>
      <c r="J210" s="88">
        <f t="shared" si="45"/>
        <v>5675.4940658741725</v>
      </c>
      <c r="K210" s="189">
        <f t="shared" si="50"/>
        <v>437.16008972932252</v>
      </c>
      <c r="L210" s="88">
        <f t="shared" si="46"/>
        <v>4877.3951211100512</v>
      </c>
      <c r="M210" s="89">
        <f t="shared" si="51"/>
        <v>22601.624334314714</v>
      </c>
      <c r="N210" s="89">
        <f t="shared" si="52"/>
        <v>109691.62433431472</v>
      </c>
      <c r="O210" s="89">
        <f t="shared" si="53"/>
        <v>9831.6415106493423</v>
      </c>
      <c r="P210" s="90">
        <f t="shared" si="47"/>
        <v>0.95566300354359757</v>
      </c>
      <c r="Q210" s="195">
        <v>7942.4209165008597</v>
      </c>
      <c r="R210" s="90">
        <f t="shared" si="54"/>
        <v>1.1786661329864412</v>
      </c>
      <c r="S210" s="90">
        <f t="shared" si="54"/>
        <v>1.174370116590842</v>
      </c>
      <c r="T210" s="92">
        <v>11157</v>
      </c>
      <c r="U210" s="191">
        <v>39974</v>
      </c>
      <c r="V210" s="191">
        <v>3589.9416255051638</v>
      </c>
      <c r="W210" s="197"/>
      <c r="X210" s="89">
        <v>0</v>
      </c>
      <c r="Y210" s="89">
        <f t="shared" si="55"/>
        <v>0</v>
      </c>
      <c r="Z210" s="1"/>
    </row>
    <row r="211" spans="2:27">
      <c r="B211" s="206">
        <v>4022</v>
      </c>
      <c r="C211" t="s">
        <v>238</v>
      </c>
      <c r="D211" s="1">
        <v>25444</v>
      </c>
      <c r="E211" s="86">
        <f t="shared" si="48"/>
        <v>8598.8509631632314</v>
      </c>
      <c r="F211" s="87">
        <f t="shared" si="42"/>
        <v>0.83583232053154766</v>
      </c>
      <c r="G211" s="189">
        <f t="shared" si="49"/>
        <v>1081.1065598061191</v>
      </c>
      <c r="H211" s="189">
        <f t="shared" si="43"/>
        <v>3198.9943104663062</v>
      </c>
      <c r="I211" s="189">
        <f t="shared" si="44"/>
        <v>231.14735119386148</v>
      </c>
      <c r="J211" s="88">
        <f t="shared" si="45"/>
        <v>683.96501218263609</v>
      </c>
      <c r="K211" s="189">
        <f t="shared" si="50"/>
        <v>159.61387940358438</v>
      </c>
      <c r="L211" s="88">
        <f t="shared" si="46"/>
        <v>472.29746915520616</v>
      </c>
      <c r="M211" s="89">
        <f t="shared" si="51"/>
        <v>3671.2917796215124</v>
      </c>
      <c r="N211" s="89">
        <f t="shared" si="52"/>
        <v>29115.291779621512</v>
      </c>
      <c r="O211" s="89">
        <f t="shared" si="53"/>
        <v>9839.5714023729342</v>
      </c>
      <c r="P211" s="90">
        <f t="shared" si="47"/>
        <v>0.95643381115839265</v>
      </c>
      <c r="Q211" s="195">
        <v>-471.50508004606672</v>
      </c>
      <c r="R211" s="90">
        <f t="shared" si="54"/>
        <v>0.80466699765940852</v>
      </c>
      <c r="S211" s="90">
        <f t="shared" si="54"/>
        <v>0.81808459615501783</v>
      </c>
      <c r="T211" s="92">
        <v>2959</v>
      </c>
      <c r="U211" s="191">
        <v>14099</v>
      </c>
      <c r="V211" s="191">
        <v>4729.6209325729615</v>
      </c>
      <c r="W211" s="197"/>
      <c r="X211" s="89">
        <v>0</v>
      </c>
      <c r="Y211" s="89">
        <f t="shared" si="55"/>
        <v>0</v>
      </c>
      <c r="Z211" s="1"/>
    </row>
    <row r="212" spans="2:27">
      <c r="B212" s="206">
        <v>4024</v>
      </c>
      <c r="C212" t="s">
        <v>239</v>
      </c>
      <c r="D212" s="1">
        <v>16491</v>
      </c>
      <c r="E212" s="86">
        <f t="shared" si="48"/>
        <v>10067.765567765568</v>
      </c>
      <c r="F212" s="87">
        <f t="shared" si="42"/>
        <v>0.97861492112401072</v>
      </c>
      <c r="G212" s="189">
        <f t="shared" si="49"/>
        <v>141.00121286062407</v>
      </c>
      <c r="H212" s="189">
        <f t="shared" si="43"/>
        <v>230.95998666570222</v>
      </c>
      <c r="I212" s="189">
        <f t="shared" si="44"/>
        <v>0</v>
      </c>
      <c r="J212" s="88">
        <f t="shared" si="45"/>
        <v>0</v>
      </c>
      <c r="K212" s="189">
        <f t="shared" si="50"/>
        <v>-71.533471790277105</v>
      </c>
      <c r="L212" s="88">
        <f t="shared" si="46"/>
        <v>-117.17182679247389</v>
      </c>
      <c r="M212" s="89">
        <f t="shared" si="51"/>
        <v>113.78815987322832</v>
      </c>
      <c r="N212" s="89">
        <f t="shared" si="52"/>
        <v>16604.788159873227</v>
      </c>
      <c r="O212" s="89">
        <f t="shared" si="53"/>
        <v>10137.233308835914</v>
      </c>
      <c r="P212" s="90">
        <f t="shared" si="47"/>
        <v>0.98536737950125797</v>
      </c>
      <c r="Q212" s="195">
        <v>-1478.3104059042289</v>
      </c>
      <c r="R212" s="90">
        <f t="shared" si="54"/>
        <v>0.80288619219416202</v>
      </c>
      <c r="S212" s="90">
        <f t="shared" si="54"/>
        <v>0.81169149716214295</v>
      </c>
      <c r="T212" s="92">
        <v>1638</v>
      </c>
      <c r="U212" s="191">
        <v>9147</v>
      </c>
      <c r="V212" s="191">
        <v>5557.1081409477529</v>
      </c>
      <c r="W212" s="197"/>
      <c r="X212" s="89">
        <v>0</v>
      </c>
      <c r="Y212" s="89">
        <f t="shared" si="55"/>
        <v>0</v>
      </c>
      <c r="Z212" s="1"/>
    </row>
    <row r="213" spans="2:27">
      <c r="B213" s="206">
        <v>4026</v>
      </c>
      <c r="C213" t="s">
        <v>240</v>
      </c>
      <c r="D213" s="1">
        <v>77576</v>
      </c>
      <c r="E213" s="86">
        <f t="shared" si="48"/>
        <v>14066.364460562105</v>
      </c>
      <c r="F213" s="87">
        <f t="shared" si="42"/>
        <v>1.3672898970898155</v>
      </c>
      <c r="G213" s="189">
        <f t="shared" si="49"/>
        <v>-2418.1020785291598</v>
      </c>
      <c r="H213" s="189">
        <f t="shared" si="43"/>
        <v>-13335.832963088316</v>
      </c>
      <c r="I213" s="189">
        <f t="shared" si="44"/>
        <v>0</v>
      </c>
      <c r="J213" s="88">
        <f t="shared" si="45"/>
        <v>0</v>
      </c>
      <c r="K213" s="189">
        <f t="shared" si="50"/>
        <v>-71.533471790277105</v>
      </c>
      <c r="L213" s="88">
        <f t="shared" si="46"/>
        <v>-394.50709692337824</v>
      </c>
      <c r="M213" s="89">
        <f t="shared" si="51"/>
        <v>-13730.340060011695</v>
      </c>
      <c r="N213" s="89">
        <f t="shared" si="52"/>
        <v>63845.659939988305</v>
      </c>
      <c r="O213" s="89">
        <f t="shared" si="53"/>
        <v>11576.728910242666</v>
      </c>
      <c r="P213" s="90">
        <f t="shared" si="47"/>
        <v>1.1252903708489475</v>
      </c>
      <c r="Q213" s="195">
        <v>-13829.508394623495</v>
      </c>
      <c r="R213" s="90">
        <f t="shared" si="54"/>
        <v>0.66497113300281163</v>
      </c>
      <c r="S213" s="90">
        <f t="shared" si="54"/>
        <v>0.66919771430145902</v>
      </c>
      <c r="T213" s="92">
        <v>5515</v>
      </c>
      <c r="U213" s="191">
        <v>46593</v>
      </c>
      <c r="V213" s="191">
        <v>8427.0211611502982</v>
      </c>
      <c r="W213" s="197"/>
      <c r="X213" s="89">
        <v>0</v>
      </c>
      <c r="Y213" s="89">
        <f t="shared" si="55"/>
        <v>0</v>
      </c>
      <c r="Z213" s="1"/>
    </row>
    <row r="214" spans="2:27">
      <c r="B214" s="206">
        <v>4028</v>
      </c>
      <c r="C214" t="s">
        <v>241</v>
      </c>
      <c r="D214" s="1">
        <v>23029</v>
      </c>
      <c r="E214" s="86">
        <f t="shared" si="48"/>
        <v>9349.9796995533907</v>
      </c>
      <c r="F214" s="87">
        <f t="shared" si="42"/>
        <v>0.90884413076577963</v>
      </c>
      <c r="G214" s="189">
        <f t="shared" si="49"/>
        <v>600.38416851641728</v>
      </c>
      <c r="H214" s="189">
        <f t="shared" si="43"/>
        <v>1478.7462070559357</v>
      </c>
      <c r="I214" s="189">
        <f t="shared" si="44"/>
        <v>0</v>
      </c>
      <c r="J214" s="88">
        <f t="shared" si="45"/>
        <v>0</v>
      </c>
      <c r="K214" s="189">
        <f t="shared" si="50"/>
        <v>-71.533471790277105</v>
      </c>
      <c r="L214" s="88">
        <f t="shared" si="46"/>
        <v>-176.18694101945249</v>
      </c>
      <c r="M214" s="89">
        <f t="shared" si="51"/>
        <v>1302.5592660364832</v>
      </c>
      <c r="N214" s="89">
        <f t="shared" si="52"/>
        <v>24331.559266036482</v>
      </c>
      <c r="O214" s="89">
        <f t="shared" si="53"/>
        <v>9878.8303962795289</v>
      </c>
      <c r="P214" s="90">
        <f t="shared" si="47"/>
        <v>0.96024989497229463</v>
      </c>
      <c r="Q214" s="195">
        <v>151.86362042605742</v>
      </c>
      <c r="R214" s="90">
        <f t="shared" si="54"/>
        <v>1.0222163681067791</v>
      </c>
      <c r="S214" s="90">
        <f t="shared" si="54"/>
        <v>1.0304267471896327</v>
      </c>
      <c r="T214" s="92">
        <v>2463</v>
      </c>
      <c r="U214" s="191">
        <v>11388</v>
      </c>
      <c r="V214" s="191">
        <v>4604.9332794177108</v>
      </c>
      <c r="W214" s="197"/>
      <c r="X214" s="89">
        <v>0</v>
      </c>
      <c r="Y214" s="89">
        <f t="shared" si="55"/>
        <v>0</v>
      </c>
      <c r="Z214" s="1"/>
    </row>
    <row r="215" spans="2:27">
      <c r="B215" s="206">
        <v>4030</v>
      </c>
      <c r="C215" t="s">
        <v>242</v>
      </c>
      <c r="D215" s="1">
        <v>15063</v>
      </c>
      <c r="E215" s="86">
        <f t="shared" si="48"/>
        <v>9982.1073558648113</v>
      </c>
      <c r="F215" s="87">
        <f t="shared" si="42"/>
        <v>0.9702887037802862</v>
      </c>
      <c r="G215" s="189">
        <f t="shared" si="49"/>
        <v>195.82246847710806</v>
      </c>
      <c r="H215" s="189">
        <f t="shared" si="43"/>
        <v>295.49610493195604</v>
      </c>
      <c r="I215" s="189">
        <f t="shared" si="44"/>
        <v>0</v>
      </c>
      <c r="J215" s="88">
        <f t="shared" si="45"/>
        <v>0</v>
      </c>
      <c r="K215" s="189">
        <f t="shared" si="50"/>
        <v>-71.533471790277105</v>
      </c>
      <c r="L215" s="88">
        <f t="shared" si="46"/>
        <v>-107.94400893152815</v>
      </c>
      <c r="M215" s="89">
        <f t="shared" si="51"/>
        <v>187.55209600042789</v>
      </c>
      <c r="N215" s="89">
        <f t="shared" si="52"/>
        <v>15250.552096000429</v>
      </c>
      <c r="O215" s="89">
        <f t="shared" si="53"/>
        <v>10106.396352551643</v>
      </c>
      <c r="P215" s="90">
        <f t="shared" si="47"/>
        <v>0.9823699412575172</v>
      </c>
      <c r="Q215" s="195">
        <v>-1707.9438354758734</v>
      </c>
      <c r="R215" s="90">
        <f t="shared" si="54"/>
        <v>0.74501853568118626</v>
      </c>
      <c r="S215" s="90">
        <f t="shared" si="54"/>
        <v>0.71842116900082353</v>
      </c>
      <c r="T215" s="92">
        <v>1509</v>
      </c>
      <c r="U215" s="191">
        <v>8632</v>
      </c>
      <c r="V215" s="191">
        <v>5808.8829071332439</v>
      </c>
      <c r="W215" s="197"/>
      <c r="X215" s="89">
        <v>0</v>
      </c>
      <c r="Y215" s="89">
        <f t="shared" si="55"/>
        <v>0</v>
      </c>
      <c r="Z215" s="1"/>
    </row>
    <row r="216" spans="2:27">
      <c r="B216" s="206">
        <v>4032</v>
      </c>
      <c r="C216" t="s">
        <v>243</v>
      </c>
      <c r="D216" s="1">
        <v>13722</v>
      </c>
      <c r="E216" s="86">
        <f t="shared" si="48"/>
        <v>10770.800627943485</v>
      </c>
      <c r="F216" s="87">
        <f t="shared" si="42"/>
        <v>1.046951891758908</v>
      </c>
      <c r="G216" s="189">
        <f t="shared" si="49"/>
        <v>-308.94122565324301</v>
      </c>
      <c r="H216" s="189">
        <f t="shared" si="43"/>
        <v>-393.59112148223159</v>
      </c>
      <c r="I216" s="189">
        <f t="shared" si="44"/>
        <v>0</v>
      </c>
      <c r="J216" s="88">
        <f t="shared" si="45"/>
        <v>0</v>
      </c>
      <c r="K216" s="189">
        <f t="shared" si="50"/>
        <v>-71.533471790277105</v>
      </c>
      <c r="L216" s="88">
        <f t="shared" si="46"/>
        <v>-91.133643060813029</v>
      </c>
      <c r="M216" s="89">
        <f t="shared" si="51"/>
        <v>-484.72476454304461</v>
      </c>
      <c r="N216" s="89">
        <f t="shared" si="52"/>
        <v>13237.275235456955</v>
      </c>
      <c r="O216" s="89">
        <f t="shared" si="53"/>
        <v>10390.325930499965</v>
      </c>
      <c r="P216" s="90">
        <f t="shared" si="47"/>
        <v>1.0099686889298212</v>
      </c>
      <c r="Q216" s="195">
        <v>-1364.7536490366219</v>
      </c>
      <c r="R216" s="90">
        <f t="shared" si="54"/>
        <v>0.86263065019682372</v>
      </c>
      <c r="S216" s="90">
        <f t="shared" si="54"/>
        <v>0.83631404760377592</v>
      </c>
      <c r="T216" s="92">
        <v>1274</v>
      </c>
      <c r="U216" s="191">
        <v>7367</v>
      </c>
      <c r="V216" s="191">
        <v>5865.4458598726114</v>
      </c>
      <c r="W216" s="197"/>
      <c r="X216" s="89">
        <v>0</v>
      </c>
      <c r="Y216" s="89">
        <f t="shared" si="55"/>
        <v>0</v>
      </c>
      <c r="Z216" s="1"/>
    </row>
    <row r="217" spans="2:27">
      <c r="B217" s="206">
        <v>4034</v>
      </c>
      <c r="C217" t="s">
        <v>244</v>
      </c>
      <c r="D217" s="1">
        <v>33820</v>
      </c>
      <c r="E217" s="86">
        <f t="shared" si="48"/>
        <v>15084.745762711866</v>
      </c>
      <c r="F217" s="87">
        <f t="shared" si="42"/>
        <v>1.4662794028514838</v>
      </c>
      <c r="G217" s="189">
        <f t="shared" si="49"/>
        <v>-3069.8661119050066</v>
      </c>
      <c r="H217" s="189">
        <f t="shared" si="43"/>
        <v>-6882.6398228910248</v>
      </c>
      <c r="I217" s="189">
        <f t="shared" si="44"/>
        <v>0</v>
      </c>
      <c r="J217" s="88">
        <f t="shared" si="45"/>
        <v>0</v>
      </c>
      <c r="K217" s="189">
        <f t="shared" si="50"/>
        <v>-71.533471790277105</v>
      </c>
      <c r="L217" s="88">
        <f t="shared" si="46"/>
        <v>-160.37804375380125</v>
      </c>
      <c r="M217" s="89">
        <f t="shared" si="51"/>
        <v>-7043.0178666448264</v>
      </c>
      <c r="N217" s="89">
        <f t="shared" si="52"/>
        <v>26776.982133355174</v>
      </c>
      <c r="O217" s="89">
        <f t="shared" si="53"/>
        <v>11943.346179016582</v>
      </c>
      <c r="P217" s="90">
        <f t="shared" si="47"/>
        <v>1.1609265929231485</v>
      </c>
      <c r="Q217" s="195">
        <v>-6943.8105640518361</v>
      </c>
      <c r="R217" s="90">
        <f t="shared" si="54"/>
        <v>0.63105859657583796</v>
      </c>
      <c r="S217" s="90">
        <f t="shared" si="54"/>
        <v>0.62814859015911051</v>
      </c>
      <c r="T217" s="92">
        <v>2242</v>
      </c>
      <c r="U217" s="191">
        <v>20735</v>
      </c>
      <c r="V217" s="191">
        <v>9264.9687220732794</v>
      </c>
      <c r="W217" s="197"/>
      <c r="X217" s="89">
        <v>0</v>
      </c>
      <c r="Y217" s="89">
        <f t="shared" si="55"/>
        <v>0</v>
      </c>
      <c r="Z217" s="1"/>
    </row>
    <row r="218" spans="2:27" ht="28.5" customHeight="1">
      <c r="B218" s="206">
        <v>4036</v>
      </c>
      <c r="C218" t="s">
        <v>245</v>
      </c>
      <c r="D218" s="1">
        <v>56171</v>
      </c>
      <c r="E218" s="86">
        <f t="shared" si="48"/>
        <v>14669.887699138157</v>
      </c>
      <c r="F218" s="87">
        <f t="shared" si="42"/>
        <v>1.425954040840502</v>
      </c>
      <c r="G218" s="189">
        <f t="shared" si="49"/>
        <v>-2804.3569512178328</v>
      </c>
      <c r="H218" s="189">
        <f t="shared" si="43"/>
        <v>-10737.882766213083</v>
      </c>
      <c r="I218" s="189">
        <f t="shared" si="44"/>
        <v>0</v>
      </c>
      <c r="J218" s="88">
        <f t="shared" si="45"/>
        <v>0</v>
      </c>
      <c r="K218" s="189">
        <f t="shared" si="50"/>
        <v>-71.533471790277105</v>
      </c>
      <c r="L218" s="88">
        <f t="shared" si="46"/>
        <v>-273.90166348497104</v>
      </c>
      <c r="M218" s="89">
        <f t="shared" si="51"/>
        <v>-11011.784429698053</v>
      </c>
      <c r="N218" s="89">
        <f t="shared" si="52"/>
        <v>45159.215570301945</v>
      </c>
      <c r="O218" s="89">
        <f t="shared" si="53"/>
        <v>11793.997276130047</v>
      </c>
      <c r="P218" s="90">
        <f t="shared" si="47"/>
        <v>1.146409462599195</v>
      </c>
      <c r="Q218" s="195">
        <v>-11505.325570809313</v>
      </c>
      <c r="R218" s="90">
        <f t="shared" si="54"/>
        <v>0.54557961643232533</v>
      </c>
      <c r="S218" s="90">
        <f t="shared" si="54"/>
        <v>0.5584964479094302</v>
      </c>
      <c r="T218" s="92">
        <v>3829</v>
      </c>
      <c r="U218" s="191">
        <v>36343</v>
      </c>
      <c r="V218" s="191">
        <v>9412.8464128464129</v>
      </c>
      <c r="W218" s="197"/>
      <c r="X218" s="89">
        <v>0</v>
      </c>
      <c r="Y218" s="89">
        <f t="shared" si="55"/>
        <v>0</v>
      </c>
      <c r="Z218" s="1"/>
    </row>
    <row r="219" spans="2:27">
      <c r="B219" s="206">
        <v>4201</v>
      </c>
      <c r="C219" t="s">
        <v>246</v>
      </c>
      <c r="D219" s="1">
        <v>51834</v>
      </c>
      <c r="E219" s="86">
        <f t="shared" si="48"/>
        <v>7756.0975609756097</v>
      </c>
      <c r="F219" s="87">
        <f t="shared" si="42"/>
        <v>0.75391433697724142</v>
      </c>
      <c r="G219" s="189">
        <f t="shared" si="49"/>
        <v>1620.4687372061971</v>
      </c>
      <c r="H219" s="189">
        <f t="shared" si="43"/>
        <v>10829.592570749015</v>
      </c>
      <c r="I219" s="189">
        <f t="shared" si="44"/>
        <v>526.11104195952908</v>
      </c>
      <c r="J219" s="88">
        <f t="shared" si="45"/>
        <v>3516.0000934155328</v>
      </c>
      <c r="K219" s="189">
        <f t="shared" si="50"/>
        <v>454.577570169252</v>
      </c>
      <c r="L219" s="88">
        <f t="shared" si="46"/>
        <v>3037.9419014411114</v>
      </c>
      <c r="M219" s="89">
        <f t="shared" si="51"/>
        <v>13867.534472190127</v>
      </c>
      <c r="N219" s="89">
        <f t="shared" si="52"/>
        <v>65701.534472190135</v>
      </c>
      <c r="O219" s="89">
        <f t="shared" si="53"/>
        <v>9831.1438683510587</v>
      </c>
      <c r="P219" s="90">
        <f t="shared" si="47"/>
        <v>0.95561463132284963</v>
      </c>
      <c r="Q219" s="195">
        <v>4609.1116424643969</v>
      </c>
      <c r="R219" s="90">
        <f t="shared" si="54"/>
        <v>0.9133291499021815</v>
      </c>
      <c r="S219" s="90">
        <f t="shared" si="54"/>
        <v>0.91447434167228614</v>
      </c>
      <c r="T219" s="92">
        <v>6683</v>
      </c>
      <c r="U219" s="191">
        <v>27091</v>
      </c>
      <c r="V219" s="191">
        <v>4051.2935546582921</v>
      </c>
      <c r="W219" s="197"/>
      <c r="X219" s="89">
        <v>0</v>
      </c>
      <c r="Y219" s="89">
        <f t="shared" si="55"/>
        <v>0</v>
      </c>
      <c r="Z219" s="1"/>
    </row>
    <row r="220" spans="2:27">
      <c r="B220" s="206">
        <v>4202</v>
      </c>
      <c r="C220" t="s">
        <v>247</v>
      </c>
      <c r="D220" s="1">
        <v>216047</v>
      </c>
      <c r="E220" s="86">
        <f t="shared" si="48"/>
        <v>8449.5678360514685</v>
      </c>
      <c r="F220" s="87">
        <f t="shared" si="42"/>
        <v>0.82132158379653974</v>
      </c>
      <c r="G220" s="189">
        <f t="shared" si="49"/>
        <v>1176.6477611576474</v>
      </c>
      <c r="H220" s="189">
        <f t="shared" si="43"/>
        <v>30085.706605039886</v>
      </c>
      <c r="I220" s="189">
        <f t="shared" si="44"/>
        <v>283.39644568297854</v>
      </c>
      <c r="J220" s="88">
        <f t="shared" si="45"/>
        <v>7246.1637196680786</v>
      </c>
      <c r="K220" s="189">
        <f t="shared" si="50"/>
        <v>211.86297389270143</v>
      </c>
      <c r="L220" s="88">
        <f t="shared" si="46"/>
        <v>5417.1243794624834</v>
      </c>
      <c r="M220" s="89">
        <f t="shared" si="51"/>
        <v>35502.830984502369</v>
      </c>
      <c r="N220" s="89">
        <f t="shared" si="52"/>
        <v>251549.83098450236</v>
      </c>
      <c r="O220" s="89">
        <f t="shared" si="53"/>
        <v>9838.0785711018179</v>
      </c>
      <c r="P220" s="90">
        <f t="shared" si="47"/>
        <v>0.95628870379104269</v>
      </c>
      <c r="Q220" s="195">
        <v>11916.829306624582</v>
      </c>
      <c r="R220" s="90">
        <f t="shared" si="54"/>
        <v>1.0614975047948016</v>
      </c>
      <c r="S220" s="90">
        <f t="shared" si="54"/>
        <v>1.0494037730994192</v>
      </c>
      <c r="T220" s="92">
        <v>25569</v>
      </c>
      <c r="U220" s="191">
        <v>104801</v>
      </c>
      <c r="V220" s="191">
        <v>4122.9395334198834</v>
      </c>
      <c r="W220" s="197"/>
      <c r="X220" s="89">
        <v>0</v>
      </c>
      <c r="Y220" s="89">
        <f t="shared" si="55"/>
        <v>0</v>
      </c>
      <c r="Z220" s="1"/>
    </row>
    <row r="221" spans="2:27">
      <c r="B221" s="206">
        <v>4203</v>
      </c>
      <c r="C221" t="s">
        <v>248</v>
      </c>
      <c r="D221" s="1">
        <v>421381</v>
      </c>
      <c r="E221" s="86">
        <f t="shared" si="48"/>
        <v>9041.9286312040003</v>
      </c>
      <c r="F221" s="87">
        <f t="shared" si="42"/>
        <v>0.8789007068823198</v>
      </c>
      <c r="G221" s="189">
        <f t="shared" si="49"/>
        <v>797.5368522600271</v>
      </c>
      <c r="H221" s="189">
        <f t="shared" si="43"/>
        <v>37167.609925874036</v>
      </c>
      <c r="I221" s="189">
        <f t="shared" si="44"/>
        <v>76.070167379592377</v>
      </c>
      <c r="J221" s="88">
        <f t="shared" si="45"/>
        <v>3545.0980103911438</v>
      </c>
      <c r="K221" s="189">
        <f t="shared" si="50"/>
        <v>4.5366955893152721</v>
      </c>
      <c r="L221" s="88">
        <f t="shared" si="46"/>
        <v>211.42362454885964</v>
      </c>
      <c r="M221" s="89">
        <f t="shared" si="51"/>
        <v>37379.033550422893</v>
      </c>
      <c r="N221" s="89">
        <f t="shared" si="52"/>
        <v>458760.03355042287</v>
      </c>
      <c r="O221" s="89">
        <f t="shared" si="53"/>
        <v>9844.002179053341</v>
      </c>
      <c r="P221" s="90">
        <f t="shared" si="47"/>
        <v>0.9568644950219003</v>
      </c>
      <c r="Q221" s="195">
        <v>15018.071718355211</v>
      </c>
      <c r="R221" s="90">
        <f t="shared" si="54"/>
        <v>1.2279023781577472</v>
      </c>
      <c r="S221" s="90">
        <f t="shared" si="54"/>
        <v>1.2262291686382847</v>
      </c>
      <c r="T221" s="92">
        <v>46603</v>
      </c>
      <c r="U221" s="191">
        <v>189138</v>
      </c>
      <c r="V221" s="191">
        <v>4061.5444081772889</v>
      </c>
      <c r="W221" s="197"/>
      <c r="X221" s="89">
        <v>0</v>
      </c>
      <c r="Y221" s="89">
        <f t="shared" si="55"/>
        <v>0</v>
      </c>
      <c r="Z221" s="1"/>
      <c r="AA221" s="1"/>
    </row>
    <row r="222" spans="2:27">
      <c r="B222" s="206">
        <v>4204</v>
      </c>
      <c r="C222" t="s">
        <v>249</v>
      </c>
      <c r="D222" s="1">
        <v>1031059</v>
      </c>
      <c r="E222" s="86">
        <f t="shared" si="48"/>
        <v>8643.5152195964365</v>
      </c>
      <c r="F222" s="87">
        <f t="shared" si="42"/>
        <v>0.84017381095385046</v>
      </c>
      <c r="G222" s="189">
        <f t="shared" si="49"/>
        <v>1052.521435688868</v>
      </c>
      <c r="H222" s="189">
        <f t="shared" si="43"/>
        <v>125552.124499018</v>
      </c>
      <c r="I222" s="189">
        <f t="shared" si="44"/>
        <v>215.51486144223972</v>
      </c>
      <c r="J222" s="88">
        <f t="shared" si="45"/>
        <v>25708.121276860449</v>
      </c>
      <c r="K222" s="189">
        <f t="shared" si="50"/>
        <v>143.98138965196262</v>
      </c>
      <c r="L222" s="88">
        <f t="shared" si="46"/>
        <v>17175.108027413666</v>
      </c>
      <c r="M222" s="89">
        <f t="shared" si="51"/>
        <v>142727.23252643168</v>
      </c>
      <c r="N222" s="89">
        <f t="shared" si="52"/>
        <v>1173786.2325264318</v>
      </c>
      <c r="O222" s="89">
        <f t="shared" si="53"/>
        <v>9840.0180449372674</v>
      </c>
      <c r="P222" s="90">
        <f t="shared" si="47"/>
        <v>0.95647722606261576</v>
      </c>
      <c r="Q222" s="195">
        <v>56195.598511843462</v>
      </c>
      <c r="R222" s="90">
        <f t="shared" si="54"/>
        <v>1.1402677361165601</v>
      </c>
      <c r="S222" s="90">
        <f t="shared" si="54"/>
        <v>1.1211413819731897</v>
      </c>
      <c r="T222" s="92">
        <v>119287</v>
      </c>
      <c r="U222" s="191">
        <v>481743</v>
      </c>
      <c r="V222" s="191">
        <v>4074.9359250894513</v>
      </c>
      <c r="W222" s="197"/>
      <c r="X222" s="89">
        <v>0</v>
      </c>
      <c r="Y222" s="89">
        <f t="shared" si="55"/>
        <v>0</v>
      </c>
      <c r="Z222" s="1"/>
      <c r="AA222" s="1"/>
    </row>
    <row r="223" spans="2:27">
      <c r="B223" s="206">
        <v>4205</v>
      </c>
      <c r="C223" t="s">
        <v>250</v>
      </c>
      <c r="D223" s="1">
        <v>205938</v>
      </c>
      <c r="E223" s="86">
        <f t="shared" si="48"/>
        <v>8688.6338705594462</v>
      </c>
      <c r="F223" s="87">
        <f t="shared" si="42"/>
        <v>0.84455946979306262</v>
      </c>
      <c r="G223" s="189">
        <f t="shared" si="49"/>
        <v>1023.6454990725417</v>
      </c>
      <c r="H223" s="189">
        <f t="shared" si="43"/>
        <v>24262.445619017384</v>
      </c>
      <c r="I223" s="189">
        <f t="shared" si="44"/>
        <v>199.72333360518633</v>
      </c>
      <c r="J223" s="88">
        <f t="shared" si="45"/>
        <v>4733.8424531101255</v>
      </c>
      <c r="K223" s="189">
        <f t="shared" si="50"/>
        <v>128.18986181490922</v>
      </c>
      <c r="L223" s="88">
        <f t="shared" si="46"/>
        <v>3038.3561047369781</v>
      </c>
      <c r="M223" s="89">
        <f t="shared" si="51"/>
        <v>27300.801723754361</v>
      </c>
      <c r="N223" s="89">
        <f t="shared" si="52"/>
        <v>233238.80172375435</v>
      </c>
      <c r="O223" s="89">
        <f t="shared" si="53"/>
        <v>9840.4692314468975</v>
      </c>
      <c r="P223" s="90">
        <f t="shared" si="47"/>
        <v>0.95652108265100788</v>
      </c>
      <c r="Q223" s="195">
        <v>9335.8778616925447</v>
      </c>
      <c r="R223" s="90">
        <f t="shared" si="54"/>
        <v>1.1741076612860657</v>
      </c>
      <c r="S223" s="90">
        <f t="shared" si="54"/>
        <v>1.1801616274342759</v>
      </c>
      <c r="T223" s="92">
        <v>23702</v>
      </c>
      <c r="U223" s="191">
        <v>94723</v>
      </c>
      <c r="V223" s="191">
        <v>3985.3163917872771</v>
      </c>
      <c r="W223" s="197"/>
      <c r="X223" s="89">
        <v>0</v>
      </c>
      <c r="Y223" s="89">
        <f t="shared" si="55"/>
        <v>0</v>
      </c>
      <c r="Z223" s="1"/>
    </row>
    <row r="224" spans="2:27">
      <c r="B224" s="206">
        <v>4206</v>
      </c>
      <c r="C224" t="s">
        <v>251</v>
      </c>
      <c r="D224" s="1">
        <v>90113</v>
      </c>
      <c r="E224" s="86">
        <f t="shared" si="48"/>
        <v>9057.4932153985319</v>
      </c>
      <c r="F224" s="87">
        <f t="shared" si="42"/>
        <v>0.88041362792039279</v>
      </c>
      <c r="G224" s="189">
        <f t="shared" si="49"/>
        <v>787.57551837552694</v>
      </c>
      <c r="H224" s="189">
        <f t="shared" si="43"/>
        <v>7835.588832318118</v>
      </c>
      <c r="I224" s="189">
        <f t="shared" si="44"/>
        <v>70.622562911506336</v>
      </c>
      <c r="J224" s="88">
        <f t="shared" si="45"/>
        <v>702.62387840657652</v>
      </c>
      <c r="K224" s="189">
        <f t="shared" si="50"/>
        <v>-0.91090887877076909</v>
      </c>
      <c r="L224" s="88">
        <f t="shared" si="46"/>
        <v>-9.0626324348903822</v>
      </c>
      <c r="M224" s="89">
        <f t="shared" si="51"/>
        <v>7826.5261998832275</v>
      </c>
      <c r="N224" s="89">
        <f t="shared" si="52"/>
        <v>97939.526199883228</v>
      </c>
      <c r="O224" s="89">
        <f t="shared" si="53"/>
        <v>9844.1578248952883</v>
      </c>
      <c r="P224" s="90">
        <f t="shared" si="47"/>
        <v>0.95687962423228112</v>
      </c>
      <c r="Q224" s="195">
        <v>2618.2459001763273</v>
      </c>
      <c r="R224" s="90">
        <f t="shared" si="54"/>
        <v>1.2194773527745622</v>
      </c>
      <c r="S224" s="90">
        <f t="shared" si="54"/>
        <v>1.2040844552631089</v>
      </c>
      <c r="T224" s="92">
        <v>9949</v>
      </c>
      <c r="U224" s="191">
        <v>40601</v>
      </c>
      <c r="V224" s="191">
        <v>4109.4129554655874</v>
      </c>
      <c r="W224" s="197"/>
      <c r="X224" s="89">
        <v>0</v>
      </c>
      <c r="Y224" s="89">
        <f t="shared" si="55"/>
        <v>0</v>
      </c>
      <c r="Z224" s="1"/>
    </row>
    <row r="225" spans="2:27">
      <c r="B225" s="206">
        <v>4207</v>
      </c>
      <c r="C225" t="s">
        <v>252</v>
      </c>
      <c r="D225" s="1">
        <v>88226</v>
      </c>
      <c r="E225" s="86">
        <f t="shared" si="48"/>
        <v>9412.7813933639191</v>
      </c>
      <c r="F225" s="87">
        <f t="shared" si="42"/>
        <v>0.91494863073860566</v>
      </c>
      <c r="G225" s="189">
        <f t="shared" si="49"/>
        <v>560.19108447767917</v>
      </c>
      <c r="H225" s="189">
        <f t="shared" si="43"/>
        <v>5250.6710348092865</v>
      </c>
      <c r="I225" s="189">
        <f t="shared" si="44"/>
        <v>0</v>
      </c>
      <c r="J225" s="88">
        <f t="shared" si="45"/>
        <v>0</v>
      </c>
      <c r="K225" s="189">
        <f t="shared" si="50"/>
        <v>-71.533471790277105</v>
      </c>
      <c r="L225" s="88">
        <f t="shared" si="46"/>
        <v>-670.48323109026728</v>
      </c>
      <c r="M225" s="89">
        <f t="shared" si="51"/>
        <v>4580.187803719019</v>
      </c>
      <c r="N225" s="89">
        <f t="shared" si="52"/>
        <v>92806.187803719018</v>
      </c>
      <c r="O225" s="89">
        <f t="shared" si="53"/>
        <v>9901.4390060513197</v>
      </c>
      <c r="P225" s="90">
        <f t="shared" si="47"/>
        <v>0.96244751496251213</v>
      </c>
      <c r="Q225" s="195">
        <v>1697.5966740152212</v>
      </c>
      <c r="R225" s="90">
        <f t="shared" si="54"/>
        <v>1.1661715239755457</v>
      </c>
      <c r="S225" s="90">
        <f t="shared" si="54"/>
        <v>1.1560027896263598</v>
      </c>
      <c r="T225" s="92">
        <v>9373</v>
      </c>
      <c r="U225" s="191">
        <v>40729</v>
      </c>
      <c r="V225" s="191">
        <v>4365.8484296280412</v>
      </c>
      <c r="W225" s="197"/>
      <c r="X225" s="89">
        <v>0</v>
      </c>
      <c r="Y225" s="89">
        <f t="shared" si="55"/>
        <v>0</v>
      </c>
      <c r="Z225" s="1"/>
    </row>
    <row r="226" spans="2:27">
      <c r="B226" s="206">
        <v>4211</v>
      </c>
      <c r="C226" t="s">
        <v>253</v>
      </c>
      <c r="D226" s="1">
        <v>20513</v>
      </c>
      <c r="E226" s="86">
        <f t="shared" si="48"/>
        <v>8198.641087130296</v>
      </c>
      <c r="F226" s="87">
        <f t="shared" si="42"/>
        <v>0.7969308032454292</v>
      </c>
      <c r="G226" s="189">
        <f t="shared" si="49"/>
        <v>1337.2408804671979</v>
      </c>
      <c r="H226" s="189">
        <f t="shared" si="43"/>
        <v>3345.7766829289289</v>
      </c>
      <c r="I226" s="189">
        <f t="shared" si="44"/>
        <v>371.22080780538886</v>
      </c>
      <c r="J226" s="88">
        <f t="shared" si="45"/>
        <v>928.79446112908295</v>
      </c>
      <c r="K226" s="189">
        <f t="shared" si="50"/>
        <v>299.68733601511178</v>
      </c>
      <c r="L226" s="88">
        <f t="shared" si="46"/>
        <v>749.81771470980959</v>
      </c>
      <c r="M226" s="89">
        <f t="shared" si="51"/>
        <v>4095.5943976387384</v>
      </c>
      <c r="N226" s="89">
        <f t="shared" si="52"/>
        <v>24608.594397638739</v>
      </c>
      <c r="O226" s="89">
        <f t="shared" si="53"/>
        <v>9835.5693036126049</v>
      </c>
      <c r="P226" s="90">
        <f t="shared" si="47"/>
        <v>0.95604479598553149</v>
      </c>
      <c r="Q226" s="195">
        <v>847.273071890756</v>
      </c>
      <c r="R226" s="90">
        <f t="shared" si="54"/>
        <v>1.3575451097574991</v>
      </c>
      <c r="S226" s="90">
        <f t="shared" si="54"/>
        <v>1.3481224674323291</v>
      </c>
      <c r="T226" s="92">
        <v>2502</v>
      </c>
      <c r="U226" s="191">
        <v>8701</v>
      </c>
      <c r="V226" s="191">
        <v>3491.5730337078653</v>
      </c>
      <c r="W226" s="197"/>
      <c r="X226" s="89">
        <v>0</v>
      </c>
      <c r="Y226" s="89">
        <f t="shared" si="55"/>
        <v>0</v>
      </c>
      <c r="Z226" s="1"/>
    </row>
    <row r="227" spans="2:27">
      <c r="B227" s="206">
        <v>4212</v>
      </c>
      <c r="C227" t="s">
        <v>254</v>
      </c>
      <c r="D227" s="1">
        <v>17764</v>
      </c>
      <c r="E227" s="86">
        <f t="shared" si="48"/>
        <v>7884.5983133599639</v>
      </c>
      <c r="F227" s="87">
        <f t="shared" si="42"/>
        <v>0.76640496886696463</v>
      </c>
      <c r="G227" s="189">
        <f t="shared" si="49"/>
        <v>1538.2282556802104</v>
      </c>
      <c r="H227" s="189">
        <f t="shared" si="43"/>
        <v>3465.6282600475138</v>
      </c>
      <c r="I227" s="189">
        <f t="shared" si="44"/>
        <v>481.13577862500512</v>
      </c>
      <c r="J227" s="88">
        <f t="shared" si="45"/>
        <v>1083.9989092421367</v>
      </c>
      <c r="K227" s="189">
        <f t="shared" si="50"/>
        <v>409.60230683472798</v>
      </c>
      <c r="L227" s="88">
        <f t="shared" si="46"/>
        <v>922.8339972986422</v>
      </c>
      <c r="M227" s="89">
        <f t="shared" si="51"/>
        <v>4388.4622573461556</v>
      </c>
      <c r="N227" s="89">
        <f t="shared" si="52"/>
        <v>22152.462257346157</v>
      </c>
      <c r="O227" s="89">
        <f t="shared" si="53"/>
        <v>9832.4288758749026</v>
      </c>
      <c r="P227" s="90">
        <f t="shared" si="47"/>
        <v>0.95573953764174691</v>
      </c>
      <c r="Q227" s="195">
        <v>1753.4495047841219</v>
      </c>
      <c r="R227" s="90">
        <f t="shared" si="54"/>
        <v>1.2471853257432004</v>
      </c>
      <c r="S227" s="90">
        <f t="shared" si="54"/>
        <v>1.2791027382704006</v>
      </c>
      <c r="T227" s="92">
        <v>2253</v>
      </c>
      <c r="U227" s="191">
        <v>7905</v>
      </c>
      <c r="V227" s="191">
        <v>3459.5185995623633</v>
      </c>
      <c r="W227" s="197"/>
      <c r="X227" s="89">
        <v>0</v>
      </c>
      <c r="Y227" s="89">
        <f t="shared" si="55"/>
        <v>0</v>
      </c>
      <c r="Z227" s="1"/>
    </row>
    <row r="228" spans="2:27">
      <c r="B228" s="206">
        <v>4213</v>
      </c>
      <c r="C228" t="s">
        <v>255</v>
      </c>
      <c r="D228" s="1">
        <v>52958</v>
      </c>
      <c r="E228" s="86">
        <f t="shared" si="48"/>
        <v>8236.0808709175744</v>
      </c>
      <c r="F228" s="87">
        <f t="shared" si="42"/>
        <v>0.80057005475672738</v>
      </c>
      <c r="G228" s="189">
        <f t="shared" si="49"/>
        <v>1313.2794188433397</v>
      </c>
      <c r="H228" s="189">
        <f t="shared" si="43"/>
        <v>8444.3866631626752</v>
      </c>
      <c r="I228" s="189">
        <f t="shared" si="44"/>
        <v>358.11688347984142</v>
      </c>
      <c r="J228" s="88">
        <f t="shared" si="45"/>
        <v>2302.6915607753799</v>
      </c>
      <c r="K228" s="189">
        <f t="shared" si="50"/>
        <v>286.58341168956429</v>
      </c>
      <c r="L228" s="88">
        <f t="shared" si="46"/>
        <v>1842.7313371638984</v>
      </c>
      <c r="M228" s="89">
        <f t="shared" si="51"/>
        <v>10287.118000326573</v>
      </c>
      <c r="N228" s="89">
        <f t="shared" si="52"/>
        <v>63245.118000326576</v>
      </c>
      <c r="O228" s="89">
        <f t="shared" si="53"/>
        <v>9835.9437014504783</v>
      </c>
      <c r="P228" s="90">
        <f t="shared" si="47"/>
        <v>0.9560811885006445</v>
      </c>
      <c r="Q228" s="195">
        <v>3369.9156084162887</v>
      </c>
      <c r="R228" s="90">
        <f t="shared" si="54"/>
        <v>1.1186589854376701</v>
      </c>
      <c r="S228" s="90">
        <f t="shared" si="54"/>
        <v>1.129861847880109</v>
      </c>
      <c r="T228" s="92">
        <v>6430</v>
      </c>
      <c r="U228" s="191">
        <v>24996</v>
      </c>
      <c r="V228" s="191">
        <v>3866.9554455445545</v>
      </c>
      <c r="W228" s="197"/>
      <c r="X228" s="89">
        <v>0</v>
      </c>
      <c r="Y228" s="89">
        <f t="shared" si="55"/>
        <v>0</v>
      </c>
      <c r="Z228" s="1"/>
    </row>
    <row r="229" spans="2:27">
      <c r="B229" s="206">
        <v>4214</v>
      </c>
      <c r="C229" t="s">
        <v>256</v>
      </c>
      <c r="D229" s="1">
        <v>54124</v>
      </c>
      <c r="E229" s="86">
        <f t="shared" si="48"/>
        <v>8592.4749960311165</v>
      </c>
      <c r="F229" s="87">
        <f t="shared" si="42"/>
        <v>0.83521255872540656</v>
      </c>
      <c r="G229" s="189">
        <f t="shared" si="49"/>
        <v>1085.1871787706727</v>
      </c>
      <c r="H229" s="189">
        <f t="shared" si="43"/>
        <v>6835.5940390764681</v>
      </c>
      <c r="I229" s="189">
        <f t="shared" si="44"/>
        <v>233.37893969010173</v>
      </c>
      <c r="J229" s="88">
        <f t="shared" si="45"/>
        <v>1470.0539411079508</v>
      </c>
      <c r="K229" s="189">
        <f t="shared" si="50"/>
        <v>161.84546789982463</v>
      </c>
      <c r="L229" s="88">
        <f t="shared" si="46"/>
        <v>1019.4646023009954</v>
      </c>
      <c r="M229" s="89">
        <f t="shared" si="51"/>
        <v>7855.0586413774636</v>
      </c>
      <c r="N229" s="89">
        <f t="shared" si="52"/>
        <v>61979.058641377465</v>
      </c>
      <c r="O229" s="89">
        <f t="shared" si="53"/>
        <v>9839.5076427016138</v>
      </c>
      <c r="P229" s="90">
        <f t="shared" si="47"/>
        <v>0.95642761354033123</v>
      </c>
      <c r="Q229" s="195">
        <v>1157.8548160830806</v>
      </c>
      <c r="R229" s="90">
        <f t="shared" si="54"/>
        <v>0.98956035877076898</v>
      </c>
      <c r="S229" s="90">
        <f t="shared" si="54"/>
        <v>0.977242077457535</v>
      </c>
      <c r="T229" s="92">
        <v>6299</v>
      </c>
      <c r="U229" s="191">
        <v>27204</v>
      </c>
      <c r="V229" s="191">
        <v>4345.686900958467</v>
      </c>
      <c r="W229" s="197"/>
      <c r="X229" s="89">
        <v>0</v>
      </c>
      <c r="Y229" s="89">
        <f t="shared" si="55"/>
        <v>0</v>
      </c>
      <c r="Z229" s="1"/>
    </row>
    <row r="230" spans="2:27">
      <c r="B230" s="206">
        <v>4215</v>
      </c>
      <c r="C230" t="s">
        <v>257</v>
      </c>
      <c r="D230" s="1">
        <v>113871</v>
      </c>
      <c r="E230" s="86">
        <f t="shared" si="48"/>
        <v>9632.1265437320235</v>
      </c>
      <c r="F230" s="87">
        <f t="shared" si="42"/>
        <v>0.93626959173850077</v>
      </c>
      <c r="G230" s="189">
        <f t="shared" si="49"/>
        <v>419.81018824209229</v>
      </c>
      <c r="H230" s="189">
        <f t="shared" si="43"/>
        <v>4962.9960453980157</v>
      </c>
      <c r="I230" s="189">
        <f t="shared" si="44"/>
        <v>0</v>
      </c>
      <c r="J230" s="88">
        <f t="shared" si="45"/>
        <v>0</v>
      </c>
      <c r="K230" s="189">
        <f t="shared" si="50"/>
        <v>-71.533471790277105</v>
      </c>
      <c r="L230" s="88">
        <f t="shared" si="46"/>
        <v>-845.66870350465592</v>
      </c>
      <c r="M230" s="89">
        <f t="shared" si="51"/>
        <v>4117.3273418933595</v>
      </c>
      <c r="N230" s="89">
        <f t="shared" si="52"/>
        <v>117988.32734189335</v>
      </c>
      <c r="O230" s="89">
        <f t="shared" si="53"/>
        <v>9980.4032601838389</v>
      </c>
      <c r="P230" s="90">
        <f t="shared" si="47"/>
        <v>0.97012306092247447</v>
      </c>
      <c r="Q230" s="195">
        <v>4862.3606742993925</v>
      </c>
      <c r="R230" s="90">
        <f t="shared" si="54"/>
        <v>1.2115167993785201</v>
      </c>
      <c r="S230" s="90">
        <f t="shared" si="54"/>
        <v>1.1950548235414946</v>
      </c>
      <c r="T230" s="92">
        <v>11822</v>
      </c>
      <c r="U230" s="191">
        <v>51490</v>
      </c>
      <c r="V230" s="191">
        <v>4388.102948696097</v>
      </c>
      <c r="W230" s="197"/>
      <c r="X230" s="89">
        <v>0</v>
      </c>
      <c r="Y230" s="89">
        <f t="shared" si="55"/>
        <v>0</v>
      </c>
      <c r="Z230" s="1"/>
    </row>
    <row r="231" spans="2:27">
      <c r="B231" s="206">
        <v>4216</v>
      </c>
      <c r="C231" t="s">
        <v>258</v>
      </c>
      <c r="D231" s="1">
        <v>43830</v>
      </c>
      <c r="E231" s="86">
        <f t="shared" si="48"/>
        <v>8046.6311731228207</v>
      </c>
      <c r="F231" s="87">
        <f t="shared" si="42"/>
        <v>0.78215501521131137</v>
      </c>
      <c r="G231" s="189">
        <f t="shared" si="49"/>
        <v>1434.5272254319821</v>
      </c>
      <c r="H231" s="189">
        <f t="shared" si="43"/>
        <v>7813.8697969280065</v>
      </c>
      <c r="I231" s="189">
        <f t="shared" si="44"/>
        <v>424.42427770800526</v>
      </c>
      <c r="J231" s="88">
        <f t="shared" si="45"/>
        <v>2311.8390406755047</v>
      </c>
      <c r="K231" s="189">
        <f t="shared" si="50"/>
        <v>352.89080591772813</v>
      </c>
      <c r="L231" s="88">
        <f t="shared" si="46"/>
        <v>1922.1962198338651</v>
      </c>
      <c r="M231" s="89">
        <f t="shared" si="51"/>
        <v>9736.0660167618717</v>
      </c>
      <c r="N231" s="89">
        <f t="shared" si="52"/>
        <v>53566.06601676187</v>
      </c>
      <c r="O231" s="89">
        <f t="shared" si="53"/>
        <v>9834.0492044725306</v>
      </c>
      <c r="P231" s="90">
        <f t="shared" si="47"/>
        <v>0.95589703810519033</v>
      </c>
      <c r="Q231" s="195">
        <v>3415.909357549539</v>
      </c>
      <c r="R231" s="90">
        <f t="shared" si="54"/>
        <v>1.2097302747668264</v>
      </c>
      <c r="S231" s="90">
        <f t="shared" si="54"/>
        <v>1.1959372089797744</v>
      </c>
      <c r="T231" s="92">
        <v>5447</v>
      </c>
      <c r="U231" s="191">
        <v>19835</v>
      </c>
      <c r="V231" s="191">
        <v>3664.3266210973584</v>
      </c>
      <c r="W231" s="197"/>
      <c r="X231" s="89">
        <v>0</v>
      </c>
      <c r="Y231" s="89">
        <f t="shared" si="55"/>
        <v>0</v>
      </c>
      <c r="Z231" s="1"/>
    </row>
    <row r="232" spans="2:27">
      <c r="B232" s="206">
        <v>4217</v>
      </c>
      <c r="C232" t="s">
        <v>259</v>
      </c>
      <c r="D232" s="1">
        <v>15631</v>
      </c>
      <c r="E232" s="86">
        <f t="shared" si="48"/>
        <v>8659.8337950138502</v>
      </c>
      <c r="F232" s="87">
        <f t="shared" si="42"/>
        <v>0.84176002204383638</v>
      </c>
      <c r="G232" s="189">
        <f t="shared" si="49"/>
        <v>1042.0775474217232</v>
      </c>
      <c r="H232" s="189">
        <f t="shared" si="43"/>
        <v>1880.9499730962104</v>
      </c>
      <c r="I232" s="189">
        <f t="shared" si="44"/>
        <v>209.80336004614492</v>
      </c>
      <c r="J232" s="88">
        <f t="shared" si="45"/>
        <v>378.69506488329154</v>
      </c>
      <c r="K232" s="189">
        <f t="shared" si="50"/>
        <v>138.26988825586781</v>
      </c>
      <c r="L232" s="88">
        <f t="shared" si="46"/>
        <v>249.57714830184139</v>
      </c>
      <c r="M232" s="89">
        <f t="shared" si="51"/>
        <v>2130.5271213980518</v>
      </c>
      <c r="N232" s="89">
        <f t="shared" si="52"/>
        <v>17761.527121398052</v>
      </c>
      <c r="O232" s="89">
        <f t="shared" si="53"/>
        <v>9840.1812306914417</v>
      </c>
      <c r="P232" s="90">
        <f t="shared" si="47"/>
        <v>0.95649308817351564</v>
      </c>
      <c r="Q232" s="195">
        <v>-321.39679266074472</v>
      </c>
      <c r="R232" s="90">
        <f t="shared" si="54"/>
        <v>0.93908944299714681</v>
      </c>
      <c r="S232" s="90">
        <f t="shared" si="54"/>
        <v>0.91008367293569337</v>
      </c>
      <c r="T232" s="92">
        <v>1805</v>
      </c>
      <c r="U232" s="191">
        <v>8061</v>
      </c>
      <c r="V232" s="191">
        <v>4533.7457817772784</v>
      </c>
      <c r="W232" s="197"/>
      <c r="X232" s="89">
        <v>0</v>
      </c>
      <c r="Y232" s="89">
        <f t="shared" si="55"/>
        <v>0</v>
      </c>
      <c r="Z232" s="1"/>
    </row>
    <row r="233" spans="2:27">
      <c r="B233" s="206">
        <v>4218</v>
      </c>
      <c r="C233" t="s">
        <v>260</v>
      </c>
      <c r="D233" s="1">
        <v>13019</v>
      </c>
      <c r="E233" s="86">
        <f t="shared" si="48"/>
        <v>9393.2178932178922</v>
      </c>
      <c r="F233" s="87">
        <f t="shared" si="42"/>
        <v>0.91304700390557614</v>
      </c>
      <c r="G233" s="189">
        <f t="shared" si="49"/>
        <v>572.7117245711363</v>
      </c>
      <c r="H233" s="189">
        <f t="shared" si="43"/>
        <v>793.77845025559486</v>
      </c>
      <c r="I233" s="189">
        <f t="shared" si="44"/>
        <v>0</v>
      </c>
      <c r="J233" s="88">
        <f t="shared" si="45"/>
        <v>0</v>
      </c>
      <c r="K233" s="189">
        <f t="shared" si="50"/>
        <v>-71.533471790277105</v>
      </c>
      <c r="L233" s="88">
        <f t="shared" si="46"/>
        <v>-99.145391901324061</v>
      </c>
      <c r="M233" s="89">
        <f t="shared" si="51"/>
        <v>694.63305835427082</v>
      </c>
      <c r="N233" s="89">
        <f t="shared" si="52"/>
        <v>13713.633058354271</v>
      </c>
      <c r="O233" s="89">
        <f t="shared" si="53"/>
        <v>9894.3961459987531</v>
      </c>
      <c r="P233" s="90">
        <f t="shared" si="47"/>
        <v>0.96176292930262175</v>
      </c>
      <c r="Q233" s="195">
        <v>-1501.3380357651154</v>
      </c>
      <c r="R233" s="90">
        <f t="shared" si="54"/>
        <v>0.8477150156116946</v>
      </c>
      <c r="S233" s="90">
        <f t="shared" si="54"/>
        <v>0.86504567593128445</v>
      </c>
      <c r="T233" s="92">
        <v>1386</v>
      </c>
      <c r="U233" s="191">
        <v>7046</v>
      </c>
      <c r="V233" s="191">
        <v>5036.4546104360261</v>
      </c>
      <c r="W233" s="197"/>
      <c r="X233" s="89">
        <v>0</v>
      </c>
      <c r="Y233" s="89">
        <f t="shared" si="55"/>
        <v>0</v>
      </c>
      <c r="Z233" s="1"/>
    </row>
    <row r="234" spans="2:27">
      <c r="B234" s="206">
        <v>4219</v>
      </c>
      <c r="C234" t="s">
        <v>261</v>
      </c>
      <c r="D234" s="1">
        <v>30458</v>
      </c>
      <c r="E234" s="86">
        <f t="shared" si="48"/>
        <v>7927.6418532014577</v>
      </c>
      <c r="F234" s="87">
        <f t="shared" si="42"/>
        <v>0.77058892111171584</v>
      </c>
      <c r="G234" s="189">
        <f t="shared" si="49"/>
        <v>1510.6803901816545</v>
      </c>
      <c r="H234" s="189">
        <f t="shared" si="43"/>
        <v>5804.0340590779169</v>
      </c>
      <c r="I234" s="189">
        <f t="shared" si="44"/>
        <v>466.07053968048228</v>
      </c>
      <c r="J234" s="88">
        <f t="shared" si="45"/>
        <v>1790.643013452413</v>
      </c>
      <c r="K234" s="189">
        <f t="shared" si="50"/>
        <v>394.53706789020521</v>
      </c>
      <c r="L234" s="88">
        <f t="shared" si="46"/>
        <v>1515.8114148341685</v>
      </c>
      <c r="M234" s="89">
        <f t="shared" si="51"/>
        <v>7319.8454739120853</v>
      </c>
      <c r="N234" s="89">
        <f t="shared" si="52"/>
        <v>37777.845473912086</v>
      </c>
      <c r="O234" s="89">
        <f t="shared" si="53"/>
        <v>9832.8593112733179</v>
      </c>
      <c r="P234" s="90">
        <f t="shared" si="47"/>
        <v>0.95578137716419442</v>
      </c>
      <c r="Q234" s="195">
        <v>2150.479497283889</v>
      </c>
      <c r="R234" s="90">
        <f t="shared" si="54"/>
        <v>1.0358264821870196</v>
      </c>
      <c r="S234" s="90">
        <f t="shared" si="54"/>
        <v>1.0284080618979468</v>
      </c>
      <c r="T234" s="92">
        <v>3842</v>
      </c>
      <c r="U234" s="191">
        <v>14961</v>
      </c>
      <c r="V234" s="191">
        <v>3908.3072100313479</v>
      </c>
      <c r="W234" s="197"/>
      <c r="X234" s="89">
        <v>0</v>
      </c>
      <c r="Y234" s="89">
        <f t="shared" si="55"/>
        <v>0</v>
      </c>
      <c r="Z234" s="1"/>
    </row>
    <row r="235" spans="2:27">
      <c r="B235" s="206">
        <v>4220</v>
      </c>
      <c r="C235" t="s">
        <v>262</v>
      </c>
      <c r="D235" s="1">
        <v>11334</v>
      </c>
      <c r="E235" s="86">
        <f t="shared" si="48"/>
        <v>9712.0822622107971</v>
      </c>
      <c r="F235" s="87">
        <f t="shared" si="42"/>
        <v>0.9440415108009631</v>
      </c>
      <c r="G235" s="189">
        <f t="shared" si="49"/>
        <v>368.63852841567717</v>
      </c>
      <c r="H235" s="189">
        <f t="shared" si="43"/>
        <v>430.20116266109528</v>
      </c>
      <c r="I235" s="189">
        <f t="shared" si="44"/>
        <v>0</v>
      </c>
      <c r="J235" s="88">
        <f t="shared" si="45"/>
        <v>0</v>
      </c>
      <c r="K235" s="189">
        <f t="shared" si="50"/>
        <v>-71.533471790277105</v>
      </c>
      <c r="L235" s="88">
        <f t="shared" si="46"/>
        <v>-83.479561579253385</v>
      </c>
      <c r="M235" s="89">
        <f t="shared" si="51"/>
        <v>346.72160108184187</v>
      </c>
      <c r="N235" s="89">
        <f t="shared" si="52"/>
        <v>11680.721601081841</v>
      </c>
      <c r="O235" s="89">
        <f t="shared" si="53"/>
        <v>10009.187318836195</v>
      </c>
      <c r="P235" s="90">
        <f t="shared" si="47"/>
        <v>0.97292095178496074</v>
      </c>
      <c r="Q235" s="195">
        <v>-911.4599045727922</v>
      </c>
      <c r="R235" s="90">
        <f t="shared" si="54"/>
        <v>0.81634615384615383</v>
      </c>
      <c r="S235" s="90">
        <f t="shared" si="54"/>
        <v>0.80856403664886967</v>
      </c>
      <c r="T235" s="92">
        <v>1167</v>
      </c>
      <c r="U235" s="191">
        <v>6240</v>
      </c>
      <c r="V235" s="191">
        <v>5370.0516351118758</v>
      </c>
      <c r="W235" s="197"/>
      <c r="X235" s="89">
        <v>0</v>
      </c>
      <c r="Y235" s="89">
        <f t="shared" si="55"/>
        <v>0</v>
      </c>
      <c r="Z235" s="1"/>
    </row>
    <row r="236" spans="2:27">
      <c r="B236" s="206">
        <v>4221</v>
      </c>
      <c r="C236" t="s">
        <v>263</v>
      </c>
      <c r="D236" s="1">
        <v>18996</v>
      </c>
      <c r="E236" s="86">
        <f t="shared" si="48"/>
        <v>15712.158808933003</v>
      </c>
      <c r="F236" s="87">
        <f t="shared" si="42"/>
        <v>1.5272657026026155</v>
      </c>
      <c r="G236" s="189">
        <f t="shared" si="49"/>
        <v>-3471.410461486535</v>
      </c>
      <c r="H236" s="189">
        <f t="shared" si="43"/>
        <v>-4196.935247937221</v>
      </c>
      <c r="I236" s="189">
        <f t="shared" si="44"/>
        <v>0</v>
      </c>
      <c r="J236" s="88">
        <f t="shared" si="45"/>
        <v>0</v>
      </c>
      <c r="K236" s="189">
        <f t="shared" si="50"/>
        <v>-71.533471790277105</v>
      </c>
      <c r="L236" s="88">
        <f t="shared" si="46"/>
        <v>-86.483967394445017</v>
      </c>
      <c r="M236" s="89">
        <f t="shared" si="51"/>
        <v>-4283.4192153316662</v>
      </c>
      <c r="N236" s="89">
        <f t="shared" si="52"/>
        <v>14712.580784668335</v>
      </c>
      <c r="O236" s="89">
        <f t="shared" si="53"/>
        <v>12169.214875656191</v>
      </c>
      <c r="P236" s="90">
        <f t="shared" si="47"/>
        <v>1.1828816608335557</v>
      </c>
      <c r="Q236" s="195">
        <v>-4302.5433416318783</v>
      </c>
      <c r="R236" s="90">
        <f t="shared" si="54"/>
        <v>0.50737978098714487</v>
      </c>
      <c r="S236" s="90">
        <f t="shared" si="54"/>
        <v>0.50239258568197664</v>
      </c>
      <c r="T236" s="92">
        <v>1209</v>
      </c>
      <c r="U236" s="191">
        <v>12602</v>
      </c>
      <c r="V236" s="191">
        <v>10458.091286307053</v>
      </c>
      <c r="W236" s="197"/>
      <c r="X236" s="89">
        <v>0</v>
      </c>
      <c r="Y236" s="89">
        <f t="shared" si="55"/>
        <v>0</v>
      </c>
      <c r="Z236" s="1"/>
    </row>
    <row r="237" spans="2:27">
      <c r="B237" s="206">
        <v>4222</v>
      </c>
      <c r="C237" t="s">
        <v>264</v>
      </c>
      <c r="D237" s="1">
        <v>31283</v>
      </c>
      <c r="E237" s="86">
        <f t="shared" si="48"/>
        <v>29596.026490066226</v>
      </c>
      <c r="F237" s="87">
        <f t="shared" si="42"/>
        <v>2.8768164032238528</v>
      </c>
      <c r="G237" s="189">
        <f t="shared" si="49"/>
        <v>-12357.085777411796</v>
      </c>
      <c r="H237" s="189">
        <f t="shared" si="43"/>
        <v>-13061.439666724269</v>
      </c>
      <c r="I237" s="189">
        <f t="shared" si="44"/>
        <v>0</v>
      </c>
      <c r="J237" s="88">
        <f t="shared" si="45"/>
        <v>0</v>
      </c>
      <c r="K237" s="189">
        <f t="shared" si="50"/>
        <v>-71.533471790277105</v>
      </c>
      <c r="L237" s="88">
        <f t="shared" si="46"/>
        <v>-75.610879682322903</v>
      </c>
      <c r="M237" s="89">
        <f t="shared" si="51"/>
        <v>-13137.050546406592</v>
      </c>
      <c r="N237" s="89">
        <f t="shared" si="52"/>
        <v>18145.949453593406</v>
      </c>
      <c r="O237" s="89">
        <f t="shared" si="53"/>
        <v>17167.407240864151</v>
      </c>
      <c r="P237" s="90">
        <f t="shared" si="47"/>
        <v>1.6687199130572012</v>
      </c>
      <c r="Q237" s="195">
        <v>-11989.986693221583</v>
      </c>
      <c r="R237" s="90">
        <f t="shared" si="54"/>
        <v>0.24074882005314718</v>
      </c>
      <c r="S237" s="90">
        <f t="shared" si="54"/>
        <v>0.21961970107400183</v>
      </c>
      <c r="T237" s="92">
        <v>1057</v>
      </c>
      <c r="U237" s="191">
        <v>25213</v>
      </c>
      <c r="V237" s="191">
        <v>24266.60250240616</v>
      </c>
      <c r="W237" s="197"/>
      <c r="X237" s="89">
        <v>0</v>
      </c>
      <c r="Y237" s="89">
        <f t="shared" si="55"/>
        <v>0</v>
      </c>
      <c r="Z237" s="1"/>
    </row>
    <row r="238" spans="2:27">
      <c r="B238" s="206">
        <v>4223</v>
      </c>
      <c r="C238" t="s">
        <v>265</v>
      </c>
      <c r="D238" s="1">
        <v>130371</v>
      </c>
      <c r="E238" s="86">
        <f t="shared" si="48"/>
        <v>8265.9776819680446</v>
      </c>
      <c r="F238" s="87">
        <f t="shared" si="42"/>
        <v>0.80347610825897531</v>
      </c>
      <c r="G238" s="189">
        <f t="shared" si="49"/>
        <v>1294.1454597710388</v>
      </c>
      <c r="H238" s="189">
        <f t="shared" si="43"/>
        <v>20411.262191508824</v>
      </c>
      <c r="I238" s="189">
        <f t="shared" si="44"/>
        <v>347.65299961217687</v>
      </c>
      <c r="J238" s="88">
        <f t="shared" si="45"/>
        <v>5483.1831098832536</v>
      </c>
      <c r="K238" s="189">
        <f t="shared" si="50"/>
        <v>276.11952782189974</v>
      </c>
      <c r="L238" s="88">
        <f t="shared" si="46"/>
        <v>4354.9571928070027</v>
      </c>
      <c r="M238" s="89">
        <f t="shared" si="51"/>
        <v>24766.219384315827</v>
      </c>
      <c r="N238" s="89">
        <f t="shared" si="52"/>
        <v>155137.21938431583</v>
      </c>
      <c r="O238" s="89">
        <f t="shared" si="53"/>
        <v>9836.2426695609829</v>
      </c>
      <c r="P238" s="90">
        <f t="shared" si="47"/>
        <v>0.95611024903566699</v>
      </c>
      <c r="Q238" s="195">
        <v>5925.287150224216</v>
      </c>
      <c r="R238" s="90">
        <f t="shared" si="54"/>
        <v>1.1928414041343582</v>
      </c>
      <c r="S238" s="90">
        <f t="shared" si="54"/>
        <v>1.1719863311810135</v>
      </c>
      <c r="T238" s="92">
        <v>15772</v>
      </c>
      <c r="U238" s="191">
        <v>59453</v>
      </c>
      <c r="V238" s="191">
        <v>3805.7226987581612</v>
      </c>
      <c r="W238" s="197"/>
      <c r="X238" s="89">
        <v>0</v>
      </c>
      <c r="Y238" s="89">
        <f t="shared" si="55"/>
        <v>0</v>
      </c>
      <c r="Z238" s="1"/>
    </row>
    <row r="239" spans="2:27">
      <c r="B239" s="206">
        <v>4224</v>
      </c>
      <c r="C239" t="s">
        <v>266</v>
      </c>
      <c r="D239" s="1">
        <v>16718</v>
      </c>
      <c r="E239" s="86">
        <f t="shared" si="48"/>
        <v>18493.362831858405</v>
      </c>
      <c r="F239" s="87">
        <f t="shared" si="42"/>
        <v>1.7976064984033449</v>
      </c>
      <c r="G239" s="189">
        <f t="shared" si="49"/>
        <v>-5251.3810361587921</v>
      </c>
      <c r="H239" s="189">
        <f t="shared" si="43"/>
        <v>-4747.2484566875482</v>
      </c>
      <c r="I239" s="189">
        <f t="shared" si="44"/>
        <v>0</v>
      </c>
      <c r="J239" s="88">
        <f t="shared" si="45"/>
        <v>0</v>
      </c>
      <c r="K239" s="189">
        <f t="shared" si="50"/>
        <v>-71.533471790277105</v>
      </c>
      <c r="L239" s="88">
        <f t="shared" si="46"/>
        <v>-64.6662584984105</v>
      </c>
      <c r="M239" s="89">
        <f t="shared" si="51"/>
        <v>-4811.9147151859588</v>
      </c>
      <c r="N239" s="89">
        <f t="shared" si="52"/>
        <v>11906.085284814042</v>
      </c>
      <c r="O239" s="89">
        <f t="shared" si="53"/>
        <v>13170.448323909339</v>
      </c>
      <c r="P239" s="90">
        <f t="shared" si="47"/>
        <v>1.2802043473218185</v>
      </c>
      <c r="Q239" s="195">
        <v>-4784.7000668612209</v>
      </c>
      <c r="R239" s="90">
        <f t="shared" si="54"/>
        <v>0.45728730822873082</v>
      </c>
      <c r="S239" s="90">
        <f t="shared" si="54"/>
        <v>0.47501978653682364</v>
      </c>
      <c r="T239" s="92">
        <v>904</v>
      </c>
      <c r="U239" s="191">
        <v>11472</v>
      </c>
      <c r="V239" s="191">
        <v>12537.704918032787</v>
      </c>
      <c r="W239" s="197"/>
      <c r="X239" s="89">
        <v>0</v>
      </c>
      <c r="Y239" s="89">
        <f t="shared" si="55"/>
        <v>0</v>
      </c>
      <c r="Z239" s="1"/>
      <c r="AA239" s="1"/>
    </row>
    <row r="240" spans="2:27">
      <c r="B240" s="206">
        <v>4225</v>
      </c>
      <c r="C240" t="s">
        <v>267</v>
      </c>
      <c r="D240" s="1">
        <v>87806</v>
      </c>
      <c r="E240" s="86">
        <f t="shared" si="48"/>
        <v>8039.3700787401576</v>
      </c>
      <c r="F240" s="87">
        <f t="shared" si="42"/>
        <v>0.7814492165652529</v>
      </c>
      <c r="G240" s="189">
        <f t="shared" si="49"/>
        <v>1439.1743258368865</v>
      </c>
      <c r="H240" s="189">
        <f t="shared" si="43"/>
        <v>15718.661986790474</v>
      </c>
      <c r="I240" s="189">
        <f t="shared" si="44"/>
        <v>426.96566074193731</v>
      </c>
      <c r="J240" s="88">
        <f t="shared" si="45"/>
        <v>4663.3189466234389</v>
      </c>
      <c r="K240" s="189">
        <f t="shared" si="50"/>
        <v>355.43218895166024</v>
      </c>
      <c r="L240" s="88">
        <f t="shared" si="46"/>
        <v>3882.030367730033</v>
      </c>
      <c r="M240" s="89">
        <f t="shared" si="51"/>
        <v>19600.692354520506</v>
      </c>
      <c r="N240" s="89">
        <f t="shared" si="52"/>
        <v>107406.69235452051</v>
      </c>
      <c r="O240" s="89">
        <f t="shared" si="53"/>
        <v>9833.9765935287032</v>
      </c>
      <c r="P240" s="90">
        <f t="shared" si="47"/>
        <v>0.95588998011872961</v>
      </c>
      <c r="Q240" s="195">
        <v>6792.5159836893799</v>
      </c>
      <c r="R240" s="90">
        <f t="shared" si="54"/>
        <v>1.1611124784641891</v>
      </c>
      <c r="S240" s="90">
        <f t="shared" si="54"/>
        <v>1.1506254832839469</v>
      </c>
      <c r="T240" s="92">
        <v>10922</v>
      </c>
      <c r="U240" s="191">
        <v>40630</v>
      </c>
      <c r="V240" s="191">
        <v>3738.1543840279696</v>
      </c>
      <c r="W240" s="197"/>
      <c r="X240" s="89">
        <v>0</v>
      </c>
      <c r="Y240" s="89">
        <f t="shared" si="55"/>
        <v>0</v>
      </c>
      <c r="Z240" s="1"/>
    </row>
    <row r="241" spans="2:27">
      <c r="B241" s="206">
        <v>4226</v>
      </c>
      <c r="C241" t="s">
        <v>268</v>
      </c>
      <c r="D241" s="1">
        <v>16031</v>
      </c>
      <c r="E241" s="86">
        <f t="shared" si="48"/>
        <v>8935.8974358974356</v>
      </c>
      <c r="F241" s="87">
        <f t="shared" si="42"/>
        <v>0.86859417867273936</v>
      </c>
      <c r="G241" s="189">
        <f t="shared" si="49"/>
        <v>865.39681725622859</v>
      </c>
      <c r="H241" s="189">
        <f t="shared" si="43"/>
        <v>1552.5218901576741</v>
      </c>
      <c r="I241" s="189">
        <f t="shared" si="44"/>
        <v>113.18108573689004</v>
      </c>
      <c r="J241" s="88">
        <f t="shared" si="45"/>
        <v>203.04686781198075</v>
      </c>
      <c r="K241" s="189">
        <f t="shared" si="50"/>
        <v>41.647613946612935</v>
      </c>
      <c r="L241" s="88">
        <f t="shared" si="46"/>
        <v>74.71581942022361</v>
      </c>
      <c r="M241" s="89">
        <f t="shared" si="51"/>
        <v>1627.2377095778977</v>
      </c>
      <c r="N241" s="89">
        <f t="shared" si="52"/>
        <v>17658.237709577897</v>
      </c>
      <c r="O241" s="89">
        <f t="shared" si="53"/>
        <v>9842.9418671002768</v>
      </c>
      <c r="P241" s="90">
        <f t="shared" si="47"/>
        <v>0.9567614297398046</v>
      </c>
      <c r="Q241" s="195">
        <v>886.28642325020792</v>
      </c>
      <c r="R241" s="90">
        <f t="shared" si="54"/>
        <v>1.237716359575656</v>
      </c>
      <c r="S241" s="90">
        <f t="shared" si="54"/>
        <v>1.2277376913055302</v>
      </c>
      <c r="T241" s="92">
        <v>1794</v>
      </c>
      <c r="U241" s="191">
        <v>7164</v>
      </c>
      <c r="V241" s="191">
        <v>4011.1982082866743</v>
      </c>
      <c r="W241" s="197"/>
      <c r="X241" s="89">
        <v>0</v>
      </c>
      <c r="Y241" s="89">
        <f t="shared" si="55"/>
        <v>0</v>
      </c>
      <c r="Z241" s="1"/>
    </row>
    <row r="242" spans="2:27">
      <c r="B242" s="206">
        <v>4227</v>
      </c>
      <c r="C242" t="s">
        <v>269</v>
      </c>
      <c r="D242" s="1">
        <v>67190</v>
      </c>
      <c r="E242" s="86">
        <f t="shared" si="48"/>
        <v>10764.178148029478</v>
      </c>
      <c r="F242" s="87">
        <f t="shared" si="42"/>
        <v>1.0463081682221342</v>
      </c>
      <c r="G242" s="189">
        <f t="shared" si="49"/>
        <v>-304.70283850827838</v>
      </c>
      <c r="H242" s="189">
        <f t="shared" si="43"/>
        <v>-1901.9551179686737</v>
      </c>
      <c r="I242" s="189">
        <f t="shared" si="44"/>
        <v>0</v>
      </c>
      <c r="J242" s="88">
        <f t="shared" si="45"/>
        <v>0</v>
      </c>
      <c r="K242" s="189">
        <f t="shared" si="50"/>
        <v>-71.533471790277105</v>
      </c>
      <c r="L242" s="88">
        <f t="shared" si="46"/>
        <v>-446.51193091490967</v>
      </c>
      <c r="M242" s="89">
        <f t="shared" si="51"/>
        <v>-2348.4670488835832</v>
      </c>
      <c r="N242" s="89">
        <f t="shared" si="52"/>
        <v>64841.532951116416</v>
      </c>
      <c r="O242" s="89">
        <f t="shared" si="53"/>
        <v>10387.941837730923</v>
      </c>
      <c r="P242" s="90">
        <f t="shared" si="47"/>
        <v>1.0097369484565826</v>
      </c>
      <c r="Q242" s="195">
        <v>-5339.1518032076892</v>
      </c>
      <c r="R242" s="90">
        <f t="shared" si="54"/>
        <v>0.88465961684104233</v>
      </c>
      <c r="S242" s="90">
        <f t="shared" si="54"/>
        <v>0.86080698791915156</v>
      </c>
      <c r="T242" s="92">
        <v>6242</v>
      </c>
      <c r="U242" s="191">
        <v>35651</v>
      </c>
      <c r="V242" s="191">
        <v>5784.6827843582669</v>
      </c>
      <c r="W242" s="197"/>
      <c r="X242" s="89">
        <v>0</v>
      </c>
      <c r="Y242" s="89">
        <f t="shared" si="55"/>
        <v>0</v>
      </c>
      <c r="Z242" s="1"/>
    </row>
    <row r="243" spans="2:27" ht="30.6" customHeight="1">
      <c r="B243" s="206">
        <v>4228</v>
      </c>
      <c r="C243" t="s">
        <v>270</v>
      </c>
      <c r="D243" s="1">
        <v>39444</v>
      </c>
      <c r="E243" s="86">
        <f t="shared" si="48"/>
        <v>20640.50235478807</v>
      </c>
      <c r="F243" s="87">
        <f t="shared" si="42"/>
        <v>2.0063144545760276</v>
      </c>
      <c r="G243" s="189">
        <f t="shared" si="49"/>
        <v>-6625.5503308337775</v>
      </c>
      <c r="H243" s="189">
        <f t="shared" si="43"/>
        <v>-12661.426682223348</v>
      </c>
      <c r="I243" s="189">
        <f t="shared" si="44"/>
        <v>0</v>
      </c>
      <c r="J243" s="88">
        <f t="shared" si="45"/>
        <v>0</v>
      </c>
      <c r="K243" s="189">
        <f t="shared" si="50"/>
        <v>-71.533471790277105</v>
      </c>
      <c r="L243" s="88">
        <f t="shared" si="46"/>
        <v>-136.70046459121954</v>
      </c>
      <c r="M243" s="89">
        <f t="shared" si="51"/>
        <v>-12798.127146814568</v>
      </c>
      <c r="N243" s="89">
        <f t="shared" si="52"/>
        <v>26645.872853185432</v>
      </c>
      <c r="O243" s="89">
        <f t="shared" si="53"/>
        <v>13943.418552164016</v>
      </c>
      <c r="P243" s="90">
        <f t="shared" si="47"/>
        <v>1.3553392115439842</v>
      </c>
      <c r="Q243" s="195">
        <v>-11842.507862579419</v>
      </c>
      <c r="R243" s="90">
        <f t="shared" si="54"/>
        <v>0.40385094494074103</v>
      </c>
      <c r="S243" s="90">
        <f t="shared" si="54"/>
        <v>0.39723940202893226</v>
      </c>
      <c r="T243" s="92">
        <v>1911</v>
      </c>
      <c r="U243" s="191">
        <v>28097</v>
      </c>
      <c r="V243" s="191">
        <v>14772.344900105152</v>
      </c>
      <c r="W243" s="197"/>
      <c r="X243" s="89">
        <v>0</v>
      </c>
      <c r="Y243" s="89">
        <f t="shared" si="55"/>
        <v>0</v>
      </c>
      <c r="Z243" s="1"/>
    </row>
    <row r="244" spans="2:27">
      <c r="B244" s="206">
        <v>4601</v>
      </c>
      <c r="C244" t="s">
        <v>271</v>
      </c>
      <c r="D244" s="1">
        <v>3245207</v>
      </c>
      <c r="E244" s="86">
        <f t="shared" si="48"/>
        <v>11005.92484568948</v>
      </c>
      <c r="F244" s="87">
        <f t="shared" si="42"/>
        <v>1.0698066221611089</v>
      </c>
      <c r="G244" s="189">
        <f t="shared" si="49"/>
        <v>-459.42072501068003</v>
      </c>
      <c r="H244" s="189">
        <f t="shared" si="43"/>
        <v>-135464.79497664911</v>
      </c>
      <c r="I244" s="189">
        <f t="shared" si="44"/>
        <v>0</v>
      </c>
      <c r="J244" s="88">
        <f t="shared" si="45"/>
        <v>0</v>
      </c>
      <c r="K244" s="189">
        <f t="shared" si="50"/>
        <v>-71.533471790277105</v>
      </c>
      <c r="L244" s="88">
        <f t="shared" si="46"/>
        <v>-21092.359492081105</v>
      </c>
      <c r="M244" s="89">
        <f t="shared" si="51"/>
        <v>-156557.15446873021</v>
      </c>
      <c r="N244" s="89">
        <f t="shared" si="52"/>
        <v>3088649.8455312699</v>
      </c>
      <c r="O244" s="89">
        <f t="shared" si="53"/>
        <v>10474.970648888522</v>
      </c>
      <c r="P244" s="90">
        <f t="shared" si="47"/>
        <v>1.0181963918746133</v>
      </c>
      <c r="Q244" s="195">
        <v>-22736.338356968918</v>
      </c>
      <c r="R244" s="93">
        <f t="shared" si="54"/>
        <v>1.1473788760363173</v>
      </c>
      <c r="S244" s="93">
        <f t="shared" si="54"/>
        <v>1.1389964807086439</v>
      </c>
      <c r="T244" s="92">
        <v>294860</v>
      </c>
      <c r="U244" s="191">
        <v>1511241</v>
      </c>
      <c r="V244" s="191">
        <v>5145.3683748199746</v>
      </c>
      <c r="W244" s="197"/>
      <c r="X244" s="89">
        <v>0</v>
      </c>
      <c r="Y244" s="89">
        <f t="shared" si="55"/>
        <v>0</v>
      </c>
      <c r="Z244" s="1"/>
      <c r="AA244" s="1"/>
    </row>
    <row r="245" spans="2:27">
      <c r="B245" s="206">
        <v>4602</v>
      </c>
      <c r="C245" t="s">
        <v>272</v>
      </c>
      <c r="D245" s="1">
        <v>178937</v>
      </c>
      <c r="E245" s="86">
        <f t="shared" si="48"/>
        <v>10309.806407006223</v>
      </c>
      <c r="F245" s="87">
        <f t="shared" si="42"/>
        <v>1.0021419664458311</v>
      </c>
      <c r="G245" s="189">
        <f t="shared" si="49"/>
        <v>-13.904924253395293</v>
      </c>
      <c r="H245" s="189">
        <f t="shared" si="43"/>
        <v>-241.33386534192871</v>
      </c>
      <c r="I245" s="189">
        <f t="shared" si="44"/>
        <v>0</v>
      </c>
      <c r="J245" s="88">
        <f t="shared" si="45"/>
        <v>0</v>
      </c>
      <c r="K245" s="189">
        <f t="shared" si="50"/>
        <v>-71.533471790277105</v>
      </c>
      <c r="L245" s="88">
        <f t="shared" si="46"/>
        <v>-1241.5349363920495</v>
      </c>
      <c r="M245" s="89">
        <f t="shared" si="51"/>
        <v>-1482.8688017339782</v>
      </c>
      <c r="N245" s="89">
        <f t="shared" si="52"/>
        <v>177454.13119826603</v>
      </c>
      <c r="O245" s="89">
        <f t="shared" si="53"/>
        <v>10224.368010962549</v>
      </c>
      <c r="P245" s="90">
        <f t="shared" si="47"/>
        <v>0.9938371158171132</v>
      </c>
      <c r="Q245" s="195">
        <v>1043.1426986246001</v>
      </c>
      <c r="R245" s="93">
        <f t="shared" si="54"/>
        <v>1.2954178105036303</v>
      </c>
      <c r="S245" s="93">
        <f t="shared" si="54"/>
        <v>1.3037498756143548</v>
      </c>
      <c r="T245" s="92">
        <v>17356</v>
      </c>
      <c r="U245" s="191">
        <v>77954</v>
      </c>
      <c r="V245" s="191">
        <v>4475.2281990929441</v>
      </c>
      <c r="W245" s="197"/>
      <c r="X245" s="89">
        <v>0</v>
      </c>
      <c r="Y245" s="89">
        <f t="shared" si="55"/>
        <v>0</v>
      </c>
      <c r="Z245" s="1"/>
    </row>
    <row r="246" spans="2:27">
      <c r="B246" s="206">
        <v>4611</v>
      </c>
      <c r="C246" t="s">
        <v>273</v>
      </c>
      <c r="D246" s="1">
        <v>39991</v>
      </c>
      <c r="E246" s="86">
        <f t="shared" si="48"/>
        <v>9718.3475091130022</v>
      </c>
      <c r="F246" s="87">
        <f t="shared" si="42"/>
        <v>0.94465051029164004</v>
      </c>
      <c r="G246" s="189">
        <f t="shared" si="49"/>
        <v>364.62877039826594</v>
      </c>
      <c r="H246" s="189">
        <f t="shared" si="43"/>
        <v>1500.4473901888643</v>
      </c>
      <c r="I246" s="189">
        <f t="shared" si="44"/>
        <v>0</v>
      </c>
      <c r="J246" s="88">
        <f t="shared" si="45"/>
        <v>0</v>
      </c>
      <c r="K246" s="189">
        <f t="shared" si="50"/>
        <v>-71.533471790277105</v>
      </c>
      <c r="L246" s="88">
        <f t="shared" si="46"/>
        <v>-294.36023641699029</v>
      </c>
      <c r="M246" s="89">
        <f t="shared" si="51"/>
        <v>1206.087153771874</v>
      </c>
      <c r="N246" s="89">
        <f t="shared" si="52"/>
        <v>41197.087153771878</v>
      </c>
      <c r="O246" s="89">
        <f t="shared" si="53"/>
        <v>10011.44280772099</v>
      </c>
      <c r="P246" s="90">
        <f t="shared" si="47"/>
        <v>0.97314019160160448</v>
      </c>
      <c r="Q246" s="195">
        <v>-201.45926452868298</v>
      </c>
      <c r="R246" s="93">
        <f t="shared" si="54"/>
        <v>1.1258239421645757</v>
      </c>
      <c r="S246" s="93">
        <f t="shared" si="54"/>
        <v>1.1144586622793706</v>
      </c>
      <c r="T246" s="92">
        <v>4115</v>
      </c>
      <c r="U246" s="191">
        <v>18812</v>
      </c>
      <c r="V246" s="191">
        <v>4596.1397507940383</v>
      </c>
      <c r="W246" s="197"/>
      <c r="X246" s="89">
        <v>0</v>
      </c>
      <c r="Y246" s="89">
        <f t="shared" si="55"/>
        <v>0</v>
      </c>
      <c r="Z246" s="1"/>
    </row>
    <row r="247" spans="2:27">
      <c r="B247" s="206">
        <v>4612</v>
      </c>
      <c r="C247" t="s">
        <v>274</v>
      </c>
      <c r="D247" s="1">
        <v>55890</v>
      </c>
      <c r="E247" s="86">
        <f t="shared" si="48"/>
        <v>9693.0280957336108</v>
      </c>
      <c r="F247" s="87">
        <f t="shared" si="42"/>
        <v>0.94218939262254053</v>
      </c>
      <c r="G247" s="189">
        <f t="shared" si="49"/>
        <v>380.8331949610764</v>
      </c>
      <c r="H247" s="189">
        <f t="shared" si="43"/>
        <v>2195.8842021455666</v>
      </c>
      <c r="I247" s="189">
        <f t="shared" si="44"/>
        <v>0</v>
      </c>
      <c r="J247" s="88">
        <f t="shared" si="45"/>
        <v>0</v>
      </c>
      <c r="K247" s="189">
        <f t="shared" si="50"/>
        <v>-71.533471790277105</v>
      </c>
      <c r="L247" s="88">
        <f t="shared" si="46"/>
        <v>-412.46199834273779</v>
      </c>
      <c r="M247" s="89">
        <f t="shared" si="51"/>
        <v>1783.4222038028288</v>
      </c>
      <c r="N247" s="89">
        <f t="shared" si="52"/>
        <v>57673.422203802831</v>
      </c>
      <c r="O247" s="89">
        <f t="shared" si="53"/>
        <v>10002.32781890441</v>
      </c>
      <c r="P247" s="90">
        <f t="shared" si="47"/>
        <v>0.97225418924072882</v>
      </c>
      <c r="Q247" s="195">
        <v>652.06713990950857</v>
      </c>
      <c r="R247" s="93">
        <f t="shared" si="54"/>
        <v>1.2027351909510109</v>
      </c>
      <c r="S247" s="93">
        <f t="shared" si="54"/>
        <v>1.197386891840134</v>
      </c>
      <c r="T247" s="92">
        <v>5766</v>
      </c>
      <c r="U247" s="191">
        <v>25373</v>
      </c>
      <c r="V247" s="191">
        <v>4411.1613351877613</v>
      </c>
      <c r="W247" s="197"/>
      <c r="X247" s="89">
        <v>0</v>
      </c>
      <c r="Y247" s="89">
        <f t="shared" si="55"/>
        <v>0</v>
      </c>
      <c r="Z247" s="1"/>
    </row>
    <row r="248" spans="2:27">
      <c r="B248" s="206">
        <v>4613</v>
      </c>
      <c r="C248" t="s">
        <v>275</v>
      </c>
      <c r="D248" s="1">
        <v>136900</v>
      </c>
      <c r="E248" s="86">
        <f t="shared" si="48"/>
        <v>10924.906232543293</v>
      </c>
      <c r="F248" s="87">
        <f t="shared" si="42"/>
        <v>1.0619313867695055</v>
      </c>
      <c r="G248" s="189">
        <f t="shared" si="49"/>
        <v>-407.56881259712043</v>
      </c>
      <c r="H248" s="189">
        <f t="shared" si="43"/>
        <v>-5107.2447906545158</v>
      </c>
      <c r="I248" s="189">
        <f t="shared" si="44"/>
        <v>0</v>
      </c>
      <c r="J248" s="88">
        <f t="shared" si="45"/>
        <v>0</v>
      </c>
      <c r="K248" s="189">
        <f t="shared" si="50"/>
        <v>-71.533471790277105</v>
      </c>
      <c r="L248" s="88">
        <f t="shared" si="46"/>
        <v>-896.38593500396235</v>
      </c>
      <c r="M248" s="89">
        <f t="shared" si="51"/>
        <v>-6003.6307256584778</v>
      </c>
      <c r="N248" s="89">
        <f t="shared" si="52"/>
        <v>130896.36927434152</v>
      </c>
      <c r="O248" s="89">
        <f t="shared" si="53"/>
        <v>10445.803948155895</v>
      </c>
      <c r="P248" s="90">
        <f t="shared" si="47"/>
        <v>1.015361307133636</v>
      </c>
      <c r="Q248" s="195">
        <v>-520.31369229864686</v>
      </c>
      <c r="R248" s="93">
        <f t="shared" si="54"/>
        <v>1.072013440087179</v>
      </c>
      <c r="S248" s="93">
        <f t="shared" si="54"/>
        <v>1.0445651733044425</v>
      </c>
      <c r="T248" s="92">
        <v>12531</v>
      </c>
      <c r="U248" s="191">
        <v>66071</v>
      </c>
      <c r="V248" s="191">
        <v>5343.3885968459363</v>
      </c>
      <c r="W248" s="197"/>
      <c r="X248" s="89">
        <v>0</v>
      </c>
      <c r="Y248" s="89">
        <f t="shared" si="55"/>
        <v>0</v>
      </c>
      <c r="Z248" s="1"/>
    </row>
    <row r="249" spans="2:27">
      <c r="B249" s="206">
        <v>4614</v>
      </c>
      <c r="C249" t="s">
        <v>276</v>
      </c>
      <c r="D249" s="1">
        <v>243880</v>
      </c>
      <c r="E249" s="86">
        <f t="shared" si="48"/>
        <v>12652.002490143183</v>
      </c>
      <c r="F249" s="87">
        <f t="shared" si="42"/>
        <v>1.2298099648440846</v>
      </c>
      <c r="G249" s="189">
        <f t="shared" si="49"/>
        <v>-1512.9104174610495</v>
      </c>
      <c r="H249" s="189">
        <f t="shared" si="43"/>
        <v>-29162.861206979189</v>
      </c>
      <c r="I249" s="189">
        <f t="shared" si="44"/>
        <v>0</v>
      </c>
      <c r="J249" s="88">
        <f t="shared" si="45"/>
        <v>0</v>
      </c>
      <c r="K249" s="189">
        <f t="shared" si="50"/>
        <v>-71.533471790277105</v>
      </c>
      <c r="L249" s="88">
        <f t="shared" si="46"/>
        <v>-1378.8792022293815</v>
      </c>
      <c r="M249" s="89">
        <f t="shared" si="51"/>
        <v>-30541.740409208571</v>
      </c>
      <c r="N249" s="89">
        <f t="shared" si="52"/>
        <v>213338.25959079142</v>
      </c>
      <c r="O249" s="89">
        <f t="shared" si="53"/>
        <v>11067.558600891858</v>
      </c>
      <c r="P249" s="90">
        <f t="shared" si="47"/>
        <v>1.0757975952404848</v>
      </c>
      <c r="Q249" s="195">
        <v>-5486.0949655054246</v>
      </c>
      <c r="R249" s="93">
        <f t="shared" si="54"/>
        <v>1.3780642393275737</v>
      </c>
      <c r="S249" s="93">
        <f t="shared" si="54"/>
        <v>1.3871935583621369</v>
      </c>
      <c r="T249" s="92">
        <v>19276</v>
      </c>
      <c r="U249" s="191">
        <v>102554</v>
      </c>
      <c r="V249" s="191">
        <v>5299.9483204134367</v>
      </c>
      <c r="W249" s="197"/>
      <c r="X249" s="89">
        <v>0</v>
      </c>
      <c r="Y249" s="89">
        <f t="shared" si="55"/>
        <v>0</v>
      </c>
      <c r="Z249" s="1"/>
    </row>
    <row r="250" spans="2:27">
      <c r="B250" s="206">
        <v>4615</v>
      </c>
      <c r="C250" t="s">
        <v>277</v>
      </c>
      <c r="D250" s="1">
        <v>33230</v>
      </c>
      <c r="E250" s="86">
        <f t="shared" si="48"/>
        <v>10265.678097003398</v>
      </c>
      <c r="F250" s="87">
        <f t="shared" si="42"/>
        <v>0.99785257151285645</v>
      </c>
      <c r="G250" s="189">
        <f t="shared" si="49"/>
        <v>14.337194148412673</v>
      </c>
      <c r="H250" s="189">
        <f t="shared" si="43"/>
        <v>46.409497458411828</v>
      </c>
      <c r="I250" s="189">
        <f t="shared" si="44"/>
        <v>0</v>
      </c>
      <c r="J250" s="88">
        <f t="shared" si="45"/>
        <v>0</v>
      </c>
      <c r="K250" s="189">
        <f t="shared" si="50"/>
        <v>-71.533471790277105</v>
      </c>
      <c r="L250" s="88">
        <f t="shared" si="46"/>
        <v>-231.55384818512698</v>
      </c>
      <c r="M250" s="89">
        <f t="shared" si="51"/>
        <v>-185.14435072671515</v>
      </c>
      <c r="N250" s="89">
        <f t="shared" si="52"/>
        <v>33044.855649273282</v>
      </c>
      <c r="O250" s="89">
        <f t="shared" si="53"/>
        <v>10208.481819361532</v>
      </c>
      <c r="P250" s="90">
        <f t="shared" si="47"/>
        <v>0.99229293364124238</v>
      </c>
      <c r="Q250" s="195">
        <v>305.38137563078089</v>
      </c>
      <c r="R250" s="93">
        <f t="shared" si="54"/>
        <v>1.3025221729490022</v>
      </c>
      <c r="S250" s="93">
        <f t="shared" si="54"/>
        <v>1.281894078103305</v>
      </c>
      <c r="T250" s="92">
        <v>3237</v>
      </c>
      <c r="U250" s="191">
        <v>14432</v>
      </c>
      <c r="V250" s="191">
        <v>4498.753117206983</v>
      </c>
      <c r="W250" s="197"/>
      <c r="X250" s="89">
        <v>0</v>
      </c>
      <c r="Y250" s="89">
        <f t="shared" si="55"/>
        <v>0</v>
      </c>
      <c r="Z250" s="1"/>
    </row>
    <row r="251" spans="2:27">
      <c r="B251" s="206">
        <v>4616</v>
      </c>
      <c r="C251" t="s">
        <v>278</v>
      </c>
      <c r="D251" s="1">
        <v>29167</v>
      </c>
      <c r="E251" s="86">
        <f t="shared" si="48"/>
        <v>9553.5538814281026</v>
      </c>
      <c r="F251" s="87">
        <f t="shared" si="42"/>
        <v>0.92863210959755338</v>
      </c>
      <c r="G251" s="189">
        <f t="shared" si="49"/>
        <v>470.09669211660162</v>
      </c>
      <c r="H251" s="189">
        <f t="shared" si="43"/>
        <v>1435.2052010319849</v>
      </c>
      <c r="I251" s="189">
        <f t="shared" si="44"/>
        <v>0</v>
      </c>
      <c r="J251" s="88">
        <f t="shared" si="45"/>
        <v>0</v>
      </c>
      <c r="K251" s="189">
        <f t="shared" si="50"/>
        <v>-71.533471790277105</v>
      </c>
      <c r="L251" s="88">
        <f t="shared" si="46"/>
        <v>-218.391689375716</v>
      </c>
      <c r="M251" s="89">
        <f t="shared" si="51"/>
        <v>1216.8135116562689</v>
      </c>
      <c r="N251" s="89">
        <f t="shared" si="52"/>
        <v>30383.81351165627</v>
      </c>
      <c r="O251" s="89">
        <f t="shared" si="53"/>
        <v>9952.1171017544275</v>
      </c>
      <c r="P251" s="90">
        <f t="shared" si="47"/>
        <v>0.96737356735173341</v>
      </c>
      <c r="Q251" s="195">
        <v>909.45731844324314</v>
      </c>
      <c r="R251" s="93">
        <f t="shared" si="54"/>
        <v>0.71934685215751004</v>
      </c>
      <c r="S251" s="93">
        <f t="shared" si="54"/>
        <v>0.68161470702336213</v>
      </c>
      <c r="T251" s="92">
        <v>3053</v>
      </c>
      <c r="U251" s="191">
        <v>16964</v>
      </c>
      <c r="V251" s="191">
        <v>5681.1788345612858</v>
      </c>
      <c r="W251" s="197"/>
      <c r="X251" s="89">
        <v>0</v>
      </c>
      <c r="Y251" s="89">
        <f t="shared" si="55"/>
        <v>0</v>
      </c>
      <c r="Z251" s="1"/>
    </row>
    <row r="252" spans="2:27">
      <c r="B252" s="206">
        <v>4617</v>
      </c>
      <c r="C252" t="s">
        <v>279</v>
      </c>
      <c r="D252" s="1">
        <v>148877</v>
      </c>
      <c r="E252" s="86">
        <f t="shared" si="48"/>
        <v>11247.884557268057</v>
      </c>
      <c r="F252" s="87">
        <f t="shared" si="42"/>
        <v>1.0933257816476769</v>
      </c>
      <c r="G252" s="189">
        <f t="shared" si="49"/>
        <v>-614.27494042096896</v>
      </c>
      <c r="H252" s="189">
        <f t="shared" si="43"/>
        <v>-8130.5431114119447</v>
      </c>
      <c r="I252" s="189">
        <f t="shared" si="44"/>
        <v>0</v>
      </c>
      <c r="J252" s="88">
        <f t="shared" si="45"/>
        <v>0</v>
      </c>
      <c r="K252" s="189">
        <f t="shared" si="50"/>
        <v>-71.533471790277105</v>
      </c>
      <c r="L252" s="88">
        <f t="shared" si="46"/>
        <v>-946.81703261610778</v>
      </c>
      <c r="M252" s="89">
        <f t="shared" si="51"/>
        <v>-9077.3601440280527</v>
      </c>
      <c r="N252" s="89">
        <f t="shared" si="52"/>
        <v>139799.63985597194</v>
      </c>
      <c r="O252" s="89">
        <f t="shared" si="53"/>
        <v>10562.07614505681</v>
      </c>
      <c r="P252" s="90">
        <f t="shared" si="47"/>
        <v>1.0266632892897778</v>
      </c>
      <c r="Q252" s="195">
        <v>-8481.1881470963763</v>
      </c>
      <c r="R252" s="93">
        <f t="shared" si="54"/>
        <v>0.98030034983173497</v>
      </c>
      <c r="S252" s="93">
        <f t="shared" si="54"/>
        <v>0.97117385229926778</v>
      </c>
      <c r="T252" s="92">
        <v>13236</v>
      </c>
      <c r="U252" s="191">
        <v>75179</v>
      </c>
      <c r="V252" s="191">
        <v>5706.1859582542693</v>
      </c>
      <c r="W252" s="197"/>
      <c r="X252" s="89">
        <v>0</v>
      </c>
      <c r="Y252" s="89">
        <f t="shared" si="55"/>
        <v>0</v>
      </c>
      <c r="Z252" s="1"/>
      <c r="AA252" s="1"/>
    </row>
    <row r="253" spans="2:27">
      <c r="B253" s="206">
        <v>4618</v>
      </c>
      <c r="C253" t="s">
        <v>280</v>
      </c>
      <c r="D253" s="1">
        <v>145888</v>
      </c>
      <c r="E253" s="86">
        <f t="shared" si="48"/>
        <v>13348.705279531523</v>
      </c>
      <c r="F253" s="87">
        <f t="shared" si="42"/>
        <v>1.2975314210793303</v>
      </c>
      <c r="G253" s="189">
        <f t="shared" si="49"/>
        <v>-1958.8002026695874</v>
      </c>
      <c r="H253" s="189">
        <f t="shared" si="43"/>
        <v>-21407.727414975921</v>
      </c>
      <c r="I253" s="189">
        <f t="shared" si="44"/>
        <v>0</v>
      </c>
      <c r="J253" s="88">
        <f t="shared" si="45"/>
        <v>0</v>
      </c>
      <c r="K253" s="189">
        <f t="shared" si="50"/>
        <v>-71.533471790277105</v>
      </c>
      <c r="L253" s="88">
        <f t="shared" si="46"/>
        <v>-781.78931319593846</v>
      </c>
      <c r="M253" s="89">
        <f t="shared" si="51"/>
        <v>-22189.51672817186</v>
      </c>
      <c r="N253" s="89">
        <f t="shared" si="52"/>
        <v>123698.48327182814</v>
      </c>
      <c r="O253" s="89">
        <f t="shared" si="53"/>
        <v>11318.371605071658</v>
      </c>
      <c r="P253" s="90">
        <f t="shared" si="47"/>
        <v>1.1001773194851729</v>
      </c>
      <c r="Q253" s="195">
        <v>-15616.809016290157</v>
      </c>
      <c r="R253" s="93">
        <f t="shared" si="54"/>
        <v>0.89817453192292174</v>
      </c>
      <c r="S253" s="93">
        <f t="shared" si="54"/>
        <v>0.90720601473562135</v>
      </c>
      <c r="T253" s="92">
        <v>10929</v>
      </c>
      <c r="U253" s="191">
        <v>76857</v>
      </c>
      <c r="V253" s="191">
        <v>6999.089336126036</v>
      </c>
      <c r="W253" s="197"/>
      <c r="X253" s="89">
        <v>0</v>
      </c>
      <c r="Y253" s="89">
        <f t="shared" si="55"/>
        <v>0</v>
      </c>
      <c r="Z253" s="1"/>
    </row>
    <row r="254" spans="2:27">
      <c r="B254" s="206">
        <v>4619</v>
      </c>
      <c r="C254" t="s">
        <v>281</v>
      </c>
      <c r="D254" s="1">
        <v>22507</v>
      </c>
      <c r="E254" s="86">
        <f t="shared" si="48"/>
        <v>22849.746192893403</v>
      </c>
      <c r="F254" s="87">
        <f t="shared" si="42"/>
        <v>2.221059123571234</v>
      </c>
      <c r="G254" s="189">
        <f t="shared" si="49"/>
        <v>-8039.4663872211904</v>
      </c>
      <c r="H254" s="189">
        <f t="shared" si="43"/>
        <v>-7918.8743914128727</v>
      </c>
      <c r="I254" s="189">
        <f t="shared" si="44"/>
        <v>0</v>
      </c>
      <c r="J254" s="88">
        <f t="shared" si="45"/>
        <v>0</v>
      </c>
      <c r="K254" s="189">
        <f t="shared" si="50"/>
        <v>-71.533471790277105</v>
      </c>
      <c r="L254" s="88">
        <f t="shared" si="46"/>
        <v>-70.460469713422953</v>
      </c>
      <c r="M254" s="89">
        <f t="shared" si="51"/>
        <v>-7989.3348611262954</v>
      </c>
      <c r="N254" s="89">
        <f t="shared" si="52"/>
        <v>14517.665138873705</v>
      </c>
      <c r="O254" s="89">
        <f t="shared" si="53"/>
        <v>14738.746333881934</v>
      </c>
      <c r="P254" s="90">
        <f t="shared" si="47"/>
        <v>1.4326472923822584</v>
      </c>
      <c r="Q254" s="195">
        <v>-7947.0282808167085</v>
      </c>
      <c r="R254" s="93">
        <f t="shared" si="54"/>
        <v>0.29813127234975201</v>
      </c>
      <c r="S254" s="93">
        <f t="shared" si="54"/>
        <v>0.27440907650985791</v>
      </c>
      <c r="T254" s="92">
        <v>985</v>
      </c>
      <c r="U254" s="191">
        <v>17338</v>
      </c>
      <c r="V254" s="191">
        <v>17929.679420889352</v>
      </c>
      <c r="W254" s="197"/>
      <c r="X254" s="89">
        <v>0</v>
      </c>
      <c r="Y254" s="89">
        <f t="shared" si="55"/>
        <v>0</v>
      </c>
      <c r="Z254" s="1"/>
    </row>
    <row r="255" spans="2:27">
      <c r="B255" s="206">
        <v>4620</v>
      </c>
      <c r="C255" t="s">
        <v>282</v>
      </c>
      <c r="D255" s="1">
        <v>13927</v>
      </c>
      <c r="E255" s="86">
        <f t="shared" si="48"/>
        <v>12501.795332136446</v>
      </c>
      <c r="F255" s="87">
        <f t="shared" si="42"/>
        <v>1.2152094097263069</v>
      </c>
      <c r="G255" s="189">
        <f t="shared" si="49"/>
        <v>-1416.7778363367379</v>
      </c>
      <c r="H255" s="189">
        <f t="shared" si="43"/>
        <v>-1578.290509679126</v>
      </c>
      <c r="I255" s="189">
        <f t="shared" si="44"/>
        <v>0</v>
      </c>
      <c r="J255" s="88">
        <f t="shared" si="45"/>
        <v>0</v>
      </c>
      <c r="K255" s="189">
        <f t="shared" si="50"/>
        <v>-71.533471790277105</v>
      </c>
      <c r="L255" s="88">
        <f t="shared" si="46"/>
        <v>-79.688287574368687</v>
      </c>
      <c r="M255" s="89">
        <f t="shared" si="51"/>
        <v>-1657.9787972534946</v>
      </c>
      <c r="N255" s="89">
        <f t="shared" si="52"/>
        <v>12269.021202746506</v>
      </c>
      <c r="O255" s="89">
        <f t="shared" si="53"/>
        <v>11013.484024009431</v>
      </c>
      <c r="P255" s="90">
        <f t="shared" si="47"/>
        <v>1.0705413953980847</v>
      </c>
      <c r="Q255" s="195">
        <v>-2974.9730965673443</v>
      </c>
      <c r="R255" s="93">
        <f t="shared" si="54"/>
        <v>0.57385015255961125</v>
      </c>
      <c r="S255" s="93">
        <f t="shared" si="54"/>
        <v>0.55407106626173463</v>
      </c>
      <c r="T255" s="92">
        <v>1114</v>
      </c>
      <c r="U255" s="191">
        <v>8849</v>
      </c>
      <c r="V255" s="191">
        <v>8044.545454545455</v>
      </c>
      <c r="W255" s="197"/>
      <c r="X255" s="89">
        <v>0</v>
      </c>
      <c r="Y255" s="89">
        <f t="shared" si="55"/>
        <v>0</v>
      </c>
      <c r="Z255" s="1"/>
      <c r="AA255" s="1"/>
    </row>
    <row r="256" spans="2:27">
      <c r="B256" s="206">
        <v>4621</v>
      </c>
      <c r="C256" t="s">
        <v>283</v>
      </c>
      <c r="D256" s="1">
        <v>159370</v>
      </c>
      <c r="E256" s="86">
        <f t="shared" si="48"/>
        <v>9695.2183963985899</v>
      </c>
      <c r="F256" s="87">
        <f t="shared" si="42"/>
        <v>0.94240229596222092</v>
      </c>
      <c r="G256" s="189">
        <f t="shared" si="49"/>
        <v>379.43140253548978</v>
      </c>
      <c r="H256" s="189">
        <f t="shared" si="43"/>
        <v>6237.0933948783813</v>
      </c>
      <c r="I256" s="189">
        <f t="shared" si="44"/>
        <v>0</v>
      </c>
      <c r="J256" s="88">
        <f t="shared" si="45"/>
        <v>0</v>
      </c>
      <c r="K256" s="189">
        <f t="shared" si="50"/>
        <v>-71.533471790277105</v>
      </c>
      <c r="L256" s="88">
        <f t="shared" si="46"/>
        <v>-1175.8672092885749</v>
      </c>
      <c r="M256" s="89">
        <f t="shared" si="51"/>
        <v>5061.2261855898068</v>
      </c>
      <c r="N256" s="89">
        <f t="shared" si="52"/>
        <v>164431.2261855898</v>
      </c>
      <c r="O256" s="89">
        <f t="shared" si="53"/>
        <v>10003.1163271438</v>
      </c>
      <c r="P256" s="90">
        <f t="shared" si="47"/>
        <v>0.97233083444301349</v>
      </c>
      <c r="Q256" s="195">
        <v>861.10245678675892</v>
      </c>
      <c r="R256" s="90">
        <f t="shared" si="54"/>
        <v>1.0405367340144938</v>
      </c>
      <c r="S256" s="90">
        <f t="shared" si="54"/>
        <v>1.0402884633326579</v>
      </c>
      <c r="T256" s="92">
        <v>16438</v>
      </c>
      <c r="U256" s="191">
        <v>78102</v>
      </c>
      <c r="V256" s="191">
        <v>4751.8861036748594</v>
      </c>
      <c r="W256" s="197"/>
      <c r="X256" s="89">
        <v>0</v>
      </c>
      <c r="Y256" s="89">
        <f t="shared" si="55"/>
        <v>0</v>
      </c>
      <c r="Z256" s="1"/>
    </row>
    <row r="257" spans="2:27">
      <c r="B257" s="206">
        <v>4622</v>
      </c>
      <c r="C257" t="s">
        <v>284</v>
      </c>
      <c r="D257" s="1">
        <v>84357</v>
      </c>
      <c r="E257" s="86">
        <f t="shared" si="48"/>
        <v>9936.0424028268553</v>
      </c>
      <c r="F257" s="87">
        <f t="shared" si="42"/>
        <v>0.96581106173743259</v>
      </c>
      <c r="G257" s="189">
        <f t="shared" si="49"/>
        <v>225.30403842139989</v>
      </c>
      <c r="H257" s="189">
        <f t="shared" si="43"/>
        <v>1912.8312861976851</v>
      </c>
      <c r="I257" s="189">
        <f t="shared" si="44"/>
        <v>0</v>
      </c>
      <c r="J257" s="88">
        <f t="shared" si="45"/>
        <v>0</v>
      </c>
      <c r="K257" s="189">
        <f t="shared" si="50"/>
        <v>-71.533471790277105</v>
      </c>
      <c r="L257" s="88">
        <f t="shared" si="46"/>
        <v>-607.31917549945263</v>
      </c>
      <c r="M257" s="89">
        <f t="shared" si="51"/>
        <v>1305.5121106982324</v>
      </c>
      <c r="N257" s="89">
        <f t="shared" si="52"/>
        <v>85662.512110698226</v>
      </c>
      <c r="O257" s="89">
        <f t="shared" si="53"/>
        <v>10089.812969457977</v>
      </c>
      <c r="P257" s="90">
        <f t="shared" si="47"/>
        <v>0.98075799012208975</v>
      </c>
      <c r="Q257" s="195">
        <v>-583.11279607497022</v>
      </c>
      <c r="R257" s="90">
        <f t="shared" si="54"/>
        <v>1.078372918103873</v>
      </c>
      <c r="S257" s="90">
        <f t="shared" si="54"/>
        <v>1.0849825846278782</v>
      </c>
      <c r="T257" s="92">
        <v>8490</v>
      </c>
      <c r="U257" s="191">
        <v>40588</v>
      </c>
      <c r="V257" s="191">
        <v>4765.5277679934252</v>
      </c>
      <c r="W257" s="197"/>
      <c r="X257" s="89">
        <v>0</v>
      </c>
      <c r="Y257" s="89">
        <f t="shared" si="55"/>
        <v>0</v>
      </c>
      <c r="Z257" s="1"/>
    </row>
    <row r="258" spans="2:27">
      <c r="B258" s="206">
        <v>4623</v>
      </c>
      <c r="C258" t="s">
        <v>285</v>
      </c>
      <c r="D258" s="1">
        <v>25333</v>
      </c>
      <c r="E258" s="86">
        <f t="shared" si="48"/>
        <v>10177.983125753315</v>
      </c>
      <c r="F258" s="87">
        <f t="shared" si="42"/>
        <v>0.98932837547400099</v>
      </c>
      <c r="G258" s="189">
        <f t="shared" si="49"/>
        <v>70.461975748465633</v>
      </c>
      <c r="H258" s="189">
        <f t="shared" si="43"/>
        <v>175.37985763793094</v>
      </c>
      <c r="I258" s="189">
        <f t="shared" si="44"/>
        <v>0</v>
      </c>
      <c r="J258" s="88">
        <f t="shared" si="45"/>
        <v>0</v>
      </c>
      <c r="K258" s="189">
        <f t="shared" si="50"/>
        <v>-71.533471790277105</v>
      </c>
      <c r="L258" s="88">
        <f t="shared" si="46"/>
        <v>-178.04681128599972</v>
      </c>
      <c r="M258" s="89">
        <f t="shared" si="51"/>
        <v>-2.6669536480687839</v>
      </c>
      <c r="N258" s="89">
        <f t="shared" si="52"/>
        <v>25330.333046351931</v>
      </c>
      <c r="O258" s="89">
        <f t="shared" si="53"/>
        <v>10176.911629711503</v>
      </c>
      <c r="P258" s="90">
        <f t="shared" si="47"/>
        <v>0.98922422306725455</v>
      </c>
      <c r="Q258" s="195">
        <v>-794.6751177185638</v>
      </c>
      <c r="R258" s="90">
        <f t="shared" si="54"/>
        <v>1.0514211677058871</v>
      </c>
      <c r="S258" s="90">
        <f t="shared" si="54"/>
        <v>1.0530695575553897</v>
      </c>
      <c r="T258" s="92">
        <v>2489</v>
      </c>
      <c r="U258" s="191">
        <v>12349</v>
      </c>
      <c r="V258" s="191">
        <v>4957.4468085106382</v>
      </c>
      <c r="W258" s="197"/>
      <c r="X258" s="89">
        <v>0</v>
      </c>
      <c r="Y258" s="89">
        <f t="shared" si="55"/>
        <v>0</v>
      </c>
      <c r="Z258" s="1"/>
      <c r="AA258" s="1"/>
    </row>
    <row r="259" spans="2:27">
      <c r="B259" s="206">
        <v>4624</v>
      </c>
      <c r="C259" t="s">
        <v>286</v>
      </c>
      <c r="D259" s="1">
        <v>276312</v>
      </c>
      <c r="E259" s="86">
        <f t="shared" si="48"/>
        <v>10328.262250962509</v>
      </c>
      <c r="F259" s="87">
        <f t="shared" si="42"/>
        <v>1.0039359260047809</v>
      </c>
      <c r="G259" s="189">
        <f t="shared" si="49"/>
        <v>-25.716664385418408</v>
      </c>
      <c r="H259" s="189">
        <f t="shared" si="43"/>
        <v>-687.99792230309868</v>
      </c>
      <c r="I259" s="189">
        <f t="shared" si="44"/>
        <v>0</v>
      </c>
      <c r="J259" s="88">
        <f t="shared" si="45"/>
        <v>0</v>
      </c>
      <c r="K259" s="189">
        <f t="shared" si="50"/>
        <v>-71.533471790277105</v>
      </c>
      <c r="L259" s="88">
        <f t="shared" si="46"/>
        <v>-1913.7349708052834</v>
      </c>
      <c r="M259" s="89">
        <f t="shared" si="51"/>
        <v>-2601.7328931083821</v>
      </c>
      <c r="N259" s="89">
        <f t="shared" si="52"/>
        <v>273710.26710689161</v>
      </c>
      <c r="O259" s="89">
        <f t="shared" si="53"/>
        <v>10231.012114786812</v>
      </c>
      <c r="P259" s="90">
        <f t="shared" si="47"/>
        <v>0.99448294125833514</v>
      </c>
      <c r="Q259" s="195">
        <v>1991.6999018382057</v>
      </c>
      <c r="R259" s="90">
        <f t="shared" si="54"/>
        <v>1.1966483289343977</v>
      </c>
      <c r="S259" s="90">
        <f t="shared" si="54"/>
        <v>1.1629017411426719</v>
      </c>
      <c r="T259" s="92">
        <v>26753</v>
      </c>
      <c r="U259" s="191">
        <v>125788</v>
      </c>
      <c r="V259" s="191">
        <v>4775.1879128388127</v>
      </c>
      <c r="W259" s="197"/>
      <c r="X259" s="89">
        <v>0</v>
      </c>
      <c r="Y259" s="89">
        <f t="shared" si="55"/>
        <v>0</v>
      </c>
      <c r="Z259" s="1"/>
    </row>
    <row r="260" spans="2:27">
      <c r="B260" s="206">
        <v>4625</v>
      </c>
      <c r="C260" t="s">
        <v>287</v>
      </c>
      <c r="D260" s="1">
        <v>90560</v>
      </c>
      <c r="E260" s="86">
        <f t="shared" si="48"/>
        <v>16420.670897552132</v>
      </c>
      <c r="F260" s="87">
        <f t="shared" si="42"/>
        <v>1.5961350556931744</v>
      </c>
      <c r="G260" s="189">
        <f t="shared" si="49"/>
        <v>-3924.8581982027777</v>
      </c>
      <c r="H260" s="189">
        <f t="shared" si="43"/>
        <v>-21645.592963088318</v>
      </c>
      <c r="I260" s="189">
        <f t="shared" si="44"/>
        <v>0</v>
      </c>
      <c r="J260" s="88">
        <f t="shared" si="45"/>
        <v>0</v>
      </c>
      <c r="K260" s="189">
        <f t="shared" si="50"/>
        <v>-71.533471790277105</v>
      </c>
      <c r="L260" s="88">
        <f t="shared" si="46"/>
        <v>-394.50709692337824</v>
      </c>
      <c r="M260" s="89">
        <f t="shared" si="51"/>
        <v>-22040.100060011697</v>
      </c>
      <c r="N260" s="89">
        <f t="shared" si="52"/>
        <v>68519.899939988303</v>
      </c>
      <c r="O260" s="89">
        <f t="shared" si="53"/>
        <v>12424.279227559076</v>
      </c>
      <c r="P260" s="90">
        <f t="shared" si="47"/>
        <v>1.2076746279461568</v>
      </c>
      <c r="Q260" s="195">
        <v>-110.46839462349817</v>
      </c>
      <c r="R260" s="90">
        <f t="shared" si="54"/>
        <v>0.21413632219659998</v>
      </c>
      <c r="S260" s="90">
        <f t="shared" si="54"/>
        <v>0.19696449388629461</v>
      </c>
      <c r="T260" s="92">
        <v>5515</v>
      </c>
      <c r="U260" s="191">
        <v>74588</v>
      </c>
      <c r="V260" s="191">
        <v>13718.594813316167</v>
      </c>
      <c r="W260" s="197"/>
      <c r="X260" s="89">
        <v>0</v>
      </c>
      <c r="Y260" s="89">
        <f t="shared" si="55"/>
        <v>0</v>
      </c>
      <c r="Z260" s="1"/>
      <c r="AA260" s="1"/>
    </row>
    <row r="261" spans="2:27">
      <c r="B261" s="206">
        <v>4626</v>
      </c>
      <c r="C261" t="s">
        <v>288</v>
      </c>
      <c r="D261" s="1">
        <v>418837</v>
      </c>
      <c r="E261" s="86">
        <f t="shared" si="48"/>
        <v>10305.774956324894</v>
      </c>
      <c r="F261" s="87">
        <f t="shared" si="42"/>
        <v>1.0017500981843019</v>
      </c>
      <c r="G261" s="189">
        <f t="shared" si="49"/>
        <v>-11.324795817345148</v>
      </c>
      <c r="H261" s="189">
        <f t="shared" si="43"/>
        <v>-460.25102681272421</v>
      </c>
      <c r="I261" s="189">
        <f t="shared" si="44"/>
        <v>0</v>
      </c>
      <c r="J261" s="88">
        <f t="shared" si="45"/>
        <v>0</v>
      </c>
      <c r="K261" s="189">
        <f t="shared" si="50"/>
        <v>-71.533471790277105</v>
      </c>
      <c r="L261" s="88">
        <f t="shared" si="46"/>
        <v>-2907.1918270286519</v>
      </c>
      <c r="M261" s="89">
        <f t="shared" si="51"/>
        <v>-3367.4428538413763</v>
      </c>
      <c r="N261" s="89">
        <f t="shared" si="52"/>
        <v>415469.55714615865</v>
      </c>
      <c r="O261" s="89">
        <f t="shared" si="53"/>
        <v>10222.916688717271</v>
      </c>
      <c r="P261" s="90">
        <f t="shared" si="47"/>
        <v>0.99369604324296268</v>
      </c>
      <c r="Q261" s="195">
        <v>3117.1261312976417</v>
      </c>
      <c r="R261" s="90">
        <f t="shared" si="54"/>
        <v>1.1787533097166518</v>
      </c>
      <c r="S261" s="90">
        <f t="shared" si="54"/>
        <v>1.1500184908389641</v>
      </c>
      <c r="T261" s="92">
        <v>40641</v>
      </c>
      <c r="U261" s="191">
        <v>192237</v>
      </c>
      <c r="V261" s="191">
        <v>4793.3424760004982</v>
      </c>
      <c r="W261" s="197"/>
      <c r="X261" s="89">
        <v>0</v>
      </c>
      <c r="Y261" s="89">
        <f t="shared" si="55"/>
        <v>0</v>
      </c>
      <c r="Z261" s="1"/>
    </row>
    <row r="262" spans="2:27">
      <c r="B262" s="206">
        <v>4627</v>
      </c>
      <c r="C262" t="s">
        <v>289</v>
      </c>
      <c r="D262" s="1">
        <v>302291</v>
      </c>
      <c r="E262" s="86">
        <f t="shared" si="48"/>
        <v>9878.7908496732034</v>
      </c>
      <c r="F262" s="87">
        <f t="shared" si="42"/>
        <v>0.96024605093175064</v>
      </c>
      <c r="G262" s="189">
        <f t="shared" si="49"/>
        <v>261.94503243973713</v>
      </c>
      <c r="H262" s="189">
        <f t="shared" si="43"/>
        <v>8015.5179926559558</v>
      </c>
      <c r="I262" s="189">
        <f t="shared" si="44"/>
        <v>0</v>
      </c>
      <c r="J262" s="88">
        <f t="shared" si="45"/>
        <v>0</v>
      </c>
      <c r="K262" s="189">
        <f t="shared" si="50"/>
        <v>-71.533471790277105</v>
      </c>
      <c r="L262" s="88">
        <f t="shared" si="46"/>
        <v>-2188.9242367824795</v>
      </c>
      <c r="M262" s="89">
        <f t="shared" si="51"/>
        <v>5826.5937558734768</v>
      </c>
      <c r="N262" s="89">
        <f t="shared" si="52"/>
        <v>308117.5937558735</v>
      </c>
      <c r="O262" s="89">
        <f t="shared" si="53"/>
        <v>10069.202410322663</v>
      </c>
      <c r="P262" s="90">
        <f t="shared" si="47"/>
        <v>0.97875458623204437</v>
      </c>
      <c r="Q262" s="195">
        <v>3400.9147279276572</v>
      </c>
      <c r="R262" s="90">
        <f t="shared" si="54"/>
        <v>1.2701507220691053</v>
      </c>
      <c r="S262" s="90">
        <f t="shared" si="54"/>
        <v>1.2536068132121969</v>
      </c>
      <c r="T262" s="92">
        <v>30600</v>
      </c>
      <c r="U262" s="191">
        <v>133159</v>
      </c>
      <c r="V262" s="191">
        <v>4383.5467623530958</v>
      </c>
      <c r="W262" s="197"/>
      <c r="X262" s="89">
        <v>0</v>
      </c>
      <c r="Y262" s="89">
        <f t="shared" si="55"/>
        <v>0</v>
      </c>
      <c r="Z262" s="1"/>
    </row>
    <row r="263" spans="2:27">
      <c r="B263" s="206">
        <v>4628</v>
      </c>
      <c r="C263" t="s">
        <v>290</v>
      </c>
      <c r="D263" s="1">
        <v>42494</v>
      </c>
      <c r="E263" s="86">
        <f t="shared" si="48"/>
        <v>10898.69197230059</v>
      </c>
      <c r="F263" s="87">
        <f t="shared" ref="F263:F326" si="56">E263/E$365</f>
        <v>1.0593832874869922</v>
      </c>
      <c r="G263" s="189">
        <f t="shared" si="49"/>
        <v>-390.79168604179051</v>
      </c>
      <c r="H263" s="189">
        <f t="shared" ref="H263:H326" si="57">G263*T263/1000</f>
        <v>-1523.6967838769413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-71.533471790277105</v>
      </c>
      <c r="L263" s="88">
        <f t="shared" ref="L263:L326" si="60">K263*T263/1000</f>
        <v>-278.90900651029045</v>
      </c>
      <c r="M263" s="89">
        <f t="shared" si="51"/>
        <v>-1802.6057903872318</v>
      </c>
      <c r="N263" s="89">
        <f t="shared" si="52"/>
        <v>40691.394209612765</v>
      </c>
      <c r="O263" s="89">
        <f t="shared" si="53"/>
        <v>10436.36681446852</v>
      </c>
      <c r="P263" s="90">
        <f t="shared" ref="P263:P326" si="61">O263/O$365</f>
        <v>1.014443991391931</v>
      </c>
      <c r="Q263" s="195">
        <v>-4284.080837985709</v>
      </c>
      <c r="R263" s="90">
        <f t="shared" si="54"/>
        <v>0.89764658598669222</v>
      </c>
      <c r="S263" s="90">
        <f t="shared" si="54"/>
        <v>0.88596576576004937</v>
      </c>
      <c r="T263" s="92">
        <v>3899</v>
      </c>
      <c r="U263" s="191">
        <v>22393</v>
      </c>
      <c r="V263" s="191">
        <v>5778.8387096774195</v>
      </c>
      <c r="W263" s="197"/>
      <c r="X263" s="89">
        <v>0</v>
      </c>
      <c r="Y263" s="89">
        <f t="shared" si="55"/>
        <v>0</v>
      </c>
      <c r="Z263" s="1"/>
    </row>
    <row r="264" spans="2:27">
      <c r="B264" s="206">
        <v>4629</v>
      </c>
      <c r="C264" t="s">
        <v>291</v>
      </c>
      <c r="D264" s="1">
        <v>10863</v>
      </c>
      <c r="E264" s="86">
        <f t="shared" ref="E264:E327" si="62">D264/T264*1000</f>
        <v>27362.720403022671</v>
      </c>
      <c r="F264" s="87">
        <f t="shared" si="56"/>
        <v>2.6597328164530736</v>
      </c>
      <c r="G264" s="189">
        <f t="shared" ref="G264:G327" si="63">($E$365+$Y$365-E264-Y264)*0.64</f>
        <v>-10927.769881703924</v>
      </c>
      <c r="H264" s="189">
        <f t="shared" si="57"/>
        <v>-4338.3246430364579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-71.533471790277105</v>
      </c>
      <c r="L264" s="88">
        <f t="shared" si="60"/>
        <v>-28.398788300740012</v>
      </c>
      <c r="M264" s="89">
        <f t="shared" ref="M264:M327" si="65">+H264+L264</f>
        <v>-4366.7234313371982</v>
      </c>
      <c r="N264" s="89">
        <f t="shared" ref="N264:N327" si="66">D264+M264</f>
        <v>6496.2765686628018</v>
      </c>
      <c r="O264" s="89">
        <f t="shared" ref="O264:O327" si="67">N264/T264*1000</f>
        <v>16363.417049528469</v>
      </c>
      <c r="P264" s="90">
        <f t="shared" si="61"/>
        <v>1.5905698218197204</v>
      </c>
      <c r="Q264" s="195">
        <v>-4847.8909958143959</v>
      </c>
      <c r="R264" s="90">
        <f t="shared" ref="R264:S327" si="68">(D264-U264)/U264</f>
        <v>0.19046575342465755</v>
      </c>
      <c r="S264" s="90">
        <f t="shared" si="68"/>
        <v>0.1754724819709465</v>
      </c>
      <c r="T264" s="92">
        <v>397</v>
      </c>
      <c r="U264" s="191">
        <v>9125</v>
      </c>
      <c r="V264" s="191">
        <v>23278.061224489797</v>
      </c>
      <c r="W264" s="197"/>
      <c r="X264" s="89">
        <v>0</v>
      </c>
      <c r="Y264" s="89">
        <f t="shared" ref="Y264:Y327" si="69">X264*1000/T264</f>
        <v>0</v>
      </c>
      <c r="Z264" s="1"/>
    </row>
    <row r="265" spans="2:27">
      <c r="B265" s="206">
        <v>4630</v>
      </c>
      <c r="C265" t="s">
        <v>292</v>
      </c>
      <c r="D265" s="1">
        <v>73764</v>
      </c>
      <c r="E265" s="86">
        <f t="shared" si="62"/>
        <v>8961.7300449520117</v>
      </c>
      <c r="F265" s="87">
        <f t="shared" si="56"/>
        <v>0.87110518039424467</v>
      </c>
      <c r="G265" s="189">
        <f t="shared" si="63"/>
        <v>848.86394746129986</v>
      </c>
      <c r="H265" s="189">
        <f t="shared" si="57"/>
        <v>6986.9991515539596</v>
      </c>
      <c r="I265" s="189">
        <f t="shared" si="58"/>
        <v>104.13967256778841</v>
      </c>
      <c r="J265" s="88">
        <f t="shared" si="59"/>
        <v>857.1736449054664</v>
      </c>
      <c r="K265" s="189">
        <f t="shared" si="64"/>
        <v>32.606200777511305</v>
      </c>
      <c r="L265" s="88">
        <f t="shared" si="60"/>
        <v>268.38163859969552</v>
      </c>
      <c r="M265" s="89">
        <f t="shared" si="65"/>
        <v>7255.3807901536547</v>
      </c>
      <c r="N265" s="89">
        <f t="shared" si="66"/>
        <v>81019.380790153649</v>
      </c>
      <c r="O265" s="89">
        <f t="shared" si="67"/>
        <v>9843.2001931908217</v>
      </c>
      <c r="P265" s="90">
        <f t="shared" si="61"/>
        <v>0.95678653975701955</v>
      </c>
      <c r="Q265" s="195">
        <v>2418.8363488140676</v>
      </c>
      <c r="R265" s="90">
        <f t="shared" si="68"/>
        <v>1.1792076575378889</v>
      </c>
      <c r="S265" s="90">
        <f t="shared" si="68"/>
        <v>1.1635870462154816</v>
      </c>
      <c r="T265" s="92">
        <v>8231</v>
      </c>
      <c r="U265" s="191">
        <v>33849</v>
      </c>
      <c r="V265" s="191">
        <v>4142.070484581498</v>
      </c>
      <c r="W265" s="197"/>
      <c r="X265" s="89">
        <v>0</v>
      </c>
      <c r="Y265" s="89">
        <f t="shared" si="69"/>
        <v>0</v>
      </c>
      <c r="Z265" s="1"/>
      <c r="AA265" s="1"/>
    </row>
    <row r="266" spans="2:27">
      <c r="B266" s="206">
        <v>4631</v>
      </c>
      <c r="C266" t="s">
        <v>293</v>
      </c>
      <c r="D266" s="1">
        <v>305575</v>
      </c>
      <c r="E266" s="86">
        <f t="shared" si="62"/>
        <v>10089.978537229652</v>
      </c>
      <c r="F266" s="87">
        <f t="shared" si="56"/>
        <v>0.98077408377174102</v>
      </c>
      <c r="G266" s="189">
        <f t="shared" si="63"/>
        <v>126.78491240361008</v>
      </c>
      <c r="H266" s="189">
        <f t="shared" si="57"/>
        <v>3839.6810721433312</v>
      </c>
      <c r="I266" s="189">
        <f t="shared" si="58"/>
        <v>0</v>
      </c>
      <c r="J266" s="88">
        <f t="shared" si="59"/>
        <v>0</v>
      </c>
      <c r="K266" s="189">
        <f t="shared" si="64"/>
        <v>-71.533471790277105</v>
      </c>
      <c r="L266" s="88">
        <f t="shared" si="60"/>
        <v>-2166.3911931685425</v>
      </c>
      <c r="M266" s="89">
        <f t="shared" si="65"/>
        <v>1673.2898789747887</v>
      </c>
      <c r="N266" s="89">
        <f t="shared" si="66"/>
        <v>307248.28987897479</v>
      </c>
      <c r="O266" s="89">
        <f t="shared" si="67"/>
        <v>10145.229977842984</v>
      </c>
      <c r="P266" s="90">
        <f t="shared" si="61"/>
        <v>0.98614467805444084</v>
      </c>
      <c r="Q266" s="195">
        <v>2935.3377821990075</v>
      </c>
      <c r="R266" s="90">
        <f t="shared" si="68"/>
        <v>1.3302677434360535</v>
      </c>
      <c r="S266" s="90">
        <f t="shared" si="68"/>
        <v>1.3213421677966748</v>
      </c>
      <c r="T266" s="92">
        <v>30285</v>
      </c>
      <c r="U266" s="191">
        <v>131133</v>
      </c>
      <c r="V266" s="191">
        <v>4346.6140740495212</v>
      </c>
      <c r="W266" s="197"/>
      <c r="X266" s="89">
        <v>0</v>
      </c>
      <c r="Y266" s="89">
        <f t="shared" si="69"/>
        <v>0</v>
      </c>
      <c r="Z266" s="1"/>
    </row>
    <row r="267" spans="2:27">
      <c r="B267" s="206">
        <v>4632</v>
      </c>
      <c r="C267" t="s">
        <v>294</v>
      </c>
      <c r="D267" s="1">
        <v>39300</v>
      </c>
      <c r="E267" s="86">
        <f t="shared" si="62"/>
        <v>13335.595520868679</v>
      </c>
      <c r="F267" s="87">
        <f t="shared" si="56"/>
        <v>1.2962571159365019</v>
      </c>
      <c r="G267" s="189">
        <f t="shared" si="63"/>
        <v>-1950.4099571253673</v>
      </c>
      <c r="H267" s="189">
        <f t="shared" si="57"/>
        <v>-5747.8581436484574</v>
      </c>
      <c r="I267" s="189">
        <f t="shared" si="58"/>
        <v>0</v>
      </c>
      <c r="J267" s="88">
        <f t="shared" si="59"/>
        <v>0</v>
      </c>
      <c r="K267" s="189">
        <f t="shared" si="64"/>
        <v>-71.533471790277105</v>
      </c>
      <c r="L267" s="88">
        <f t="shared" si="60"/>
        <v>-210.80914136594663</v>
      </c>
      <c r="M267" s="89">
        <f t="shared" si="65"/>
        <v>-5958.6672850144041</v>
      </c>
      <c r="N267" s="89">
        <f t="shared" si="66"/>
        <v>33341.332714985598</v>
      </c>
      <c r="O267" s="89">
        <f t="shared" si="67"/>
        <v>11313.652091953036</v>
      </c>
      <c r="P267" s="90">
        <f t="shared" si="61"/>
        <v>1.099718569633755</v>
      </c>
      <c r="Q267" s="195">
        <v>-1314.9250188495771</v>
      </c>
      <c r="R267" s="90">
        <f t="shared" si="68"/>
        <v>1.1383100277490614</v>
      </c>
      <c r="S267" s="90">
        <f t="shared" si="68"/>
        <v>1.1150911879499537</v>
      </c>
      <c r="T267" s="92">
        <v>2947</v>
      </c>
      <c r="U267" s="191">
        <v>18379</v>
      </c>
      <c r="V267" s="191">
        <v>6304.9742710120072</v>
      </c>
      <c r="W267" s="197"/>
      <c r="X267" s="89">
        <v>0</v>
      </c>
      <c r="Y267" s="89">
        <f t="shared" si="69"/>
        <v>0</v>
      </c>
      <c r="Z267" s="1"/>
    </row>
    <row r="268" spans="2:27">
      <c r="B268" s="206">
        <v>4633</v>
      </c>
      <c r="C268" t="s">
        <v>295</v>
      </c>
      <c r="D268" s="1">
        <v>5193</v>
      </c>
      <c r="E268" s="86">
        <f t="shared" si="62"/>
        <v>9816.6351606805292</v>
      </c>
      <c r="F268" s="87">
        <f t="shared" si="56"/>
        <v>0.95420434443078428</v>
      </c>
      <c r="G268" s="189">
        <f t="shared" si="63"/>
        <v>301.72467339504863</v>
      </c>
      <c r="H268" s="189">
        <f t="shared" si="57"/>
        <v>159.61235222598071</v>
      </c>
      <c r="I268" s="189">
        <f t="shared" si="58"/>
        <v>0</v>
      </c>
      <c r="J268" s="88">
        <f t="shared" si="59"/>
        <v>0</v>
      </c>
      <c r="K268" s="189">
        <f t="shared" si="64"/>
        <v>-71.533471790277105</v>
      </c>
      <c r="L268" s="88">
        <f t="shared" si="60"/>
        <v>-37.841206577056589</v>
      </c>
      <c r="M268" s="89">
        <f t="shared" si="65"/>
        <v>121.77114564892412</v>
      </c>
      <c r="N268" s="89">
        <f t="shared" si="66"/>
        <v>5314.7711456489242</v>
      </c>
      <c r="O268" s="89">
        <f t="shared" si="67"/>
        <v>10046.826362285301</v>
      </c>
      <c r="P268" s="90">
        <f t="shared" si="61"/>
        <v>0.97657957189169653</v>
      </c>
      <c r="Q268" s="195">
        <v>180.40166441417475</v>
      </c>
      <c r="R268" s="90">
        <f t="shared" si="68"/>
        <v>1.0412735849056605</v>
      </c>
      <c r="S268" s="90">
        <f t="shared" si="68"/>
        <v>1.0104036630167279</v>
      </c>
      <c r="T268" s="92">
        <v>529</v>
      </c>
      <c r="U268" s="191">
        <v>2544</v>
      </c>
      <c r="V268" s="191">
        <v>4882.9174664107486</v>
      </c>
      <c r="W268" s="197"/>
      <c r="X268" s="89">
        <v>0</v>
      </c>
      <c r="Y268" s="89">
        <f t="shared" si="69"/>
        <v>0</v>
      </c>
      <c r="Z268" s="1"/>
    </row>
    <row r="269" spans="2:27">
      <c r="B269" s="206">
        <v>4634</v>
      </c>
      <c r="C269" t="s">
        <v>296</v>
      </c>
      <c r="D269" s="1">
        <v>22000</v>
      </c>
      <c r="E269" s="86">
        <f t="shared" si="62"/>
        <v>13157.894736842105</v>
      </c>
      <c r="F269" s="87">
        <f t="shared" si="56"/>
        <v>1.2789841036108447</v>
      </c>
      <c r="G269" s="189">
        <f t="shared" si="63"/>
        <v>-1836.68145534836</v>
      </c>
      <c r="H269" s="189">
        <f t="shared" si="57"/>
        <v>-3070.9313933424583</v>
      </c>
      <c r="I269" s="189">
        <f t="shared" si="58"/>
        <v>0</v>
      </c>
      <c r="J269" s="88">
        <f t="shared" si="59"/>
        <v>0</v>
      </c>
      <c r="K269" s="189">
        <f t="shared" si="64"/>
        <v>-71.533471790277105</v>
      </c>
      <c r="L269" s="88">
        <f t="shared" si="60"/>
        <v>-119.60396483334331</v>
      </c>
      <c r="M269" s="89">
        <f t="shared" si="65"/>
        <v>-3190.5353581758018</v>
      </c>
      <c r="N269" s="89">
        <f t="shared" si="66"/>
        <v>18809.464641824197</v>
      </c>
      <c r="O269" s="89">
        <f t="shared" si="67"/>
        <v>11249.679809703468</v>
      </c>
      <c r="P269" s="90">
        <f t="shared" si="61"/>
        <v>1.0935002851965183</v>
      </c>
      <c r="Q269" s="195">
        <v>-3328.683132513233</v>
      </c>
      <c r="R269" s="90">
        <f t="shared" si="68"/>
        <v>0.64203612479474548</v>
      </c>
      <c r="S269" s="90">
        <f t="shared" si="68"/>
        <v>0.6567673101248418</v>
      </c>
      <c r="T269" s="92">
        <v>1672</v>
      </c>
      <c r="U269" s="191">
        <v>13398</v>
      </c>
      <c r="V269" s="191">
        <v>7941.9087136929465</v>
      </c>
      <c r="W269" s="197"/>
      <c r="X269" s="89">
        <v>0</v>
      </c>
      <c r="Y269" s="89">
        <f t="shared" si="69"/>
        <v>0</v>
      </c>
      <c r="Z269" s="1"/>
    </row>
    <row r="270" spans="2:27">
      <c r="B270" s="206">
        <v>4635</v>
      </c>
      <c r="C270" t="s">
        <v>297</v>
      </c>
      <c r="D270" s="1">
        <v>25160</v>
      </c>
      <c r="E270" s="86">
        <f t="shared" si="62"/>
        <v>10934.376358105172</v>
      </c>
      <c r="F270" s="87">
        <f t="shared" si="56"/>
        <v>1.0628519094135216</v>
      </c>
      <c r="G270" s="189">
        <f t="shared" si="63"/>
        <v>-413.62969295672258</v>
      </c>
      <c r="H270" s="189">
        <f t="shared" si="57"/>
        <v>-951.76192349341864</v>
      </c>
      <c r="I270" s="189">
        <f t="shared" si="58"/>
        <v>0</v>
      </c>
      <c r="J270" s="88">
        <f t="shared" si="59"/>
        <v>0</v>
      </c>
      <c r="K270" s="189">
        <f t="shared" si="64"/>
        <v>-71.533471790277105</v>
      </c>
      <c r="L270" s="88">
        <f t="shared" si="60"/>
        <v>-164.59851858942761</v>
      </c>
      <c r="M270" s="89">
        <f t="shared" si="65"/>
        <v>-1116.3604420828462</v>
      </c>
      <c r="N270" s="89">
        <f t="shared" si="66"/>
        <v>24043.639557917155</v>
      </c>
      <c r="O270" s="89">
        <f t="shared" si="67"/>
        <v>10449.213193358173</v>
      </c>
      <c r="P270" s="90">
        <f t="shared" si="61"/>
        <v>1.0156926952854821</v>
      </c>
      <c r="Q270" s="195">
        <v>282.08073689416938</v>
      </c>
      <c r="R270" s="90">
        <f t="shared" si="68"/>
        <v>0.95675843832633378</v>
      </c>
      <c r="S270" s="90">
        <f t="shared" si="68"/>
        <v>0.92189225146350029</v>
      </c>
      <c r="T270" s="92">
        <v>2301</v>
      </c>
      <c r="U270" s="191">
        <v>12858</v>
      </c>
      <c r="V270" s="191">
        <v>5689.3805309734516</v>
      </c>
      <c r="W270" s="197"/>
      <c r="X270" s="89">
        <v>0</v>
      </c>
      <c r="Y270" s="89">
        <f t="shared" si="69"/>
        <v>0</v>
      </c>
      <c r="Z270" s="1"/>
    </row>
    <row r="271" spans="2:27">
      <c r="B271" s="206">
        <v>4636</v>
      </c>
      <c r="C271" t="s">
        <v>298</v>
      </c>
      <c r="D271" s="1">
        <v>9105</v>
      </c>
      <c r="E271" s="86">
        <f t="shared" si="62"/>
        <v>12270.889487870621</v>
      </c>
      <c r="F271" s="87">
        <f t="shared" si="56"/>
        <v>1.1927647170035478</v>
      </c>
      <c r="G271" s="189">
        <f t="shared" si="63"/>
        <v>-1268.9980960066105</v>
      </c>
      <c r="H271" s="189">
        <f t="shared" si="57"/>
        <v>-941.59658723690495</v>
      </c>
      <c r="I271" s="189">
        <f t="shared" si="58"/>
        <v>0</v>
      </c>
      <c r="J271" s="88">
        <f t="shared" si="59"/>
        <v>0</v>
      </c>
      <c r="K271" s="189">
        <f t="shared" si="64"/>
        <v>-71.533471790277105</v>
      </c>
      <c r="L271" s="88">
        <f t="shared" si="60"/>
        <v>-53.077836068385608</v>
      </c>
      <c r="M271" s="89">
        <f t="shared" si="65"/>
        <v>-994.67442330529059</v>
      </c>
      <c r="N271" s="89">
        <f t="shared" si="66"/>
        <v>8110.3255766947095</v>
      </c>
      <c r="O271" s="89">
        <f t="shared" si="67"/>
        <v>10930.357920073731</v>
      </c>
      <c r="P271" s="90">
        <f t="shared" si="61"/>
        <v>1.0624613060178911</v>
      </c>
      <c r="Q271" s="195">
        <v>-356.36363895025102</v>
      </c>
      <c r="R271" s="90">
        <f t="shared" si="68"/>
        <v>0.85968137254901966</v>
      </c>
      <c r="S271" s="90">
        <f t="shared" si="68"/>
        <v>0.85466875429417088</v>
      </c>
      <c r="T271" s="92">
        <v>742</v>
      </c>
      <c r="U271" s="191">
        <v>4896</v>
      </c>
      <c r="V271" s="191">
        <v>6616.2162162162158</v>
      </c>
      <c r="W271" s="197"/>
      <c r="X271" s="89">
        <v>0</v>
      </c>
      <c r="Y271" s="89">
        <f t="shared" si="69"/>
        <v>0</v>
      </c>
      <c r="Z271" s="1"/>
    </row>
    <row r="272" spans="2:27">
      <c r="B272" s="206">
        <v>4637</v>
      </c>
      <c r="C272" t="s">
        <v>299</v>
      </c>
      <c r="D272" s="1">
        <v>13392</v>
      </c>
      <c r="E272" s="86">
        <f t="shared" si="62"/>
        <v>10503.529411764706</v>
      </c>
      <c r="F272" s="87">
        <f t="shared" si="56"/>
        <v>1.0209723833586581</v>
      </c>
      <c r="G272" s="189">
        <f t="shared" si="63"/>
        <v>-137.88764729882473</v>
      </c>
      <c r="H272" s="189">
        <f t="shared" si="57"/>
        <v>-175.80675030600153</v>
      </c>
      <c r="I272" s="189">
        <f t="shared" si="58"/>
        <v>0</v>
      </c>
      <c r="J272" s="88">
        <f t="shared" si="59"/>
        <v>0</v>
      </c>
      <c r="K272" s="189">
        <f t="shared" si="64"/>
        <v>-71.533471790277105</v>
      </c>
      <c r="L272" s="88">
        <f t="shared" si="60"/>
        <v>-91.205176532603303</v>
      </c>
      <c r="M272" s="89">
        <f t="shared" si="65"/>
        <v>-267.01192683860484</v>
      </c>
      <c r="N272" s="89">
        <f t="shared" si="66"/>
        <v>13124.988073161396</v>
      </c>
      <c r="O272" s="89">
        <f t="shared" si="67"/>
        <v>10294.108292675604</v>
      </c>
      <c r="P272" s="90">
        <f t="shared" si="61"/>
        <v>1.000616065905731</v>
      </c>
      <c r="Q272" s="195">
        <v>301.11811366365259</v>
      </c>
      <c r="R272" s="93">
        <f t="shared" si="68"/>
        <v>1.0987306064880114</v>
      </c>
      <c r="S272" s="93">
        <f t="shared" si="68"/>
        <v>1.1086069858126608</v>
      </c>
      <c r="T272" s="92">
        <v>1275</v>
      </c>
      <c r="U272" s="191">
        <v>6381</v>
      </c>
      <c r="V272" s="191">
        <v>4981.2646370023422</v>
      </c>
      <c r="W272" s="197"/>
      <c r="X272" s="89">
        <v>0</v>
      </c>
      <c r="Y272" s="89">
        <f t="shared" si="69"/>
        <v>0</v>
      </c>
      <c r="Z272" s="1"/>
    </row>
    <row r="273" spans="2:28">
      <c r="B273" s="206">
        <v>4638</v>
      </c>
      <c r="C273" t="s">
        <v>300</v>
      </c>
      <c r="D273" s="1">
        <v>47086</v>
      </c>
      <c r="E273" s="86">
        <f t="shared" si="62"/>
        <v>12126.191089363894</v>
      </c>
      <c r="F273" s="87">
        <f t="shared" si="56"/>
        <v>1.178699628688936</v>
      </c>
      <c r="G273" s="189">
        <f t="shared" si="63"/>
        <v>-1176.391120962305</v>
      </c>
      <c r="H273" s="189">
        <f t="shared" si="57"/>
        <v>-4567.9267226966303</v>
      </c>
      <c r="I273" s="189">
        <f t="shared" si="58"/>
        <v>0</v>
      </c>
      <c r="J273" s="88">
        <f t="shared" si="59"/>
        <v>0</v>
      </c>
      <c r="K273" s="189">
        <f t="shared" si="64"/>
        <v>-71.533471790277105</v>
      </c>
      <c r="L273" s="88">
        <f t="shared" si="60"/>
        <v>-277.764470961646</v>
      </c>
      <c r="M273" s="89">
        <f t="shared" si="65"/>
        <v>-4845.6911936582765</v>
      </c>
      <c r="N273" s="89">
        <f t="shared" si="66"/>
        <v>42240.308806341724</v>
      </c>
      <c r="O273" s="89">
        <f t="shared" si="67"/>
        <v>10878.266496611312</v>
      </c>
      <c r="P273" s="90">
        <f t="shared" si="61"/>
        <v>1.0573978742246311</v>
      </c>
      <c r="Q273" s="195">
        <v>-4527.4643801129696</v>
      </c>
      <c r="R273" s="93">
        <f t="shared" si="68"/>
        <v>0.85217528125245845</v>
      </c>
      <c r="S273" s="93">
        <f t="shared" si="68"/>
        <v>0.85742223672342877</v>
      </c>
      <c r="T273" s="92">
        <v>3883</v>
      </c>
      <c r="U273" s="191">
        <v>25422</v>
      </c>
      <c r="V273" s="191">
        <v>6528.5053929121723</v>
      </c>
      <c r="W273" s="197"/>
      <c r="X273" s="89">
        <v>0</v>
      </c>
      <c r="Y273" s="89">
        <f t="shared" si="69"/>
        <v>0</v>
      </c>
      <c r="Z273" s="1"/>
    </row>
    <row r="274" spans="2:28">
      <c r="B274" s="206">
        <v>4639</v>
      </c>
      <c r="C274" t="s">
        <v>301</v>
      </c>
      <c r="D274" s="1">
        <v>28476</v>
      </c>
      <c r="E274" s="86">
        <f t="shared" si="62"/>
        <v>11246.445497630331</v>
      </c>
      <c r="F274" s="87">
        <f t="shared" si="56"/>
        <v>1.0931859010332163</v>
      </c>
      <c r="G274" s="189">
        <f t="shared" si="63"/>
        <v>-613.35394225282482</v>
      </c>
      <c r="H274" s="189">
        <f t="shared" si="57"/>
        <v>-1553.0121817841525</v>
      </c>
      <c r="I274" s="189">
        <f t="shared" si="58"/>
        <v>0</v>
      </c>
      <c r="J274" s="88">
        <f t="shared" si="59"/>
        <v>0</v>
      </c>
      <c r="K274" s="189">
        <f t="shared" si="64"/>
        <v>-71.533471790277105</v>
      </c>
      <c r="L274" s="88">
        <f t="shared" si="60"/>
        <v>-181.12275057298163</v>
      </c>
      <c r="M274" s="89">
        <f t="shared" si="65"/>
        <v>-1734.1349323571342</v>
      </c>
      <c r="N274" s="89">
        <f t="shared" si="66"/>
        <v>26741.865067642866</v>
      </c>
      <c r="O274" s="89">
        <f t="shared" si="67"/>
        <v>10561.55808358723</v>
      </c>
      <c r="P274" s="90">
        <f t="shared" si="61"/>
        <v>1.026612932268572</v>
      </c>
      <c r="Q274" s="195">
        <v>-2724.4641695714745</v>
      </c>
      <c r="R274" s="93">
        <f t="shared" si="68"/>
        <v>0.72759813140811747</v>
      </c>
      <c r="S274" s="93">
        <f t="shared" si="68"/>
        <v>0.73987963471196661</v>
      </c>
      <c r="T274" s="92">
        <v>2532</v>
      </c>
      <c r="U274" s="191">
        <v>16483</v>
      </c>
      <c r="V274" s="191">
        <v>6463.9215686274511</v>
      </c>
      <c r="W274" s="197"/>
      <c r="X274" s="89">
        <v>0</v>
      </c>
      <c r="Y274" s="89">
        <f t="shared" si="69"/>
        <v>0</v>
      </c>
      <c r="Z274" s="1"/>
      <c r="AA274" s="1"/>
    </row>
    <row r="275" spans="2:28">
      <c r="B275" s="206">
        <v>4640</v>
      </c>
      <c r="C275" t="s">
        <v>302</v>
      </c>
      <c r="D275" s="1">
        <v>120578</v>
      </c>
      <c r="E275" s="86">
        <f t="shared" si="62"/>
        <v>9606.2778840025494</v>
      </c>
      <c r="F275" s="87">
        <f t="shared" si="56"/>
        <v>0.93375702984658393</v>
      </c>
      <c r="G275" s="189">
        <f t="shared" si="63"/>
        <v>436.35333046895568</v>
      </c>
      <c r="H275" s="189">
        <f t="shared" si="57"/>
        <v>5477.1070040463319</v>
      </c>
      <c r="I275" s="189">
        <f t="shared" si="58"/>
        <v>0</v>
      </c>
      <c r="J275" s="88">
        <f t="shared" si="59"/>
        <v>0</v>
      </c>
      <c r="K275" s="189">
        <f t="shared" si="64"/>
        <v>-71.533471790277105</v>
      </c>
      <c r="L275" s="88">
        <f t="shared" si="60"/>
        <v>-897.88813791155826</v>
      </c>
      <c r="M275" s="89">
        <f t="shared" si="65"/>
        <v>4579.2188661347736</v>
      </c>
      <c r="N275" s="89">
        <f t="shared" si="66"/>
        <v>125157.21886613478</v>
      </c>
      <c r="O275" s="89">
        <f t="shared" si="67"/>
        <v>9971.0977426812296</v>
      </c>
      <c r="P275" s="90">
        <f t="shared" si="61"/>
        <v>0.96921853864138452</v>
      </c>
      <c r="Q275" s="195">
        <v>1154.1167707499371</v>
      </c>
      <c r="R275" s="93">
        <f t="shared" si="68"/>
        <v>1.1099620277529878</v>
      </c>
      <c r="S275" s="93">
        <f t="shared" si="68"/>
        <v>1.1005485579032295</v>
      </c>
      <c r="T275" s="92">
        <v>12552</v>
      </c>
      <c r="U275" s="191">
        <v>57147</v>
      </c>
      <c r="V275" s="191">
        <v>4573.2234314980797</v>
      </c>
      <c r="W275" s="197"/>
      <c r="X275" s="89">
        <v>0</v>
      </c>
      <c r="Y275" s="89">
        <f t="shared" si="69"/>
        <v>0</v>
      </c>
      <c r="Z275" s="1"/>
    </row>
    <row r="276" spans="2:28">
      <c r="B276" s="206">
        <v>4641</v>
      </c>
      <c r="C276" t="s">
        <v>303</v>
      </c>
      <c r="D276" s="1">
        <v>33000</v>
      </c>
      <c r="E276" s="86">
        <f t="shared" si="62"/>
        <v>17684.887459807072</v>
      </c>
      <c r="F276" s="87">
        <f t="shared" si="56"/>
        <v>1.7190204350782414</v>
      </c>
      <c r="G276" s="189">
        <f t="shared" si="63"/>
        <v>-4733.9567980459387</v>
      </c>
      <c r="H276" s="189">
        <f t="shared" si="57"/>
        <v>-8833.5633851537223</v>
      </c>
      <c r="I276" s="189">
        <f t="shared" si="58"/>
        <v>0</v>
      </c>
      <c r="J276" s="88">
        <f t="shared" si="59"/>
        <v>0</v>
      </c>
      <c r="K276" s="189">
        <f t="shared" si="64"/>
        <v>-71.533471790277105</v>
      </c>
      <c r="L276" s="88">
        <f t="shared" si="60"/>
        <v>-133.48145836065706</v>
      </c>
      <c r="M276" s="89">
        <f t="shared" si="65"/>
        <v>-8967.044843514379</v>
      </c>
      <c r="N276" s="89">
        <f t="shared" si="66"/>
        <v>24032.955156485623</v>
      </c>
      <c r="O276" s="89">
        <f t="shared" si="67"/>
        <v>12879.397189970859</v>
      </c>
      <c r="P276" s="90">
        <f t="shared" si="61"/>
        <v>1.2519133645247813</v>
      </c>
      <c r="Q276" s="195">
        <v>-9349.0188548263686</v>
      </c>
      <c r="R276" s="93">
        <f t="shared" si="68"/>
        <v>0.40252454417952316</v>
      </c>
      <c r="S276" s="93">
        <f t="shared" si="68"/>
        <v>0.37997591806731212</v>
      </c>
      <c r="T276" s="92">
        <v>1866</v>
      </c>
      <c r="U276" s="191">
        <v>23529</v>
      </c>
      <c r="V276" s="191">
        <v>12815.359477124182</v>
      </c>
      <c r="W276" s="197"/>
      <c r="X276" s="89">
        <v>0</v>
      </c>
      <c r="Y276" s="89">
        <f t="shared" si="69"/>
        <v>0</v>
      </c>
      <c r="Z276" s="1"/>
    </row>
    <row r="277" spans="2:28">
      <c r="B277" s="206">
        <v>4642</v>
      </c>
      <c r="C277" t="s">
        <v>304</v>
      </c>
      <c r="D277" s="1">
        <v>28297</v>
      </c>
      <c r="E277" s="86">
        <f t="shared" si="62"/>
        <v>12729.194781826362</v>
      </c>
      <c r="F277" s="87">
        <f t="shared" si="56"/>
        <v>1.2373132711068744</v>
      </c>
      <c r="G277" s="189">
        <f t="shared" si="63"/>
        <v>-1562.3134841382841</v>
      </c>
      <c r="H277" s="189">
        <f t="shared" si="57"/>
        <v>-3473.0228752394059</v>
      </c>
      <c r="I277" s="189">
        <f t="shared" si="58"/>
        <v>0</v>
      </c>
      <c r="J277" s="88">
        <f t="shared" si="59"/>
        <v>0</v>
      </c>
      <c r="K277" s="189">
        <f t="shared" si="64"/>
        <v>-71.533471790277105</v>
      </c>
      <c r="L277" s="88">
        <f t="shared" si="60"/>
        <v>-159.018907789786</v>
      </c>
      <c r="M277" s="89">
        <f t="shared" si="65"/>
        <v>-3632.0417830291917</v>
      </c>
      <c r="N277" s="89">
        <f t="shared" si="66"/>
        <v>24664.958216970808</v>
      </c>
      <c r="O277" s="89">
        <f t="shared" si="67"/>
        <v>11095.347825897799</v>
      </c>
      <c r="P277" s="90">
        <f t="shared" si="61"/>
        <v>1.0784987854950889</v>
      </c>
      <c r="Q277" s="195">
        <v>-3913.4609830005502</v>
      </c>
      <c r="R277" s="93">
        <f t="shared" si="68"/>
        <v>1.1274340275167281</v>
      </c>
      <c r="S277" s="93">
        <f t="shared" si="68"/>
        <v>1.0939386649602345</v>
      </c>
      <c r="T277" s="92">
        <v>2223</v>
      </c>
      <c r="U277" s="191">
        <v>13301</v>
      </c>
      <c r="V277" s="191">
        <v>6079.0676416819015</v>
      </c>
      <c r="W277" s="197"/>
      <c r="X277" s="89">
        <v>0</v>
      </c>
      <c r="Y277" s="89">
        <f t="shared" si="69"/>
        <v>0</v>
      </c>
      <c r="Z277" s="1"/>
    </row>
    <row r="278" spans="2:28">
      <c r="B278" s="206">
        <v>4643</v>
      </c>
      <c r="C278" t="s">
        <v>305</v>
      </c>
      <c r="D278" s="1">
        <v>68886</v>
      </c>
      <c r="E278" s="86">
        <f t="shared" si="62"/>
        <v>13303.592120509849</v>
      </c>
      <c r="F278" s="87">
        <f t="shared" si="56"/>
        <v>1.2931462960721487</v>
      </c>
      <c r="G278" s="189">
        <f t="shared" si="63"/>
        <v>-1929.9277808957163</v>
      </c>
      <c r="H278" s="189">
        <f t="shared" si="57"/>
        <v>-9993.166049478019</v>
      </c>
      <c r="I278" s="189">
        <f t="shared" si="58"/>
        <v>0</v>
      </c>
      <c r="J278" s="88">
        <f t="shared" si="59"/>
        <v>0</v>
      </c>
      <c r="K278" s="189">
        <f t="shared" si="64"/>
        <v>-71.533471790277105</v>
      </c>
      <c r="L278" s="88">
        <f t="shared" si="60"/>
        <v>-370.40031693005488</v>
      </c>
      <c r="M278" s="89">
        <f t="shared" si="65"/>
        <v>-10363.566366408073</v>
      </c>
      <c r="N278" s="89">
        <f t="shared" si="66"/>
        <v>58522.433633591929</v>
      </c>
      <c r="O278" s="89">
        <f t="shared" si="67"/>
        <v>11302.130867823857</v>
      </c>
      <c r="P278" s="90">
        <f t="shared" si="61"/>
        <v>1.0985986744825877</v>
      </c>
      <c r="Q278" s="195">
        <v>-7799.3458254506695</v>
      </c>
      <c r="R278" s="93">
        <f t="shared" si="68"/>
        <v>1.0247486920228088</v>
      </c>
      <c r="S278" s="93">
        <f t="shared" si="68"/>
        <v>1.0384347106054272</v>
      </c>
      <c r="T278" s="92">
        <v>5178</v>
      </c>
      <c r="U278" s="191">
        <v>34022</v>
      </c>
      <c r="V278" s="191">
        <v>6526.3763667753692</v>
      </c>
      <c r="W278" s="197"/>
      <c r="X278" s="89">
        <v>0</v>
      </c>
      <c r="Y278" s="89">
        <f t="shared" si="69"/>
        <v>0</v>
      </c>
      <c r="Z278" s="1"/>
    </row>
    <row r="279" spans="2:28">
      <c r="B279" s="206">
        <v>4644</v>
      </c>
      <c r="C279" t="s">
        <v>306</v>
      </c>
      <c r="D279" s="1">
        <v>64030</v>
      </c>
      <c r="E279" s="86">
        <f t="shared" si="62"/>
        <v>11688.572471705002</v>
      </c>
      <c r="F279" s="87">
        <f t="shared" si="56"/>
        <v>1.1361618772762654</v>
      </c>
      <c r="G279" s="189">
        <f t="shared" si="63"/>
        <v>-896.31520566061374</v>
      </c>
      <c r="H279" s="189">
        <f t="shared" si="57"/>
        <v>-4910.0146966088423</v>
      </c>
      <c r="I279" s="189">
        <f t="shared" si="58"/>
        <v>0</v>
      </c>
      <c r="J279" s="88">
        <f t="shared" si="59"/>
        <v>0</v>
      </c>
      <c r="K279" s="189">
        <f t="shared" si="64"/>
        <v>-71.533471790277105</v>
      </c>
      <c r="L279" s="88">
        <f t="shared" si="60"/>
        <v>-391.86035846713798</v>
      </c>
      <c r="M279" s="89">
        <f t="shared" si="65"/>
        <v>-5301.8750550759805</v>
      </c>
      <c r="N279" s="89">
        <f t="shared" si="66"/>
        <v>58728.12494492402</v>
      </c>
      <c r="O279" s="89">
        <f t="shared" si="67"/>
        <v>10720.723794254111</v>
      </c>
      <c r="P279" s="90">
        <f t="shared" si="61"/>
        <v>1.0420842837160698</v>
      </c>
      <c r="Q279" s="195">
        <v>-10023.263665166887</v>
      </c>
      <c r="R279" s="93">
        <f t="shared" si="68"/>
        <v>0.67328699106256207</v>
      </c>
      <c r="S279" s="93">
        <f t="shared" si="68"/>
        <v>0.65923602326612585</v>
      </c>
      <c r="T279" s="92">
        <v>5478</v>
      </c>
      <c r="U279" s="191">
        <v>38266</v>
      </c>
      <c r="V279" s="191">
        <v>7044.5508100147272</v>
      </c>
      <c r="W279" s="197"/>
      <c r="X279" s="89">
        <v>0</v>
      </c>
      <c r="Y279" s="89">
        <f t="shared" si="69"/>
        <v>0</v>
      </c>
      <c r="Z279" s="1"/>
    </row>
    <row r="280" spans="2:28">
      <c r="B280" s="206">
        <v>4645</v>
      </c>
      <c r="C280" t="s">
        <v>307</v>
      </c>
      <c r="D280" s="1">
        <v>27158</v>
      </c>
      <c r="E280" s="86">
        <f t="shared" si="62"/>
        <v>9287.9616963064309</v>
      </c>
      <c r="F280" s="87">
        <f t="shared" si="56"/>
        <v>0.90281580770369796</v>
      </c>
      <c r="G280" s="189">
        <f t="shared" si="63"/>
        <v>640.07569059447155</v>
      </c>
      <c r="H280" s="189">
        <f t="shared" si="57"/>
        <v>1871.5813192982348</v>
      </c>
      <c r="I280" s="189">
        <f t="shared" si="58"/>
        <v>0</v>
      </c>
      <c r="J280" s="88">
        <f t="shared" si="59"/>
        <v>0</v>
      </c>
      <c r="K280" s="189">
        <f t="shared" si="64"/>
        <v>-71.533471790277105</v>
      </c>
      <c r="L280" s="88">
        <f t="shared" si="60"/>
        <v>-209.16387151477025</v>
      </c>
      <c r="M280" s="89">
        <f t="shared" si="65"/>
        <v>1662.4174477834645</v>
      </c>
      <c r="N280" s="89">
        <f t="shared" si="66"/>
        <v>28820.417447783464</v>
      </c>
      <c r="O280" s="89">
        <f t="shared" si="67"/>
        <v>9856.503915110623</v>
      </c>
      <c r="P280" s="90">
        <f t="shared" si="61"/>
        <v>0.95807969866994525</v>
      </c>
      <c r="Q280" s="195">
        <v>1342.6644740019765</v>
      </c>
      <c r="R280" s="93">
        <f t="shared" si="68"/>
        <v>0.82085149178679184</v>
      </c>
      <c r="S280" s="93">
        <f t="shared" si="68"/>
        <v>0.8245878491570795</v>
      </c>
      <c r="T280" s="92">
        <v>2924</v>
      </c>
      <c r="U280" s="191">
        <v>14915</v>
      </c>
      <c r="V280" s="191">
        <v>5090.4436860068263</v>
      </c>
      <c r="W280" s="197"/>
      <c r="X280" s="89">
        <v>0</v>
      </c>
      <c r="Y280" s="89">
        <f t="shared" si="69"/>
        <v>0</v>
      </c>
      <c r="Z280" s="1"/>
    </row>
    <row r="281" spans="2:28">
      <c r="B281" s="206">
        <v>4646</v>
      </c>
      <c r="C281" t="s">
        <v>308</v>
      </c>
      <c r="D281" s="1">
        <v>25630</v>
      </c>
      <c r="E281" s="86">
        <f t="shared" si="62"/>
        <v>8694.0298507462685</v>
      </c>
      <c r="F281" s="87">
        <f t="shared" si="56"/>
        <v>0.84508397413212089</v>
      </c>
      <c r="G281" s="189">
        <f t="shared" si="63"/>
        <v>1020.1920717529755</v>
      </c>
      <c r="H281" s="189">
        <f t="shared" si="57"/>
        <v>3007.5262275277714</v>
      </c>
      <c r="I281" s="189">
        <f t="shared" si="58"/>
        <v>197.83474053979853</v>
      </c>
      <c r="J281" s="88">
        <f t="shared" si="59"/>
        <v>583.21681511132601</v>
      </c>
      <c r="K281" s="189">
        <f t="shared" si="64"/>
        <v>126.30126874952143</v>
      </c>
      <c r="L281" s="88">
        <f t="shared" si="60"/>
        <v>372.33614027358919</v>
      </c>
      <c r="M281" s="89">
        <f t="shared" si="65"/>
        <v>3379.8623678013605</v>
      </c>
      <c r="N281" s="89">
        <f t="shared" si="66"/>
        <v>29009.862367801361</v>
      </c>
      <c r="O281" s="89">
        <f t="shared" si="67"/>
        <v>9840.5231912487652</v>
      </c>
      <c r="P281" s="90">
        <f t="shared" si="61"/>
        <v>0.95652632769439838</v>
      </c>
      <c r="Q281" s="195">
        <v>1582.6281358648869</v>
      </c>
      <c r="R281" s="93">
        <f t="shared" si="68"/>
        <v>1.1287375415282392</v>
      </c>
      <c r="S281" s="93">
        <f t="shared" si="68"/>
        <v>1.1114072494669511</v>
      </c>
      <c r="T281" s="92">
        <v>2948</v>
      </c>
      <c r="U281" s="191">
        <v>12040</v>
      </c>
      <c r="V281" s="191">
        <v>4117.6470588235288</v>
      </c>
      <c r="W281" s="197"/>
      <c r="X281" s="89">
        <v>0</v>
      </c>
      <c r="Y281" s="89">
        <f t="shared" si="69"/>
        <v>0</v>
      </c>
      <c r="Z281" s="1"/>
      <c r="AA281" s="1"/>
    </row>
    <row r="282" spans="2:28">
      <c r="B282" s="206">
        <v>4647</v>
      </c>
      <c r="C282" t="s">
        <v>309</v>
      </c>
      <c r="D282" s="1">
        <v>225523</v>
      </c>
      <c r="E282" s="86">
        <f t="shared" si="62"/>
        <v>9889.6246272583758</v>
      </c>
      <c r="F282" s="87">
        <f t="shared" si="56"/>
        <v>0.96129912435957598</v>
      </c>
      <c r="G282" s="189">
        <f t="shared" si="63"/>
        <v>255.0114147852268</v>
      </c>
      <c r="H282" s="189">
        <f t="shared" si="57"/>
        <v>5815.2803027623122</v>
      </c>
      <c r="I282" s="189">
        <f t="shared" si="58"/>
        <v>0</v>
      </c>
      <c r="J282" s="88">
        <f t="shared" si="59"/>
        <v>0</v>
      </c>
      <c r="K282" s="189">
        <f t="shared" si="64"/>
        <v>-71.533471790277105</v>
      </c>
      <c r="L282" s="88">
        <f t="shared" si="60"/>
        <v>-1631.2492907054789</v>
      </c>
      <c r="M282" s="89">
        <f t="shared" si="65"/>
        <v>4184.0310120568338</v>
      </c>
      <c r="N282" s="89">
        <f t="shared" si="66"/>
        <v>229707.03101205683</v>
      </c>
      <c r="O282" s="89">
        <f t="shared" si="67"/>
        <v>10073.102570253326</v>
      </c>
      <c r="P282" s="90">
        <f t="shared" si="61"/>
        <v>0.97913369266606154</v>
      </c>
      <c r="Q282" s="195">
        <v>3183.3428266556334</v>
      </c>
      <c r="R282" s="93">
        <f t="shared" si="68"/>
        <v>1.032178128604383</v>
      </c>
      <c r="S282" s="93">
        <f t="shared" si="68"/>
        <v>1.0195238006679759</v>
      </c>
      <c r="T282" s="92">
        <v>22804</v>
      </c>
      <c r="U282" s="191">
        <v>110976</v>
      </c>
      <c r="V282" s="191">
        <v>4897.0082075721475</v>
      </c>
      <c r="W282" s="197"/>
      <c r="X282" s="89">
        <v>0</v>
      </c>
      <c r="Y282" s="89">
        <f t="shared" si="69"/>
        <v>0</v>
      </c>
      <c r="Z282" s="1"/>
    </row>
    <row r="283" spans="2:28">
      <c r="B283" s="206">
        <v>4648</v>
      </c>
      <c r="C283" t="s">
        <v>310</v>
      </c>
      <c r="D283" s="1">
        <v>40661</v>
      </c>
      <c r="E283" s="86">
        <f t="shared" si="62"/>
        <v>12026.323572907424</v>
      </c>
      <c r="F283" s="87">
        <f t="shared" si="56"/>
        <v>1.1689922272718021</v>
      </c>
      <c r="G283" s="189">
        <f t="shared" si="63"/>
        <v>-1112.475910430164</v>
      </c>
      <c r="H283" s="189">
        <f t="shared" si="57"/>
        <v>-3761.281053164385</v>
      </c>
      <c r="I283" s="189">
        <f t="shared" si="58"/>
        <v>0</v>
      </c>
      <c r="J283" s="88">
        <f t="shared" si="59"/>
        <v>0</v>
      </c>
      <c r="K283" s="189">
        <f t="shared" si="64"/>
        <v>-71.533471790277105</v>
      </c>
      <c r="L283" s="88">
        <f t="shared" si="60"/>
        <v>-241.85466812292691</v>
      </c>
      <c r="M283" s="89">
        <f t="shared" si="65"/>
        <v>-4003.1357212873118</v>
      </c>
      <c r="N283" s="89">
        <f t="shared" si="66"/>
        <v>36657.864278712688</v>
      </c>
      <c r="O283" s="89">
        <f t="shared" si="67"/>
        <v>10842.314190686982</v>
      </c>
      <c r="P283" s="90">
        <f t="shared" si="61"/>
        <v>1.0539032097144629</v>
      </c>
      <c r="Q283" s="195">
        <v>-3464.3754491789737</v>
      </c>
      <c r="R283" s="93">
        <f t="shared" si="68"/>
        <v>0.85193113499726725</v>
      </c>
      <c r="S283" s="93">
        <f t="shared" si="68"/>
        <v>0.84097620370476633</v>
      </c>
      <c r="T283" s="92">
        <v>3381</v>
      </c>
      <c r="U283" s="191">
        <v>21956</v>
      </c>
      <c r="V283" s="191">
        <v>6532.5795894079147</v>
      </c>
      <c r="W283" s="197"/>
      <c r="X283" s="89">
        <v>0</v>
      </c>
      <c r="Y283" s="89">
        <f t="shared" si="69"/>
        <v>0</v>
      </c>
      <c r="Z283" s="1"/>
      <c r="AA283" s="1"/>
    </row>
    <row r="284" spans="2:28">
      <c r="B284" s="206">
        <v>4649</v>
      </c>
      <c r="C284" t="s">
        <v>311</v>
      </c>
      <c r="D284" s="1">
        <v>90820</v>
      </c>
      <c r="E284" s="86">
        <f t="shared" si="62"/>
        <v>9444.6755407653909</v>
      </c>
      <c r="F284" s="87">
        <f t="shared" si="56"/>
        <v>0.91804883091048317</v>
      </c>
      <c r="G284" s="189">
        <f t="shared" si="63"/>
        <v>539.77883014073711</v>
      </c>
      <c r="H284" s="189">
        <f t="shared" si="57"/>
        <v>5190.513230633328</v>
      </c>
      <c r="I284" s="189">
        <f t="shared" si="58"/>
        <v>0</v>
      </c>
      <c r="J284" s="88">
        <f t="shared" si="59"/>
        <v>0</v>
      </c>
      <c r="K284" s="189">
        <f t="shared" si="64"/>
        <v>-71.533471790277105</v>
      </c>
      <c r="L284" s="88">
        <f t="shared" si="60"/>
        <v>-687.86586473530463</v>
      </c>
      <c r="M284" s="89">
        <f t="shared" si="65"/>
        <v>4502.6473658980231</v>
      </c>
      <c r="N284" s="89">
        <f t="shared" si="66"/>
        <v>95322.647365898025</v>
      </c>
      <c r="O284" s="89">
        <f t="shared" si="67"/>
        <v>9912.9208991158521</v>
      </c>
      <c r="P284" s="90">
        <f t="shared" si="61"/>
        <v>0.96356358702438827</v>
      </c>
      <c r="Q284" s="195">
        <v>2024.3720321487772</v>
      </c>
      <c r="R284" s="93">
        <f t="shared" si="68"/>
        <v>1.0854669452800294</v>
      </c>
      <c r="S284" s="93">
        <f t="shared" si="68"/>
        <v>1.0939250578908781</v>
      </c>
      <c r="T284" s="92">
        <v>9616</v>
      </c>
      <c r="U284" s="191">
        <v>43549</v>
      </c>
      <c r="V284" s="191">
        <v>4510.5126877265666</v>
      </c>
      <c r="W284" s="197"/>
      <c r="X284" s="89">
        <v>0</v>
      </c>
      <c r="Y284" s="89">
        <f t="shared" si="69"/>
        <v>0</v>
      </c>
      <c r="Z284" s="1"/>
    </row>
    <row r="285" spans="2:28">
      <c r="B285" s="206">
        <v>4650</v>
      </c>
      <c r="C285" t="s">
        <v>312</v>
      </c>
      <c r="D285" s="1">
        <v>50804</v>
      </c>
      <c r="E285" s="86">
        <f t="shared" si="62"/>
        <v>8501.338688085676</v>
      </c>
      <c r="F285" s="87">
        <f t="shared" si="56"/>
        <v>0.82635385515198245</v>
      </c>
      <c r="G285" s="189">
        <f t="shared" si="63"/>
        <v>1143.5144158557546</v>
      </c>
      <c r="H285" s="189">
        <f t="shared" si="57"/>
        <v>6833.6421491539895</v>
      </c>
      <c r="I285" s="189">
        <f t="shared" si="58"/>
        <v>265.2766474710059</v>
      </c>
      <c r="J285" s="88">
        <f t="shared" si="59"/>
        <v>1585.2932452867312</v>
      </c>
      <c r="K285" s="189">
        <f t="shared" si="64"/>
        <v>193.7431756807288</v>
      </c>
      <c r="L285" s="88">
        <f t="shared" si="60"/>
        <v>1157.8092178680351</v>
      </c>
      <c r="M285" s="89">
        <f t="shared" si="65"/>
        <v>7991.4513670220249</v>
      </c>
      <c r="N285" s="89">
        <f t="shared" si="66"/>
        <v>58795.451367022026</v>
      </c>
      <c r="O285" s="89">
        <f t="shared" si="67"/>
        <v>9838.5962796221593</v>
      </c>
      <c r="P285" s="90">
        <f t="shared" si="61"/>
        <v>0.95633902650459701</v>
      </c>
      <c r="Q285" s="195">
        <v>3286.8856105592167</v>
      </c>
      <c r="R285" s="93">
        <f t="shared" si="68"/>
        <v>1.0603455268067159</v>
      </c>
      <c r="S285" s="93">
        <f t="shared" si="68"/>
        <v>1.0465547267611555</v>
      </c>
      <c r="T285" s="92">
        <v>5976</v>
      </c>
      <c r="U285" s="191">
        <v>24658</v>
      </c>
      <c r="V285" s="191">
        <v>4153.9757412398922</v>
      </c>
      <c r="W285" s="197"/>
      <c r="X285" s="89">
        <v>0</v>
      </c>
      <c r="Y285" s="89">
        <f t="shared" si="69"/>
        <v>0</v>
      </c>
      <c r="Z285" s="1"/>
    </row>
    <row r="286" spans="2:28" ht="28.2" customHeight="1">
      <c r="B286" s="206">
        <v>4651</v>
      </c>
      <c r="C286" t="s">
        <v>313</v>
      </c>
      <c r="D286" s="1">
        <v>62374</v>
      </c>
      <c r="E286" s="86">
        <f t="shared" si="62"/>
        <v>8522.2024866785068</v>
      </c>
      <c r="F286" s="87">
        <f t="shared" si="56"/>
        <v>0.82838187462431134</v>
      </c>
      <c r="G286" s="189">
        <f t="shared" si="63"/>
        <v>1130.161584756343</v>
      </c>
      <c r="H286" s="189">
        <f t="shared" si="57"/>
        <v>8271.6526388316743</v>
      </c>
      <c r="I286" s="189">
        <f t="shared" si="58"/>
        <v>257.97431796351509</v>
      </c>
      <c r="J286" s="88">
        <f t="shared" si="59"/>
        <v>1888.1140331749668</v>
      </c>
      <c r="K286" s="189">
        <f t="shared" si="64"/>
        <v>186.44084617323799</v>
      </c>
      <c r="L286" s="88">
        <f t="shared" si="60"/>
        <v>1364.5605531419287</v>
      </c>
      <c r="M286" s="89">
        <f t="shared" si="65"/>
        <v>9636.2131919736021</v>
      </c>
      <c r="N286" s="89">
        <f t="shared" si="66"/>
        <v>72010.213191973598</v>
      </c>
      <c r="O286" s="89">
        <f t="shared" si="67"/>
        <v>9838.8049176080895</v>
      </c>
      <c r="P286" s="90">
        <f t="shared" si="61"/>
        <v>0.95635930669932046</v>
      </c>
      <c r="Q286" s="195">
        <v>3889.203886158456</v>
      </c>
      <c r="R286" s="93">
        <f t="shared" si="68"/>
        <v>1.1128688052572744</v>
      </c>
      <c r="S286" s="93">
        <f t="shared" si="68"/>
        <v>1.1105593435217831</v>
      </c>
      <c r="T286" s="92">
        <v>7319</v>
      </c>
      <c r="U286" s="191">
        <v>29521</v>
      </c>
      <c r="V286" s="191">
        <v>4037.888113801122</v>
      </c>
      <c r="W286" s="197"/>
      <c r="X286" s="89">
        <v>0</v>
      </c>
      <c r="Y286" s="89">
        <f t="shared" si="69"/>
        <v>0</v>
      </c>
      <c r="Z286" s="1"/>
      <c r="AA286" s="1"/>
    </row>
    <row r="287" spans="2:28">
      <c r="B287" s="206">
        <v>5001</v>
      </c>
      <c r="C287" t="s">
        <v>314</v>
      </c>
      <c r="D287" s="1">
        <v>2272974</v>
      </c>
      <c r="E287" s="86">
        <f t="shared" si="62"/>
        <v>10404.531722054382</v>
      </c>
      <c r="F287" s="87">
        <f t="shared" si="56"/>
        <v>1.0113495315296965</v>
      </c>
      <c r="G287" s="189">
        <f t="shared" si="63"/>
        <v>-74.529125884217208</v>
      </c>
      <c r="H287" s="189">
        <f t="shared" si="57"/>
        <v>-16281.63284066609</v>
      </c>
      <c r="I287" s="189">
        <f t="shared" si="58"/>
        <v>0</v>
      </c>
      <c r="J287" s="88">
        <f t="shared" si="59"/>
        <v>0</v>
      </c>
      <c r="K287" s="189">
        <f t="shared" si="64"/>
        <v>-71.533471790277105</v>
      </c>
      <c r="L287" s="88">
        <f t="shared" si="60"/>
        <v>-15627.202247303936</v>
      </c>
      <c r="M287" s="89">
        <f t="shared" si="65"/>
        <v>-31908.835087970027</v>
      </c>
      <c r="N287" s="89">
        <f t="shared" si="66"/>
        <v>2241065.1649120301</v>
      </c>
      <c r="O287" s="89">
        <f t="shared" si="67"/>
        <v>10258.469124379888</v>
      </c>
      <c r="P287" s="90">
        <f t="shared" si="61"/>
        <v>0.99715183924730499</v>
      </c>
      <c r="Q287" s="195">
        <v>15422.457028204994</v>
      </c>
      <c r="R287" s="93">
        <f t="shared" si="68"/>
        <v>1.1101368494637331</v>
      </c>
      <c r="S287" s="93">
        <f t="shared" si="68"/>
        <v>1.0913787895824805</v>
      </c>
      <c r="T287" s="92">
        <v>218460</v>
      </c>
      <c r="U287" s="191">
        <v>1077169</v>
      </c>
      <c r="V287" s="191">
        <v>4974.9628206430871</v>
      </c>
      <c r="W287" s="197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6">
        <v>5006</v>
      </c>
      <c r="C288" t="s">
        <v>315</v>
      </c>
      <c r="D288" s="1">
        <v>196547</v>
      </c>
      <c r="E288" s="86">
        <f t="shared" si="62"/>
        <v>8187.0704377889788</v>
      </c>
      <c r="F288" s="87">
        <f t="shared" si="56"/>
        <v>0.7958061038256532</v>
      </c>
      <c r="G288" s="189">
        <f t="shared" si="63"/>
        <v>1344.6460960456409</v>
      </c>
      <c r="H288" s="189">
        <f t="shared" si="57"/>
        <v>32280.918827767699</v>
      </c>
      <c r="I288" s="189">
        <f t="shared" si="58"/>
        <v>375.27053507484993</v>
      </c>
      <c r="J288" s="88">
        <f t="shared" si="59"/>
        <v>9009.1197355419226</v>
      </c>
      <c r="K288" s="189">
        <f t="shared" si="64"/>
        <v>303.73706328457286</v>
      </c>
      <c r="L288" s="88">
        <f t="shared" si="60"/>
        <v>7291.815678272741</v>
      </c>
      <c r="M288" s="89">
        <f t="shared" si="65"/>
        <v>39572.73450604044</v>
      </c>
      <c r="N288" s="89">
        <f t="shared" si="66"/>
        <v>236119.73450604043</v>
      </c>
      <c r="O288" s="89">
        <f t="shared" si="67"/>
        <v>9835.4535971191908</v>
      </c>
      <c r="P288" s="90">
        <f t="shared" si="61"/>
        <v>0.95603354899133364</v>
      </c>
      <c r="Q288" s="195">
        <v>13303.07596597977</v>
      </c>
      <c r="R288" s="93">
        <f t="shared" si="68"/>
        <v>1.1745532997731924</v>
      </c>
      <c r="S288" s="93">
        <f t="shared" si="68"/>
        <v>1.1797163579681804</v>
      </c>
      <c r="T288" s="92">
        <v>24007</v>
      </c>
      <c r="U288" s="191">
        <v>90385</v>
      </c>
      <c r="V288" s="191">
        <v>3756.0255984042551</v>
      </c>
      <c r="W288" s="197"/>
      <c r="X288" s="89">
        <v>0</v>
      </c>
      <c r="Y288" s="89">
        <f t="shared" si="69"/>
        <v>0</v>
      </c>
      <c r="Z288" s="1"/>
      <c r="AA288" s="1"/>
    </row>
    <row r="289" spans="2:26">
      <c r="B289" s="206">
        <v>5007</v>
      </c>
      <c r="C289" t="s">
        <v>316</v>
      </c>
      <c r="D289" s="1">
        <v>133211</v>
      </c>
      <c r="E289" s="86">
        <f t="shared" si="62"/>
        <v>8814.9152991000519</v>
      </c>
      <c r="F289" s="87">
        <f t="shared" si="56"/>
        <v>0.85683437720910016</v>
      </c>
      <c r="G289" s="189">
        <f t="shared" si="63"/>
        <v>942.8253848065541</v>
      </c>
      <c r="H289" s="189">
        <f t="shared" si="57"/>
        <v>14247.977215196644</v>
      </c>
      <c r="I289" s="189">
        <f t="shared" si="58"/>
        <v>155.52483361597433</v>
      </c>
      <c r="J289" s="88">
        <f t="shared" si="59"/>
        <v>2350.2912856046041</v>
      </c>
      <c r="K289" s="189">
        <f t="shared" si="64"/>
        <v>83.991361825697226</v>
      </c>
      <c r="L289" s="88">
        <f t="shared" si="60"/>
        <v>1269.2774599099364</v>
      </c>
      <c r="M289" s="89">
        <f t="shared" si="65"/>
        <v>15517.25467510658</v>
      </c>
      <c r="N289" s="89">
        <f t="shared" si="66"/>
        <v>148728.25467510658</v>
      </c>
      <c r="O289" s="89">
        <f t="shared" si="67"/>
        <v>9841.732045732304</v>
      </c>
      <c r="P289" s="90">
        <f t="shared" si="61"/>
        <v>0.95664383172516831</v>
      </c>
      <c r="Q289" s="195">
        <v>7426.0501048813485</v>
      </c>
      <c r="R289" s="90">
        <f t="shared" si="68"/>
        <v>1.1287193582409154</v>
      </c>
      <c r="S289" s="90">
        <f t="shared" si="68"/>
        <v>1.1346355978548721</v>
      </c>
      <c r="T289" s="92">
        <v>15112</v>
      </c>
      <c r="U289" s="191">
        <v>62578</v>
      </c>
      <c r="V289" s="191">
        <v>4129.4707667942457</v>
      </c>
      <c r="W289" s="197"/>
      <c r="X289" s="89">
        <v>0</v>
      </c>
      <c r="Y289" s="89">
        <f t="shared" si="69"/>
        <v>0</v>
      </c>
      <c r="Z289" s="1"/>
    </row>
    <row r="290" spans="2:26">
      <c r="B290" s="206">
        <v>5014</v>
      </c>
      <c r="C290" t="s">
        <v>317</v>
      </c>
      <c r="D290" s="1">
        <v>67366</v>
      </c>
      <c r="E290" s="86">
        <f t="shared" si="62"/>
        <v>11626.855367621678</v>
      </c>
      <c r="F290" s="87">
        <f t="shared" si="56"/>
        <v>1.130162802452962</v>
      </c>
      <c r="G290" s="189">
        <f t="shared" si="63"/>
        <v>-856.81625904728662</v>
      </c>
      <c r="H290" s="189">
        <f t="shared" si="57"/>
        <v>-4964.3934049199779</v>
      </c>
      <c r="I290" s="189">
        <f t="shared" si="58"/>
        <v>0</v>
      </c>
      <c r="J290" s="88">
        <f t="shared" si="59"/>
        <v>0</v>
      </c>
      <c r="K290" s="189">
        <f t="shared" si="64"/>
        <v>-71.533471790277105</v>
      </c>
      <c r="L290" s="88">
        <f t="shared" si="60"/>
        <v>-414.46493555286554</v>
      </c>
      <c r="M290" s="89">
        <f t="shared" si="65"/>
        <v>-5378.8583404728433</v>
      </c>
      <c r="N290" s="89">
        <f t="shared" si="66"/>
        <v>61987.141659527158</v>
      </c>
      <c r="O290" s="89">
        <f t="shared" si="67"/>
        <v>10698.505636784113</v>
      </c>
      <c r="P290" s="90">
        <f t="shared" si="61"/>
        <v>1.0399246167796803</v>
      </c>
      <c r="Q290" s="195">
        <v>1569.2277573076117</v>
      </c>
      <c r="R290" s="90">
        <f t="shared" si="68"/>
        <v>-0.46505626096830804</v>
      </c>
      <c r="S290" s="90">
        <f t="shared" si="68"/>
        <v>-0.47788974038242699</v>
      </c>
      <c r="T290" s="92">
        <v>5794</v>
      </c>
      <c r="U290" s="191">
        <v>125931</v>
      </c>
      <c r="V290" s="191">
        <v>22268.96551724138</v>
      </c>
      <c r="W290" s="197"/>
      <c r="X290" s="89">
        <v>0</v>
      </c>
      <c r="Y290" s="89">
        <f t="shared" si="69"/>
        <v>0</v>
      </c>
      <c r="Z290" s="1"/>
    </row>
    <row r="291" spans="2:26">
      <c r="B291" s="206">
        <v>5020</v>
      </c>
      <c r="C291" t="s">
        <v>318</v>
      </c>
      <c r="D291" s="1">
        <v>8798</v>
      </c>
      <c r="E291" s="86">
        <f t="shared" si="62"/>
        <v>9657.5192096597148</v>
      </c>
      <c r="F291" s="87">
        <f t="shared" si="56"/>
        <v>0.93873782975980702</v>
      </c>
      <c r="G291" s="189">
        <f t="shared" si="63"/>
        <v>403.55888204836987</v>
      </c>
      <c r="H291" s="189">
        <f t="shared" si="57"/>
        <v>367.64214154606492</v>
      </c>
      <c r="I291" s="189">
        <f t="shared" si="58"/>
        <v>0</v>
      </c>
      <c r="J291" s="88">
        <f t="shared" si="59"/>
        <v>0</v>
      </c>
      <c r="K291" s="189">
        <f t="shared" si="64"/>
        <v>-71.533471790277105</v>
      </c>
      <c r="L291" s="88">
        <f t="shared" si="60"/>
        <v>-65.166992800942438</v>
      </c>
      <c r="M291" s="89">
        <f t="shared" si="65"/>
        <v>302.47514874512251</v>
      </c>
      <c r="N291" s="89">
        <f t="shared" si="66"/>
        <v>9100.4751487451231</v>
      </c>
      <c r="O291" s="89">
        <f t="shared" si="67"/>
        <v>9989.5446199178077</v>
      </c>
      <c r="P291" s="90">
        <f t="shared" si="61"/>
        <v>0.97101162661014473</v>
      </c>
      <c r="Q291" s="195">
        <v>477.8700874883038</v>
      </c>
      <c r="R291" s="90">
        <f t="shared" si="68"/>
        <v>0.72645211930926212</v>
      </c>
      <c r="S291" s="90">
        <f t="shared" si="68"/>
        <v>0.68854976762299969</v>
      </c>
      <c r="T291" s="92">
        <v>911</v>
      </c>
      <c r="U291" s="191">
        <v>5096</v>
      </c>
      <c r="V291" s="191">
        <v>5719.4163860830522</v>
      </c>
      <c r="W291" s="197"/>
      <c r="X291" s="89">
        <v>0</v>
      </c>
      <c r="Y291" s="89">
        <f t="shared" si="69"/>
        <v>0</v>
      </c>
      <c r="Z291" s="1"/>
    </row>
    <row r="292" spans="2:26">
      <c r="B292" s="206">
        <v>5021</v>
      </c>
      <c r="C292" t="s">
        <v>319</v>
      </c>
      <c r="D292" s="1">
        <v>63047</v>
      </c>
      <c r="E292" s="86">
        <f t="shared" si="62"/>
        <v>8495.7552890446023</v>
      </c>
      <c r="F292" s="87">
        <f t="shared" si="56"/>
        <v>0.82581113317704113</v>
      </c>
      <c r="G292" s="189">
        <f t="shared" si="63"/>
        <v>1147.0877912420419</v>
      </c>
      <c r="H292" s="189">
        <f t="shared" si="57"/>
        <v>8512.5384988071928</v>
      </c>
      <c r="I292" s="189">
        <f t="shared" si="58"/>
        <v>267.23083713538171</v>
      </c>
      <c r="J292" s="88">
        <f t="shared" si="59"/>
        <v>1983.1200423816676</v>
      </c>
      <c r="K292" s="189">
        <f t="shared" si="64"/>
        <v>195.6973653451046</v>
      </c>
      <c r="L292" s="88">
        <f t="shared" si="60"/>
        <v>1452.2701482260213</v>
      </c>
      <c r="M292" s="89">
        <f t="shared" si="65"/>
        <v>9964.8086470332146</v>
      </c>
      <c r="N292" s="89">
        <f t="shared" si="66"/>
        <v>73011.80864703322</v>
      </c>
      <c r="O292" s="89">
        <f t="shared" si="67"/>
        <v>9838.5404456317501</v>
      </c>
      <c r="P292" s="90">
        <f t="shared" si="61"/>
        <v>0.95633359928484774</v>
      </c>
      <c r="Q292" s="195">
        <v>2739.9067931659929</v>
      </c>
      <c r="R292" s="90">
        <f t="shared" si="68"/>
        <v>1.1216516354825683</v>
      </c>
      <c r="S292" s="90">
        <f t="shared" si="68"/>
        <v>1.1179349569673716</v>
      </c>
      <c r="T292" s="92">
        <v>7421</v>
      </c>
      <c r="U292" s="191">
        <v>29716</v>
      </c>
      <c r="V292" s="191">
        <v>4011.3390928725703</v>
      </c>
      <c r="W292" s="197"/>
      <c r="X292" s="89">
        <v>0</v>
      </c>
      <c r="Y292" s="89">
        <f t="shared" si="69"/>
        <v>0</v>
      </c>
      <c r="Z292" s="1"/>
    </row>
    <row r="293" spans="2:26">
      <c r="B293" s="206">
        <v>5022</v>
      </c>
      <c r="C293" t="s">
        <v>320</v>
      </c>
      <c r="D293" s="1">
        <v>21110</v>
      </c>
      <c r="E293" s="86">
        <f t="shared" si="62"/>
        <v>8396.9769291965004</v>
      </c>
      <c r="F293" s="87">
        <f t="shared" si="56"/>
        <v>0.81620960082302907</v>
      </c>
      <c r="G293" s="189">
        <f t="shared" si="63"/>
        <v>1210.3059415448272</v>
      </c>
      <c r="H293" s="189">
        <f t="shared" si="57"/>
        <v>3042.7091370436956</v>
      </c>
      <c r="I293" s="189">
        <f t="shared" si="58"/>
        <v>301.80326308221737</v>
      </c>
      <c r="J293" s="88">
        <f t="shared" si="59"/>
        <v>758.73340338869446</v>
      </c>
      <c r="K293" s="189">
        <f t="shared" si="64"/>
        <v>230.26979129194027</v>
      </c>
      <c r="L293" s="88">
        <f t="shared" si="60"/>
        <v>578.8982553079378</v>
      </c>
      <c r="M293" s="89">
        <f t="shared" si="65"/>
        <v>3621.6073923516333</v>
      </c>
      <c r="N293" s="89">
        <f t="shared" si="66"/>
        <v>24731.607392351634</v>
      </c>
      <c r="O293" s="89">
        <f t="shared" si="67"/>
        <v>9837.5526620332676</v>
      </c>
      <c r="P293" s="90">
        <f t="shared" si="61"/>
        <v>0.95623758396130754</v>
      </c>
      <c r="Q293" s="195">
        <v>-1248.4295272848294</v>
      </c>
      <c r="R293" s="90">
        <f t="shared" si="68"/>
        <v>0.77023060796645704</v>
      </c>
      <c r="S293" s="90">
        <f t="shared" si="68"/>
        <v>0.76952645895771943</v>
      </c>
      <c r="T293" s="92">
        <v>2514</v>
      </c>
      <c r="U293" s="191">
        <v>11925</v>
      </c>
      <c r="V293" s="191">
        <v>4745.3243135694393</v>
      </c>
      <c r="W293" s="197"/>
      <c r="X293" s="89">
        <v>0</v>
      </c>
      <c r="Y293" s="89">
        <f t="shared" si="69"/>
        <v>0</v>
      </c>
      <c r="Z293" s="1"/>
    </row>
    <row r="294" spans="2:26">
      <c r="B294" s="206">
        <v>5025</v>
      </c>
      <c r="C294" t="s">
        <v>321</v>
      </c>
      <c r="D294" s="1">
        <v>48657</v>
      </c>
      <c r="E294" s="86">
        <f t="shared" si="62"/>
        <v>8630.1880099326008</v>
      </c>
      <c r="F294" s="87">
        <f t="shared" si="56"/>
        <v>0.83887836896662982</v>
      </c>
      <c r="G294" s="189">
        <f t="shared" si="63"/>
        <v>1061.0508498737229</v>
      </c>
      <c r="H294" s="189">
        <f t="shared" si="57"/>
        <v>5982.2046915880501</v>
      </c>
      <c r="I294" s="189">
        <f t="shared" si="58"/>
        <v>220.1793848245822</v>
      </c>
      <c r="J294" s="88">
        <f t="shared" si="59"/>
        <v>1241.3713716409945</v>
      </c>
      <c r="K294" s="189">
        <f t="shared" si="64"/>
        <v>148.6459130343051</v>
      </c>
      <c r="L294" s="88">
        <f t="shared" si="60"/>
        <v>838.06565768741211</v>
      </c>
      <c r="M294" s="89">
        <f t="shared" si="65"/>
        <v>6820.2703492754626</v>
      </c>
      <c r="N294" s="89">
        <f t="shared" si="66"/>
        <v>55477.270349275466</v>
      </c>
      <c r="O294" s="89">
        <f t="shared" si="67"/>
        <v>9839.884772840629</v>
      </c>
      <c r="P294" s="90">
        <f t="shared" si="61"/>
        <v>0.9564642716427435</v>
      </c>
      <c r="Q294" s="195">
        <v>2180.4371540048232</v>
      </c>
      <c r="R294" s="90">
        <f t="shared" si="68"/>
        <v>1.0136152954808806</v>
      </c>
      <c r="S294" s="90">
        <f t="shared" si="68"/>
        <v>1.0289727729029592</v>
      </c>
      <c r="T294" s="92">
        <v>5638</v>
      </c>
      <c r="U294" s="191">
        <v>24164</v>
      </c>
      <c r="V294" s="191">
        <v>4253.4765006160887</v>
      </c>
      <c r="W294" s="197"/>
      <c r="X294" s="89">
        <v>0</v>
      </c>
      <c r="Y294" s="89">
        <f t="shared" si="69"/>
        <v>0</v>
      </c>
      <c r="Z294" s="1"/>
    </row>
    <row r="295" spans="2:26">
      <c r="B295" s="206">
        <v>5026</v>
      </c>
      <c r="C295" t="s">
        <v>322</v>
      </c>
      <c r="D295" s="1">
        <v>16357</v>
      </c>
      <c r="E295" s="86">
        <f t="shared" si="62"/>
        <v>8029.945999018164</v>
      </c>
      <c r="F295" s="87">
        <f t="shared" si="56"/>
        <v>0.78053316970542796</v>
      </c>
      <c r="G295" s="189">
        <f t="shared" si="63"/>
        <v>1445.2057368589624</v>
      </c>
      <c r="H295" s="189">
        <f t="shared" si="57"/>
        <v>2943.884085981706</v>
      </c>
      <c r="I295" s="189">
        <f t="shared" si="58"/>
        <v>430.26408864463508</v>
      </c>
      <c r="J295" s="88">
        <f t="shared" si="59"/>
        <v>876.44794856912165</v>
      </c>
      <c r="K295" s="189">
        <f t="shared" si="64"/>
        <v>358.730616854358</v>
      </c>
      <c r="L295" s="88">
        <f t="shared" si="60"/>
        <v>730.7342665323273</v>
      </c>
      <c r="M295" s="89">
        <f t="shared" si="65"/>
        <v>3674.6183525140332</v>
      </c>
      <c r="N295" s="89">
        <f t="shared" si="66"/>
        <v>20031.618352514033</v>
      </c>
      <c r="O295" s="89">
        <f t="shared" si="67"/>
        <v>9833.8823527314835</v>
      </c>
      <c r="P295" s="90">
        <f t="shared" si="61"/>
        <v>0.95588081965013139</v>
      </c>
      <c r="Q295" s="195">
        <v>1242.2962899446329</v>
      </c>
      <c r="R295" s="90">
        <f t="shared" si="68"/>
        <v>1.1745546397234778</v>
      </c>
      <c r="S295" s="90">
        <f t="shared" si="68"/>
        <v>1.1862974482835948</v>
      </c>
      <c r="T295" s="92">
        <v>2037</v>
      </c>
      <c r="U295" s="191">
        <v>7522</v>
      </c>
      <c r="V295" s="191">
        <v>3672.8515625</v>
      </c>
      <c r="W295" s="197"/>
      <c r="X295" s="89">
        <v>0</v>
      </c>
      <c r="Y295" s="89">
        <f t="shared" si="69"/>
        <v>0</v>
      </c>
      <c r="Z295" s="1"/>
    </row>
    <row r="296" spans="2:26">
      <c r="B296" s="206">
        <v>5027</v>
      </c>
      <c r="C296" t="s">
        <v>323</v>
      </c>
      <c r="D296" s="1">
        <v>50342</v>
      </c>
      <c r="E296" s="86">
        <f t="shared" si="62"/>
        <v>8269.0538764783196</v>
      </c>
      <c r="F296" s="87">
        <f t="shared" si="56"/>
        <v>0.80377512295372278</v>
      </c>
      <c r="G296" s="189">
        <f t="shared" si="63"/>
        <v>1292.1766952844628</v>
      </c>
      <c r="H296" s="189">
        <f t="shared" si="57"/>
        <v>7866.7717208918093</v>
      </c>
      <c r="I296" s="189">
        <f t="shared" si="58"/>
        <v>346.57633153358063</v>
      </c>
      <c r="J296" s="88">
        <f t="shared" si="59"/>
        <v>2109.9567063764389</v>
      </c>
      <c r="K296" s="189">
        <f t="shared" si="64"/>
        <v>275.04285974330355</v>
      </c>
      <c r="L296" s="88">
        <f t="shared" si="60"/>
        <v>1674.460930117232</v>
      </c>
      <c r="M296" s="89">
        <f t="shared" si="65"/>
        <v>9541.2326510090406</v>
      </c>
      <c r="N296" s="89">
        <f t="shared" si="66"/>
        <v>59883.232651009042</v>
      </c>
      <c r="O296" s="89">
        <f t="shared" si="67"/>
        <v>9836.2734315060843</v>
      </c>
      <c r="P296" s="90">
        <f t="shared" si="61"/>
        <v>0.95611323918261426</v>
      </c>
      <c r="Q296" s="195">
        <v>2762.3846849204219</v>
      </c>
      <c r="R296" s="90">
        <f t="shared" si="68"/>
        <v>1.2123489343001539</v>
      </c>
      <c r="S296" s="90">
        <f t="shared" si="68"/>
        <v>1.2316088708175505</v>
      </c>
      <c r="T296" s="92">
        <v>6088</v>
      </c>
      <c r="U296" s="191">
        <v>22755</v>
      </c>
      <c r="V296" s="191">
        <v>3705.4225696140693</v>
      </c>
      <c r="W296" s="197"/>
      <c r="X296" s="89">
        <v>0</v>
      </c>
      <c r="Y296" s="89">
        <f t="shared" si="69"/>
        <v>0</v>
      </c>
      <c r="Z296" s="1"/>
    </row>
    <row r="297" spans="2:26">
      <c r="B297" s="206">
        <v>5028</v>
      </c>
      <c r="C297" t="s">
        <v>324</v>
      </c>
      <c r="D297" s="1">
        <v>159682</v>
      </c>
      <c r="E297" s="86">
        <f t="shared" si="62"/>
        <v>8956.8095131254213</v>
      </c>
      <c r="F297" s="87">
        <f t="shared" si="56"/>
        <v>0.87062689096319312</v>
      </c>
      <c r="G297" s="189">
        <f t="shared" si="63"/>
        <v>852.01308783031766</v>
      </c>
      <c r="H297" s="189">
        <f t="shared" si="57"/>
        <v>15189.689329838904</v>
      </c>
      <c r="I297" s="189">
        <f t="shared" si="58"/>
        <v>105.86185870709505</v>
      </c>
      <c r="J297" s="88">
        <f t="shared" si="59"/>
        <v>1887.3052170300905</v>
      </c>
      <c r="K297" s="189">
        <f t="shared" si="64"/>
        <v>34.328386916817948</v>
      </c>
      <c r="L297" s="88">
        <f t="shared" si="60"/>
        <v>612.00648195303029</v>
      </c>
      <c r="M297" s="89">
        <f t="shared" si="65"/>
        <v>15801.695811791935</v>
      </c>
      <c r="N297" s="89">
        <f t="shared" si="66"/>
        <v>175483.69581179193</v>
      </c>
      <c r="O297" s="89">
        <f t="shared" si="67"/>
        <v>9843.1509878725574</v>
      </c>
      <c r="P297" s="90">
        <f t="shared" si="61"/>
        <v>0.95678175686270917</v>
      </c>
      <c r="Q297" s="195">
        <v>6558.9351581408318</v>
      </c>
      <c r="R297" s="90">
        <f t="shared" si="68"/>
        <v>1.1755040871934606</v>
      </c>
      <c r="S297" s="90">
        <f t="shared" si="68"/>
        <v>1.173551649152452</v>
      </c>
      <c r="T297" s="92">
        <v>17828</v>
      </c>
      <c r="U297" s="191">
        <v>73400</v>
      </c>
      <c r="V297" s="191">
        <v>4120.8174264540767</v>
      </c>
      <c r="W297" s="197"/>
      <c r="X297" s="89">
        <v>0</v>
      </c>
      <c r="Y297" s="89">
        <f t="shared" si="69"/>
        <v>0</v>
      </c>
      <c r="Z297" s="1"/>
    </row>
    <row r="298" spans="2:26">
      <c r="B298" s="206">
        <v>5029</v>
      </c>
      <c r="C298" t="s">
        <v>325</v>
      </c>
      <c r="D298" s="1">
        <v>78944</v>
      </c>
      <c r="E298" s="86">
        <f t="shared" si="62"/>
        <v>9207.3711219967354</v>
      </c>
      <c r="F298" s="87">
        <f t="shared" si="56"/>
        <v>0.89498217888203235</v>
      </c>
      <c r="G298" s="189">
        <f t="shared" si="63"/>
        <v>691.65365815267671</v>
      </c>
      <c r="H298" s="189">
        <f t="shared" si="57"/>
        <v>5930.2384650010508</v>
      </c>
      <c r="I298" s="189">
        <f t="shared" si="58"/>
        <v>18.165295602135117</v>
      </c>
      <c r="J298" s="88">
        <f t="shared" si="59"/>
        <v>155.74924449270648</v>
      </c>
      <c r="K298" s="189">
        <f t="shared" si="64"/>
        <v>-53.368176188141987</v>
      </c>
      <c r="L298" s="88">
        <f t="shared" si="60"/>
        <v>-457.57874263712938</v>
      </c>
      <c r="M298" s="89">
        <f t="shared" si="65"/>
        <v>5472.6597223639219</v>
      </c>
      <c r="N298" s="89">
        <f t="shared" si="66"/>
        <v>84416.659722363926</v>
      </c>
      <c r="O298" s="89">
        <f t="shared" si="67"/>
        <v>9845.6566039612699</v>
      </c>
      <c r="P298" s="90">
        <f t="shared" si="61"/>
        <v>0.95702530974189748</v>
      </c>
      <c r="Q298" s="195">
        <v>2607.638300612045</v>
      </c>
      <c r="R298" s="90">
        <f t="shared" si="68"/>
        <v>1.2831361887960204</v>
      </c>
      <c r="S298" s="90">
        <f t="shared" si="68"/>
        <v>1.2690230306427448</v>
      </c>
      <c r="T298" s="92">
        <v>8574</v>
      </c>
      <c r="U298" s="191">
        <v>34577</v>
      </c>
      <c r="V298" s="191">
        <v>4057.8570590306304</v>
      </c>
      <c r="W298" s="197"/>
      <c r="X298" s="89">
        <v>0</v>
      </c>
      <c r="Y298" s="89">
        <f t="shared" si="69"/>
        <v>0</v>
      </c>
      <c r="Z298" s="1"/>
    </row>
    <row r="299" spans="2:26">
      <c r="B299" s="206">
        <v>5031</v>
      </c>
      <c r="C299" t="s">
        <v>326</v>
      </c>
      <c r="D299" s="1">
        <v>151535</v>
      </c>
      <c r="E299" s="86">
        <f t="shared" si="62"/>
        <v>10128.667869794799</v>
      </c>
      <c r="F299" s="87">
        <f t="shared" si="56"/>
        <v>0.98453479491283136</v>
      </c>
      <c r="G299" s="189">
        <f t="shared" si="63"/>
        <v>102.02373956191586</v>
      </c>
      <c r="H299" s="189">
        <f t="shared" si="57"/>
        <v>1526.3771675858231</v>
      </c>
      <c r="I299" s="189">
        <f t="shared" si="58"/>
        <v>0</v>
      </c>
      <c r="J299" s="88">
        <f t="shared" si="59"/>
        <v>0</v>
      </c>
      <c r="K299" s="189">
        <f t="shared" si="64"/>
        <v>-71.533471790277105</v>
      </c>
      <c r="L299" s="88">
        <f t="shared" si="60"/>
        <v>-1070.2122714543357</v>
      </c>
      <c r="M299" s="89">
        <f t="shared" si="65"/>
        <v>456.16489613148747</v>
      </c>
      <c r="N299" s="89">
        <f t="shared" si="66"/>
        <v>151991.16489613149</v>
      </c>
      <c r="O299" s="89">
        <f t="shared" si="67"/>
        <v>10159.158137566439</v>
      </c>
      <c r="P299" s="90">
        <f t="shared" si="61"/>
        <v>0.98749853406523358</v>
      </c>
      <c r="Q299" s="195">
        <v>2204.0798890368033</v>
      </c>
      <c r="R299" s="90">
        <f t="shared" si="68"/>
        <v>1.1843197739787241</v>
      </c>
      <c r="S299" s="90">
        <f t="shared" si="68"/>
        <v>1.1933718310595796</v>
      </c>
      <c r="T299" s="92">
        <v>14961</v>
      </c>
      <c r="U299" s="191">
        <v>69374</v>
      </c>
      <c r="V299" s="191">
        <v>4617.8526259735072</v>
      </c>
      <c r="W299" s="197"/>
      <c r="X299" s="89">
        <v>0</v>
      </c>
      <c r="Y299" s="89">
        <f t="shared" si="69"/>
        <v>0</v>
      </c>
      <c r="Z299" s="1"/>
    </row>
    <row r="300" spans="2:26">
      <c r="B300" s="206">
        <v>5032</v>
      </c>
      <c r="C300" t="s">
        <v>327</v>
      </c>
      <c r="D300" s="1">
        <v>38451</v>
      </c>
      <c r="E300" s="86">
        <f t="shared" si="62"/>
        <v>9030.2959135744495</v>
      </c>
      <c r="F300" s="87">
        <f t="shared" si="56"/>
        <v>0.87776997425164061</v>
      </c>
      <c r="G300" s="189">
        <f t="shared" si="63"/>
        <v>804.98179154293962</v>
      </c>
      <c r="H300" s="189">
        <f t="shared" si="57"/>
        <v>3427.612468389837</v>
      </c>
      <c r="I300" s="189">
        <f t="shared" si="58"/>
        <v>80.141618549935174</v>
      </c>
      <c r="J300" s="88">
        <f t="shared" si="59"/>
        <v>341.24301178562399</v>
      </c>
      <c r="K300" s="189">
        <f t="shared" si="64"/>
        <v>8.6081467596580694</v>
      </c>
      <c r="L300" s="88">
        <f t="shared" si="60"/>
        <v>36.653488902624055</v>
      </c>
      <c r="M300" s="89">
        <f t="shared" si="65"/>
        <v>3464.2659572924608</v>
      </c>
      <c r="N300" s="89">
        <f t="shared" si="66"/>
        <v>41915.26595729246</v>
      </c>
      <c r="O300" s="89">
        <f t="shared" si="67"/>
        <v>9843.8858518770448</v>
      </c>
      <c r="P300" s="90">
        <f t="shared" si="61"/>
        <v>0.95685318769559335</v>
      </c>
      <c r="Q300" s="195">
        <v>39.266059196972037</v>
      </c>
      <c r="R300" s="90">
        <f t="shared" si="68"/>
        <v>1.13261231281198</v>
      </c>
      <c r="S300" s="90">
        <f t="shared" si="68"/>
        <v>1.1200911038358645</v>
      </c>
      <c r="T300" s="92">
        <v>4258</v>
      </c>
      <c r="U300" s="191">
        <v>18030</v>
      </c>
      <c r="V300" s="191">
        <v>4259.3905031892282</v>
      </c>
      <c r="W300" s="197"/>
      <c r="X300" s="89">
        <v>0</v>
      </c>
      <c r="Y300" s="89">
        <f t="shared" si="69"/>
        <v>0</v>
      </c>
      <c r="Z300" s="1"/>
    </row>
    <row r="301" spans="2:26">
      <c r="B301" s="206">
        <v>5033</v>
      </c>
      <c r="C301" t="s">
        <v>328</v>
      </c>
      <c r="D301" s="1">
        <v>14254</v>
      </c>
      <c r="E301" s="86">
        <f t="shared" si="62"/>
        <v>18439.844760672702</v>
      </c>
      <c r="F301" s="87">
        <f t="shared" si="56"/>
        <v>1.7924043924683604</v>
      </c>
      <c r="G301" s="189">
        <f t="shared" si="63"/>
        <v>-5217.1294705999426</v>
      </c>
      <c r="H301" s="189">
        <f t="shared" si="57"/>
        <v>-4032.8410807737555</v>
      </c>
      <c r="I301" s="189">
        <f t="shared" si="58"/>
        <v>0</v>
      </c>
      <c r="J301" s="88">
        <f t="shared" si="59"/>
        <v>0</v>
      </c>
      <c r="K301" s="189">
        <f t="shared" si="64"/>
        <v>-71.533471790277105</v>
      </c>
      <c r="L301" s="88">
        <f t="shared" si="60"/>
        <v>-55.295373693884201</v>
      </c>
      <c r="M301" s="89">
        <f t="shared" si="65"/>
        <v>-4088.1364544676399</v>
      </c>
      <c r="N301" s="89">
        <f t="shared" si="66"/>
        <v>10165.86354553236</v>
      </c>
      <c r="O301" s="89">
        <f t="shared" si="67"/>
        <v>13151.181818282485</v>
      </c>
      <c r="P301" s="90">
        <f t="shared" si="61"/>
        <v>1.278331589185224</v>
      </c>
      <c r="Q301" s="195">
        <v>-4222.9929554023493</v>
      </c>
      <c r="R301" s="90">
        <f t="shared" si="68"/>
        <v>0.38133540071712374</v>
      </c>
      <c r="S301" s="90">
        <f t="shared" si="68"/>
        <v>0.40456613837472089</v>
      </c>
      <c r="T301" s="92">
        <v>773</v>
      </c>
      <c r="U301" s="191">
        <v>10319</v>
      </c>
      <c r="V301" s="191">
        <v>13128.498727735368</v>
      </c>
      <c r="W301" s="197"/>
      <c r="X301" s="89">
        <v>0</v>
      </c>
      <c r="Y301" s="89">
        <f t="shared" si="69"/>
        <v>0</v>
      </c>
      <c r="Z301" s="1"/>
    </row>
    <row r="302" spans="2:26">
      <c r="B302" s="206">
        <v>5034</v>
      </c>
      <c r="C302" t="s">
        <v>329</v>
      </c>
      <c r="D302" s="1">
        <v>21727</v>
      </c>
      <c r="E302" s="86">
        <f t="shared" si="62"/>
        <v>8832.1138211382113</v>
      </c>
      <c r="F302" s="87">
        <f t="shared" si="56"/>
        <v>0.85850612156732298</v>
      </c>
      <c r="G302" s="189">
        <f t="shared" si="63"/>
        <v>931.81833070213213</v>
      </c>
      <c r="H302" s="189">
        <f t="shared" si="57"/>
        <v>2292.2730935272448</v>
      </c>
      <c r="I302" s="189">
        <f t="shared" si="58"/>
        <v>149.50535090261855</v>
      </c>
      <c r="J302" s="88">
        <f t="shared" si="59"/>
        <v>367.78316322044162</v>
      </c>
      <c r="K302" s="189">
        <f t="shared" si="64"/>
        <v>77.971879112341441</v>
      </c>
      <c r="L302" s="88">
        <f t="shared" si="60"/>
        <v>191.81082261635996</v>
      </c>
      <c r="M302" s="89">
        <f t="shared" si="65"/>
        <v>2484.0839161436047</v>
      </c>
      <c r="N302" s="89">
        <f t="shared" si="66"/>
        <v>24211.083916143605</v>
      </c>
      <c r="O302" s="89">
        <f t="shared" si="67"/>
        <v>9841.9040309526845</v>
      </c>
      <c r="P302" s="90">
        <f t="shared" si="61"/>
        <v>0.95666054916875043</v>
      </c>
      <c r="Q302" s="195">
        <v>-1645.9928309946986</v>
      </c>
      <c r="R302" s="90">
        <f t="shared" si="68"/>
        <v>0.93887203283955023</v>
      </c>
      <c r="S302" s="90">
        <f t="shared" si="68"/>
        <v>0.94832994519486513</v>
      </c>
      <c r="T302" s="92">
        <v>2460</v>
      </c>
      <c r="U302" s="191">
        <v>11206</v>
      </c>
      <c r="V302" s="191">
        <v>4533.1715210355987</v>
      </c>
      <c r="W302" s="197"/>
      <c r="X302" s="89">
        <v>0</v>
      </c>
      <c r="Y302" s="89">
        <f t="shared" si="69"/>
        <v>0</v>
      </c>
      <c r="Z302" s="1"/>
    </row>
    <row r="303" spans="2:26">
      <c r="B303" s="206">
        <v>5035</v>
      </c>
      <c r="C303" t="s">
        <v>330</v>
      </c>
      <c r="D303" s="1">
        <v>224212</v>
      </c>
      <c r="E303" s="86">
        <f t="shared" si="62"/>
        <v>8929.9028198183842</v>
      </c>
      <c r="F303" s="87">
        <f t="shared" si="56"/>
        <v>0.86801148525364025</v>
      </c>
      <c r="G303" s="189">
        <f t="shared" si="63"/>
        <v>869.23337154682145</v>
      </c>
      <c r="H303" s="189">
        <f t="shared" si="57"/>
        <v>21824.711492797596</v>
      </c>
      <c r="I303" s="189">
        <f t="shared" si="58"/>
        <v>115.27920136455803</v>
      </c>
      <c r="J303" s="88">
        <f t="shared" si="59"/>
        <v>2894.4301878613228</v>
      </c>
      <c r="K303" s="189">
        <f t="shared" si="64"/>
        <v>43.745729574280929</v>
      </c>
      <c r="L303" s="88">
        <f t="shared" si="60"/>
        <v>1098.3677781510455</v>
      </c>
      <c r="M303" s="89">
        <f t="shared" si="65"/>
        <v>22923.079270948641</v>
      </c>
      <c r="N303" s="89">
        <f t="shared" si="66"/>
        <v>247135.07927094866</v>
      </c>
      <c r="O303" s="89">
        <f t="shared" si="67"/>
        <v>9842.8819209394878</v>
      </c>
      <c r="P303" s="90">
        <f t="shared" si="61"/>
        <v>0.95675560280561378</v>
      </c>
      <c r="Q303" s="195">
        <v>9006.2849916199648</v>
      </c>
      <c r="R303" s="90">
        <f t="shared" si="68"/>
        <v>1.2166287691547206</v>
      </c>
      <c r="S303" s="90">
        <f t="shared" si="68"/>
        <v>1.2006494077074921</v>
      </c>
      <c r="T303" s="92">
        <v>25108</v>
      </c>
      <c r="U303" s="191">
        <v>101150</v>
      </c>
      <c r="V303" s="191">
        <v>4057.8489188430221</v>
      </c>
      <c r="W303" s="197"/>
      <c r="X303" s="89">
        <v>0</v>
      </c>
      <c r="Y303" s="89">
        <f t="shared" si="69"/>
        <v>0</v>
      </c>
      <c r="Z303" s="1"/>
    </row>
    <row r="304" spans="2:26">
      <c r="B304" s="206">
        <v>5036</v>
      </c>
      <c r="C304" t="s">
        <v>331</v>
      </c>
      <c r="D304" s="1">
        <v>20447</v>
      </c>
      <c r="E304" s="86">
        <f t="shared" si="62"/>
        <v>7666.666666666667</v>
      </c>
      <c r="F304" s="87">
        <f t="shared" si="56"/>
        <v>0.74522140437058559</v>
      </c>
      <c r="G304" s="189">
        <f t="shared" si="63"/>
        <v>1677.7045095639205</v>
      </c>
      <c r="H304" s="189">
        <f t="shared" si="57"/>
        <v>4474.4379270069758</v>
      </c>
      <c r="I304" s="189">
        <f t="shared" si="58"/>
        <v>557.411854967659</v>
      </c>
      <c r="J304" s="88">
        <f t="shared" si="59"/>
        <v>1486.6174171987464</v>
      </c>
      <c r="K304" s="189">
        <f t="shared" si="64"/>
        <v>485.87838317738192</v>
      </c>
      <c r="L304" s="88">
        <f t="shared" si="60"/>
        <v>1295.8376479340775</v>
      </c>
      <c r="M304" s="89">
        <f t="shared" si="65"/>
        <v>5770.2755749410535</v>
      </c>
      <c r="N304" s="89">
        <f t="shared" si="66"/>
        <v>26217.275574941053</v>
      </c>
      <c r="O304" s="89">
        <f t="shared" si="67"/>
        <v>9830.2495594079683</v>
      </c>
      <c r="P304" s="90">
        <f t="shared" si="61"/>
        <v>0.95552770199678294</v>
      </c>
      <c r="Q304" s="195">
        <v>2405.3048332264771</v>
      </c>
      <c r="R304" s="90">
        <f t="shared" si="68"/>
        <v>1.1908282438658524</v>
      </c>
      <c r="S304" s="90">
        <f t="shared" si="68"/>
        <v>1.1858994964105862</v>
      </c>
      <c r="T304" s="92">
        <v>2667</v>
      </c>
      <c r="U304" s="191">
        <v>9333</v>
      </c>
      <c r="V304" s="191">
        <v>3507.3280721533256</v>
      </c>
      <c r="W304" s="197"/>
      <c r="X304" s="89">
        <v>0</v>
      </c>
      <c r="Y304" s="89">
        <f t="shared" si="69"/>
        <v>0</v>
      </c>
      <c r="Z304" s="1"/>
    </row>
    <row r="305" spans="2:27">
      <c r="B305" s="206">
        <v>5037</v>
      </c>
      <c r="C305" t="s">
        <v>332</v>
      </c>
      <c r="D305" s="1">
        <v>180534</v>
      </c>
      <c r="E305" s="86">
        <f t="shared" si="62"/>
        <v>8676.5992214158705</v>
      </c>
      <c r="F305" s="87">
        <f t="shared" si="56"/>
        <v>0.84338966829707795</v>
      </c>
      <c r="G305" s="189">
        <f t="shared" si="63"/>
        <v>1031.3476745244302</v>
      </c>
      <c r="H305" s="189">
        <f t="shared" si="57"/>
        <v>21459.251063829819</v>
      </c>
      <c r="I305" s="189">
        <f t="shared" si="58"/>
        <v>203.93546080543783</v>
      </c>
      <c r="J305" s="88">
        <f t="shared" si="59"/>
        <v>4243.2851329787445</v>
      </c>
      <c r="K305" s="189">
        <f t="shared" si="64"/>
        <v>132.40198901516072</v>
      </c>
      <c r="L305" s="88">
        <f t="shared" si="60"/>
        <v>2754.888185438449</v>
      </c>
      <c r="M305" s="89">
        <f t="shared" si="65"/>
        <v>24214.139249268268</v>
      </c>
      <c r="N305" s="89">
        <f t="shared" si="66"/>
        <v>204748.13924926828</v>
      </c>
      <c r="O305" s="89">
        <f t="shared" si="67"/>
        <v>9840.3488849554597</v>
      </c>
      <c r="P305" s="90">
        <f t="shared" si="61"/>
        <v>0.95650938463604784</v>
      </c>
      <c r="Q305" s="195">
        <v>11459.382412802119</v>
      </c>
      <c r="R305" s="90">
        <f t="shared" si="68"/>
        <v>1.2694691322329634</v>
      </c>
      <c r="S305" s="90">
        <f t="shared" si="68"/>
        <v>1.2612887032947471</v>
      </c>
      <c r="T305" s="92">
        <v>20807</v>
      </c>
      <c r="U305" s="191">
        <v>79549</v>
      </c>
      <c r="V305" s="191">
        <v>3837.0152421377579</v>
      </c>
      <c r="W305" s="197"/>
      <c r="X305" s="89">
        <v>0</v>
      </c>
      <c r="Y305" s="89">
        <f t="shared" si="69"/>
        <v>0</v>
      </c>
      <c r="Z305" s="1"/>
    </row>
    <row r="306" spans="2:27">
      <c r="B306" s="206">
        <v>5038</v>
      </c>
      <c r="C306" t="s">
        <v>333</v>
      </c>
      <c r="D306" s="1">
        <v>130579</v>
      </c>
      <c r="E306" s="86">
        <f t="shared" si="62"/>
        <v>8459.928733398121</v>
      </c>
      <c r="F306" s="87">
        <f t="shared" si="56"/>
        <v>0.82232869194495872</v>
      </c>
      <c r="G306" s="189">
        <f t="shared" si="63"/>
        <v>1170.0167868557899</v>
      </c>
      <c r="H306" s="189">
        <f t="shared" si="57"/>
        <v>18059.209105119116</v>
      </c>
      <c r="I306" s="189">
        <f t="shared" si="58"/>
        <v>279.77013161165013</v>
      </c>
      <c r="J306" s="88">
        <f t="shared" si="59"/>
        <v>4318.2519814258203</v>
      </c>
      <c r="K306" s="189">
        <f t="shared" si="64"/>
        <v>208.23665982137302</v>
      </c>
      <c r="L306" s="88">
        <f t="shared" si="60"/>
        <v>3214.1328443428924</v>
      </c>
      <c r="M306" s="89">
        <f t="shared" si="65"/>
        <v>21273.34194946201</v>
      </c>
      <c r="N306" s="89">
        <f t="shared" si="66"/>
        <v>151852.34194946202</v>
      </c>
      <c r="O306" s="89">
        <f t="shared" si="67"/>
        <v>9838.1821800752841</v>
      </c>
      <c r="P306" s="90">
        <f t="shared" si="61"/>
        <v>0.95629877487252679</v>
      </c>
      <c r="Q306" s="195">
        <v>10165.839310405205</v>
      </c>
      <c r="R306" s="90">
        <f t="shared" si="68"/>
        <v>1.2073296482242168</v>
      </c>
      <c r="S306" s="90">
        <f t="shared" si="68"/>
        <v>1.2040404624834227</v>
      </c>
      <c r="T306" s="92">
        <v>15435</v>
      </c>
      <c r="U306" s="191">
        <v>59157</v>
      </c>
      <c r="V306" s="191">
        <v>3838.3726966000518</v>
      </c>
      <c r="W306" s="197"/>
      <c r="X306" s="89">
        <v>0</v>
      </c>
      <c r="Y306" s="89">
        <f t="shared" si="69"/>
        <v>0</v>
      </c>
      <c r="Z306" s="1"/>
    </row>
    <row r="307" spans="2:27">
      <c r="B307" s="206">
        <v>5041</v>
      </c>
      <c r="C307" t="s">
        <v>334</v>
      </c>
      <c r="D307" s="1">
        <v>16822</v>
      </c>
      <c r="E307" s="86">
        <f t="shared" si="62"/>
        <v>7857.0761326482952</v>
      </c>
      <c r="F307" s="87">
        <f t="shared" si="56"/>
        <v>0.76372973606331807</v>
      </c>
      <c r="G307" s="189">
        <f t="shared" si="63"/>
        <v>1555.8424513356783</v>
      </c>
      <c r="H307" s="189">
        <f t="shared" si="57"/>
        <v>3331.0586883096871</v>
      </c>
      <c r="I307" s="189">
        <f t="shared" si="58"/>
        <v>490.76854187408912</v>
      </c>
      <c r="J307" s="88">
        <f t="shared" si="59"/>
        <v>1050.7354481524249</v>
      </c>
      <c r="K307" s="189">
        <f t="shared" si="64"/>
        <v>419.23507008381205</v>
      </c>
      <c r="L307" s="88">
        <f t="shared" si="60"/>
        <v>897.58228504944157</v>
      </c>
      <c r="M307" s="89">
        <f t="shared" si="65"/>
        <v>4228.640973359129</v>
      </c>
      <c r="N307" s="89">
        <f t="shared" si="66"/>
        <v>21050.640973359128</v>
      </c>
      <c r="O307" s="89">
        <f t="shared" si="67"/>
        <v>9832.1536540677844</v>
      </c>
      <c r="P307" s="90">
        <f t="shared" si="61"/>
        <v>0.95571278531371029</v>
      </c>
      <c r="Q307" s="195">
        <v>896.90043042290563</v>
      </c>
      <c r="R307" s="90">
        <f t="shared" si="68"/>
        <v>1.1001248439450686</v>
      </c>
      <c r="S307" s="90">
        <f t="shared" si="68"/>
        <v>1.0971821188017548</v>
      </c>
      <c r="T307" s="92">
        <v>2141</v>
      </c>
      <c r="U307" s="191">
        <v>8010</v>
      </c>
      <c r="V307" s="191">
        <v>3746.4920486435922</v>
      </c>
      <c r="W307" s="197"/>
      <c r="X307" s="89">
        <v>0</v>
      </c>
      <c r="Y307" s="89">
        <f t="shared" si="69"/>
        <v>0</v>
      </c>
      <c r="Z307" s="1"/>
    </row>
    <row r="308" spans="2:27">
      <c r="B308" s="206">
        <v>5042</v>
      </c>
      <c r="C308" t="s">
        <v>335</v>
      </c>
      <c r="D308" s="1">
        <v>11559</v>
      </c>
      <c r="E308" s="86">
        <f t="shared" si="62"/>
        <v>8877.8801843317979</v>
      </c>
      <c r="F308" s="87">
        <f t="shared" si="56"/>
        <v>0.86295473984367854</v>
      </c>
      <c r="G308" s="189">
        <f t="shared" si="63"/>
        <v>902.52785825823673</v>
      </c>
      <c r="H308" s="189">
        <f t="shared" si="57"/>
        <v>1175.0912714522242</v>
      </c>
      <c r="I308" s="189">
        <f t="shared" si="58"/>
        <v>133.48712378486326</v>
      </c>
      <c r="J308" s="88">
        <f t="shared" si="59"/>
        <v>173.80023516789194</v>
      </c>
      <c r="K308" s="189">
        <f t="shared" si="64"/>
        <v>61.953651994586153</v>
      </c>
      <c r="L308" s="88">
        <f t="shared" si="60"/>
        <v>80.663654896951158</v>
      </c>
      <c r="M308" s="89">
        <f t="shared" si="65"/>
        <v>1255.7549263491753</v>
      </c>
      <c r="N308" s="89">
        <f t="shared" si="66"/>
        <v>12814.754926349175</v>
      </c>
      <c r="O308" s="89">
        <f t="shared" si="67"/>
        <v>9842.3616945846188</v>
      </c>
      <c r="P308" s="90">
        <f t="shared" si="61"/>
        <v>0.95670503535151385</v>
      </c>
      <c r="Q308" s="195">
        <v>-16.867010550854729</v>
      </c>
      <c r="R308" s="90">
        <f t="shared" si="68"/>
        <v>0.91723337203516342</v>
      </c>
      <c r="S308" s="90">
        <f t="shared" si="68"/>
        <v>0.93784878463769195</v>
      </c>
      <c r="T308" s="92">
        <v>1302</v>
      </c>
      <c r="U308" s="191">
        <v>6029</v>
      </c>
      <c r="V308" s="191">
        <v>4581.3069908814596</v>
      </c>
      <c r="W308" s="197"/>
      <c r="X308" s="89">
        <v>0</v>
      </c>
      <c r="Y308" s="89">
        <f t="shared" si="69"/>
        <v>0</v>
      </c>
      <c r="Z308" s="1"/>
    </row>
    <row r="309" spans="2:27">
      <c r="B309" s="206">
        <v>5043</v>
      </c>
      <c r="C309" s="211" t="s">
        <v>336</v>
      </c>
      <c r="D309" s="1">
        <v>4839</v>
      </c>
      <c r="E309" s="86">
        <f t="shared" si="62"/>
        <v>11022.779043280183</v>
      </c>
      <c r="F309" s="87">
        <f t="shared" si="56"/>
        <v>1.0714448972217283</v>
      </c>
      <c r="G309" s="189">
        <f t="shared" si="63"/>
        <v>-470.20741146872984</v>
      </c>
      <c r="H309" s="189">
        <f t="shared" si="57"/>
        <v>-206.42105363477239</v>
      </c>
      <c r="I309" s="189">
        <f t="shared" si="58"/>
        <v>0</v>
      </c>
      <c r="J309" s="88">
        <f t="shared" si="59"/>
        <v>0</v>
      </c>
      <c r="K309" s="189">
        <f t="shared" si="64"/>
        <v>-71.533471790277105</v>
      </c>
      <c r="L309" s="88">
        <f t="shared" si="60"/>
        <v>-31.403194115931647</v>
      </c>
      <c r="M309" s="89">
        <f t="shared" si="65"/>
        <v>-237.82424775070405</v>
      </c>
      <c r="N309" s="89">
        <f t="shared" si="66"/>
        <v>4601.1757522492962</v>
      </c>
      <c r="O309" s="89">
        <f t="shared" si="67"/>
        <v>10481.038160021177</v>
      </c>
      <c r="P309" s="90">
        <f t="shared" si="61"/>
        <v>1.0187861708964365</v>
      </c>
      <c r="Q309" s="195">
        <v>-938.11639083758018</v>
      </c>
      <c r="R309" s="90">
        <f t="shared" si="68"/>
        <v>0.58655737704918032</v>
      </c>
      <c r="S309" s="90">
        <f t="shared" si="68"/>
        <v>0.60101348071249872</v>
      </c>
      <c r="T309" s="92">
        <v>439</v>
      </c>
      <c r="U309" s="191">
        <v>3050</v>
      </c>
      <c r="V309" s="191">
        <v>6884.8758465011288</v>
      </c>
      <c r="W309" s="197"/>
      <c r="X309" s="89">
        <v>0</v>
      </c>
      <c r="Y309" s="89">
        <f t="shared" si="69"/>
        <v>0</v>
      </c>
      <c r="Z309" s="1"/>
    </row>
    <row r="310" spans="2:27">
      <c r="B310" s="206">
        <v>5044</v>
      </c>
      <c r="C310" s="211" t="s">
        <v>337</v>
      </c>
      <c r="D310" s="1">
        <v>11737</v>
      </c>
      <c r="E310" s="86">
        <f t="shared" si="62"/>
        <v>14616.438356164384</v>
      </c>
      <c r="F310" s="87">
        <f t="shared" si="56"/>
        <v>1.4207586154795977</v>
      </c>
      <c r="G310" s="189">
        <f t="shared" si="63"/>
        <v>-2770.1493717146186</v>
      </c>
      <c r="H310" s="189">
        <f t="shared" si="57"/>
        <v>-2224.4299454868387</v>
      </c>
      <c r="I310" s="189">
        <f t="shared" si="58"/>
        <v>0</v>
      </c>
      <c r="J310" s="88">
        <f t="shared" si="59"/>
        <v>0</v>
      </c>
      <c r="K310" s="189">
        <f t="shared" si="64"/>
        <v>-71.533471790277105</v>
      </c>
      <c r="L310" s="88">
        <f t="shared" si="60"/>
        <v>-57.441377847592513</v>
      </c>
      <c r="M310" s="89">
        <f t="shared" si="65"/>
        <v>-2281.8713233344311</v>
      </c>
      <c r="N310" s="89">
        <f t="shared" si="66"/>
        <v>9455.1286766655685</v>
      </c>
      <c r="O310" s="89">
        <f t="shared" si="67"/>
        <v>11774.755512659487</v>
      </c>
      <c r="P310" s="90">
        <f t="shared" si="61"/>
        <v>1.1445391094692692</v>
      </c>
      <c r="Q310" s="195">
        <v>-2634.9331477051869</v>
      </c>
      <c r="R310" s="90">
        <f t="shared" si="68"/>
        <v>0.3970955838590644</v>
      </c>
      <c r="S310" s="90">
        <f t="shared" si="68"/>
        <v>0.4110143443458299</v>
      </c>
      <c r="T310" s="92">
        <v>803</v>
      </c>
      <c r="U310" s="191">
        <v>8401</v>
      </c>
      <c r="V310" s="191">
        <v>10358.816276202218</v>
      </c>
      <c r="W310" s="197"/>
      <c r="X310" s="89">
        <v>0</v>
      </c>
      <c r="Y310" s="89">
        <f t="shared" si="69"/>
        <v>0</v>
      </c>
      <c r="Z310" s="1"/>
    </row>
    <row r="311" spans="2:27">
      <c r="B311" s="206">
        <v>5045</v>
      </c>
      <c r="C311" t="s">
        <v>338</v>
      </c>
      <c r="D311" s="1">
        <v>21123</v>
      </c>
      <c r="E311" s="86">
        <f t="shared" si="62"/>
        <v>9215.9685863874347</v>
      </c>
      <c r="F311" s="87">
        <f t="shared" si="56"/>
        <v>0.89581787642384925</v>
      </c>
      <c r="G311" s="189">
        <f t="shared" si="63"/>
        <v>686.15128094262911</v>
      </c>
      <c r="H311" s="189">
        <f t="shared" si="57"/>
        <v>1572.6587359205059</v>
      </c>
      <c r="I311" s="189">
        <f t="shared" si="58"/>
        <v>15.156183065390358</v>
      </c>
      <c r="J311" s="88">
        <f t="shared" si="59"/>
        <v>34.737971585874703</v>
      </c>
      <c r="K311" s="189">
        <f t="shared" si="64"/>
        <v>-56.377288724886746</v>
      </c>
      <c r="L311" s="88">
        <f t="shared" si="60"/>
        <v>-129.21674575744044</v>
      </c>
      <c r="M311" s="89">
        <f t="shared" si="65"/>
        <v>1443.4419901630654</v>
      </c>
      <c r="N311" s="89">
        <f t="shared" si="66"/>
        <v>22566.441990163064</v>
      </c>
      <c r="O311" s="89">
        <f t="shared" si="67"/>
        <v>9845.7425786051754</v>
      </c>
      <c r="P311" s="90">
        <f t="shared" si="61"/>
        <v>0.9570336667173156</v>
      </c>
      <c r="Q311" s="195">
        <v>-889.43644253652747</v>
      </c>
      <c r="R311" s="90">
        <f t="shared" si="68"/>
        <v>0.95420482930890926</v>
      </c>
      <c r="S311" s="90">
        <f t="shared" si="68"/>
        <v>0.97296246728656899</v>
      </c>
      <c r="T311" s="92">
        <v>2292</v>
      </c>
      <c r="U311" s="191">
        <v>10809</v>
      </c>
      <c r="V311" s="191">
        <v>4671.1322385479689</v>
      </c>
      <c r="W311" s="197"/>
      <c r="X311" s="89">
        <v>0</v>
      </c>
      <c r="Y311" s="89">
        <f t="shared" si="69"/>
        <v>0</v>
      </c>
      <c r="Z311" s="1"/>
    </row>
    <row r="312" spans="2:27">
      <c r="B312" s="206">
        <v>5046</v>
      </c>
      <c r="C312" t="s">
        <v>339</v>
      </c>
      <c r="D312" s="1">
        <v>9761</v>
      </c>
      <c r="E312" s="86">
        <f t="shared" si="62"/>
        <v>7935.7723577235774</v>
      </c>
      <c r="F312" s="87">
        <f t="shared" si="56"/>
        <v>0.77137922885061361</v>
      </c>
      <c r="G312" s="189">
        <f t="shared" si="63"/>
        <v>1505.4768672874977</v>
      </c>
      <c r="H312" s="189">
        <f t="shared" si="57"/>
        <v>1851.7365467636223</v>
      </c>
      <c r="I312" s="189">
        <f t="shared" si="58"/>
        <v>463.22486309774035</v>
      </c>
      <c r="J312" s="88">
        <f t="shared" si="59"/>
        <v>569.76658161022056</v>
      </c>
      <c r="K312" s="189">
        <f t="shared" si="64"/>
        <v>391.69139130746328</v>
      </c>
      <c r="L312" s="88">
        <f t="shared" si="60"/>
        <v>481.78041130817985</v>
      </c>
      <c r="M312" s="89">
        <f t="shared" si="65"/>
        <v>2333.516958071802</v>
      </c>
      <c r="N312" s="89">
        <f t="shared" si="66"/>
        <v>12094.516958071803</v>
      </c>
      <c r="O312" s="89">
        <f t="shared" si="67"/>
        <v>9832.9406163185376</v>
      </c>
      <c r="P312" s="90">
        <f t="shared" si="61"/>
        <v>0.95578928024158327</v>
      </c>
      <c r="Q312" s="195">
        <v>895.14858450264933</v>
      </c>
      <c r="R312" s="90">
        <f t="shared" si="68"/>
        <v>1.1724905408413087</v>
      </c>
      <c r="S312" s="90">
        <f t="shared" si="68"/>
        <v>1.1813218032024522</v>
      </c>
      <c r="T312" s="92">
        <v>1230</v>
      </c>
      <c r="U312" s="191">
        <v>4493</v>
      </c>
      <c r="V312" s="191">
        <v>3638.0566801619434</v>
      </c>
      <c r="W312" s="197"/>
      <c r="X312" s="89">
        <v>0</v>
      </c>
      <c r="Y312" s="89">
        <f t="shared" si="69"/>
        <v>0</v>
      </c>
      <c r="Z312" s="1"/>
    </row>
    <row r="313" spans="2:27">
      <c r="B313" s="206">
        <v>5047</v>
      </c>
      <c r="C313" t="s">
        <v>340</v>
      </c>
      <c r="D313" s="1">
        <v>32151</v>
      </c>
      <c r="E313" s="86">
        <f t="shared" si="62"/>
        <v>8151.8762677484792</v>
      </c>
      <c r="F313" s="87">
        <f t="shared" si="56"/>
        <v>0.79238513224001339</v>
      </c>
      <c r="G313" s="189">
        <f t="shared" si="63"/>
        <v>1367.1703648715607</v>
      </c>
      <c r="H313" s="189">
        <f t="shared" si="57"/>
        <v>5392.1199190534353</v>
      </c>
      <c r="I313" s="189">
        <f t="shared" si="58"/>
        <v>387.58849458902478</v>
      </c>
      <c r="J313" s="88">
        <f t="shared" si="59"/>
        <v>1528.6490226591136</v>
      </c>
      <c r="K313" s="189">
        <f t="shared" si="64"/>
        <v>316.0550227987477</v>
      </c>
      <c r="L313" s="88">
        <f t="shared" si="60"/>
        <v>1246.5210099182609</v>
      </c>
      <c r="M313" s="89">
        <f t="shared" si="65"/>
        <v>6638.6409289716958</v>
      </c>
      <c r="N313" s="89">
        <f t="shared" si="66"/>
        <v>38789.640928971698</v>
      </c>
      <c r="O313" s="89">
        <f t="shared" si="67"/>
        <v>9835.1016554187881</v>
      </c>
      <c r="P313" s="90">
        <f t="shared" si="61"/>
        <v>0.95599933927547742</v>
      </c>
      <c r="Q313" s="195">
        <v>2302.0424042914237</v>
      </c>
      <c r="R313" s="90">
        <f t="shared" si="68"/>
        <v>1.0758651859504131</v>
      </c>
      <c r="S313" s="90">
        <f t="shared" si="68"/>
        <v>1.076917855923005</v>
      </c>
      <c r="T313" s="92">
        <v>3944</v>
      </c>
      <c r="U313" s="191">
        <v>15488</v>
      </c>
      <c r="V313" s="191">
        <v>3924.9873289406992</v>
      </c>
      <c r="W313" s="197"/>
      <c r="X313" s="89">
        <v>0</v>
      </c>
      <c r="Y313" s="89">
        <f t="shared" si="69"/>
        <v>0</v>
      </c>
      <c r="Z313" s="1"/>
    </row>
    <row r="314" spans="2:27">
      <c r="B314" s="206">
        <v>5049</v>
      </c>
      <c r="C314" t="s">
        <v>341</v>
      </c>
      <c r="D314" s="1">
        <v>9807</v>
      </c>
      <c r="E314" s="86">
        <f t="shared" si="62"/>
        <v>8835.135135135135</v>
      </c>
      <c r="F314" s="87">
        <f t="shared" si="56"/>
        <v>0.85879980172295334</v>
      </c>
      <c r="G314" s="189">
        <f t="shared" si="63"/>
        <v>929.88468974410091</v>
      </c>
      <c r="H314" s="189">
        <f t="shared" si="57"/>
        <v>1032.172005615952</v>
      </c>
      <c r="I314" s="189">
        <f t="shared" si="58"/>
        <v>148.44789100369525</v>
      </c>
      <c r="J314" s="88">
        <f t="shared" si="59"/>
        <v>164.77715901410173</v>
      </c>
      <c r="K314" s="189">
        <f t="shared" si="64"/>
        <v>76.914419213418142</v>
      </c>
      <c r="L314" s="88">
        <f t="shared" si="60"/>
        <v>85.37500532689414</v>
      </c>
      <c r="M314" s="89">
        <f t="shared" si="65"/>
        <v>1117.5470109428461</v>
      </c>
      <c r="N314" s="89">
        <f t="shared" si="66"/>
        <v>10924.547010942846</v>
      </c>
      <c r="O314" s="89">
        <f t="shared" si="67"/>
        <v>9841.9342440926539</v>
      </c>
      <c r="P314" s="90">
        <f t="shared" si="61"/>
        <v>0.9566634859703067</v>
      </c>
      <c r="Q314" s="195">
        <v>703.9416344389291</v>
      </c>
      <c r="R314" s="90">
        <f t="shared" si="68"/>
        <v>0.79812981298129815</v>
      </c>
      <c r="S314" s="90">
        <f t="shared" si="68"/>
        <v>0.81594911743426579</v>
      </c>
      <c r="T314" s="92">
        <v>1110</v>
      </c>
      <c r="U314" s="191">
        <v>5454</v>
      </c>
      <c r="V314" s="191">
        <v>4865.2988403211421</v>
      </c>
      <c r="W314" s="197"/>
      <c r="X314" s="89">
        <v>0</v>
      </c>
      <c r="Y314" s="89">
        <f t="shared" si="69"/>
        <v>0</v>
      </c>
      <c r="Z314" s="1"/>
    </row>
    <row r="315" spans="2:27">
      <c r="B315" s="206">
        <v>5052</v>
      </c>
      <c r="C315" t="s">
        <v>342</v>
      </c>
      <c r="D315" s="1">
        <v>4591</v>
      </c>
      <c r="E315" s="86">
        <f t="shared" si="62"/>
        <v>7703.020134228188</v>
      </c>
      <c r="F315" s="87">
        <f t="shared" si="56"/>
        <v>0.74875506291188176</v>
      </c>
      <c r="G315" s="189">
        <f t="shared" si="63"/>
        <v>1654.4382903245471</v>
      </c>
      <c r="H315" s="189">
        <f t="shared" si="57"/>
        <v>986.04522103343004</v>
      </c>
      <c r="I315" s="189">
        <f t="shared" si="58"/>
        <v>544.68814132112664</v>
      </c>
      <c r="J315" s="88">
        <f t="shared" si="59"/>
        <v>324.63413222739149</v>
      </c>
      <c r="K315" s="189">
        <f t="shared" si="64"/>
        <v>473.15466953084956</v>
      </c>
      <c r="L315" s="88">
        <f t="shared" si="60"/>
        <v>282.00018304038633</v>
      </c>
      <c r="M315" s="89">
        <f t="shared" si="65"/>
        <v>1268.0454040738164</v>
      </c>
      <c r="N315" s="89">
        <f t="shared" si="66"/>
        <v>5859.0454040738168</v>
      </c>
      <c r="O315" s="89">
        <f t="shared" si="67"/>
        <v>9830.6130940835847</v>
      </c>
      <c r="P315" s="90">
        <f t="shared" si="61"/>
        <v>0.95556303858219604</v>
      </c>
      <c r="Q315" s="195">
        <v>499.34757427933255</v>
      </c>
      <c r="R315" s="90">
        <f t="shared" si="68"/>
        <v>0.81677878907795809</v>
      </c>
      <c r="S315" s="90">
        <f t="shared" si="68"/>
        <v>0.80763392940139123</v>
      </c>
      <c r="T315" s="92">
        <v>596</v>
      </c>
      <c r="U315" s="191">
        <v>2527</v>
      </c>
      <c r="V315" s="191">
        <v>4261.3827993254636</v>
      </c>
      <c r="W315" s="197"/>
      <c r="X315" s="89">
        <v>0</v>
      </c>
      <c r="Y315" s="89">
        <f t="shared" si="69"/>
        <v>0</v>
      </c>
      <c r="Z315" s="1"/>
    </row>
    <row r="316" spans="2:27">
      <c r="B316" s="206">
        <v>5053</v>
      </c>
      <c r="C316" t="s">
        <v>343</v>
      </c>
      <c r="D316" s="1">
        <v>59909</v>
      </c>
      <c r="E316" s="86">
        <f t="shared" si="62"/>
        <v>8478.4885366544022</v>
      </c>
      <c r="F316" s="87">
        <f t="shared" si="56"/>
        <v>0.82413275663810925</v>
      </c>
      <c r="G316" s="189">
        <f t="shared" si="63"/>
        <v>1158.1385127717699</v>
      </c>
      <c r="H316" s="189">
        <f t="shared" si="57"/>
        <v>8183.4067312453262</v>
      </c>
      <c r="I316" s="189">
        <f t="shared" si="58"/>
        <v>273.2742004719517</v>
      </c>
      <c r="J316" s="88">
        <f t="shared" si="59"/>
        <v>1930.9555005348109</v>
      </c>
      <c r="K316" s="189">
        <f t="shared" si="64"/>
        <v>201.7407286816746</v>
      </c>
      <c r="L316" s="88">
        <f t="shared" si="60"/>
        <v>1425.4999888647126</v>
      </c>
      <c r="M316" s="89">
        <f t="shared" si="65"/>
        <v>9608.9067201100388</v>
      </c>
      <c r="N316" s="89">
        <f t="shared" si="66"/>
        <v>69517.906720110041</v>
      </c>
      <c r="O316" s="89">
        <f t="shared" si="67"/>
        <v>9838.3677781078459</v>
      </c>
      <c r="P316" s="90">
        <f t="shared" si="61"/>
        <v>0.95631681551945824</v>
      </c>
      <c r="Q316" s="195">
        <v>3732.0778521103366</v>
      </c>
      <c r="R316" s="93">
        <f t="shared" si="68"/>
        <v>1.2155695266272188</v>
      </c>
      <c r="S316" s="93">
        <f t="shared" si="68"/>
        <v>1.2045951516722304</v>
      </c>
      <c r="T316" s="92">
        <v>7066</v>
      </c>
      <c r="U316" s="191">
        <v>27040</v>
      </c>
      <c r="V316" s="191">
        <v>3845.8256293557101</v>
      </c>
      <c r="W316" s="197"/>
      <c r="X316" s="89">
        <v>0</v>
      </c>
      <c r="Y316" s="89">
        <f t="shared" si="69"/>
        <v>0</v>
      </c>
      <c r="Z316" s="1"/>
    </row>
    <row r="317" spans="2:27">
      <c r="B317" s="206">
        <v>5054</v>
      </c>
      <c r="C317" t="s">
        <v>344</v>
      </c>
      <c r="D317" s="1">
        <v>80657</v>
      </c>
      <c r="E317" s="86">
        <f t="shared" si="62"/>
        <v>8060.8634819108538</v>
      </c>
      <c r="F317" s="87">
        <f t="shared" si="56"/>
        <v>0.78353843536032719</v>
      </c>
      <c r="G317" s="189">
        <f t="shared" si="63"/>
        <v>1425.4185478076408</v>
      </c>
      <c r="H317" s="189">
        <f t="shared" si="57"/>
        <v>14262.737989363255</v>
      </c>
      <c r="I317" s="189">
        <f t="shared" si="58"/>
        <v>419.44296963219364</v>
      </c>
      <c r="J317" s="88">
        <f t="shared" si="59"/>
        <v>4196.946354139729</v>
      </c>
      <c r="K317" s="189">
        <f t="shared" si="64"/>
        <v>347.9094978419165</v>
      </c>
      <c r="L317" s="88">
        <f t="shared" si="60"/>
        <v>3481.1824354062164</v>
      </c>
      <c r="M317" s="89">
        <f t="shared" si="65"/>
        <v>17743.920424769472</v>
      </c>
      <c r="N317" s="89">
        <f t="shared" si="66"/>
        <v>98400.920424769472</v>
      </c>
      <c r="O317" s="89">
        <f t="shared" si="67"/>
        <v>9834.1915275604097</v>
      </c>
      <c r="P317" s="90">
        <f t="shared" si="61"/>
        <v>0.95591087230668037</v>
      </c>
      <c r="Q317" s="195">
        <v>6158.1010540922834</v>
      </c>
      <c r="R317" s="93">
        <f t="shared" si="68"/>
        <v>1.1854711970953233</v>
      </c>
      <c r="S317" s="93">
        <f t="shared" si="68"/>
        <v>1.1933341756177533</v>
      </c>
      <c r="T317" s="92">
        <v>10006</v>
      </c>
      <c r="U317" s="191">
        <v>36906</v>
      </c>
      <c r="V317" s="191">
        <v>3675.1643098984264</v>
      </c>
      <c r="W317" s="197"/>
      <c r="X317" s="89">
        <v>0</v>
      </c>
      <c r="Y317" s="89">
        <f t="shared" si="69"/>
        <v>0</v>
      </c>
      <c r="Z317" s="1"/>
      <c r="AA317" s="1"/>
    </row>
    <row r="318" spans="2:27">
      <c r="B318" s="206">
        <v>5055</v>
      </c>
      <c r="C318" t="s">
        <v>345</v>
      </c>
      <c r="D318" s="1">
        <v>55180</v>
      </c>
      <c r="E318" s="86">
        <f t="shared" si="62"/>
        <v>9083.1275720164595</v>
      </c>
      <c r="F318" s="87">
        <f t="shared" si="56"/>
        <v>0.88290535895155997</v>
      </c>
      <c r="G318" s="189">
        <f t="shared" si="63"/>
        <v>771.16953014005321</v>
      </c>
      <c r="H318" s="189">
        <f t="shared" si="57"/>
        <v>4684.8548956008235</v>
      </c>
      <c r="I318" s="189">
        <f t="shared" si="58"/>
        <v>61.650538095231688</v>
      </c>
      <c r="J318" s="88">
        <f t="shared" si="59"/>
        <v>374.52701892853247</v>
      </c>
      <c r="K318" s="189">
        <f t="shared" si="64"/>
        <v>-9.8829336950454163</v>
      </c>
      <c r="L318" s="88">
        <f t="shared" si="60"/>
        <v>-60.038822197400904</v>
      </c>
      <c r="M318" s="89">
        <f t="shared" si="65"/>
        <v>4624.8160734034227</v>
      </c>
      <c r="N318" s="89">
        <f t="shared" si="66"/>
        <v>59804.816073403425</v>
      </c>
      <c r="O318" s="89">
        <f t="shared" si="67"/>
        <v>9844.4141684614697</v>
      </c>
      <c r="P318" s="90">
        <f t="shared" si="61"/>
        <v>0.95690454154259308</v>
      </c>
      <c r="Q318" s="195">
        <v>1466.3366673606592</v>
      </c>
      <c r="R318" s="93">
        <f t="shared" si="68"/>
        <v>1.0747480824184088</v>
      </c>
      <c r="S318" s="93">
        <f t="shared" si="68"/>
        <v>1.0948978991859288</v>
      </c>
      <c r="T318" s="92">
        <v>6075</v>
      </c>
      <c r="U318" s="191">
        <v>26596</v>
      </c>
      <c r="V318" s="191">
        <v>4335.8330616237363</v>
      </c>
      <c r="W318" s="197"/>
      <c r="X318" s="89">
        <v>0</v>
      </c>
      <c r="Y318" s="89">
        <f t="shared" si="69"/>
        <v>0</v>
      </c>
      <c r="Z318" s="1"/>
      <c r="AA318" s="1"/>
    </row>
    <row r="319" spans="2:27">
      <c r="B319" s="206">
        <v>5056</v>
      </c>
      <c r="C319" t="s">
        <v>346</v>
      </c>
      <c r="D319" s="1">
        <v>54414</v>
      </c>
      <c r="E319" s="86">
        <f t="shared" si="62"/>
        <v>9772.6293103448279</v>
      </c>
      <c r="F319" s="87">
        <f t="shared" si="56"/>
        <v>0.94992685291934609</v>
      </c>
      <c r="G319" s="189">
        <f t="shared" si="63"/>
        <v>329.88841760989743</v>
      </c>
      <c r="H319" s="189">
        <f t="shared" si="57"/>
        <v>1836.8187092519088</v>
      </c>
      <c r="I319" s="189">
        <f t="shared" si="58"/>
        <v>0</v>
      </c>
      <c r="J319" s="88">
        <f t="shared" si="59"/>
        <v>0</v>
      </c>
      <c r="K319" s="189">
        <f t="shared" si="64"/>
        <v>-71.533471790277105</v>
      </c>
      <c r="L319" s="88">
        <f t="shared" si="60"/>
        <v>-398.29837092826295</v>
      </c>
      <c r="M319" s="89">
        <f t="shared" si="65"/>
        <v>1438.5203383236458</v>
      </c>
      <c r="N319" s="89">
        <f t="shared" si="66"/>
        <v>55852.520338323644</v>
      </c>
      <c r="O319" s="89">
        <f t="shared" si="67"/>
        <v>10030.984256164447</v>
      </c>
      <c r="P319" s="90">
        <f t="shared" si="61"/>
        <v>0.97503967494757871</v>
      </c>
      <c r="Q319" s="195">
        <v>1360.122774022916</v>
      </c>
      <c r="R319" s="93">
        <f t="shared" si="68"/>
        <v>1.085866523555794</v>
      </c>
      <c r="S319" s="93">
        <f t="shared" si="68"/>
        <v>1.0281755313453789</v>
      </c>
      <c r="T319" s="92">
        <v>5568</v>
      </c>
      <c r="U319" s="191">
        <v>26087</v>
      </c>
      <c r="V319" s="191">
        <v>4818.4336904322126</v>
      </c>
      <c r="W319" s="197"/>
      <c r="X319" s="89">
        <v>0</v>
      </c>
      <c r="Y319" s="89">
        <f t="shared" si="69"/>
        <v>0</v>
      </c>
      <c r="Z319" s="1"/>
      <c r="AA319" s="1"/>
    </row>
    <row r="320" spans="2:27">
      <c r="B320" s="206">
        <v>5057</v>
      </c>
      <c r="C320" t="s">
        <v>347</v>
      </c>
      <c r="D320" s="1">
        <v>96076</v>
      </c>
      <c r="E320" s="86">
        <f t="shared" si="62"/>
        <v>8974.0332523818415</v>
      </c>
      <c r="F320" s="87">
        <f t="shared" si="56"/>
        <v>0.87230108650543425</v>
      </c>
      <c r="G320" s="189">
        <f t="shared" si="63"/>
        <v>840.9898947062087</v>
      </c>
      <c r="H320" s="189">
        <f t="shared" si="57"/>
        <v>9003.6378127246699</v>
      </c>
      <c r="I320" s="189">
        <f t="shared" si="58"/>
        <v>99.833549967347963</v>
      </c>
      <c r="J320" s="88">
        <f t="shared" si="59"/>
        <v>1068.8179859504273</v>
      </c>
      <c r="K320" s="189">
        <f t="shared" si="64"/>
        <v>28.300078177070858</v>
      </c>
      <c r="L320" s="88">
        <f t="shared" si="60"/>
        <v>302.9806369637206</v>
      </c>
      <c r="M320" s="89">
        <f t="shared" si="65"/>
        <v>9306.6184496883907</v>
      </c>
      <c r="N320" s="89">
        <f t="shared" si="66"/>
        <v>105382.61844968839</v>
      </c>
      <c r="O320" s="89">
        <f t="shared" si="67"/>
        <v>9843.3232252651214</v>
      </c>
      <c r="P320" s="90">
        <f t="shared" si="61"/>
        <v>0.95679849881813162</v>
      </c>
      <c r="Q320" s="195">
        <v>5348.7140525253853</v>
      </c>
      <c r="R320" s="93">
        <f t="shared" si="68"/>
        <v>1.1328893328893328</v>
      </c>
      <c r="S320" s="93">
        <f t="shared" si="68"/>
        <v>1.1171506576326304</v>
      </c>
      <c r="T320" s="92">
        <v>10706</v>
      </c>
      <c r="U320" s="191">
        <v>45045</v>
      </c>
      <c r="V320" s="191">
        <v>4238.7315328879267</v>
      </c>
      <c r="W320" s="197"/>
      <c r="X320" s="89">
        <v>0</v>
      </c>
      <c r="Y320" s="89">
        <f t="shared" si="69"/>
        <v>0</v>
      </c>
      <c r="Z320" s="1"/>
      <c r="AA320" s="1"/>
    </row>
    <row r="321" spans="2:27">
      <c r="B321" s="206">
        <v>5058</v>
      </c>
      <c r="C321" t="s">
        <v>348</v>
      </c>
      <c r="D321" s="1">
        <v>38169</v>
      </c>
      <c r="E321" s="86">
        <f t="shared" si="62"/>
        <v>8794.7004608294919</v>
      </c>
      <c r="F321" s="87">
        <f t="shared" si="56"/>
        <v>0.85486943849191177</v>
      </c>
      <c r="G321" s="189">
        <f t="shared" si="63"/>
        <v>955.76288129971249</v>
      </c>
      <c r="H321" s="189">
        <f t="shared" si="57"/>
        <v>4148.0109048407521</v>
      </c>
      <c r="I321" s="189">
        <f t="shared" si="58"/>
        <v>162.60002701067032</v>
      </c>
      <c r="J321" s="88">
        <f t="shared" si="59"/>
        <v>705.68411722630913</v>
      </c>
      <c r="K321" s="189">
        <f t="shared" si="64"/>
        <v>91.066555220393212</v>
      </c>
      <c r="L321" s="88">
        <f t="shared" si="60"/>
        <v>395.22884965650655</v>
      </c>
      <c r="M321" s="89">
        <f t="shared" si="65"/>
        <v>4543.2397544972591</v>
      </c>
      <c r="N321" s="89">
        <f t="shared" si="66"/>
        <v>42712.239754497263</v>
      </c>
      <c r="O321" s="89">
        <f t="shared" si="67"/>
        <v>9841.529897349601</v>
      </c>
      <c r="P321" s="90">
        <f t="shared" si="61"/>
        <v>0.95662418233799662</v>
      </c>
      <c r="Q321" s="195">
        <v>2470.5866314971609</v>
      </c>
      <c r="R321" s="93">
        <f t="shared" si="68"/>
        <v>1.0052009456264774</v>
      </c>
      <c r="S321" s="93">
        <f t="shared" si="68"/>
        <v>1.0061250013617891</v>
      </c>
      <c r="T321" s="92">
        <v>4340</v>
      </c>
      <c r="U321" s="191">
        <v>19035</v>
      </c>
      <c r="V321" s="191">
        <v>4383.924458774758</v>
      </c>
      <c r="W321" s="197"/>
      <c r="X321" s="89">
        <v>0</v>
      </c>
      <c r="Y321" s="89">
        <f t="shared" si="69"/>
        <v>0</v>
      </c>
      <c r="Z321" s="1"/>
      <c r="AA321" s="1"/>
    </row>
    <row r="322" spans="2:27">
      <c r="B322" s="206">
        <v>5059</v>
      </c>
      <c r="C322" t="s">
        <v>349</v>
      </c>
      <c r="D322" s="1">
        <v>161678</v>
      </c>
      <c r="E322" s="86">
        <f t="shared" si="62"/>
        <v>8581.6348195329083</v>
      </c>
      <c r="F322" s="87">
        <f t="shared" si="56"/>
        <v>0.83415886330536915</v>
      </c>
      <c r="G322" s="189">
        <f t="shared" si="63"/>
        <v>1092.1248917295261</v>
      </c>
      <c r="H322" s="189">
        <f t="shared" si="57"/>
        <v>20575.632960184274</v>
      </c>
      <c r="I322" s="189">
        <f t="shared" si="58"/>
        <v>237.17300146447459</v>
      </c>
      <c r="J322" s="88">
        <f t="shared" si="59"/>
        <v>4468.3393475907014</v>
      </c>
      <c r="K322" s="189">
        <f t="shared" si="64"/>
        <v>165.63952967419749</v>
      </c>
      <c r="L322" s="88">
        <f t="shared" si="60"/>
        <v>3120.6487390618809</v>
      </c>
      <c r="M322" s="89">
        <f t="shared" si="65"/>
        <v>23696.281699246156</v>
      </c>
      <c r="N322" s="89">
        <f t="shared" si="66"/>
        <v>185374.28169924614</v>
      </c>
      <c r="O322" s="89">
        <f t="shared" si="67"/>
        <v>9839.3992409366329</v>
      </c>
      <c r="P322" s="90">
        <f t="shared" si="61"/>
        <v>0.95641707658613107</v>
      </c>
      <c r="Q322" s="195">
        <v>8324.9492943332843</v>
      </c>
      <c r="R322" s="93">
        <f t="shared" si="68"/>
        <v>1.2003892374484533</v>
      </c>
      <c r="S322" s="93">
        <f t="shared" si="68"/>
        <v>1.1954839111229312</v>
      </c>
      <c r="T322" s="92">
        <v>18840</v>
      </c>
      <c r="U322" s="191">
        <v>73477</v>
      </c>
      <c r="V322" s="191">
        <v>3908.766890094691</v>
      </c>
      <c r="W322" s="197"/>
      <c r="X322" s="89">
        <v>0</v>
      </c>
      <c r="Y322" s="89">
        <f t="shared" si="69"/>
        <v>0</v>
      </c>
      <c r="Z322" s="1"/>
      <c r="AA322" s="1"/>
    </row>
    <row r="323" spans="2:27">
      <c r="B323" s="206">
        <v>5060</v>
      </c>
      <c r="C323" t="s">
        <v>350</v>
      </c>
      <c r="D323" s="1">
        <v>92138</v>
      </c>
      <c r="E323" s="86">
        <f t="shared" si="62"/>
        <v>9288.104838709678</v>
      </c>
      <c r="F323" s="87">
        <f t="shared" si="56"/>
        <v>0.90282972154492924</v>
      </c>
      <c r="G323" s="189">
        <f t="shared" si="63"/>
        <v>639.98407945639337</v>
      </c>
      <c r="H323" s="189">
        <f t="shared" si="57"/>
        <v>6348.6420682074222</v>
      </c>
      <c r="I323" s="189">
        <f t="shared" si="58"/>
        <v>0</v>
      </c>
      <c r="J323" s="88">
        <f t="shared" si="59"/>
        <v>0</v>
      </c>
      <c r="K323" s="189">
        <f t="shared" si="64"/>
        <v>-71.533471790277105</v>
      </c>
      <c r="L323" s="88">
        <f t="shared" si="60"/>
        <v>-709.61204015954888</v>
      </c>
      <c r="M323" s="89">
        <f t="shared" si="65"/>
        <v>5639.0300280478732</v>
      </c>
      <c r="N323" s="89">
        <f t="shared" si="66"/>
        <v>97777.03002804787</v>
      </c>
      <c r="O323" s="89">
        <f t="shared" si="67"/>
        <v>9856.5554463757926</v>
      </c>
      <c r="P323" s="90">
        <f t="shared" si="61"/>
        <v>0.95808470765278853</v>
      </c>
      <c r="Q323" s="195">
        <v>2268.3787353281855</v>
      </c>
      <c r="R323" s="90">
        <f t="shared" si="68"/>
        <v>0.68917977486891802</v>
      </c>
      <c r="S323" s="90">
        <f t="shared" si="68"/>
        <v>0.68935005508815883</v>
      </c>
      <c r="T323" s="92">
        <v>9920</v>
      </c>
      <c r="U323" s="191">
        <v>54546</v>
      </c>
      <c r="V323" s="191">
        <v>5498.0344723314183</v>
      </c>
      <c r="W323" s="197"/>
      <c r="X323" s="89">
        <v>0</v>
      </c>
      <c r="Y323" s="89">
        <f t="shared" si="69"/>
        <v>0</v>
      </c>
      <c r="Z323" s="1"/>
    </row>
    <row r="324" spans="2:27">
      <c r="B324" s="206">
        <v>5061</v>
      </c>
      <c r="C324" t="s">
        <v>351</v>
      </c>
      <c r="D324" s="1">
        <v>16620</v>
      </c>
      <c r="E324" s="86">
        <f t="shared" si="62"/>
        <v>8589.1472868217043</v>
      </c>
      <c r="F324" s="87">
        <f t="shared" si="56"/>
        <v>0.83488909609970541</v>
      </c>
      <c r="G324" s="189">
        <f t="shared" si="63"/>
        <v>1087.3169126646967</v>
      </c>
      <c r="H324" s="189">
        <f t="shared" si="57"/>
        <v>2103.9582260061879</v>
      </c>
      <c r="I324" s="189">
        <f t="shared" si="58"/>
        <v>234.543637913396</v>
      </c>
      <c r="J324" s="88">
        <f t="shared" si="59"/>
        <v>453.84193936242127</v>
      </c>
      <c r="K324" s="189">
        <f t="shared" si="64"/>
        <v>163.01016612311889</v>
      </c>
      <c r="L324" s="88">
        <f t="shared" si="60"/>
        <v>315.42467144823507</v>
      </c>
      <c r="M324" s="89">
        <f t="shared" si="65"/>
        <v>2419.3828974544231</v>
      </c>
      <c r="N324" s="89">
        <f t="shared" si="66"/>
        <v>19039.382897454423</v>
      </c>
      <c r="O324" s="89">
        <f t="shared" si="67"/>
        <v>9839.4743656095197</v>
      </c>
      <c r="P324" s="90">
        <f t="shared" si="61"/>
        <v>0.95642437891407428</v>
      </c>
      <c r="Q324" s="195">
        <v>-233.88661706290259</v>
      </c>
      <c r="R324" s="90">
        <f t="shared" si="68"/>
        <v>0.93031358885017423</v>
      </c>
      <c r="S324" s="90">
        <f t="shared" si="68"/>
        <v>0.93230874501435979</v>
      </c>
      <c r="T324" s="92">
        <v>1935</v>
      </c>
      <c r="U324" s="191">
        <v>8610</v>
      </c>
      <c r="V324" s="191">
        <v>4445.0180691791438</v>
      </c>
      <c r="W324" s="197"/>
      <c r="X324" s="89">
        <v>0</v>
      </c>
      <c r="Y324" s="89">
        <f t="shared" si="69"/>
        <v>0</v>
      </c>
      <c r="Z324" s="1"/>
    </row>
    <row r="325" spans="2:27">
      <c r="B325" s="206">
        <v>5501</v>
      </c>
      <c r="C325" t="s">
        <v>352</v>
      </c>
      <c r="D325" s="1">
        <v>859547</v>
      </c>
      <c r="E325" s="86">
        <f t="shared" si="62"/>
        <v>10751.998298787885</v>
      </c>
      <c r="F325" s="87">
        <f t="shared" si="56"/>
        <v>1.0451242528712419</v>
      </c>
      <c r="G325" s="189">
        <f t="shared" si="63"/>
        <v>-296.90773499365895</v>
      </c>
      <c r="H325" s="189">
        <f t="shared" si="57"/>
        <v>-23735.695058598078</v>
      </c>
      <c r="I325" s="189">
        <f t="shared" si="58"/>
        <v>0</v>
      </c>
      <c r="J325" s="88">
        <f t="shared" si="59"/>
        <v>0</v>
      </c>
      <c r="K325" s="189">
        <f t="shared" si="64"/>
        <v>-71.533471790277105</v>
      </c>
      <c r="L325" s="88">
        <f t="shared" si="60"/>
        <v>-5718.6003353301221</v>
      </c>
      <c r="M325" s="89">
        <f t="shared" si="65"/>
        <v>-29454.295393928202</v>
      </c>
      <c r="N325" s="89">
        <f t="shared" si="66"/>
        <v>830092.70460607181</v>
      </c>
      <c r="O325" s="89">
        <f t="shared" si="67"/>
        <v>10383.55709200395</v>
      </c>
      <c r="P325" s="90">
        <f t="shared" si="61"/>
        <v>1.0093107389302614</v>
      </c>
      <c r="Q325" s="195">
        <v>-640.30726226389379</v>
      </c>
      <c r="R325" s="90">
        <f t="shared" si="68"/>
        <v>1.2069715433063992</v>
      </c>
      <c r="S325" s="90">
        <f t="shared" si="68"/>
        <v>1.1925607863219734</v>
      </c>
      <c r="T325" s="92">
        <v>79943</v>
      </c>
      <c r="U325" s="191">
        <v>389469</v>
      </c>
      <c r="V325" s="191">
        <v>4903.8541443698768</v>
      </c>
      <c r="W325" s="197"/>
      <c r="X325" s="89">
        <v>0</v>
      </c>
      <c r="Y325" s="89">
        <f t="shared" si="69"/>
        <v>0</v>
      </c>
      <c r="Z325" s="1"/>
    </row>
    <row r="326" spans="2:27">
      <c r="B326" s="206">
        <v>5503</v>
      </c>
      <c r="C326" t="s">
        <v>353</v>
      </c>
      <c r="D326" s="1">
        <v>252696</v>
      </c>
      <c r="E326" s="86">
        <f t="shared" si="62"/>
        <v>10026.027614664337</v>
      </c>
      <c r="F326" s="87">
        <f t="shared" si="56"/>
        <v>0.97455787555544737</v>
      </c>
      <c r="G326" s="189">
        <f t="shared" si="63"/>
        <v>167.71350284541143</v>
      </c>
      <c r="H326" s="189">
        <f t="shared" si="57"/>
        <v>4227.0511257157495</v>
      </c>
      <c r="I326" s="189">
        <f t="shared" si="58"/>
        <v>0</v>
      </c>
      <c r="J326" s="88">
        <f t="shared" si="59"/>
        <v>0</v>
      </c>
      <c r="K326" s="189">
        <f t="shared" si="64"/>
        <v>-71.533471790277105</v>
      </c>
      <c r="L326" s="88">
        <f t="shared" si="60"/>
        <v>-1802.9296230021441</v>
      </c>
      <c r="M326" s="89">
        <f t="shared" si="65"/>
        <v>2424.1215027136054</v>
      </c>
      <c r="N326" s="89">
        <f t="shared" si="66"/>
        <v>255120.12150271359</v>
      </c>
      <c r="O326" s="89">
        <f t="shared" si="67"/>
        <v>10122.207645719473</v>
      </c>
      <c r="P326" s="90">
        <f t="shared" si="61"/>
        <v>0.98390684309657528</v>
      </c>
      <c r="Q326" s="195">
        <v>2964.1957464931361</v>
      </c>
      <c r="R326" s="90">
        <f t="shared" si="68"/>
        <v>1.2177209857473847</v>
      </c>
      <c r="S326" s="90">
        <f t="shared" si="68"/>
        <v>1.2144653248811468</v>
      </c>
      <c r="T326" s="92">
        <v>25204</v>
      </c>
      <c r="U326" s="191">
        <v>113944</v>
      </c>
      <c r="V326" s="191">
        <v>4527.5161918385184</v>
      </c>
      <c r="W326" s="197"/>
      <c r="X326" s="89">
        <v>0</v>
      </c>
      <c r="Y326" s="89">
        <f t="shared" si="69"/>
        <v>0</v>
      </c>
      <c r="Z326" s="1"/>
    </row>
    <row r="327" spans="2:27">
      <c r="B327" s="206">
        <v>5510</v>
      </c>
      <c r="C327" t="s">
        <v>354</v>
      </c>
      <c r="D327" s="1">
        <v>24826</v>
      </c>
      <c r="E327" s="86">
        <f t="shared" si="62"/>
        <v>8557.7387107893828</v>
      </c>
      <c r="F327" s="87">
        <f t="shared" ref="F327:F362" si="70">E327/E$365</f>
        <v>0.83183609482056364</v>
      </c>
      <c r="G327" s="189">
        <f t="shared" si="63"/>
        <v>1107.4184013253823</v>
      </c>
      <c r="H327" s="189">
        <f t="shared" ref="H327:H362" si="71">G327*T327/1000</f>
        <v>3212.6207822449342</v>
      </c>
      <c r="I327" s="189">
        <f t="shared" ref="I327:I362" si="72">IF(E327+Y327&lt;(E$365+Y$365)*0.9,((E$365+Y$365)*0.9-E327-Y327)*0.35,0)</f>
        <v>245.53663952470851</v>
      </c>
      <c r="J327" s="88">
        <f t="shared" ref="J327:J362" si="73">I327*T327/1000</f>
        <v>712.30179126117935</v>
      </c>
      <c r="K327" s="189">
        <f t="shared" si="64"/>
        <v>174.0031677344314</v>
      </c>
      <c r="L327" s="88">
        <f t="shared" ref="L327:L362" si="74">K327*T327/1000</f>
        <v>504.78318959758548</v>
      </c>
      <c r="M327" s="89">
        <f t="shared" si="65"/>
        <v>3717.4039718425197</v>
      </c>
      <c r="N327" s="89">
        <f t="shared" si="66"/>
        <v>28543.403971842519</v>
      </c>
      <c r="O327" s="89">
        <f t="shared" si="67"/>
        <v>9839.1602798491967</v>
      </c>
      <c r="P327" s="90">
        <f t="shared" ref="P327:P362" si="75">O327/O$365</f>
        <v>0.95639384890128287</v>
      </c>
      <c r="Q327" s="195">
        <v>1567.2791493025911</v>
      </c>
      <c r="R327" s="90">
        <f t="shared" si="68"/>
        <v>1.2079331198861616</v>
      </c>
      <c r="S327" s="90">
        <f t="shared" si="68"/>
        <v>1.170639523583362</v>
      </c>
      <c r="T327" s="92">
        <v>2901</v>
      </c>
      <c r="U327" s="191">
        <v>11244</v>
      </c>
      <c r="V327" s="191">
        <v>3942.4964936886395</v>
      </c>
      <c r="W327" s="197"/>
      <c r="X327" s="89">
        <v>0</v>
      </c>
      <c r="Y327" s="89">
        <f t="shared" si="69"/>
        <v>0</v>
      </c>
      <c r="Z327" s="1"/>
    </row>
    <row r="328" spans="2:27">
      <c r="B328" s="206">
        <v>5512</v>
      </c>
      <c r="C328" t="s">
        <v>355</v>
      </c>
      <c r="D328" s="1">
        <v>37473</v>
      </c>
      <c r="E328" s="86">
        <f t="shared" ref="E328:E362" si="76">D328/T328*1000</f>
        <v>9042.7123552123558</v>
      </c>
      <c r="F328" s="87">
        <f t="shared" si="70"/>
        <v>0.87897688704399091</v>
      </c>
      <c r="G328" s="189">
        <f t="shared" ref="G328:G363" si="77">($E$365+$Y$365-E328-Y328)*0.64</f>
        <v>797.03526889467958</v>
      </c>
      <c r="H328" s="189">
        <f t="shared" si="71"/>
        <v>3302.9141542995521</v>
      </c>
      <c r="I328" s="189">
        <f t="shared" si="72"/>
        <v>75.795863976667988</v>
      </c>
      <c r="J328" s="88">
        <f t="shared" si="73"/>
        <v>314.09806031931214</v>
      </c>
      <c r="K328" s="189">
        <f t="shared" ref="K328:K362" si="78">I328+J$367</f>
        <v>4.2623921863908834</v>
      </c>
      <c r="L328" s="88">
        <f t="shared" si="74"/>
        <v>17.66335322040382</v>
      </c>
      <c r="M328" s="89">
        <f t="shared" ref="M328:M362" si="79">+H328+L328</f>
        <v>3320.5775075199558</v>
      </c>
      <c r="N328" s="89">
        <f t="shared" ref="N328:N362" si="80">D328+M328</f>
        <v>40793.577507519956</v>
      </c>
      <c r="O328" s="89">
        <f t="shared" ref="O328:O362" si="81">N328/T328*1000</f>
        <v>9844.0100162934268</v>
      </c>
      <c r="P328" s="90">
        <f t="shared" si="75"/>
        <v>0.9568652568235172</v>
      </c>
      <c r="Q328" s="195">
        <v>1067.6557513650241</v>
      </c>
      <c r="R328" s="90">
        <f t="shared" ref="R328:S362" si="82">(D328-U328)/U328</f>
        <v>1.0696454214072684</v>
      </c>
      <c r="S328" s="90">
        <f t="shared" si="82"/>
        <v>1.1021084890693031</v>
      </c>
      <c r="T328" s="92">
        <v>4144</v>
      </c>
      <c r="U328" s="191">
        <v>18106</v>
      </c>
      <c r="V328" s="191">
        <v>4301.7343787122836</v>
      </c>
      <c r="W328" s="197"/>
      <c r="X328" s="89">
        <v>0</v>
      </c>
      <c r="Y328" s="89">
        <f t="shared" ref="Y328:Y362" si="83">X328*1000/T328</f>
        <v>0</v>
      </c>
      <c r="Z328" s="1"/>
    </row>
    <row r="329" spans="2:27">
      <c r="B329" s="206">
        <v>5514</v>
      </c>
      <c r="C329" t="s">
        <v>356</v>
      </c>
      <c r="D329" s="1">
        <v>10678</v>
      </c>
      <c r="E329" s="86">
        <f t="shared" si="76"/>
        <v>8296.8142968142965</v>
      </c>
      <c r="F329" s="87">
        <f t="shared" si="70"/>
        <v>0.80647351331398731</v>
      </c>
      <c r="G329" s="189">
        <f t="shared" si="77"/>
        <v>1274.4100262694376</v>
      </c>
      <c r="H329" s="189">
        <f t="shared" si="71"/>
        <v>1640.165703808766</v>
      </c>
      <c r="I329" s="189">
        <f t="shared" si="72"/>
        <v>336.86018441598867</v>
      </c>
      <c r="J329" s="88">
        <f t="shared" si="73"/>
        <v>433.53905734337746</v>
      </c>
      <c r="K329" s="189">
        <f t="shared" si="78"/>
        <v>265.32671262571159</v>
      </c>
      <c r="L329" s="88">
        <f t="shared" si="74"/>
        <v>341.47547914929083</v>
      </c>
      <c r="M329" s="89">
        <f t="shared" si="79"/>
        <v>1981.6411829580568</v>
      </c>
      <c r="N329" s="89">
        <f t="shared" si="80"/>
        <v>12659.641182958057</v>
      </c>
      <c r="O329" s="89">
        <f t="shared" si="81"/>
        <v>9836.5510357094463</v>
      </c>
      <c r="P329" s="90">
        <f t="shared" si="75"/>
        <v>0.95614022308621716</v>
      </c>
      <c r="Q329" s="195">
        <v>581.9237384186265</v>
      </c>
      <c r="R329" s="90">
        <f>(D329-U329)/U329</f>
        <v>0.77611443779108447</v>
      </c>
      <c r="S329" s="90">
        <f t="shared" si="82"/>
        <v>0.79543502996596793</v>
      </c>
      <c r="T329" s="92">
        <v>1287</v>
      </c>
      <c r="U329" s="191">
        <v>6012</v>
      </c>
      <c r="V329" s="191">
        <v>4621.0607225211379</v>
      </c>
      <c r="W329" s="197"/>
      <c r="X329" s="89">
        <v>0</v>
      </c>
      <c r="Y329" s="89">
        <f t="shared" si="83"/>
        <v>0</v>
      </c>
      <c r="Z329" s="1"/>
    </row>
    <row r="330" spans="2:27">
      <c r="B330" s="206">
        <v>5516</v>
      </c>
      <c r="C330" t="s">
        <v>357</v>
      </c>
      <c r="D330" s="1">
        <v>9823</v>
      </c>
      <c r="E330" s="86">
        <f t="shared" si="76"/>
        <v>9249.5291902071549</v>
      </c>
      <c r="F330" s="87">
        <f t="shared" si="70"/>
        <v>0.89908006081211755</v>
      </c>
      <c r="G330" s="189">
        <f t="shared" si="77"/>
        <v>664.67249449800818</v>
      </c>
      <c r="H330" s="189">
        <f t="shared" si="71"/>
        <v>705.88218915688469</v>
      </c>
      <c r="I330" s="189">
        <f t="shared" si="72"/>
        <v>3.4099717284882898</v>
      </c>
      <c r="J330" s="88">
        <f t="shared" si="73"/>
        <v>3.621389975654564</v>
      </c>
      <c r="K330" s="189">
        <f t="shared" si="78"/>
        <v>-68.123500061788818</v>
      </c>
      <c r="L330" s="88">
        <f t="shared" si="74"/>
        <v>-72.347157065619726</v>
      </c>
      <c r="M330" s="89">
        <f t="shared" si="79"/>
        <v>633.53503209126495</v>
      </c>
      <c r="N330" s="89">
        <f t="shared" si="80"/>
        <v>10456.535032091266</v>
      </c>
      <c r="O330" s="89">
        <f t="shared" si="81"/>
        <v>9846.0781846433765</v>
      </c>
      <c r="P330" s="90">
        <f t="shared" si="75"/>
        <v>0.95706628856119857</v>
      </c>
      <c r="Q330" s="195">
        <v>379.42480700373375</v>
      </c>
      <c r="R330" s="90">
        <f t="shared" si="82"/>
        <v>0.93785756559479183</v>
      </c>
      <c r="S330" s="90">
        <f t="shared" si="82"/>
        <v>0.93785756559479161</v>
      </c>
      <c r="T330" s="92">
        <v>1062</v>
      </c>
      <c r="U330" s="191">
        <v>5069</v>
      </c>
      <c r="V330" s="191">
        <v>4773.0696798493409</v>
      </c>
      <c r="W330" s="197"/>
      <c r="X330" s="89">
        <v>0</v>
      </c>
      <c r="Y330" s="89">
        <f t="shared" si="83"/>
        <v>0</v>
      </c>
      <c r="Z330" s="1"/>
    </row>
    <row r="331" spans="2:27">
      <c r="B331" s="206">
        <v>5518</v>
      </c>
      <c r="C331" t="s">
        <v>358</v>
      </c>
      <c r="D331" s="1">
        <v>7058</v>
      </c>
      <c r="E331" s="86">
        <f t="shared" si="76"/>
        <v>7043.912175648702</v>
      </c>
      <c r="F331" s="87">
        <f t="shared" si="70"/>
        <v>0.68468792919130339</v>
      </c>
      <c r="G331" s="189">
        <f t="shared" si="77"/>
        <v>2076.2673838154178</v>
      </c>
      <c r="H331" s="189">
        <f t="shared" si="71"/>
        <v>2080.4199185830489</v>
      </c>
      <c r="I331" s="189">
        <f t="shared" si="72"/>
        <v>775.37592682394677</v>
      </c>
      <c r="J331" s="88">
        <f t="shared" si="73"/>
        <v>776.92667867759462</v>
      </c>
      <c r="K331" s="189">
        <f t="shared" si="78"/>
        <v>703.84245503366969</v>
      </c>
      <c r="L331" s="88">
        <f t="shared" si="74"/>
        <v>705.25013994373705</v>
      </c>
      <c r="M331" s="89">
        <f t="shared" si="79"/>
        <v>2785.6700585267859</v>
      </c>
      <c r="N331" s="89">
        <f t="shared" si="80"/>
        <v>9843.6700585267863</v>
      </c>
      <c r="O331" s="89">
        <f t="shared" si="81"/>
        <v>9824.0220144977902</v>
      </c>
      <c r="P331" s="90">
        <f t="shared" si="75"/>
        <v>0.95492236724499036</v>
      </c>
      <c r="Q331" s="195">
        <v>832.3379688387447</v>
      </c>
      <c r="R331" s="90">
        <f t="shared" si="82"/>
        <v>1.196017423771002</v>
      </c>
      <c r="S331" s="90">
        <f t="shared" si="82"/>
        <v>1.1587596431281804</v>
      </c>
      <c r="T331" s="92">
        <v>1002</v>
      </c>
      <c r="U331" s="191">
        <v>3214</v>
      </c>
      <c r="V331" s="191">
        <v>3262.9441624365481</v>
      </c>
      <c r="W331" s="197"/>
      <c r="X331" s="89">
        <v>0</v>
      </c>
      <c r="Y331" s="89">
        <f t="shared" si="83"/>
        <v>0</v>
      </c>
      <c r="Z331" s="1"/>
    </row>
    <row r="332" spans="2:27">
      <c r="B332" s="206">
        <v>5520</v>
      </c>
      <c r="C332" t="s">
        <v>359</v>
      </c>
      <c r="D332" s="1">
        <v>45679</v>
      </c>
      <c r="E332" s="86">
        <f t="shared" si="76"/>
        <v>11408.341658341658</v>
      </c>
      <c r="F332" s="87">
        <f t="shared" si="70"/>
        <v>1.1089226598481077</v>
      </c>
      <c r="G332" s="189">
        <f t="shared" si="77"/>
        <v>-716.96748510807402</v>
      </c>
      <c r="H332" s="189">
        <f t="shared" si="71"/>
        <v>-2870.7378103727283</v>
      </c>
      <c r="I332" s="189">
        <f t="shared" si="72"/>
        <v>0</v>
      </c>
      <c r="J332" s="88">
        <f t="shared" si="73"/>
        <v>0</v>
      </c>
      <c r="K332" s="189">
        <f t="shared" si="78"/>
        <v>-71.533471790277105</v>
      </c>
      <c r="L332" s="88">
        <f t="shared" si="74"/>
        <v>-286.42002104826952</v>
      </c>
      <c r="M332" s="89">
        <f t="shared" si="79"/>
        <v>-3157.1578314209978</v>
      </c>
      <c r="N332" s="89">
        <f t="shared" si="80"/>
        <v>42521.842168579002</v>
      </c>
      <c r="O332" s="89">
        <f t="shared" si="81"/>
        <v>10619.840701443307</v>
      </c>
      <c r="P332" s="90">
        <f t="shared" si="75"/>
        <v>1.0322781654419328</v>
      </c>
      <c r="Q332" s="195">
        <v>-2281.5517120711638</v>
      </c>
      <c r="R332" s="90">
        <f t="shared" si="82"/>
        <v>0.78992946708463951</v>
      </c>
      <c r="S332" s="90">
        <f t="shared" si="82"/>
        <v>0.77070694783273164</v>
      </c>
      <c r="T332" s="92">
        <v>4004</v>
      </c>
      <c r="U332" s="191">
        <v>25520</v>
      </c>
      <c r="V332" s="191">
        <v>6442.8174703357736</v>
      </c>
      <c r="W332" s="197"/>
      <c r="X332" s="89">
        <v>0</v>
      </c>
      <c r="Y332" s="89">
        <f t="shared" si="83"/>
        <v>0</v>
      </c>
      <c r="Z332" s="1"/>
    </row>
    <row r="333" spans="2:27">
      <c r="B333" s="206">
        <v>5522</v>
      </c>
      <c r="C333" t="s">
        <v>360</v>
      </c>
      <c r="D333" s="1">
        <v>17570</v>
      </c>
      <c r="E333" s="86">
        <f t="shared" si="76"/>
        <v>8241.0881801125688</v>
      </c>
      <c r="F333" s="87">
        <f t="shared" si="70"/>
        <v>0.8010567791902593</v>
      </c>
      <c r="G333" s="189">
        <f t="shared" si="77"/>
        <v>1310.0747409585433</v>
      </c>
      <c r="H333" s="189">
        <f t="shared" si="71"/>
        <v>2793.0793477236143</v>
      </c>
      <c r="I333" s="189">
        <f t="shared" si="72"/>
        <v>356.36432526159342</v>
      </c>
      <c r="J333" s="88">
        <f t="shared" si="73"/>
        <v>759.76874145771717</v>
      </c>
      <c r="K333" s="189">
        <f t="shared" si="78"/>
        <v>284.83085347131635</v>
      </c>
      <c r="L333" s="88">
        <f t="shared" si="74"/>
        <v>607.25937960084639</v>
      </c>
      <c r="M333" s="89">
        <f t="shared" si="79"/>
        <v>3400.3387273244607</v>
      </c>
      <c r="N333" s="89">
        <f t="shared" si="80"/>
        <v>20970.338727324459</v>
      </c>
      <c r="O333" s="89">
        <f t="shared" si="81"/>
        <v>9835.9937745424286</v>
      </c>
      <c r="P333" s="90">
        <f t="shared" si="75"/>
        <v>0.95608605574497985</v>
      </c>
      <c r="Q333" s="195">
        <v>1284.8848798045965</v>
      </c>
      <c r="R333" s="90">
        <f t="shared" si="82"/>
        <v>1.1255746431163804</v>
      </c>
      <c r="S333" s="90">
        <f t="shared" si="82"/>
        <v>1.1096228634307035</v>
      </c>
      <c r="T333" s="92">
        <v>2132</v>
      </c>
      <c r="U333" s="191">
        <v>8266</v>
      </c>
      <c r="V333" s="191">
        <v>3906.4272211720227</v>
      </c>
      <c r="W333" s="197"/>
      <c r="X333" s="89">
        <v>0</v>
      </c>
      <c r="Y333" s="89">
        <f t="shared" si="83"/>
        <v>0</v>
      </c>
      <c r="Z333" s="1"/>
    </row>
    <row r="334" spans="2:27">
      <c r="B334" s="206">
        <v>5524</v>
      </c>
      <c r="C334" t="s">
        <v>361</v>
      </c>
      <c r="D334" s="1">
        <v>68472</v>
      </c>
      <c r="E334" s="86">
        <f t="shared" si="76"/>
        <v>10041.355037395511</v>
      </c>
      <c r="F334" s="87">
        <f t="shared" si="70"/>
        <v>0.97604774383715698</v>
      </c>
      <c r="G334" s="189">
        <f t="shared" si="77"/>
        <v>157.90395229746005</v>
      </c>
      <c r="H334" s="189">
        <f t="shared" si="71"/>
        <v>1076.74705071638</v>
      </c>
      <c r="I334" s="189">
        <f t="shared" si="72"/>
        <v>0</v>
      </c>
      <c r="J334" s="88">
        <f t="shared" si="73"/>
        <v>0</v>
      </c>
      <c r="K334" s="189">
        <f t="shared" si="78"/>
        <v>-71.533471790277105</v>
      </c>
      <c r="L334" s="88">
        <f t="shared" si="74"/>
        <v>-487.78674413789957</v>
      </c>
      <c r="M334" s="89">
        <f t="shared" si="79"/>
        <v>588.96030657848041</v>
      </c>
      <c r="N334" s="89">
        <f t="shared" si="80"/>
        <v>69060.960306578476</v>
      </c>
      <c r="O334" s="89">
        <f t="shared" si="81"/>
        <v>10127.725517902694</v>
      </c>
      <c r="P334" s="90">
        <f t="shared" si="75"/>
        <v>0.98444319567799066</v>
      </c>
      <c r="Q334" s="195">
        <v>493.48035848820109</v>
      </c>
      <c r="R334" s="90">
        <f t="shared" si="82"/>
        <v>1.0665177763022877</v>
      </c>
      <c r="S334" s="90">
        <f t="shared" si="82"/>
        <v>1.0589414536145685</v>
      </c>
      <c r="T334" s="92">
        <v>6819</v>
      </c>
      <c r="U334" s="191">
        <v>33134</v>
      </c>
      <c r="V334" s="191">
        <v>4876.9502502207824</v>
      </c>
      <c r="W334" s="197"/>
      <c r="X334" s="89">
        <v>0</v>
      </c>
      <c r="Y334" s="89">
        <f t="shared" si="83"/>
        <v>0</v>
      </c>
      <c r="Z334" s="1"/>
    </row>
    <row r="335" spans="2:27">
      <c r="B335" s="206">
        <v>5526</v>
      </c>
      <c r="C335" t="s">
        <v>362</v>
      </c>
      <c r="D335" s="1">
        <v>34038</v>
      </c>
      <c r="E335" s="86">
        <f t="shared" si="76"/>
        <v>9647.9591836734689</v>
      </c>
      <c r="F335" s="87">
        <f t="shared" si="70"/>
        <v>0.93780856854355188</v>
      </c>
      <c r="G335" s="189">
        <f t="shared" si="77"/>
        <v>409.67729867956717</v>
      </c>
      <c r="H335" s="189">
        <f t="shared" si="71"/>
        <v>1445.3415097415132</v>
      </c>
      <c r="I335" s="189">
        <f t="shared" si="72"/>
        <v>0</v>
      </c>
      <c r="J335" s="88">
        <f t="shared" si="73"/>
        <v>0</v>
      </c>
      <c r="K335" s="189">
        <f t="shared" si="78"/>
        <v>-71.533471790277105</v>
      </c>
      <c r="L335" s="88">
        <f t="shared" si="74"/>
        <v>-252.37008847609761</v>
      </c>
      <c r="M335" s="89">
        <f t="shared" si="79"/>
        <v>1192.9714212654155</v>
      </c>
      <c r="N335" s="89">
        <f t="shared" si="80"/>
        <v>35230.971421265414</v>
      </c>
      <c r="O335" s="89">
        <f t="shared" si="81"/>
        <v>9986.1030105627597</v>
      </c>
      <c r="P335" s="90">
        <f t="shared" si="75"/>
        <v>0.97067709257229284</v>
      </c>
      <c r="Q335" s="195">
        <v>812.1577921610733</v>
      </c>
      <c r="R335" s="90">
        <f t="shared" si="82"/>
        <v>1.1841632443531827</v>
      </c>
      <c r="S335" s="90">
        <f t="shared" si="82"/>
        <v>1.1872587138037967</v>
      </c>
      <c r="T335" s="92">
        <v>3528</v>
      </c>
      <c r="U335" s="191">
        <v>15584</v>
      </c>
      <c r="V335" s="191">
        <v>4410.9821681290687</v>
      </c>
      <c r="W335" s="197"/>
      <c r="X335" s="89">
        <v>0</v>
      </c>
      <c r="Y335" s="89">
        <f t="shared" si="83"/>
        <v>0</v>
      </c>
      <c r="Z335" s="1"/>
    </row>
    <row r="336" spans="2:27">
      <c r="B336" s="206">
        <v>5528</v>
      </c>
      <c r="C336" t="s">
        <v>363</v>
      </c>
      <c r="D336" s="1">
        <v>9794</v>
      </c>
      <c r="E336" s="86">
        <f t="shared" si="76"/>
        <v>9093.7790157845866</v>
      </c>
      <c r="F336" s="87">
        <f t="shared" si="70"/>
        <v>0.88394070902331534</v>
      </c>
      <c r="G336" s="189">
        <f t="shared" si="77"/>
        <v>764.35260612845195</v>
      </c>
      <c r="H336" s="189">
        <f t="shared" si="71"/>
        <v>823.20775680034274</v>
      </c>
      <c r="I336" s="189">
        <f t="shared" si="72"/>
        <v>57.922532776387193</v>
      </c>
      <c r="J336" s="88">
        <f t="shared" si="73"/>
        <v>62.382567800169014</v>
      </c>
      <c r="K336" s="189">
        <f t="shared" si="78"/>
        <v>-13.610939013889912</v>
      </c>
      <c r="L336" s="88">
        <f t="shared" si="74"/>
        <v>-14.658981317959435</v>
      </c>
      <c r="M336" s="89">
        <f t="shared" si="79"/>
        <v>808.54877548238335</v>
      </c>
      <c r="N336" s="89">
        <f t="shared" si="80"/>
        <v>10602.548775482383</v>
      </c>
      <c r="O336" s="89">
        <f t="shared" si="81"/>
        <v>9844.5206828991486</v>
      </c>
      <c r="P336" s="90">
        <f t="shared" si="75"/>
        <v>0.9569148950433104</v>
      </c>
      <c r="Q336" s="195">
        <v>375.87631557723125</v>
      </c>
      <c r="R336" s="90">
        <f t="shared" si="82"/>
        <v>1.1112308687217072</v>
      </c>
      <c r="S336" s="90">
        <f t="shared" si="82"/>
        <v>1.0955485595761418</v>
      </c>
      <c r="T336" s="92">
        <v>1077</v>
      </c>
      <c r="U336" s="191">
        <v>4639</v>
      </c>
      <c r="V336" s="191">
        <v>4339.5696913002812</v>
      </c>
      <c r="W336" s="197"/>
      <c r="X336" s="89">
        <v>0</v>
      </c>
      <c r="Y336" s="89">
        <f t="shared" si="83"/>
        <v>0</v>
      </c>
      <c r="Z336" s="1"/>
    </row>
    <row r="337" spans="2:26">
      <c r="B337" s="206">
        <v>5530</v>
      </c>
      <c r="C337" t="s">
        <v>364</v>
      </c>
      <c r="D337" s="1">
        <v>147578</v>
      </c>
      <c r="E337" s="86">
        <f t="shared" si="76"/>
        <v>9874.0800214104111</v>
      </c>
      <c r="F337" s="87">
        <f t="shared" si="70"/>
        <v>0.95978814527256628</v>
      </c>
      <c r="G337" s="189">
        <f t="shared" si="77"/>
        <v>264.95996252792423</v>
      </c>
      <c r="H337" s="189">
        <f t="shared" si="71"/>
        <v>3960.0915999423555</v>
      </c>
      <c r="I337" s="189">
        <f t="shared" si="72"/>
        <v>0</v>
      </c>
      <c r="J337" s="88">
        <f t="shared" si="73"/>
        <v>0</v>
      </c>
      <c r="K337" s="189">
        <f t="shared" si="78"/>
        <v>-71.533471790277105</v>
      </c>
      <c r="L337" s="88">
        <f t="shared" si="74"/>
        <v>-1069.1392693774817</v>
      </c>
      <c r="M337" s="89">
        <f t="shared" si="79"/>
        <v>2890.9523305648736</v>
      </c>
      <c r="N337" s="89">
        <f t="shared" si="80"/>
        <v>150468.95233056488</v>
      </c>
      <c r="O337" s="89">
        <f t="shared" si="81"/>
        <v>10067.506512148058</v>
      </c>
      <c r="P337" s="90">
        <f t="shared" si="75"/>
        <v>0.9785897401947381</v>
      </c>
      <c r="Q337" s="195">
        <v>3378.7095582878032</v>
      </c>
      <c r="R337" s="90">
        <f t="shared" si="82"/>
        <v>1.0417260414216738</v>
      </c>
      <c r="S337" s="90">
        <f t="shared" si="82"/>
        <v>1.0419992551298796</v>
      </c>
      <c r="T337" s="92">
        <v>14946</v>
      </c>
      <c r="U337" s="191">
        <v>72281</v>
      </c>
      <c r="V337" s="191">
        <v>4835.4963874765854</v>
      </c>
      <c r="W337" s="197"/>
      <c r="X337" s="89">
        <v>0</v>
      </c>
      <c r="Y337" s="89">
        <f t="shared" si="83"/>
        <v>0</v>
      </c>
      <c r="Z337" s="1"/>
    </row>
    <row r="338" spans="2:26">
      <c r="B338" s="206">
        <v>5532</v>
      </c>
      <c r="C338" t="s">
        <v>365</v>
      </c>
      <c r="D338" s="1">
        <v>50063</v>
      </c>
      <c r="E338" s="86">
        <f t="shared" si="76"/>
        <v>8900.0888888888876</v>
      </c>
      <c r="F338" s="87">
        <f t="shared" si="70"/>
        <v>0.86511348793054188</v>
      </c>
      <c r="G338" s="189">
        <f t="shared" si="77"/>
        <v>888.31428734169924</v>
      </c>
      <c r="H338" s="189">
        <f t="shared" si="71"/>
        <v>4996.7678662970575</v>
      </c>
      <c r="I338" s="189">
        <f t="shared" si="72"/>
        <v>125.71407718988183</v>
      </c>
      <c r="J338" s="88">
        <f t="shared" si="73"/>
        <v>707.14168419308533</v>
      </c>
      <c r="K338" s="189">
        <f t="shared" si="78"/>
        <v>54.18060539960473</v>
      </c>
      <c r="L338" s="88">
        <f t="shared" si="74"/>
        <v>304.76590537277661</v>
      </c>
      <c r="M338" s="89">
        <f t="shared" si="79"/>
        <v>5301.5337716698341</v>
      </c>
      <c r="N338" s="89">
        <f t="shared" si="80"/>
        <v>55364.533771669834</v>
      </c>
      <c r="O338" s="89">
        <f t="shared" si="81"/>
        <v>9842.5837816301937</v>
      </c>
      <c r="P338" s="90">
        <f t="shared" si="75"/>
        <v>0.95672662283238286</v>
      </c>
      <c r="Q338" s="195">
        <v>2043.6791364450532</v>
      </c>
      <c r="R338" s="90">
        <f t="shared" si="82"/>
        <v>1.2920520098892043</v>
      </c>
      <c r="S338" s="90">
        <f t="shared" si="82"/>
        <v>1.2798277325031282</v>
      </c>
      <c r="T338" s="92">
        <v>5625</v>
      </c>
      <c r="U338" s="191">
        <v>21842</v>
      </c>
      <c r="V338" s="191">
        <v>3903.8427167113496</v>
      </c>
      <c r="W338" s="197"/>
      <c r="X338" s="89">
        <v>0</v>
      </c>
      <c r="Y338" s="89">
        <f t="shared" si="83"/>
        <v>0</v>
      </c>
      <c r="Z338" s="1"/>
    </row>
    <row r="339" spans="2:26">
      <c r="B339" s="206">
        <v>5534</v>
      </c>
      <c r="C339" t="s">
        <v>366</v>
      </c>
      <c r="D339" s="1">
        <v>19284</v>
      </c>
      <c r="E339" s="86">
        <f t="shared" si="76"/>
        <v>8628.1879194630874</v>
      </c>
      <c r="F339" s="87">
        <f t="shared" si="70"/>
        <v>0.8386839545889917</v>
      </c>
      <c r="G339" s="189">
        <f t="shared" si="77"/>
        <v>1062.3309077742115</v>
      </c>
      <c r="H339" s="189">
        <f t="shared" si="71"/>
        <v>2374.3095788753631</v>
      </c>
      <c r="I339" s="189">
        <f t="shared" si="72"/>
        <v>220.87941648891191</v>
      </c>
      <c r="J339" s="88">
        <f t="shared" si="73"/>
        <v>493.66549585271815</v>
      </c>
      <c r="K339" s="189">
        <f t="shared" si="78"/>
        <v>149.34594469863481</v>
      </c>
      <c r="L339" s="88">
        <f t="shared" si="74"/>
        <v>333.7881864014488</v>
      </c>
      <c r="M339" s="89">
        <f t="shared" si="79"/>
        <v>2708.097765276812</v>
      </c>
      <c r="N339" s="89">
        <f t="shared" si="80"/>
        <v>21992.097765276812</v>
      </c>
      <c r="O339" s="89">
        <f t="shared" si="81"/>
        <v>9839.8647719359342</v>
      </c>
      <c r="P339" s="90">
        <f t="shared" si="75"/>
        <v>0.9564623274989672</v>
      </c>
      <c r="Q339" s="195">
        <v>1004.8184035474994</v>
      </c>
      <c r="R339" s="90">
        <f t="shared" si="82"/>
        <v>1.0861099091302466</v>
      </c>
      <c r="S339" s="90">
        <f t="shared" si="82"/>
        <v>1.0749093190141115</v>
      </c>
      <c r="T339" s="92">
        <v>2235</v>
      </c>
      <c r="U339" s="191">
        <v>9244</v>
      </c>
      <c r="V339" s="191">
        <v>4158.3445793972105</v>
      </c>
      <c r="W339" s="197"/>
      <c r="X339" s="89">
        <v>0</v>
      </c>
      <c r="Y339" s="89">
        <f t="shared" si="83"/>
        <v>0</v>
      </c>
      <c r="Z339" s="1"/>
    </row>
    <row r="340" spans="2:26">
      <c r="B340" s="206">
        <v>5536</v>
      </c>
      <c r="C340" t="s">
        <v>367</v>
      </c>
      <c r="D340" s="1">
        <v>21970</v>
      </c>
      <c r="E340" s="86">
        <f t="shared" si="76"/>
        <v>8041.7276720351383</v>
      </c>
      <c r="F340" s="87">
        <f t="shared" si="70"/>
        <v>0.78167838121562938</v>
      </c>
      <c r="G340" s="189">
        <f t="shared" si="77"/>
        <v>1437.6654661280988</v>
      </c>
      <c r="H340" s="189">
        <f t="shared" si="71"/>
        <v>3927.702053461966</v>
      </c>
      <c r="I340" s="189">
        <f t="shared" si="72"/>
        <v>426.14050308869406</v>
      </c>
      <c r="J340" s="88">
        <f t="shared" si="73"/>
        <v>1164.2158544383121</v>
      </c>
      <c r="K340" s="189">
        <f t="shared" si="78"/>
        <v>354.60703129841693</v>
      </c>
      <c r="L340" s="88">
        <f t="shared" si="74"/>
        <v>968.78640950727504</v>
      </c>
      <c r="M340" s="89">
        <f t="shared" si="79"/>
        <v>4896.4884629692406</v>
      </c>
      <c r="N340" s="89">
        <f t="shared" si="80"/>
        <v>26866.488462969239</v>
      </c>
      <c r="O340" s="89">
        <f t="shared" si="81"/>
        <v>9834.0001694616531</v>
      </c>
      <c r="P340" s="90">
        <f t="shared" si="75"/>
        <v>0.95589227176523339</v>
      </c>
      <c r="Q340" s="195">
        <v>1021.974921025399</v>
      </c>
      <c r="R340" s="90">
        <f t="shared" si="82"/>
        <v>0.99890819761623151</v>
      </c>
      <c r="S340" s="90">
        <f t="shared" si="82"/>
        <v>1.000371527189889</v>
      </c>
      <c r="T340" s="92">
        <v>2732</v>
      </c>
      <c r="U340" s="191">
        <v>10991</v>
      </c>
      <c r="V340" s="191">
        <v>4020.1170446232622</v>
      </c>
      <c r="W340" s="197"/>
      <c r="X340" s="89">
        <v>0</v>
      </c>
      <c r="Y340" s="89">
        <f t="shared" si="83"/>
        <v>0</v>
      </c>
      <c r="Z340" s="1"/>
    </row>
    <row r="341" spans="2:26">
      <c r="B341" s="206">
        <v>5538</v>
      </c>
      <c r="C341" t="s">
        <v>368</v>
      </c>
      <c r="D341" s="1">
        <v>17061</v>
      </c>
      <c r="E341" s="86">
        <f t="shared" si="76"/>
        <v>9232.1428571428569</v>
      </c>
      <c r="F341" s="87">
        <f t="shared" si="70"/>
        <v>0.89739006069780913</v>
      </c>
      <c r="G341" s="189">
        <f t="shared" si="77"/>
        <v>675.79974765915892</v>
      </c>
      <c r="H341" s="189">
        <f t="shared" si="71"/>
        <v>1248.8779336741256</v>
      </c>
      <c r="I341" s="189">
        <f t="shared" si="72"/>
        <v>9.495188300992595</v>
      </c>
      <c r="J341" s="88">
        <f t="shared" si="73"/>
        <v>17.547107980234316</v>
      </c>
      <c r="K341" s="189">
        <f t="shared" si="78"/>
        <v>-62.03828348928451</v>
      </c>
      <c r="L341" s="88">
        <f t="shared" si="74"/>
        <v>-114.64674788819778</v>
      </c>
      <c r="M341" s="89">
        <f t="shared" si="79"/>
        <v>1134.2311857859279</v>
      </c>
      <c r="N341" s="89">
        <f t="shared" si="80"/>
        <v>18195.231185785928</v>
      </c>
      <c r="O341" s="89">
        <f t="shared" si="81"/>
        <v>9845.9043213127316</v>
      </c>
      <c r="P341" s="90">
        <f t="shared" si="75"/>
        <v>0.95704938856005539</v>
      </c>
      <c r="Q341" s="195">
        <v>-404.10027303992092</v>
      </c>
      <c r="R341" s="90">
        <f t="shared" si="82"/>
        <v>0.85043383947939266</v>
      </c>
      <c r="S341" s="90">
        <f t="shared" si="82"/>
        <v>0.83140881623799168</v>
      </c>
      <c r="T341" s="92">
        <v>1848</v>
      </c>
      <c r="U341" s="191">
        <v>9220</v>
      </c>
      <c r="V341" s="191">
        <v>5041.0060142154189</v>
      </c>
      <c r="W341" s="197"/>
      <c r="X341" s="89">
        <v>0</v>
      </c>
      <c r="Y341" s="89">
        <f t="shared" si="83"/>
        <v>0</v>
      </c>
      <c r="Z341" s="1"/>
    </row>
    <row r="342" spans="2:26">
      <c r="B342" s="206">
        <v>5540</v>
      </c>
      <c r="C342" t="s">
        <v>369</v>
      </c>
      <c r="D342" s="1">
        <v>16326</v>
      </c>
      <c r="E342" s="86">
        <f t="shared" si="76"/>
        <v>8419.8040226921094</v>
      </c>
      <c r="F342" s="87">
        <f t="shared" si="70"/>
        <v>0.81842845804118081</v>
      </c>
      <c r="G342" s="189">
        <f t="shared" si="77"/>
        <v>1195.6966017076372</v>
      </c>
      <c r="H342" s="189">
        <f t="shared" si="71"/>
        <v>2318.4557107111086</v>
      </c>
      <c r="I342" s="189">
        <f t="shared" si="72"/>
        <v>293.81378035875423</v>
      </c>
      <c r="J342" s="88">
        <f t="shared" si="73"/>
        <v>569.70492011562442</v>
      </c>
      <c r="K342" s="189">
        <f t="shared" si="78"/>
        <v>222.28030856847712</v>
      </c>
      <c r="L342" s="88">
        <f t="shared" si="74"/>
        <v>431.00151831427718</v>
      </c>
      <c r="M342" s="89">
        <f t="shared" si="79"/>
        <v>2749.4572290253859</v>
      </c>
      <c r="N342" s="89">
        <f t="shared" si="80"/>
        <v>19075.457229025385</v>
      </c>
      <c r="O342" s="89">
        <f t="shared" si="81"/>
        <v>9837.7809329682241</v>
      </c>
      <c r="P342" s="90">
        <f t="shared" si="75"/>
        <v>0.95625977253348904</v>
      </c>
      <c r="Q342" s="195">
        <v>597.75584987856655</v>
      </c>
      <c r="R342" s="90">
        <f t="shared" si="82"/>
        <v>0.79426310583580617</v>
      </c>
      <c r="S342" s="90">
        <f t="shared" si="82"/>
        <v>0.80906878386230097</v>
      </c>
      <c r="T342" s="92">
        <v>1939</v>
      </c>
      <c r="U342" s="191">
        <v>9099</v>
      </c>
      <c r="V342" s="191">
        <v>4654.2199488491042</v>
      </c>
      <c r="W342" s="197"/>
      <c r="X342" s="89">
        <v>0</v>
      </c>
      <c r="Y342" s="89">
        <f t="shared" si="83"/>
        <v>0</v>
      </c>
      <c r="Z342" s="1"/>
    </row>
    <row r="343" spans="2:26">
      <c r="B343" s="206">
        <v>5542</v>
      </c>
      <c r="C343" t="s">
        <v>370</v>
      </c>
      <c r="D343" s="1">
        <v>25920</v>
      </c>
      <c r="E343" s="86">
        <f t="shared" si="76"/>
        <v>9250.5353319057813</v>
      </c>
      <c r="F343" s="87">
        <f t="shared" si="70"/>
        <v>0.89917786059424532</v>
      </c>
      <c r="G343" s="189">
        <f t="shared" si="77"/>
        <v>664.02856381088725</v>
      </c>
      <c r="H343" s="189">
        <f t="shared" si="71"/>
        <v>1860.6080357981061</v>
      </c>
      <c r="I343" s="189">
        <f t="shared" si="72"/>
        <v>3.057822133969057</v>
      </c>
      <c r="J343" s="88">
        <f t="shared" si="73"/>
        <v>8.5680176193812994</v>
      </c>
      <c r="K343" s="189">
        <f t="shared" si="78"/>
        <v>-68.47564965630805</v>
      </c>
      <c r="L343" s="88">
        <f t="shared" si="74"/>
        <v>-191.86877033697516</v>
      </c>
      <c r="M343" s="89">
        <f t="shared" si="79"/>
        <v>1668.739265461131</v>
      </c>
      <c r="N343" s="89">
        <f t="shared" si="80"/>
        <v>27588.739265461132</v>
      </c>
      <c r="O343" s="89">
        <f t="shared" si="81"/>
        <v>9846.0882460603607</v>
      </c>
      <c r="P343" s="90">
        <f t="shared" si="75"/>
        <v>0.95706726655901964</v>
      </c>
      <c r="Q343" s="195">
        <v>1438.0498015296223</v>
      </c>
      <c r="R343" s="90">
        <f t="shared" si="82"/>
        <v>1.063365706097755</v>
      </c>
      <c r="S343" s="90">
        <f t="shared" si="82"/>
        <v>1.0501106801485189</v>
      </c>
      <c r="T343" s="92">
        <v>2802</v>
      </c>
      <c r="U343" s="191">
        <v>12562</v>
      </c>
      <c r="V343" s="191">
        <v>4512.2126436781609</v>
      </c>
      <c r="W343" s="197"/>
      <c r="X343" s="89">
        <v>0</v>
      </c>
      <c r="Y343" s="89">
        <f t="shared" si="83"/>
        <v>0</v>
      </c>
      <c r="Z343" s="1"/>
    </row>
    <row r="344" spans="2:26">
      <c r="B344" s="206">
        <v>5544</v>
      </c>
      <c r="C344" t="s">
        <v>371</v>
      </c>
      <c r="D344" s="1">
        <v>44303</v>
      </c>
      <c r="E344" s="86">
        <f t="shared" si="76"/>
        <v>9110.2200287888136</v>
      </c>
      <c r="F344" s="87">
        <f t="shared" si="70"/>
        <v>0.88553882138856987</v>
      </c>
      <c r="G344" s="189">
        <f t="shared" si="77"/>
        <v>753.83035780574664</v>
      </c>
      <c r="H344" s="189">
        <f t="shared" si="71"/>
        <v>3665.8770300093461</v>
      </c>
      <c r="I344" s="189">
        <f t="shared" si="72"/>
        <v>52.168178224907749</v>
      </c>
      <c r="J344" s="88">
        <f t="shared" si="73"/>
        <v>253.69385070772637</v>
      </c>
      <c r="K344" s="189">
        <f t="shared" si="78"/>
        <v>-19.365293565369356</v>
      </c>
      <c r="L344" s="88">
        <f t="shared" si="74"/>
        <v>-94.173422608391178</v>
      </c>
      <c r="M344" s="89">
        <f t="shared" si="79"/>
        <v>3571.7036074009548</v>
      </c>
      <c r="N344" s="89">
        <f t="shared" si="80"/>
        <v>47874.703607400952</v>
      </c>
      <c r="O344" s="89">
        <f t="shared" si="81"/>
        <v>9844.6850930291894</v>
      </c>
      <c r="P344" s="90">
        <f t="shared" si="75"/>
        <v>0.95693087616696282</v>
      </c>
      <c r="Q344" s="195">
        <v>1910.6910795283879</v>
      </c>
      <c r="R344" s="90">
        <f t="shared" si="82"/>
        <v>1.1252518468770987</v>
      </c>
      <c r="S344" s="90">
        <f t="shared" si="82"/>
        <v>1.1020895298126352</v>
      </c>
      <c r="T344" s="92">
        <v>4863</v>
      </c>
      <c r="U344" s="191">
        <v>20846</v>
      </c>
      <c r="V344" s="191">
        <v>4333.8877338877337</v>
      </c>
      <c r="W344" s="197"/>
      <c r="X344" s="89">
        <v>0</v>
      </c>
      <c r="Y344" s="89">
        <f t="shared" si="83"/>
        <v>0</v>
      </c>
      <c r="Z344" s="1"/>
    </row>
    <row r="345" spans="2:26">
      <c r="B345" s="206">
        <v>5546</v>
      </c>
      <c r="C345" t="s">
        <v>372</v>
      </c>
      <c r="D345" s="1">
        <v>11063</v>
      </c>
      <c r="E345" s="86">
        <f t="shared" si="76"/>
        <v>9833.7777777777774</v>
      </c>
      <c r="F345" s="87">
        <f t="shared" si="70"/>
        <v>0.95587065467267107</v>
      </c>
      <c r="G345" s="189">
        <f t="shared" si="77"/>
        <v>290.75339845280979</v>
      </c>
      <c r="H345" s="189">
        <f t="shared" si="71"/>
        <v>327.09757325941104</v>
      </c>
      <c r="I345" s="189">
        <f t="shared" si="72"/>
        <v>0</v>
      </c>
      <c r="J345" s="88">
        <f t="shared" si="73"/>
        <v>0</v>
      </c>
      <c r="K345" s="189">
        <f t="shared" si="78"/>
        <v>-71.533471790277105</v>
      </c>
      <c r="L345" s="88">
        <f t="shared" si="74"/>
        <v>-80.475155764061739</v>
      </c>
      <c r="M345" s="89">
        <f t="shared" si="79"/>
        <v>246.62241749534928</v>
      </c>
      <c r="N345" s="89">
        <f t="shared" si="80"/>
        <v>11309.62241749535</v>
      </c>
      <c r="O345" s="89">
        <f t="shared" si="81"/>
        <v>10052.997704440309</v>
      </c>
      <c r="P345" s="90">
        <f t="shared" si="75"/>
        <v>0.97717944357877573</v>
      </c>
      <c r="Q345" s="195">
        <v>-693.43450954960656</v>
      </c>
      <c r="R345" s="90">
        <f t="shared" si="82"/>
        <v>0.34799561350067015</v>
      </c>
      <c r="S345" s="90">
        <f t="shared" si="82"/>
        <v>0.35518492343934027</v>
      </c>
      <c r="T345" s="92">
        <v>1125</v>
      </c>
      <c r="U345" s="191">
        <v>8207</v>
      </c>
      <c r="V345" s="191">
        <v>7256.4102564102568</v>
      </c>
      <c r="W345" s="197"/>
      <c r="X345" s="89">
        <v>0</v>
      </c>
      <c r="Y345" s="89">
        <f t="shared" si="83"/>
        <v>0</v>
      </c>
      <c r="Z345" s="1"/>
    </row>
    <row r="346" spans="2:26">
      <c r="B346" s="206">
        <v>5601</v>
      </c>
      <c r="C346" t="s">
        <v>373</v>
      </c>
      <c r="D346" s="1">
        <v>214763</v>
      </c>
      <c r="E346" s="86">
        <f t="shared" si="76"/>
        <v>9729.2289571441506</v>
      </c>
      <c r="F346" s="87">
        <f t="shared" si="70"/>
        <v>0.94570821741990407</v>
      </c>
      <c r="G346" s="189">
        <f t="shared" si="77"/>
        <v>357.66464365833093</v>
      </c>
      <c r="H346" s="189">
        <f t="shared" si="71"/>
        <v>7895.089344113997</v>
      </c>
      <c r="I346" s="189">
        <f t="shared" si="72"/>
        <v>0</v>
      </c>
      <c r="J346" s="88">
        <f t="shared" si="73"/>
        <v>0</v>
      </c>
      <c r="K346" s="189">
        <f t="shared" si="78"/>
        <v>-71.533471790277105</v>
      </c>
      <c r="L346" s="88">
        <f t="shared" si="74"/>
        <v>-1579.0298562985768</v>
      </c>
      <c r="M346" s="89">
        <f t="shared" si="79"/>
        <v>6316.0594878154207</v>
      </c>
      <c r="N346" s="89">
        <f t="shared" si="80"/>
        <v>221079.05948781542</v>
      </c>
      <c r="O346" s="89">
        <f t="shared" si="81"/>
        <v>10015.360129012204</v>
      </c>
      <c r="P346" s="90">
        <f t="shared" si="75"/>
        <v>0.97352096616777961</v>
      </c>
      <c r="Q346" s="195">
        <v>3299.2667302050932</v>
      </c>
      <c r="R346" s="90">
        <f t="shared" si="82"/>
        <v>1.0883419714310718</v>
      </c>
      <c r="S346" s="90">
        <f t="shared" si="82"/>
        <v>1.0697045079730705</v>
      </c>
      <c r="T346" s="92">
        <v>22074</v>
      </c>
      <c r="U346" s="191">
        <v>102839</v>
      </c>
      <c r="V346" s="191">
        <v>4700.7816428212273</v>
      </c>
      <c r="W346" s="197"/>
      <c r="X346" s="89">
        <v>0</v>
      </c>
      <c r="Y346" s="89">
        <f t="shared" si="83"/>
        <v>0</v>
      </c>
      <c r="Z346" s="1"/>
    </row>
    <row r="347" spans="2:26">
      <c r="B347" s="206">
        <v>5603</v>
      </c>
      <c r="C347" t="s">
        <v>374</v>
      </c>
      <c r="D347" s="1">
        <v>131378</v>
      </c>
      <c r="E347" s="86">
        <f t="shared" si="76"/>
        <v>11533.491352822404</v>
      </c>
      <c r="F347" s="87">
        <f t="shared" si="70"/>
        <v>1.1210875595538674</v>
      </c>
      <c r="G347" s="189">
        <f t="shared" si="77"/>
        <v>-797.06328957575147</v>
      </c>
      <c r="H347" s="189">
        <f t="shared" si="71"/>
        <v>-9079.3479315573859</v>
      </c>
      <c r="I347" s="189">
        <f t="shared" si="72"/>
        <v>0</v>
      </c>
      <c r="J347" s="88">
        <f t="shared" si="73"/>
        <v>0</v>
      </c>
      <c r="K347" s="189">
        <f t="shared" si="78"/>
        <v>-71.533471790277105</v>
      </c>
      <c r="L347" s="88">
        <f t="shared" si="74"/>
        <v>-814.83777716304655</v>
      </c>
      <c r="M347" s="89">
        <f t="shared" si="79"/>
        <v>-9894.1857087204316</v>
      </c>
      <c r="N347" s="89">
        <f t="shared" si="80"/>
        <v>121483.81429127957</v>
      </c>
      <c r="O347" s="89">
        <f t="shared" si="81"/>
        <v>10664.894591456376</v>
      </c>
      <c r="P347" s="90">
        <f t="shared" si="75"/>
        <v>1.0366575293360065</v>
      </c>
      <c r="Q347" s="195">
        <v>-4120.1388292214378</v>
      </c>
      <c r="R347" s="90">
        <f t="shared" si="82"/>
        <v>1.2161906850424251</v>
      </c>
      <c r="S347" s="90">
        <f t="shared" si="82"/>
        <v>1.2031554136968152</v>
      </c>
      <c r="T347" s="92">
        <v>11391</v>
      </c>
      <c r="U347" s="191">
        <v>59281</v>
      </c>
      <c r="V347" s="191">
        <v>5234.9876368774285</v>
      </c>
      <c r="W347" s="197"/>
      <c r="X347" s="89">
        <v>0</v>
      </c>
      <c r="Y347" s="89">
        <f t="shared" si="83"/>
        <v>0</v>
      </c>
      <c r="Z347" s="1"/>
    </row>
    <row r="348" spans="2:26">
      <c r="B348" s="206">
        <v>5605</v>
      </c>
      <c r="C348" t="s">
        <v>375</v>
      </c>
      <c r="D348" s="1">
        <v>101400</v>
      </c>
      <c r="E348" s="86">
        <f t="shared" si="76"/>
        <v>10194.028350256358</v>
      </c>
      <c r="F348" s="87">
        <f t="shared" si="70"/>
        <v>0.99088801609194865</v>
      </c>
      <c r="G348" s="189">
        <f t="shared" si="77"/>
        <v>60.193032066518207</v>
      </c>
      <c r="H348" s="189">
        <f t="shared" si="71"/>
        <v>598.74008996565658</v>
      </c>
      <c r="I348" s="189">
        <f t="shared" si="72"/>
        <v>0</v>
      </c>
      <c r="J348" s="88">
        <f t="shared" si="73"/>
        <v>0</v>
      </c>
      <c r="K348" s="189">
        <f t="shared" si="78"/>
        <v>-71.533471790277105</v>
      </c>
      <c r="L348" s="88">
        <f t="shared" si="74"/>
        <v>-711.54344389788628</v>
      </c>
      <c r="M348" s="89">
        <f t="shared" si="79"/>
        <v>-112.8033539322297</v>
      </c>
      <c r="N348" s="89">
        <f t="shared" si="80"/>
        <v>101287.19664606776</v>
      </c>
      <c r="O348" s="89">
        <f t="shared" si="81"/>
        <v>10182.687910532601</v>
      </c>
      <c r="P348" s="90">
        <f t="shared" si="75"/>
        <v>0.98978569368971581</v>
      </c>
      <c r="Q348" s="195">
        <v>300.34933067636592</v>
      </c>
      <c r="R348" s="90">
        <f t="shared" si="82"/>
        <v>1.2145540316240062</v>
      </c>
      <c r="S348" s="90">
        <f t="shared" si="82"/>
        <v>1.2181161975540338</v>
      </c>
      <c r="T348" s="92">
        <v>9947</v>
      </c>
      <c r="U348" s="191">
        <v>45788</v>
      </c>
      <c r="V348" s="191">
        <v>4595.804476563284</v>
      </c>
      <c r="W348" s="197"/>
      <c r="X348" s="89">
        <v>0</v>
      </c>
      <c r="Y348" s="89">
        <f t="shared" si="83"/>
        <v>0</v>
      </c>
      <c r="Z348" s="1"/>
    </row>
    <row r="349" spans="2:26">
      <c r="B349" s="206">
        <v>5607</v>
      </c>
      <c r="C349" t="s">
        <v>376</v>
      </c>
      <c r="D349" s="1">
        <v>54521</v>
      </c>
      <c r="E349" s="86">
        <f t="shared" si="76"/>
        <v>9387.2245179063357</v>
      </c>
      <c r="F349" s="87">
        <f t="shared" si="70"/>
        <v>0.91246443109254161</v>
      </c>
      <c r="G349" s="189">
        <f t="shared" si="77"/>
        <v>576.54748477053249</v>
      </c>
      <c r="H349" s="189">
        <f t="shared" si="71"/>
        <v>3348.5877915472529</v>
      </c>
      <c r="I349" s="189">
        <f t="shared" si="72"/>
        <v>0</v>
      </c>
      <c r="J349" s="88">
        <f t="shared" si="73"/>
        <v>0</v>
      </c>
      <c r="K349" s="189">
        <f t="shared" si="78"/>
        <v>-71.533471790277105</v>
      </c>
      <c r="L349" s="88">
        <f t="shared" si="74"/>
        <v>-415.46640415792939</v>
      </c>
      <c r="M349" s="89">
        <f t="shared" si="79"/>
        <v>2933.1213873893234</v>
      </c>
      <c r="N349" s="89">
        <f t="shared" si="80"/>
        <v>57454.121387389321</v>
      </c>
      <c r="O349" s="89">
        <f t="shared" si="81"/>
        <v>9892.2385308865905</v>
      </c>
      <c r="P349" s="90">
        <f t="shared" si="75"/>
        <v>0.96155320308992909</v>
      </c>
      <c r="Q349" s="195">
        <v>1555.4880660066656</v>
      </c>
      <c r="R349" s="90">
        <f t="shared" si="82"/>
        <v>1.1538735037332597</v>
      </c>
      <c r="S349" s="90">
        <f t="shared" si="82"/>
        <v>1.1423772780762809</v>
      </c>
      <c r="T349" s="92">
        <v>5808</v>
      </c>
      <c r="U349" s="191">
        <v>25313</v>
      </c>
      <c r="V349" s="191">
        <v>4381.6859961917953</v>
      </c>
      <c r="W349" s="197"/>
      <c r="X349" s="89">
        <v>0</v>
      </c>
      <c r="Y349" s="89">
        <f t="shared" si="83"/>
        <v>0</v>
      </c>
      <c r="Z349" s="1"/>
    </row>
    <row r="350" spans="2:26">
      <c r="B350" s="206">
        <v>5610</v>
      </c>
      <c r="C350" t="s">
        <v>377</v>
      </c>
      <c r="D350" s="1">
        <v>21983</v>
      </c>
      <c r="E350" s="86">
        <f t="shared" si="76"/>
        <v>8709.5879556259897</v>
      </c>
      <c r="F350" s="87">
        <f t="shared" si="70"/>
        <v>0.84659626536270483</v>
      </c>
      <c r="G350" s="189">
        <f t="shared" si="77"/>
        <v>1010.2348846299539</v>
      </c>
      <c r="H350" s="189">
        <f t="shared" si="71"/>
        <v>2549.8328488060038</v>
      </c>
      <c r="I350" s="189">
        <f t="shared" si="72"/>
        <v>192.38940383189609</v>
      </c>
      <c r="J350" s="88">
        <f t="shared" si="73"/>
        <v>485.59085527170572</v>
      </c>
      <c r="K350" s="189">
        <f t="shared" si="78"/>
        <v>120.85593204161898</v>
      </c>
      <c r="L350" s="88">
        <f t="shared" si="74"/>
        <v>305.04037247304632</v>
      </c>
      <c r="M350" s="89">
        <f t="shared" si="79"/>
        <v>2854.8732212790501</v>
      </c>
      <c r="N350" s="89">
        <f t="shared" si="80"/>
        <v>24837.873221279049</v>
      </c>
      <c r="O350" s="89">
        <f t="shared" si="81"/>
        <v>9840.6787722975641</v>
      </c>
      <c r="P350" s="90">
        <f t="shared" si="75"/>
        <v>0.95654145060670437</v>
      </c>
      <c r="Q350" s="195">
        <v>1346.4666400688545</v>
      </c>
      <c r="R350" s="90">
        <f t="shared" si="82"/>
        <v>1.3205953763327352</v>
      </c>
      <c r="S350" s="90">
        <f t="shared" si="82"/>
        <v>1.3205953763327352</v>
      </c>
      <c r="T350" s="92">
        <v>2524</v>
      </c>
      <c r="U350" s="191">
        <v>9473</v>
      </c>
      <c r="V350" s="191">
        <v>3753.1695721077654</v>
      </c>
      <c r="W350" s="197"/>
      <c r="X350" s="89">
        <v>0</v>
      </c>
      <c r="Y350" s="89">
        <f t="shared" si="83"/>
        <v>0</v>
      </c>
      <c r="Z350" s="1"/>
    </row>
    <row r="351" spans="2:26">
      <c r="B351" s="206">
        <v>5612</v>
      </c>
      <c r="C351" t="s">
        <v>378</v>
      </c>
      <c r="D351" s="1">
        <v>21967</v>
      </c>
      <c r="E351" s="86">
        <f t="shared" si="76"/>
        <v>7611.5731115731114</v>
      </c>
      <c r="F351" s="87">
        <f t="shared" si="70"/>
        <v>0.73986615700120462</v>
      </c>
      <c r="G351" s="189">
        <f t="shared" si="77"/>
        <v>1712.9643848237961</v>
      </c>
      <c r="H351" s="189">
        <f t="shared" si="71"/>
        <v>4943.6152146014756</v>
      </c>
      <c r="I351" s="189">
        <f t="shared" si="72"/>
        <v>576.69459925040348</v>
      </c>
      <c r="J351" s="88">
        <f t="shared" si="73"/>
        <v>1664.3406134366644</v>
      </c>
      <c r="K351" s="189">
        <f t="shared" si="78"/>
        <v>505.16112746012641</v>
      </c>
      <c r="L351" s="88">
        <f t="shared" si="74"/>
        <v>1457.8950138499247</v>
      </c>
      <c r="M351" s="89">
        <f t="shared" si="79"/>
        <v>6401.5102284514005</v>
      </c>
      <c r="N351" s="89">
        <f t="shared" si="80"/>
        <v>28368.5102284514</v>
      </c>
      <c r="O351" s="89">
        <f t="shared" si="81"/>
        <v>9829.6986238570335</v>
      </c>
      <c r="P351" s="90">
        <f t="shared" si="75"/>
        <v>0.95547414952308918</v>
      </c>
      <c r="Q351" s="195">
        <v>1763.1398982720721</v>
      </c>
      <c r="R351" s="90">
        <f t="shared" si="82"/>
        <v>1.3356725146198831</v>
      </c>
      <c r="S351" s="90">
        <f t="shared" si="82"/>
        <v>1.3081559292085607</v>
      </c>
      <c r="T351" s="92">
        <v>2886</v>
      </c>
      <c r="U351" s="191">
        <v>9405</v>
      </c>
      <c r="V351" s="191">
        <v>3297.6858345021037</v>
      </c>
      <c r="W351" s="197"/>
      <c r="X351" s="89">
        <v>0</v>
      </c>
      <c r="Y351" s="89">
        <f t="shared" si="83"/>
        <v>0</v>
      </c>
      <c r="Z351" s="1"/>
    </row>
    <row r="352" spans="2:26">
      <c r="B352" s="206">
        <v>5614</v>
      </c>
      <c r="C352" t="s">
        <v>379</v>
      </c>
      <c r="D352" s="1">
        <v>7702</v>
      </c>
      <c r="E352" s="86">
        <f t="shared" si="76"/>
        <v>9104.018912529551</v>
      </c>
      <c r="F352" s="87">
        <f t="shared" si="70"/>
        <v>0.88493605557543176</v>
      </c>
      <c r="G352" s="189">
        <f t="shared" si="77"/>
        <v>757.79907221167468</v>
      </c>
      <c r="H352" s="189">
        <f t="shared" si="71"/>
        <v>641.09801509107672</v>
      </c>
      <c r="I352" s="189">
        <f t="shared" si="72"/>
        <v>54.338568915649645</v>
      </c>
      <c r="J352" s="88">
        <f t="shared" si="73"/>
        <v>45.970429302639594</v>
      </c>
      <c r="K352" s="189">
        <f t="shared" si="78"/>
        <v>-17.194902874627459</v>
      </c>
      <c r="L352" s="88">
        <f t="shared" si="74"/>
        <v>-14.546887831934832</v>
      </c>
      <c r="M352" s="89">
        <f t="shared" si="79"/>
        <v>626.55112725914194</v>
      </c>
      <c r="N352" s="89">
        <f t="shared" si="80"/>
        <v>8328.5511272591411</v>
      </c>
      <c r="O352" s="89">
        <f t="shared" si="81"/>
        <v>9844.6230818665972</v>
      </c>
      <c r="P352" s="90">
        <f t="shared" si="75"/>
        <v>0.95692484850883142</v>
      </c>
      <c r="Q352" s="195">
        <v>186.19175812133432</v>
      </c>
      <c r="R352" s="90">
        <f t="shared" si="82"/>
        <v>1.2902170680939637</v>
      </c>
      <c r="S352" s="90">
        <f t="shared" si="82"/>
        <v>1.3389450908193672</v>
      </c>
      <c r="T352" s="92">
        <v>846</v>
      </c>
      <c r="U352" s="191">
        <v>3363</v>
      </c>
      <c r="V352" s="191">
        <v>3892.3611111111113</v>
      </c>
      <c r="W352" s="197"/>
      <c r="X352" s="89">
        <v>0</v>
      </c>
      <c r="Y352" s="89">
        <f t="shared" si="83"/>
        <v>0</v>
      </c>
      <c r="Z352" s="1"/>
    </row>
    <row r="353" spans="2:28">
      <c r="B353" s="206">
        <v>5616</v>
      </c>
      <c r="C353" t="s">
        <v>380</v>
      </c>
      <c r="D353" s="1">
        <v>8860</v>
      </c>
      <c r="E353" s="86">
        <f t="shared" si="76"/>
        <v>8976.6970618034447</v>
      </c>
      <c r="F353" s="87">
        <f t="shared" si="70"/>
        <v>0.87256001621823553</v>
      </c>
      <c r="G353" s="189">
        <f t="shared" si="77"/>
        <v>839.28505667638274</v>
      </c>
      <c r="H353" s="189">
        <f t="shared" si="71"/>
        <v>828.37435093958982</v>
      </c>
      <c r="I353" s="189">
        <f t="shared" si="72"/>
        <v>98.901216669786834</v>
      </c>
      <c r="J353" s="88">
        <f t="shared" si="73"/>
        <v>97.61550085307961</v>
      </c>
      <c r="K353" s="189">
        <f t="shared" si="78"/>
        <v>27.367744879509729</v>
      </c>
      <c r="L353" s="88">
        <f t="shared" si="74"/>
        <v>27.011964196076104</v>
      </c>
      <c r="M353" s="89">
        <f t="shared" si="79"/>
        <v>855.38631513566588</v>
      </c>
      <c r="N353" s="89">
        <f t="shared" si="80"/>
        <v>9715.3863151356654</v>
      </c>
      <c r="O353" s="89">
        <f t="shared" si="81"/>
        <v>9843.3498633593354</v>
      </c>
      <c r="P353" s="90">
        <f t="shared" si="75"/>
        <v>0.95680108811525943</v>
      </c>
      <c r="Q353" s="195">
        <v>356.97871780822464</v>
      </c>
      <c r="R353" s="90">
        <f t="shared" si="82"/>
        <v>1.2550267243573427</v>
      </c>
      <c r="S353" s="90">
        <f t="shared" si="82"/>
        <v>1.23217944244896</v>
      </c>
      <c r="T353" s="92">
        <v>987</v>
      </c>
      <c r="U353" s="191">
        <v>3929</v>
      </c>
      <c r="V353" s="191">
        <v>4021.4943705220066</v>
      </c>
      <c r="W353" s="197"/>
      <c r="X353" s="89">
        <v>0</v>
      </c>
      <c r="Y353" s="89">
        <f t="shared" si="83"/>
        <v>0</v>
      </c>
      <c r="Z353" s="1"/>
    </row>
    <row r="354" spans="2:28">
      <c r="B354" s="206">
        <v>5618</v>
      </c>
      <c r="C354" t="s">
        <v>381</v>
      </c>
      <c r="D354" s="1">
        <v>11180</v>
      </c>
      <c r="E354" s="86">
        <f t="shared" si="76"/>
        <v>10266.299357208447</v>
      </c>
      <c r="F354" s="87">
        <f t="shared" si="70"/>
        <v>0.99791295973926764</v>
      </c>
      <c r="G354" s="189">
        <f t="shared" si="77"/>
        <v>13.939587617181243</v>
      </c>
      <c r="H354" s="189">
        <f t="shared" si="71"/>
        <v>15.180210915110372</v>
      </c>
      <c r="I354" s="189">
        <f t="shared" si="72"/>
        <v>0</v>
      </c>
      <c r="J354" s="88">
        <f t="shared" si="73"/>
        <v>0</v>
      </c>
      <c r="K354" s="189">
        <f t="shared" si="78"/>
        <v>-71.533471790277105</v>
      </c>
      <c r="L354" s="88">
        <f t="shared" si="74"/>
        <v>-77.899950779611771</v>
      </c>
      <c r="M354" s="89">
        <f t="shared" si="79"/>
        <v>-62.719739864501399</v>
      </c>
      <c r="N354" s="89">
        <f t="shared" si="80"/>
        <v>11117.280260135498</v>
      </c>
      <c r="O354" s="89">
        <f t="shared" si="81"/>
        <v>10208.705473035352</v>
      </c>
      <c r="P354" s="90">
        <f t="shared" si="75"/>
        <v>0.99231467340275059</v>
      </c>
      <c r="Q354" s="195">
        <v>523.61401237625</v>
      </c>
      <c r="R354" s="90">
        <f t="shared" si="82"/>
        <v>0.67165071770334928</v>
      </c>
      <c r="S354" s="90">
        <f t="shared" si="82"/>
        <v>0.68546601289097997</v>
      </c>
      <c r="T354" s="92">
        <v>1089</v>
      </c>
      <c r="U354" s="191">
        <v>6688</v>
      </c>
      <c r="V354" s="191">
        <v>6091.074681238616</v>
      </c>
      <c r="W354" s="197"/>
      <c r="X354" s="89">
        <v>0</v>
      </c>
      <c r="Y354" s="89">
        <f t="shared" si="83"/>
        <v>0</v>
      </c>
      <c r="Z354" s="1"/>
    </row>
    <row r="355" spans="2:28">
      <c r="B355" s="206">
        <v>5620</v>
      </c>
      <c r="C355" t="s">
        <v>382</v>
      </c>
      <c r="D355" s="1">
        <v>31008</v>
      </c>
      <c r="E355" s="86">
        <f t="shared" si="76"/>
        <v>10529.032258064517</v>
      </c>
      <c r="F355" s="87">
        <f t="shared" si="70"/>
        <v>1.023451331219744</v>
      </c>
      <c r="G355" s="189">
        <f t="shared" si="77"/>
        <v>-154.20946893070359</v>
      </c>
      <c r="H355" s="189">
        <f t="shared" si="71"/>
        <v>-454.14688600092205</v>
      </c>
      <c r="I355" s="189">
        <f t="shared" si="72"/>
        <v>0</v>
      </c>
      <c r="J355" s="88">
        <f t="shared" si="73"/>
        <v>0</v>
      </c>
      <c r="K355" s="189">
        <f t="shared" si="78"/>
        <v>-71.533471790277105</v>
      </c>
      <c r="L355" s="88">
        <f t="shared" si="74"/>
        <v>-210.66607442236608</v>
      </c>
      <c r="M355" s="89">
        <f t="shared" si="79"/>
        <v>-664.81296042328813</v>
      </c>
      <c r="N355" s="89">
        <f t="shared" si="80"/>
        <v>30343.187039576711</v>
      </c>
      <c r="O355" s="89">
        <f t="shared" si="81"/>
        <v>10303.289317343535</v>
      </c>
      <c r="P355" s="90">
        <f t="shared" si="75"/>
        <v>1.0015084871357218</v>
      </c>
      <c r="Q355" s="195">
        <v>349.57493705055458</v>
      </c>
      <c r="R355" s="90">
        <f t="shared" si="82"/>
        <v>1.142916378714582</v>
      </c>
      <c r="S355" s="90">
        <f t="shared" si="82"/>
        <v>1.1509204806384736</v>
      </c>
      <c r="T355" s="92">
        <v>2945</v>
      </c>
      <c r="U355" s="191">
        <v>14470</v>
      </c>
      <c r="V355" s="191">
        <v>4895.1285520974288</v>
      </c>
      <c r="W355" s="197"/>
      <c r="X355" s="89">
        <v>0</v>
      </c>
      <c r="Y355" s="89">
        <f t="shared" si="83"/>
        <v>0</v>
      </c>
      <c r="Z355" s="1"/>
    </row>
    <row r="356" spans="2:28">
      <c r="B356" s="206">
        <v>5622</v>
      </c>
      <c r="C356" t="s">
        <v>383</v>
      </c>
      <c r="D356" s="1">
        <v>39583</v>
      </c>
      <c r="E356" s="86">
        <f t="shared" si="76"/>
        <v>10133.89656938044</v>
      </c>
      <c r="F356" s="87">
        <f t="shared" si="70"/>
        <v>0.98504303911042834</v>
      </c>
      <c r="G356" s="189">
        <f t="shared" si="77"/>
        <v>98.677371827105532</v>
      </c>
      <c r="H356" s="189">
        <f t="shared" si="71"/>
        <v>385.43381435667419</v>
      </c>
      <c r="I356" s="189">
        <f t="shared" si="72"/>
        <v>0</v>
      </c>
      <c r="J356" s="88">
        <f t="shared" si="73"/>
        <v>0</v>
      </c>
      <c r="K356" s="189">
        <f t="shared" si="78"/>
        <v>-71.533471790277105</v>
      </c>
      <c r="L356" s="88">
        <f t="shared" si="74"/>
        <v>-279.40974081282235</v>
      </c>
      <c r="M356" s="89">
        <f t="shared" si="79"/>
        <v>106.02407354385184</v>
      </c>
      <c r="N356" s="89">
        <f t="shared" si="80"/>
        <v>39689.024073543849</v>
      </c>
      <c r="O356" s="89">
        <f t="shared" si="81"/>
        <v>10161.040469417268</v>
      </c>
      <c r="P356" s="90">
        <f t="shared" si="75"/>
        <v>0.98768150197636839</v>
      </c>
      <c r="Q356" s="195">
        <v>560.86612703547303</v>
      </c>
      <c r="R356" s="90">
        <f t="shared" si="82"/>
        <v>1.3657064307912981</v>
      </c>
      <c r="S356" s="90">
        <f t="shared" si="82"/>
        <v>1.3596498347063233</v>
      </c>
      <c r="T356" s="92">
        <v>3906</v>
      </c>
      <c r="U356" s="191">
        <v>16732</v>
      </c>
      <c r="V356" s="191">
        <v>4294.6611909650919</v>
      </c>
      <c r="W356" s="197"/>
      <c r="X356" s="89">
        <v>0</v>
      </c>
      <c r="Y356" s="89">
        <f t="shared" si="83"/>
        <v>0</v>
      </c>
      <c r="Z356" s="1"/>
    </row>
    <row r="357" spans="2:28">
      <c r="B357" s="206">
        <v>5624</v>
      </c>
      <c r="C357" t="s">
        <v>384</v>
      </c>
      <c r="D357" s="1">
        <v>12483</v>
      </c>
      <c r="E357" s="86">
        <f t="shared" si="76"/>
        <v>9994.3955164131294</v>
      </c>
      <c r="F357" s="87">
        <f t="shared" si="70"/>
        <v>0.97148314729258378</v>
      </c>
      <c r="G357" s="189">
        <f t="shared" si="77"/>
        <v>187.95804572618451</v>
      </c>
      <c r="H357" s="189">
        <f t="shared" si="71"/>
        <v>234.75959911200445</v>
      </c>
      <c r="I357" s="189">
        <f t="shared" si="72"/>
        <v>0</v>
      </c>
      <c r="J357" s="88">
        <f t="shared" si="73"/>
        <v>0</v>
      </c>
      <c r="K357" s="189">
        <f t="shared" si="78"/>
        <v>-71.533471790277105</v>
      </c>
      <c r="L357" s="88">
        <f t="shared" si="74"/>
        <v>-89.345306266056099</v>
      </c>
      <c r="M357" s="89">
        <f t="shared" si="79"/>
        <v>145.41429284594835</v>
      </c>
      <c r="N357" s="89">
        <f t="shared" si="80"/>
        <v>12628.414292845948</v>
      </c>
      <c r="O357" s="89">
        <f t="shared" si="81"/>
        <v>10110.820090349038</v>
      </c>
      <c r="P357" s="90">
        <f t="shared" si="75"/>
        <v>0.98279994092194445</v>
      </c>
      <c r="Q357" s="195">
        <v>-201.18245963458543</v>
      </c>
      <c r="R357" s="90">
        <f t="shared" si="82"/>
        <v>0.97954329210275926</v>
      </c>
      <c r="S357" s="90">
        <f t="shared" si="82"/>
        <v>0.96210936398976432</v>
      </c>
      <c r="T357" s="92">
        <v>1249</v>
      </c>
      <c r="U357" s="191">
        <v>6306</v>
      </c>
      <c r="V357" s="191">
        <v>5093.6995153473345</v>
      </c>
      <c r="W357" s="197"/>
      <c r="X357" s="89">
        <v>0</v>
      </c>
      <c r="Y357" s="89">
        <f t="shared" si="83"/>
        <v>0</v>
      </c>
      <c r="Z357" s="1"/>
    </row>
    <row r="358" spans="2:28">
      <c r="B358" s="206">
        <v>5626</v>
      </c>
      <c r="C358" t="s">
        <v>385</v>
      </c>
      <c r="D358" s="1">
        <v>8409</v>
      </c>
      <c r="E358" s="86">
        <f t="shared" si="76"/>
        <v>8252.2080471050049</v>
      </c>
      <c r="F358" s="87">
        <f t="shared" si="70"/>
        <v>0.80213766130719644</v>
      </c>
      <c r="G358" s="189">
        <f t="shared" si="77"/>
        <v>1302.9580260833843</v>
      </c>
      <c r="H358" s="189">
        <f t="shared" si="71"/>
        <v>1327.7142285789687</v>
      </c>
      <c r="I358" s="189">
        <f t="shared" si="72"/>
        <v>352.47237181424077</v>
      </c>
      <c r="J358" s="88">
        <f t="shared" si="73"/>
        <v>359.16934687871139</v>
      </c>
      <c r="K358" s="189">
        <f t="shared" si="78"/>
        <v>280.9389000239637</v>
      </c>
      <c r="L358" s="88">
        <f t="shared" si="74"/>
        <v>286.27673912441901</v>
      </c>
      <c r="M358" s="89">
        <f t="shared" si="79"/>
        <v>1613.9909677033877</v>
      </c>
      <c r="N358" s="89">
        <f t="shared" si="80"/>
        <v>10022.990967703388</v>
      </c>
      <c r="O358" s="89">
        <f t="shared" si="81"/>
        <v>9836.1049732123538</v>
      </c>
      <c r="P358" s="90">
        <f t="shared" si="75"/>
        <v>0.95609686456614928</v>
      </c>
      <c r="Q358" s="195">
        <v>1054.2784533400004</v>
      </c>
      <c r="R358" s="90">
        <f t="shared" si="82"/>
        <v>0.85547219770520744</v>
      </c>
      <c r="S358" s="90">
        <f t="shared" si="82"/>
        <v>0.91374021569006159</v>
      </c>
      <c r="T358" s="92">
        <v>1019</v>
      </c>
      <c r="U358" s="191">
        <v>4532</v>
      </c>
      <c r="V358" s="191">
        <v>4312.0837297811613</v>
      </c>
      <c r="W358" s="197"/>
      <c r="X358" s="89">
        <v>0</v>
      </c>
      <c r="Y358" s="89">
        <f t="shared" si="83"/>
        <v>0</v>
      </c>
      <c r="Z358" s="1"/>
    </row>
    <row r="359" spans="2:28">
      <c r="B359" s="206">
        <v>5628</v>
      </c>
      <c r="C359" t="s">
        <v>386</v>
      </c>
      <c r="D359" s="1">
        <v>25588</v>
      </c>
      <c r="E359" s="86">
        <f t="shared" si="76"/>
        <v>9119.0306486101199</v>
      </c>
      <c r="F359" s="87">
        <f t="shared" si="70"/>
        <v>0.8863952382333451</v>
      </c>
      <c r="G359" s="189">
        <f t="shared" si="77"/>
        <v>748.19156112011058</v>
      </c>
      <c r="H359" s="189">
        <f t="shared" si="71"/>
        <v>2099.4255205030304</v>
      </c>
      <c r="I359" s="189">
        <f t="shared" si="72"/>
        <v>49.084461287450537</v>
      </c>
      <c r="J359" s="88">
        <f t="shared" si="73"/>
        <v>137.73099837258621</v>
      </c>
      <c r="K359" s="189">
        <f t="shared" si="78"/>
        <v>-22.449010502826567</v>
      </c>
      <c r="L359" s="88">
        <f t="shared" si="74"/>
        <v>-62.991923470931347</v>
      </c>
      <c r="M359" s="89">
        <f t="shared" si="79"/>
        <v>2036.433597032099</v>
      </c>
      <c r="N359" s="89">
        <f t="shared" si="80"/>
        <v>27624.433597032097</v>
      </c>
      <c r="O359" s="89">
        <f t="shared" si="81"/>
        <v>9844.7731992274039</v>
      </c>
      <c r="P359" s="90">
        <f t="shared" si="75"/>
        <v>0.95693944033541067</v>
      </c>
      <c r="Q359" s="195">
        <v>1099.0128704825579</v>
      </c>
      <c r="R359" s="90">
        <f t="shared" si="82"/>
        <v>1.2612230470130787</v>
      </c>
      <c r="S359" s="90">
        <f t="shared" si="82"/>
        <v>1.2547762243558778</v>
      </c>
      <c r="T359" s="92">
        <v>2806</v>
      </c>
      <c r="U359" s="191">
        <v>11316</v>
      </c>
      <c r="V359" s="191">
        <v>4044.3173695496785</v>
      </c>
      <c r="W359" s="197"/>
      <c r="X359" s="89">
        <v>0</v>
      </c>
      <c r="Y359" s="89">
        <f t="shared" si="83"/>
        <v>0</v>
      </c>
      <c r="Z359" s="1"/>
    </row>
    <row r="360" spans="2:28">
      <c r="B360" s="206">
        <v>5630</v>
      </c>
      <c r="C360" t="s">
        <v>387</v>
      </c>
      <c r="D360" s="1">
        <v>8165</v>
      </c>
      <c r="E360" s="86">
        <f t="shared" si="76"/>
        <v>9450.2314814814818</v>
      </c>
      <c r="F360" s="87">
        <f t="shared" si="70"/>
        <v>0.91858888385957593</v>
      </c>
      <c r="G360" s="189">
        <f t="shared" si="77"/>
        <v>536.22302808243899</v>
      </c>
      <c r="H360" s="189">
        <f t="shared" si="71"/>
        <v>463.29669626322726</v>
      </c>
      <c r="I360" s="189">
        <f t="shared" si="72"/>
        <v>0</v>
      </c>
      <c r="J360" s="88">
        <f t="shared" si="73"/>
        <v>0</v>
      </c>
      <c r="K360" s="189">
        <f t="shared" si="78"/>
        <v>-71.533471790277105</v>
      </c>
      <c r="L360" s="88">
        <f t="shared" si="74"/>
        <v>-61.804919626799418</v>
      </c>
      <c r="M360" s="89">
        <f t="shared" si="79"/>
        <v>401.49177663642786</v>
      </c>
      <c r="N360" s="89">
        <f t="shared" si="80"/>
        <v>8566.4917766364269</v>
      </c>
      <c r="O360" s="89">
        <f t="shared" si="81"/>
        <v>9914.9210377736417</v>
      </c>
      <c r="P360" s="90">
        <f t="shared" si="75"/>
        <v>0.96375800608606133</v>
      </c>
      <c r="Q360" s="195">
        <v>391.37905114148668</v>
      </c>
      <c r="R360" s="90">
        <f t="shared" si="82"/>
        <v>1.229047229047229</v>
      </c>
      <c r="S360" s="90">
        <f t="shared" si="82"/>
        <v>1.296125039180595</v>
      </c>
      <c r="T360" s="92">
        <v>864</v>
      </c>
      <c r="U360" s="191">
        <v>3663</v>
      </c>
      <c r="V360" s="191">
        <v>4115.7303370786512</v>
      </c>
      <c r="W360" s="197"/>
      <c r="X360" s="89">
        <v>0</v>
      </c>
      <c r="Y360" s="89">
        <f t="shared" si="83"/>
        <v>0</v>
      </c>
      <c r="Z360" s="1"/>
    </row>
    <row r="361" spans="2:28">
      <c r="B361" s="206">
        <v>5632</v>
      </c>
      <c r="C361" t="s">
        <v>388</v>
      </c>
      <c r="D361" s="1">
        <v>19958</v>
      </c>
      <c r="E361" s="86">
        <f t="shared" si="76"/>
        <v>9485.7414448669188</v>
      </c>
      <c r="F361" s="87">
        <f t="shared" si="70"/>
        <v>0.92204055143999908</v>
      </c>
      <c r="G361" s="189">
        <f t="shared" si="77"/>
        <v>513.49665151575925</v>
      </c>
      <c r="H361" s="189">
        <f t="shared" si="71"/>
        <v>1080.3969547891575</v>
      </c>
      <c r="I361" s="189">
        <f t="shared" si="72"/>
        <v>0</v>
      </c>
      <c r="J361" s="88">
        <f t="shared" si="73"/>
        <v>0</v>
      </c>
      <c r="K361" s="189">
        <f t="shared" si="78"/>
        <v>-71.533471790277105</v>
      </c>
      <c r="L361" s="88">
        <f t="shared" si="74"/>
        <v>-150.50642464674303</v>
      </c>
      <c r="M361" s="89">
        <f t="shared" si="79"/>
        <v>929.89053014241449</v>
      </c>
      <c r="N361" s="89">
        <f t="shared" si="80"/>
        <v>20887.890530142413</v>
      </c>
      <c r="O361" s="89">
        <f t="shared" si="81"/>
        <v>9927.7046245924012</v>
      </c>
      <c r="P361" s="90">
        <f t="shared" si="75"/>
        <v>0.96500060641501384</v>
      </c>
      <c r="Q361" s="195">
        <v>585.72639305751272</v>
      </c>
      <c r="R361" s="90">
        <f t="shared" si="82"/>
        <v>0.96649916247906198</v>
      </c>
      <c r="S361" s="90">
        <f t="shared" si="82"/>
        <v>0.96930310615179804</v>
      </c>
      <c r="T361" s="92">
        <v>2104</v>
      </c>
      <c r="U361" s="191">
        <v>10149</v>
      </c>
      <c r="V361" s="191">
        <v>4816.8011390602751</v>
      </c>
      <c r="W361" s="197"/>
      <c r="X361" s="89">
        <v>0</v>
      </c>
      <c r="Y361" s="89">
        <f t="shared" si="83"/>
        <v>0</v>
      </c>
      <c r="Z361" s="1"/>
    </row>
    <row r="362" spans="2:28">
      <c r="B362" s="206">
        <v>5634</v>
      </c>
      <c r="C362" t="s">
        <v>389</v>
      </c>
      <c r="D362" s="1">
        <v>16445</v>
      </c>
      <c r="E362" s="86">
        <f t="shared" si="76"/>
        <v>8351.9553072625695</v>
      </c>
      <c r="F362" s="87">
        <f t="shared" si="70"/>
        <v>0.81183337347633622</v>
      </c>
      <c r="G362" s="189">
        <f t="shared" si="77"/>
        <v>1239.1197795825428</v>
      </c>
      <c r="H362" s="189">
        <f t="shared" si="71"/>
        <v>2439.8268459980268</v>
      </c>
      <c r="I362" s="189">
        <f t="shared" si="72"/>
        <v>317.56083075909316</v>
      </c>
      <c r="J362" s="88">
        <f t="shared" si="73"/>
        <v>625.27727576465441</v>
      </c>
      <c r="K362" s="189">
        <f t="shared" si="78"/>
        <v>246.02735896881606</v>
      </c>
      <c r="L362" s="88">
        <f t="shared" si="74"/>
        <v>484.42786980959886</v>
      </c>
      <c r="M362" s="89">
        <f t="shared" si="79"/>
        <v>2924.2547158076259</v>
      </c>
      <c r="N362" s="89">
        <f t="shared" si="80"/>
        <v>19369.254715807627</v>
      </c>
      <c r="O362" s="89">
        <f t="shared" si="81"/>
        <v>9837.1024458139291</v>
      </c>
      <c r="P362" s="90">
        <f t="shared" si="75"/>
        <v>0.95619382168784062</v>
      </c>
      <c r="Q362" s="195">
        <v>1207.9143519396082</v>
      </c>
      <c r="R362" s="90">
        <f t="shared" si="82"/>
        <v>1.2679630395807475</v>
      </c>
      <c r="S362" s="90">
        <f t="shared" si="82"/>
        <v>1.2829368940828041</v>
      </c>
      <c r="T362" s="92">
        <v>1969</v>
      </c>
      <c r="U362" s="191">
        <v>7251</v>
      </c>
      <c r="V362" s="191">
        <v>3658.4258324924317</v>
      </c>
      <c r="W362" s="197"/>
      <c r="X362" s="89">
        <v>0</v>
      </c>
      <c r="Y362" s="89">
        <f t="shared" si="83"/>
        <v>0</v>
      </c>
      <c r="Z362" s="1"/>
    </row>
    <row r="363" spans="2:28">
      <c r="B363" s="206">
        <v>5636</v>
      </c>
      <c r="C363" t="s">
        <v>390</v>
      </c>
      <c r="D363" s="1">
        <v>7095</v>
      </c>
      <c r="E363" s="86">
        <f t="shared" ref="E363" si="84">D363/T363*1000</f>
        <v>8117.8489702517154</v>
      </c>
      <c r="F363" s="87">
        <f t="shared" ref="F363" si="85">E363/E$365</f>
        <v>0.78907758392338634</v>
      </c>
      <c r="G363" s="189">
        <f t="shared" si="77"/>
        <v>1388.9478352694894</v>
      </c>
      <c r="H363" s="189">
        <f t="shared" ref="H363" si="86">G363*T363/1000</f>
        <v>1213.9404080255338</v>
      </c>
      <c r="I363" s="189">
        <f t="shared" ref="I363" si="87">IF(E363+Y363&lt;(E$365+Y$365)*0.9,((E$365+Y$365)*0.9-E363-Y363)*0.35,0)</f>
        <v>399.49804871289211</v>
      </c>
      <c r="J363" s="88">
        <f>I363*T363/1000</f>
        <v>349.1612945750677</v>
      </c>
      <c r="K363" s="189">
        <f t="shared" ref="K363" si="88">I363+J$367</f>
        <v>327.96457692261504</v>
      </c>
      <c r="L363" s="88">
        <f t="shared" ref="L363" si="89">K363*T363/1000</f>
        <v>286.64104023036555</v>
      </c>
      <c r="M363" s="89">
        <f t="shared" ref="M363" si="90">+H363+L363</f>
        <v>1500.5814482558994</v>
      </c>
      <c r="N363" s="89">
        <f t="shared" ref="N363" si="91">D363+M363</f>
        <v>8595.5814482558999</v>
      </c>
      <c r="O363" s="89">
        <f t="shared" ref="O363" si="92">N363/T363*1000</f>
        <v>9834.7613824438213</v>
      </c>
      <c r="P363" s="90">
        <f t="shared" ref="P363" si="93">O363/O$365</f>
        <v>0.9559662637923112</v>
      </c>
      <c r="Q363" s="195">
        <v>501.30902671164017</v>
      </c>
      <c r="R363" s="90">
        <f t="shared" ref="R363" si="94">(D363-U363)/U363</f>
        <v>0.82203389830508478</v>
      </c>
      <c r="S363" s="90">
        <f t="shared" ref="S363" si="95">(E363-V363)/V363</f>
        <v>0.80952565644028962</v>
      </c>
      <c r="T363" s="92">
        <v>874</v>
      </c>
      <c r="U363" s="191">
        <v>3894</v>
      </c>
      <c r="V363" s="191">
        <v>4486.1751152073739</v>
      </c>
      <c r="W363" s="197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3"/>
      <c r="C365" s="212" t="s">
        <v>391</v>
      </c>
      <c r="D365" s="168">
        <f>SUM(D7:D363)</f>
        <v>57893398.857000001</v>
      </c>
      <c r="E365" s="213">
        <f>D365/T365*1000</f>
        <v>10287.770348118138</v>
      </c>
      <c r="F365" s="214">
        <f>E365/E$365</f>
        <v>1</v>
      </c>
      <c r="G365" s="215">
        <f>($E$365-E365)*0.6</f>
        <v>0</v>
      </c>
      <c r="H365" s="168">
        <f>SUM(H7:H363)</f>
        <v>4.2798546928679571E-9</v>
      </c>
      <c r="I365" s="216">
        <f>IF(E365&lt;E$365*0.9,(E$365*0.9-E365)*0.35,0)</f>
        <v>0</v>
      </c>
      <c r="J365" s="168">
        <f>SUM(J7:J363)</f>
        <v>402547.45915260538</v>
      </c>
      <c r="K365" s="95"/>
      <c r="L365" s="168">
        <f>SUM(L7:L363)</f>
        <v>-2.3180746211437508E-10</v>
      </c>
      <c r="M365" s="168">
        <f>SUM(M7:M363)</f>
        <v>4.6188688429538161E-9</v>
      </c>
      <c r="N365" s="168">
        <f>SUM(N7:N363)</f>
        <v>57893398.857000001</v>
      </c>
      <c r="O365" s="217">
        <f t="shared" ref="O365" si="97">N365/T365*1000</f>
        <v>10287.770348118138</v>
      </c>
      <c r="P365" s="218">
        <f>O365/O$365</f>
        <v>1</v>
      </c>
      <c r="Q365" s="168">
        <f>SUM(Q7:Q363)</f>
        <v>2.6166162570007145E-9</v>
      </c>
      <c r="R365" s="218">
        <f t="shared" ref="R365" si="98">(D365-U365)/U365</f>
        <v>1.0955194877300403</v>
      </c>
      <c r="S365" s="218">
        <f>(E365-V365)/V365</f>
        <v>1.0832086738080962</v>
      </c>
      <c r="T365" s="168">
        <f>SUM(T7:T363)</f>
        <v>5627400</v>
      </c>
      <c r="U365" s="168">
        <f>SUM(U7:U363)</f>
        <v>27627230</v>
      </c>
      <c r="V365" s="168">
        <v>4938.4252655362361</v>
      </c>
      <c r="W365" s="204"/>
      <c r="X365" s="96">
        <f>SUM(X7:X362)</f>
        <v>1742.3259999999991</v>
      </c>
      <c r="Y365" s="97">
        <f>X365*1000/T365</f>
        <v>0.30961474215445839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-71.533471790277105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6.9532531704853016E-3</v>
      </c>
    </row>
    <row r="369" spans="2:10" ht="21.75" customHeight="1">
      <c r="B369" s="101" t="s">
        <v>395</v>
      </c>
      <c r="C369" s="102" t="s">
        <v>445</v>
      </c>
      <c r="D369" s="167"/>
      <c r="E369" s="104"/>
      <c r="F369" s="104"/>
      <c r="G369" s="104"/>
      <c r="H369" s="104"/>
      <c r="I369" s="104"/>
      <c r="J369" s="104"/>
    </row>
    <row r="371" spans="2:10" ht="15.6">
      <c r="C371" s="235" t="s">
        <v>444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B1" sqref="B1"/>
    </sheetView>
  </sheetViews>
  <sheetFormatPr baseColWidth="10" defaultColWidth="11.5546875" defaultRowHeight="14.4"/>
  <cols>
    <col min="2" max="2" width="18.6640625" customWidth="1"/>
    <col min="11" max="11" width="12.5546875" customWidth="1"/>
  </cols>
  <sheetData>
    <row r="1" spans="1:20" ht="33" customHeight="1">
      <c r="A1" s="49"/>
      <c r="B1" s="2"/>
      <c r="C1" s="256" t="s">
        <v>396</v>
      </c>
      <c r="D1" s="256"/>
      <c r="E1" s="256"/>
      <c r="F1" s="257" t="s">
        <v>397</v>
      </c>
      <c r="G1" s="257"/>
      <c r="H1" s="257" t="s">
        <v>398</v>
      </c>
      <c r="I1" s="257"/>
      <c r="J1" s="257"/>
      <c r="K1" s="4" t="s">
        <v>399</v>
      </c>
      <c r="L1" s="50" t="s">
        <v>9</v>
      </c>
      <c r="M1" s="45"/>
      <c r="N1" s="258" t="s">
        <v>400</v>
      </c>
      <c r="O1" s="259"/>
      <c r="Q1" s="121"/>
    </row>
    <row r="2" spans="1:20">
      <c r="A2" s="109"/>
      <c r="B2" s="110"/>
      <c r="C2" s="260" t="s">
        <v>425</v>
      </c>
      <c r="D2" s="260"/>
      <c r="E2" s="260"/>
      <c r="F2" s="261" t="str">
        <f>C2</f>
        <v>Februar</v>
      </c>
      <c r="G2" s="261"/>
      <c r="H2" s="261" t="str">
        <f>C2</f>
        <v>Februar</v>
      </c>
      <c r="I2" s="262"/>
      <c r="J2" s="262"/>
      <c r="K2" s="106" t="s">
        <v>402</v>
      </c>
      <c r="L2" s="107" t="s">
        <v>16</v>
      </c>
      <c r="M2" s="108"/>
      <c r="N2" s="263" t="str">
        <f>C2</f>
        <v>Februar</v>
      </c>
      <c r="O2" s="264"/>
      <c r="P2" s="27"/>
      <c r="Q2" s="246" t="str">
        <f>C2</f>
        <v>Februar</v>
      </c>
      <c r="R2" s="247"/>
      <c r="S2" s="248"/>
      <c r="T2" s="248"/>
    </row>
    <row r="3" spans="1:20">
      <c r="C3" s="249"/>
      <c r="D3" s="250"/>
      <c r="E3" s="47" t="s">
        <v>19</v>
      </c>
      <c r="F3" s="3"/>
      <c r="G3" s="3"/>
      <c r="H3" s="251"/>
      <c r="I3" s="251"/>
      <c r="J3" s="48" t="s">
        <v>25</v>
      </c>
      <c r="K3" s="105" t="str">
        <f>LEFT(C2,3)</f>
        <v>Feb</v>
      </c>
      <c r="L3" s="234" t="s">
        <v>403</v>
      </c>
      <c r="M3" s="45"/>
      <c r="N3" s="118" t="s">
        <v>404</v>
      </c>
      <c r="O3" s="51" t="s">
        <v>404</v>
      </c>
      <c r="Q3" s="252" t="s">
        <v>10</v>
      </c>
      <c r="R3" s="253"/>
      <c r="S3" s="254"/>
      <c r="T3" s="255"/>
    </row>
    <row r="4" spans="1:20">
      <c r="A4" s="49" t="s">
        <v>405</v>
      </c>
      <c r="B4" s="2" t="s">
        <v>406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407</v>
      </c>
      <c r="L4" s="113"/>
      <c r="M4" s="114"/>
      <c r="N4" s="119" t="s">
        <v>34</v>
      </c>
      <c r="O4" s="115" t="s">
        <v>408</v>
      </c>
      <c r="P4" s="116"/>
      <c r="Q4" s="123" t="s">
        <v>34</v>
      </c>
      <c r="R4" s="117" t="s">
        <v>409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1653222</v>
      </c>
      <c r="D7" s="53">
        <f t="shared" ref="D7:D21" si="0">C7*1000/L7</f>
        <v>2268.6842849183631</v>
      </c>
      <c r="E7" s="38">
        <f>D7/D$23</f>
        <v>1.1215960801705602</v>
      </c>
      <c r="F7" s="54">
        <f t="shared" ref="F7:F10" si="1">($D$23-D7)*0.875</f>
        <v>-215.21136791962488</v>
      </c>
      <c r="G7" s="53">
        <f t="shared" ref="G7:G10" si="2">(F7*L7)/1000</f>
        <v>-156827.53676218152</v>
      </c>
      <c r="H7" s="53">
        <f>G7+C7</f>
        <v>1496394.4632378186</v>
      </c>
      <c r="I7" s="55">
        <f t="shared" ref="I7:I10" si="3">H7*1000/L7</f>
        <v>2053.4729169987381</v>
      </c>
      <c r="J7" s="38">
        <f>I7/I$23</f>
        <v>1.01519951002132</v>
      </c>
      <c r="K7" s="233">
        <v>-37586.016971203426</v>
      </c>
      <c r="L7" s="64">
        <v>728714</v>
      </c>
      <c r="N7" s="122">
        <f>(C7-Q7)/Q7</f>
        <v>1.0511719142568943</v>
      </c>
      <c r="O7" s="28">
        <f>(D7-R7)/R7</f>
        <v>1.0387193134441304</v>
      </c>
      <c r="Q7" s="1">
        <v>805989</v>
      </c>
      <c r="R7" s="25">
        <v>1112.7987408358531</v>
      </c>
      <c r="S7" s="25"/>
      <c r="T7" s="1"/>
    </row>
    <row r="8" spans="1:20">
      <c r="A8" s="20">
        <v>11</v>
      </c>
      <c r="B8" t="s">
        <v>410</v>
      </c>
      <c r="C8" s="194">
        <v>1133321</v>
      </c>
      <c r="D8" s="53">
        <f t="shared" si="0"/>
        <v>2226.9051053010089</v>
      </c>
      <c r="E8" s="38">
        <f t="shared" ref="E8:E21" si="4">D8/D$23</f>
        <v>1.1009412167313963</v>
      </c>
      <c r="F8" s="54">
        <f t="shared" si="1"/>
        <v>-178.65458575443995</v>
      </c>
      <c r="G8" s="53">
        <f t="shared" si="2"/>
        <v>-90921.249091321079</v>
      </c>
      <c r="H8" s="53">
        <f t="shared" ref="H8:H10" si="5">G8+C8</f>
        <v>1042399.7509086789</v>
      </c>
      <c r="I8" s="55">
        <f t="shared" si="3"/>
        <v>2048.2505195465687</v>
      </c>
      <c r="J8" s="38">
        <f t="shared" ref="J8:J21" si="6">I8/I$23</f>
        <v>1.0126176520914245</v>
      </c>
      <c r="K8" s="233">
        <v>-27123.125199692622</v>
      </c>
      <c r="L8" s="64">
        <v>508922</v>
      </c>
      <c r="N8" s="122">
        <f>(C8-Q8)/Q8</f>
        <v>1.2202433543801634</v>
      </c>
      <c r="O8" s="28">
        <f t="shared" ref="O8:O10" si="7">(D8-R8)/R8</f>
        <v>1.2009343107811707</v>
      </c>
      <c r="Q8" s="1">
        <v>510449</v>
      </c>
      <c r="R8" s="25">
        <v>1011.7998953410929</v>
      </c>
      <c r="S8" s="25"/>
      <c r="T8" s="1"/>
    </row>
    <row r="9" spans="1:20">
      <c r="A9" s="21">
        <v>15</v>
      </c>
      <c r="B9" t="s">
        <v>411</v>
      </c>
      <c r="C9" s="194">
        <v>551072</v>
      </c>
      <c r="D9" s="53">
        <f t="shared" si="0"/>
        <v>2017.3299312879574</v>
      </c>
      <c r="E9" s="38">
        <f t="shared" si="4"/>
        <v>0.99733107792243458</v>
      </c>
      <c r="F9" s="54">
        <f t="shared" si="1"/>
        <v>4.7236915069801455</v>
      </c>
      <c r="G9" s="53">
        <f t="shared" si="2"/>
        <v>1290.3660852702592</v>
      </c>
      <c r="H9" s="53">
        <f t="shared" si="5"/>
        <v>552362.3660852703</v>
      </c>
      <c r="I9" s="55">
        <f t="shared" si="3"/>
        <v>2022.0536227949376</v>
      </c>
      <c r="J9" s="38">
        <f t="shared" si="6"/>
        <v>0.99966638474030434</v>
      </c>
      <c r="K9" s="233">
        <v>4287.9031734237506</v>
      </c>
      <c r="L9" s="64">
        <v>273169</v>
      </c>
      <c r="N9" s="122">
        <f t="shared" ref="N9:N10" si="8">(C9-Q9)/Q9</f>
        <v>1.118521764870964</v>
      </c>
      <c r="O9" s="28">
        <f t="shared" si="7"/>
        <v>1.112658718719159</v>
      </c>
      <c r="Q9" s="1">
        <v>260121</v>
      </c>
      <c r="R9" s="25">
        <v>954.87733698465195</v>
      </c>
      <c r="S9" s="25"/>
      <c r="T9" s="1"/>
    </row>
    <row r="10" spans="1:20">
      <c r="A10" s="21">
        <v>18</v>
      </c>
      <c r="B10" t="s">
        <v>412</v>
      </c>
      <c r="C10" s="194">
        <v>482267</v>
      </c>
      <c r="D10" s="53">
        <f t="shared" si="0"/>
        <v>1982.4188562596601</v>
      </c>
      <c r="E10" s="38">
        <f t="shared" si="4"/>
        <v>0.98007167996804367</v>
      </c>
      <c r="F10" s="54">
        <f t="shared" si="1"/>
        <v>35.270882156740299</v>
      </c>
      <c r="G10" s="53">
        <f t="shared" si="2"/>
        <v>8580.4180440345262</v>
      </c>
      <c r="H10" s="53">
        <f t="shared" si="5"/>
        <v>490847.41804403451</v>
      </c>
      <c r="I10" s="55">
        <f t="shared" si="3"/>
        <v>2017.6897384164001</v>
      </c>
      <c r="J10" s="38">
        <f t="shared" si="6"/>
        <v>0.99750895999600531</v>
      </c>
      <c r="K10" s="233">
        <v>-2767.9155658030741</v>
      </c>
      <c r="L10" s="64">
        <v>243272</v>
      </c>
      <c r="N10" s="122">
        <f t="shared" si="8"/>
        <v>1.075596834100133</v>
      </c>
      <c r="O10" s="28">
        <f t="shared" si="7"/>
        <v>1.0782417542659188</v>
      </c>
      <c r="Q10" s="1">
        <v>232351</v>
      </c>
      <c r="R10" s="25">
        <v>953.89232373492291</v>
      </c>
      <c r="S10" s="25"/>
      <c r="T10" s="1"/>
    </row>
    <row r="11" spans="1:20">
      <c r="A11" s="21">
        <v>31</v>
      </c>
      <c r="B11" t="s">
        <v>413</v>
      </c>
      <c r="C11" s="194">
        <v>538472</v>
      </c>
      <c r="D11" s="53">
        <f t="shared" si="0"/>
        <v>1701.6129032258063</v>
      </c>
      <c r="E11" s="38">
        <f t="shared" si="4"/>
        <v>0.84124634481451788</v>
      </c>
      <c r="F11" s="54">
        <f t="shared" ref="F11:F21" si="9">($D$23-D11)*0.875</f>
        <v>280.9760910613623</v>
      </c>
      <c r="G11" s="53">
        <f t="shared" ref="G11:G21" si="10">(F11*L11)/1000</f>
        <v>88914.322064185981</v>
      </c>
      <c r="H11" s="53">
        <f t="shared" ref="H11:H21" si="11">G11+C11</f>
        <v>627386.32206418598</v>
      </c>
      <c r="I11" s="55">
        <f t="shared" ref="I11:I21" si="12">H11*1000/L11</f>
        <v>1982.5889942871688</v>
      </c>
      <c r="J11" s="38">
        <f t="shared" si="6"/>
        <v>0.98015579310181478</v>
      </c>
      <c r="K11" s="233">
        <v>27741.584937982014</v>
      </c>
      <c r="L11" s="64">
        <v>316448</v>
      </c>
      <c r="N11" s="122">
        <f t="shared" ref="N11:N21" si="13">(C11-Q11)/Q11</f>
        <v>1.1676744092427842</v>
      </c>
      <c r="O11" s="28">
        <f t="shared" ref="O11:O21" si="14">(D11-R11)/R11</f>
        <v>1.1536935230647563</v>
      </c>
      <c r="Q11" s="1">
        <v>248410</v>
      </c>
      <c r="R11" s="25">
        <v>790.09055141902058</v>
      </c>
      <c r="S11" s="25"/>
      <c r="T11" s="1"/>
    </row>
    <row r="12" spans="1:20">
      <c r="A12" s="21">
        <v>32</v>
      </c>
      <c r="B12" t="s">
        <v>414</v>
      </c>
      <c r="C12" s="194">
        <v>1638462</v>
      </c>
      <c r="D12" s="53">
        <f t="shared" si="0"/>
        <v>2186.9283122021016</v>
      </c>
      <c r="E12" s="38">
        <f t="shared" si="4"/>
        <v>1.081177420272103</v>
      </c>
      <c r="F12" s="54">
        <f t="shared" si="9"/>
        <v>-143.67489179289601</v>
      </c>
      <c r="G12" s="53">
        <f t="shared" si="10"/>
        <v>-107642.23465548024</v>
      </c>
      <c r="H12" s="53">
        <f t="shared" si="11"/>
        <v>1530819.7653445199</v>
      </c>
      <c r="I12" s="55">
        <f t="shared" si="12"/>
        <v>2043.2534204092058</v>
      </c>
      <c r="J12" s="38">
        <f t="shared" si="6"/>
        <v>1.010147177534013</v>
      </c>
      <c r="K12" s="233">
        <v>-47577.842428674834</v>
      </c>
      <c r="L12" s="64">
        <v>749207</v>
      </c>
      <c r="N12" s="122">
        <f t="shared" si="13"/>
        <v>1.2024262872428371</v>
      </c>
      <c r="O12" s="28">
        <f t="shared" si="14"/>
        <v>1.1773596648656841</v>
      </c>
      <c r="Q12" s="1">
        <v>743935</v>
      </c>
      <c r="R12" s="25">
        <v>1004.3946103580494</v>
      </c>
      <c r="S12" s="25"/>
      <c r="T12" s="1"/>
    </row>
    <row r="13" spans="1:20">
      <c r="A13" s="21">
        <v>33</v>
      </c>
      <c r="B13" t="s">
        <v>415</v>
      </c>
      <c r="C13" s="194">
        <v>522457</v>
      </c>
      <c r="D13" s="53">
        <f t="shared" si="0"/>
        <v>1913.895106252816</v>
      </c>
      <c r="E13" s="38">
        <f t="shared" si="4"/>
        <v>0.94619478933271706</v>
      </c>
      <c r="F13" s="54">
        <f t="shared" si="9"/>
        <v>95.229163412728809</v>
      </c>
      <c r="G13" s="53">
        <f t="shared" si="10"/>
        <v>25995.752257570122</v>
      </c>
      <c r="H13" s="53">
        <f t="shared" si="11"/>
        <v>548452.75225757016</v>
      </c>
      <c r="I13" s="55">
        <f t="shared" si="12"/>
        <v>2009.1242696655449</v>
      </c>
      <c r="J13" s="38">
        <f t="shared" si="6"/>
        <v>0.9932743486665897</v>
      </c>
      <c r="K13" s="233">
        <v>7039.0866475859075</v>
      </c>
      <c r="L13" s="64">
        <v>272981</v>
      </c>
      <c r="N13" s="122">
        <f t="shared" si="13"/>
        <v>1.1302863992954186</v>
      </c>
      <c r="O13" s="28">
        <f t="shared" si="14"/>
        <v>1.1167624312171311</v>
      </c>
      <c r="Q13" s="1">
        <v>245252</v>
      </c>
      <c r="R13" s="25">
        <v>904.16150533828818</v>
      </c>
      <c r="S13" s="25"/>
      <c r="T13" s="1"/>
    </row>
    <row r="14" spans="1:20">
      <c r="A14" s="21">
        <v>34</v>
      </c>
      <c r="B14" t="s">
        <v>416</v>
      </c>
      <c r="C14" s="194">
        <v>653902</v>
      </c>
      <c r="D14" s="53">
        <f t="shared" si="0"/>
        <v>1723.1164094780336</v>
      </c>
      <c r="E14" s="38">
        <f t="shared" si="4"/>
        <v>0.85187728561256248</v>
      </c>
      <c r="F14" s="54">
        <f t="shared" si="9"/>
        <v>262.16052309066345</v>
      </c>
      <c r="G14" s="53">
        <f t="shared" si="10"/>
        <v>99486.772586629682</v>
      </c>
      <c r="H14" s="53">
        <f t="shared" si="11"/>
        <v>753388.77258662973</v>
      </c>
      <c r="I14" s="55">
        <f t="shared" si="12"/>
        <v>1985.2769325686972</v>
      </c>
      <c r="J14" s="38">
        <f t="shared" si="6"/>
        <v>0.98148466070157037</v>
      </c>
      <c r="K14" s="233">
        <v>27347.264665742579</v>
      </c>
      <c r="L14" s="64">
        <v>379488</v>
      </c>
      <c r="N14" s="122">
        <f t="shared" si="13"/>
        <v>1.162875004134555</v>
      </c>
      <c r="O14" s="28">
        <f t="shared" si="14"/>
        <v>1.1518636559285829</v>
      </c>
      <c r="Q14" s="1">
        <v>302330</v>
      </c>
      <c r="R14" s="25">
        <v>800.7553846316838</v>
      </c>
      <c r="S14" s="25"/>
      <c r="T14" s="1"/>
    </row>
    <row r="15" spans="1:20">
      <c r="A15" s="21">
        <v>39</v>
      </c>
      <c r="B15" t="s">
        <v>417</v>
      </c>
      <c r="C15" s="194">
        <v>463273</v>
      </c>
      <c r="D15" s="53">
        <f t="shared" si="0"/>
        <v>1786.4089275523268</v>
      </c>
      <c r="E15" s="38">
        <f t="shared" si="4"/>
        <v>0.88316795071222665</v>
      </c>
      <c r="F15" s="54">
        <f t="shared" si="9"/>
        <v>206.77956977565694</v>
      </c>
      <c r="G15" s="53">
        <f t="shared" si="10"/>
        <v>53624.559389060669</v>
      </c>
      <c r="H15" s="53">
        <f t="shared" si="11"/>
        <v>516897.55938906065</v>
      </c>
      <c r="I15" s="55">
        <f t="shared" si="12"/>
        <v>1993.1884973279837</v>
      </c>
      <c r="J15" s="38">
        <f t="shared" si="6"/>
        <v>0.98539599383902832</v>
      </c>
      <c r="K15" s="233">
        <v>19865.972226516671</v>
      </c>
      <c r="L15" s="64">
        <v>259332</v>
      </c>
      <c r="N15" s="122">
        <f t="shared" si="13"/>
        <v>1.1368089444019076</v>
      </c>
      <c r="O15" s="28">
        <f t="shared" si="14"/>
        <v>1.1264187261531347</v>
      </c>
      <c r="Q15" s="1">
        <v>216806</v>
      </c>
      <c r="R15" s="25">
        <v>840.10214243367136</v>
      </c>
      <c r="S15" s="25"/>
      <c r="T15" s="1"/>
    </row>
    <row r="16" spans="1:20">
      <c r="A16" s="21">
        <v>40</v>
      </c>
      <c r="B16" t="s">
        <v>418</v>
      </c>
      <c r="C16" s="194">
        <v>339988</v>
      </c>
      <c r="D16" s="53">
        <f t="shared" si="0"/>
        <v>1910.8715567970414</v>
      </c>
      <c r="E16" s="38">
        <f t="shared" si="4"/>
        <v>0.94470000169728341</v>
      </c>
      <c r="F16" s="54">
        <f t="shared" si="9"/>
        <v>97.874769186531609</v>
      </c>
      <c r="G16" s="53">
        <f t="shared" si="10"/>
        <v>17414.172557975264</v>
      </c>
      <c r="H16" s="53">
        <f t="shared" si="11"/>
        <v>357402.17255797528</v>
      </c>
      <c r="I16" s="55">
        <f t="shared" si="12"/>
        <v>2008.7463259835731</v>
      </c>
      <c r="J16" s="38">
        <f t="shared" si="6"/>
        <v>0.99308750021216041</v>
      </c>
      <c r="K16" s="233">
        <v>-1432.6995922850801</v>
      </c>
      <c r="L16" s="64">
        <v>177923</v>
      </c>
      <c r="N16" s="122">
        <f t="shared" si="13"/>
        <v>1.1473107141954879</v>
      </c>
      <c r="O16" s="28">
        <f t="shared" si="14"/>
        <v>1.1465865883497472</v>
      </c>
      <c r="Q16" s="1">
        <v>158332</v>
      </c>
      <c r="R16" s="25">
        <v>890.190764802123</v>
      </c>
      <c r="S16" s="25"/>
      <c r="T16" s="1"/>
    </row>
    <row r="17" spans="1:20">
      <c r="A17" s="21">
        <v>42</v>
      </c>
      <c r="B17" t="s">
        <v>419</v>
      </c>
      <c r="C17" s="194">
        <v>573538</v>
      </c>
      <c r="D17" s="53">
        <f t="shared" si="0"/>
        <v>1770.5615410736887</v>
      </c>
      <c r="E17" s="38">
        <f t="shared" si="4"/>
        <v>0.87533329223923073</v>
      </c>
      <c r="F17" s="54">
        <f t="shared" si="9"/>
        <v>220.64603294446528</v>
      </c>
      <c r="G17" s="53">
        <f t="shared" si="10"/>
        <v>71473.869451700637</v>
      </c>
      <c r="H17" s="53">
        <f t="shared" si="11"/>
        <v>645011.86945170059</v>
      </c>
      <c r="I17" s="55">
        <f t="shared" si="12"/>
        <v>1991.2075740181538</v>
      </c>
      <c r="J17" s="38">
        <f t="shared" si="6"/>
        <v>0.9844166615299037</v>
      </c>
      <c r="K17" s="233">
        <v>19002.788375848562</v>
      </c>
      <c r="L17" s="64">
        <v>323930</v>
      </c>
      <c r="N17" s="122">
        <f t="shared" si="13"/>
        <v>1.1255610034503334</v>
      </c>
      <c r="O17" s="28">
        <f t="shared" si="14"/>
        <v>1.1141303632873027</v>
      </c>
      <c r="Q17" s="1">
        <v>269829</v>
      </c>
      <c r="R17" s="25">
        <v>837.48929196618121</v>
      </c>
      <c r="S17" s="25"/>
      <c r="T17" s="1"/>
    </row>
    <row r="18" spans="1:20">
      <c r="A18" s="21">
        <v>46</v>
      </c>
      <c r="B18" t="s">
        <v>420</v>
      </c>
      <c r="C18" s="194">
        <v>1407134</v>
      </c>
      <c r="D18" s="53">
        <f t="shared" si="0"/>
        <v>2137.3905963769589</v>
      </c>
      <c r="E18" s="38">
        <f t="shared" si="4"/>
        <v>1.0566868782167624</v>
      </c>
      <c r="F18" s="54">
        <f t="shared" si="9"/>
        <v>-100.32939044589619</v>
      </c>
      <c r="G18" s="53">
        <f t="shared" si="10"/>
        <v>-66051.05156493219</v>
      </c>
      <c r="H18" s="53">
        <f t="shared" si="11"/>
        <v>1341082.9484350679</v>
      </c>
      <c r="I18" s="55">
        <f t="shared" si="12"/>
        <v>2037.0612059310631</v>
      </c>
      <c r="J18" s="38">
        <f t="shared" si="6"/>
        <v>1.0070858597770955</v>
      </c>
      <c r="K18" s="233">
        <v>-20966.416206640599</v>
      </c>
      <c r="L18" s="64">
        <v>658342</v>
      </c>
      <c r="N18" s="122">
        <f t="shared" si="13"/>
        <v>1.1334532117769958</v>
      </c>
      <c r="O18" s="28">
        <f t="shared" si="14"/>
        <v>1.1233035092526458</v>
      </c>
      <c r="Q18" s="1">
        <v>659557</v>
      </c>
      <c r="R18" s="25">
        <v>1006.6345141252423</v>
      </c>
      <c r="S18" s="25"/>
      <c r="T18" s="1"/>
    </row>
    <row r="19" spans="1:20">
      <c r="A19" s="21">
        <v>50</v>
      </c>
      <c r="B19" t="s">
        <v>421</v>
      </c>
      <c r="C19" s="194">
        <v>926849</v>
      </c>
      <c r="D19" s="53">
        <f t="shared" si="0"/>
        <v>1894.753519255222</v>
      </c>
      <c r="E19" s="38">
        <f t="shared" si="4"/>
        <v>0.93673153828123024</v>
      </c>
      <c r="F19" s="54">
        <f t="shared" si="9"/>
        <v>111.97805203562356</v>
      </c>
      <c r="G19" s="53">
        <f t="shared" si="10"/>
        <v>54775.855802057835</v>
      </c>
      <c r="H19" s="53">
        <f t="shared" si="11"/>
        <v>981624.85580205778</v>
      </c>
      <c r="I19" s="55">
        <f t="shared" si="12"/>
        <v>2006.7315712908455</v>
      </c>
      <c r="J19" s="38">
        <f t="shared" si="6"/>
        <v>0.99209144228515378</v>
      </c>
      <c r="K19" s="233">
        <v>26949.242968111383</v>
      </c>
      <c r="L19" s="64">
        <v>489166</v>
      </c>
      <c r="N19" s="122">
        <f t="shared" si="13"/>
        <v>1.0930698390760989</v>
      </c>
      <c r="O19" s="28">
        <f t="shared" si="14"/>
        <v>1.0830102535945489</v>
      </c>
      <c r="Q19" s="1">
        <v>442818</v>
      </c>
      <c r="R19" s="25">
        <v>909.62275196943392</v>
      </c>
      <c r="S19" s="25"/>
      <c r="T19" s="1"/>
    </row>
    <row r="20" spans="1:20">
      <c r="A20" s="21">
        <v>55</v>
      </c>
      <c r="B20" t="s">
        <v>422</v>
      </c>
      <c r="C20" s="194">
        <v>347647</v>
      </c>
      <c r="D20" s="53">
        <f t="shared" si="0"/>
        <v>2030.4348841827377</v>
      </c>
      <c r="E20" s="38">
        <f t="shared" si="4"/>
        <v>1.0038099273133865</v>
      </c>
      <c r="F20" s="54">
        <f t="shared" si="9"/>
        <v>-6.743142275952664</v>
      </c>
      <c r="G20" s="53">
        <f t="shared" si="10"/>
        <v>-1154.5473342040632</v>
      </c>
      <c r="H20" s="53">
        <f t="shared" si="11"/>
        <v>346492.45266579592</v>
      </c>
      <c r="I20" s="55">
        <f t="shared" si="12"/>
        <v>2023.691741906785</v>
      </c>
      <c r="J20" s="38">
        <f t="shared" si="6"/>
        <v>1.0004762409141732</v>
      </c>
      <c r="K20" s="233">
        <v>3497.9437282315203</v>
      </c>
      <c r="L20" s="64">
        <v>171218</v>
      </c>
      <c r="N20" s="122">
        <f t="shared" si="13"/>
        <v>1.1559637579147777</v>
      </c>
      <c r="O20" s="28">
        <f t="shared" si="14"/>
        <v>1.1466583273111086</v>
      </c>
      <c r="Q20" s="1">
        <v>161249</v>
      </c>
      <c r="R20" s="25">
        <v>945.85843417664341</v>
      </c>
      <c r="S20" s="25"/>
      <c r="T20" s="1"/>
    </row>
    <row r="21" spans="1:20">
      <c r="A21" s="21">
        <v>56</v>
      </c>
      <c r="B21" t="s">
        <v>423</v>
      </c>
      <c r="C21" s="194">
        <v>151098</v>
      </c>
      <c r="D21" s="53">
        <f t="shared" si="0"/>
        <v>2006.9333758367868</v>
      </c>
      <c r="E21" s="38">
        <f t="shared" si="4"/>
        <v>0.99219121076734984</v>
      </c>
      <c r="F21" s="54">
        <f t="shared" si="9"/>
        <v>13.820677526754395</v>
      </c>
      <c r="G21" s="53">
        <f t="shared" si="10"/>
        <v>1040.5311696342849</v>
      </c>
      <c r="H21" s="53">
        <f t="shared" si="11"/>
        <v>152138.53116963428</v>
      </c>
      <c r="I21" s="55">
        <f t="shared" si="12"/>
        <v>2020.7540533635411</v>
      </c>
      <c r="J21" s="38">
        <f t="shared" si="6"/>
        <v>0.99902390134591867</v>
      </c>
      <c r="K21" s="233">
        <v>1722.2292408572321</v>
      </c>
      <c r="L21" s="64">
        <v>75288</v>
      </c>
      <c r="N21" s="122">
        <f t="shared" si="13"/>
        <v>1.1503408427853758</v>
      </c>
      <c r="O21" s="28">
        <f t="shared" si="14"/>
        <v>1.1433147051894084</v>
      </c>
      <c r="Q21" s="1">
        <v>70267</v>
      </c>
      <c r="R21" s="25">
        <v>936.36896671197462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11382702</v>
      </c>
      <c r="D23" s="59">
        <f>C23*1000/L23</f>
        <v>2022.7284358673633</v>
      </c>
      <c r="E23" s="60">
        <f>D23/D$23</f>
        <v>1</v>
      </c>
      <c r="F23" s="61"/>
      <c r="G23" s="59">
        <f>SUM(G7:G21)</f>
        <v>1.7712409317027777E-10</v>
      </c>
      <c r="H23" s="59">
        <f>SUM(H7:H22)</f>
        <v>11382702</v>
      </c>
      <c r="I23" s="62">
        <f>H23*1000/L23</f>
        <v>2022.7284358673633</v>
      </c>
      <c r="J23" s="60">
        <f>I23/I$23</f>
        <v>1</v>
      </c>
      <c r="K23" s="63">
        <f>SUM(K7:K21)</f>
        <v>-1.3642420526593924E-11</v>
      </c>
      <c r="L23" s="19">
        <f>SUM(L7:L21)</f>
        <v>5627400</v>
      </c>
      <c r="N23" s="228">
        <f>(C23-Q23)/Q23</f>
        <v>1.1365153222922859</v>
      </c>
      <c r="O23" s="128">
        <f>(D23-R23)/R23</f>
        <v>1.1239636649452014</v>
      </c>
      <c r="Q23" s="127">
        <f>SUM(Q7:Q21)</f>
        <v>5327695</v>
      </c>
      <c r="R23" s="127">
        <v>952.33664739719075</v>
      </c>
      <c r="S23" s="16"/>
      <c r="T23" s="25"/>
    </row>
    <row r="25" spans="1:20">
      <c r="A25" s="65" t="s">
        <v>392</v>
      </c>
      <c r="B25" s="174" t="str">
        <f>komm!C369</f>
        <v>Utbetales/trekkes ved 4. termin rammetilskudd i april.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D37" sqref="D37"/>
    </sheetView>
  </sheetViews>
  <sheetFormatPr baseColWidth="10" defaultColWidth="11.5546875" defaultRowHeight="14.4"/>
  <cols>
    <col min="1" max="1" width="23" style="30" customWidth="1"/>
    <col min="2" max="2" width="12.6640625" style="30" customWidth="1"/>
    <col min="3" max="4" width="13.6640625" style="30" customWidth="1"/>
    <col min="5" max="5" width="14.6640625" style="30" customWidth="1"/>
    <col min="6" max="6" width="11.5546875" style="30" bestFit="1" customWidth="1"/>
    <col min="7" max="8" width="12.33203125" style="30" customWidth="1"/>
    <col min="9" max="9" width="14.6640625" style="30" customWidth="1"/>
    <col min="10" max="12" width="14.5546875" style="30" customWidth="1"/>
    <col min="13" max="13" width="13.664062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6640625" style="30" bestFit="1" customWidth="1"/>
    <col min="18" max="18" width="12.33203125" style="30" customWidth="1"/>
    <col min="19" max="16384" width="11.5546875" style="30"/>
  </cols>
  <sheetData>
    <row r="1" spans="1:17">
      <c r="A1" s="135" t="s">
        <v>424</v>
      </c>
      <c r="B1" s="266"/>
      <c r="C1" s="266"/>
      <c r="D1" s="130"/>
      <c r="E1" s="130"/>
      <c r="F1" s="266"/>
      <c r="G1" s="266"/>
      <c r="H1" s="130"/>
      <c r="I1" s="130"/>
      <c r="J1" s="266"/>
      <c r="K1" s="266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425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426</v>
      </c>
      <c r="B5" s="29">
        <v>61849967</v>
      </c>
      <c r="C5" s="29">
        <v>66139364.700999998</v>
      </c>
      <c r="D5" s="29"/>
      <c r="E5" s="29"/>
      <c r="F5" s="29">
        <v>12068811</v>
      </c>
      <c r="G5" s="29">
        <v>12788950</v>
      </c>
      <c r="H5" s="29"/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0</v>
      </c>
      <c r="O5" s="164"/>
    </row>
    <row r="6" spans="1:17">
      <c r="A6" s="7" t="s">
        <v>427</v>
      </c>
      <c r="B6" s="29">
        <v>63631848</v>
      </c>
      <c r="C6" s="29">
        <v>67934278.56099999</v>
      </c>
      <c r="D6" s="29"/>
      <c r="E6" s="29"/>
      <c r="F6" s="29">
        <v>12407989</v>
      </c>
      <c r="G6" s="29">
        <v>13126847</v>
      </c>
      <c r="H6" s="29"/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0</v>
      </c>
      <c r="O6" s="164"/>
    </row>
    <row r="7" spans="1:17">
      <c r="A7" s="7" t="s">
        <v>428</v>
      </c>
      <c r="B7" s="29">
        <v>104018526</v>
      </c>
      <c r="C7" s="29">
        <v>112383364</v>
      </c>
      <c r="D7" s="29"/>
      <c r="E7" s="29"/>
      <c r="F7" s="29">
        <v>20231818</v>
      </c>
      <c r="G7" s="29">
        <v>21701501</v>
      </c>
      <c r="H7" s="29"/>
      <c r="I7" s="29"/>
      <c r="J7" s="29">
        <f t="shared" si="0"/>
        <v>124250344</v>
      </c>
      <c r="K7" s="29">
        <f t="shared" si="1"/>
        <v>134084865</v>
      </c>
      <c r="L7" s="29">
        <f t="shared" si="2"/>
        <v>0</v>
      </c>
      <c r="O7" s="164"/>
      <c r="P7" s="164"/>
    </row>
    <row r="8" spans="1:17">
      <c r="A8" s="7" t="s">
        <v>429</v>
      </c>
      <c r="B8" s="29">
        <v>109061725.594</v>
      </c>
      <c r="C8" s="29">
        <v>118891723.56299999</v>
      </c>
      <c r="D8" s="29"/>
      <c r="E8" s="29"/>
      <c r="F8" s="29">
        <v>21201261</v>
      </c>
      <c r="G8" s="29">
        <v>22946830</v>
      </c>
      <c r="H8" s="29"/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430</v>
      </c>
      <c r="B9" s="29">
        <v>132737375</v>
      </c>
      <c r="C9" s="29">
        <v>144980763.32300004</v>
      </c>
      <c r="D9" s="29"/>
      <c r="E9" s="29"/>
      <c r="F9" s="29">
        <v>25785293</v>
      </c>
      <c r="G9" s="29">
        <v>28002624</v>
      </c>
      <c r="H9" s="29"/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431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O10" s="164"/>
      <c r="P10" s="164"/>
    </row>
    <row r="11" spans="1:17">
      <c r="A11" s="7" t="s">
        <v>432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433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434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435</v>
      </c>
      <c r="B14" s="29">
        <v>213344145.97700018</v>
      </c>
      <c r="C14" s="29">
        <v>236446558.73000005</v>
      </c>
      <c r="D14" s="29"/>
      <c r="E14" s="198">
        <f>D14*1000/$N$15</f>
        <v>0</v>
      </c>
      <c r="F14" s="29">
        <v>41689971</v>
      </c>
      <c r="G14" s="29">
        <v>45895886.854999997</v>
      </c>
      <c r="H14" s="29"/>
      <c r="I14" s="198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2" t="s">
        <v>436</v>
      </c>
      <c r="O14" s="192"/>
    </row>
    <row r="15" spans="1:17">
      <c r="A15" s="131" t="s">
        <v>437</v>
      </c>
      <c r="B15" s="230">
        <v>220250000</v>
      </c>
      <c r="C15" s="230">
        <v>234630000</v>
      </c>
      <c r="D15" s="199">
        <f>249200000-218000</f>
        <v>248982000</v>
      </c>
      <c r="E15" s="200">
        <f>D15*1000/$N$15</f>
        <v>44244.588975370505</v>
      </c>
      <c r="F15" s="232">
        <v>43250000</v>
      </c>
      <c r="G15" s="232">
        <v>45760000</v>
      </c>
      <c r="H15" s="201">
        <f>48300000-45000</f>
        <v>48255000</v>
      </c>
      <c r="I15" s="200">
        <f>H15*1000/$N$15</f>
        <v>8575.0079965881232</v>
      </c>
      <c r="J15" s="135"/>
      <c r="K15" s="202"/>
      <c r="L15" s="202">
        <f>D15+H15</f>
        <v>297237000</v>
      </c>
      <c r="M15" s="33"/>
      <c r="N15" s="193">
        <v>5627400</v>
      </c>
      <c r="O15" s="192"/>
    </row>
    <row r="16" spans="1:17">
      <c r="A16" s="7" t="s">
        <v>438</v>
      </c>
      <c r="B16" s="230">
        <v>220400000</v>
      </c>
      <c r="C16" s="230">
        <v>234095000</v>
      </c>
      <c r="D16" s="169"/>
      <c r="E16" s="42">
        <f>D16*1000/$N$15</f>
        <v>0</v>
      </c>
      <c r="F16" s="232">
        <v>43100000</v>
      </c>
      <c r="G16" s="232">
        <v>45355000</v>
      </c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439</v>
      </c>
      <c r="B17" s="231">
        <v>218400000</v>
      </c>
      <c r="C17" s="231">
        <v>234450000</v>
      </c>
      <c r="D17" s="39"/>
      <c r="E17" s="42">
        <f>D17*1000/$N$15</f>
        <v>0</v>
      </c>
      <c r="F17" s="231">
        <v>42600000</v>
      </c>
      <c r="G17" s="231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6"/>
      <c r="C18" s="196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440</v>
      </c>
      <c r="B22" s="266"/>
      <c r="C22" s="266"/>
      <c r="D22" s="266"/>
      <c r="E22" s="36"/>
      <c r="F22" s="266"/>
      <c r="G22" s="266"/>
      <c r="H22" s="130"/>
      <c r="I22" s="36"/>
      <c r="J22" s="266"/>
      <c r="K22" s="266"/>
      <c r="L22" s="266"/>
    </row>
    <row r="23" spans="1:19">
      <c r="A23" s="37" t="s">
        <v>441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425</v>
      </c>
      <c r="B25" s="38">
        <v>-1.6492121192155603E-3</v>
      </c>
      <c r="C25" s="38">
        <f t="shared" ref="C25:C30" si="5">(C4-B4)/B4</f>
        <v>2.8184380763648032E-2</v>
      </c>
      <c r="D25" s="38">
        <f>(D4-C4)/C4</f>
        <v>1.0955194877300403</v>
      </c>
      <c r="E25" s="7"/>
      <c r="F25" s="38">
        <v>-3.8193152548046283E-2</v>
      </c>
      <c r="G25" s="38">
        <v>1.5416458155696647E-2</v>
      </c>
      <c r="H25" s="38">
        <f>(H4-G4)/G4</f>
        <v>1.1365153222922859</v>
      </c>
      <c r="I25" s="7"/>
      <c r="J25" s="38">
        <v>-7.9003838977869945E-3</v>
      </c>
      <c r="K25" s="38">
        <f t="shared" ref="K25:K29" si="6">(K4-J4)/J4</f>
        <v>2.4078405025717772E-2</v>
      </c>
      <c r="L25" s="38">
        <f>(L4-K4)/K4</f>
        <v>1.1021471254144863</v>
      </c>
      <c r="N25" s="146"/>
      <c r="O25"/>
      <c r="Q25" s="173"/>
      <c r="R25" s="32"/>
      <c r="S25" s="147"/>
    </row>
    <row r="26" spans="1:19">
      <c r="A26" s="7" t="s">
        <v>426</v>
      </c>
      <c r="B26" s="38">
        <v>3.8025412353021495E-2</v>
      </c>
      <c r="C26" s="38">
        <f t="shared" si="5"/>
        <v>6.93516570671735E-2</v>
      </c>
      <c r="D26" s="38"/>
      <c r="E26" s="7"/>
      <c r="F26" s="38">
        <v>1.5854519348921167E-2</v>
      </c>
      <c r="G26" s="38">
        <v>7.2073747194751261E-3</v>
      </c>
      <c r="H26" s="38"/>
      <c r="I26" s="7"/>
      <c r="J26" s="38">
        <v>3.4291285792708973E-2</v>
      </c>
      <c r="K26" s="38">
        <f t="shared" si="6"/>
        <v>6.7770826798570785E-2</v>
      </c>
      <c r="L26" s="38"/>
      <c r="N26" s="146"/>
      <c r="O26"/>
      <c r="Q26" s="173"/>
      <c r="R26" s="173"/>
      <c r="S26" s="147"/>
    </row>
    <row r="27" spans="1:19">
      <c r="A27" s="7" t="s">
        <v>427</v>
      </c>
      <c r="B27" s="38">
        <v>3.0005878730073769E-2</v>
      </c>
      <c r="C27" s="38">
        <f t="shared" si="5"/>
        <v>6.7614421020744039E-2</v>
      </c>
      <c r="D27" s="38"/>
      <c r="E27" s="7"/>
      <c r="F27" s="38">
        <v>7.9884553471095254E-3</v>
      </c>
      <c r="G27" s="38">
        <v>7.1914245788855706E-3</v>
      </c>
      <c r="H27" s="38"/>
      <c r="I27" s="7"/>
      <c r="J27" s="38">
        <v>2.6300359299116102E-2</v>
      </c>
      <c r="K27" s="38">
        <f t="shared" si="6"/>
        <v>6.6034972707792489E-2</v>
      </c>
      <c r="L27" s="38"/>
      <c r="N27" s="146"/>
      <c r="Q27" s="173"/>
    </row>
    <row r="28" spans="1:19">
      <c r="A28" s="7" t="s">
        <v>428</v>
      </c>
      <c r="B28" s="38">
        <v>1.949113115538172E-2</v>
      </c>
      <c r="C28" s="38">
        <f t="shared" si="5"/>
        <v>8.0416809597936428E-2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7.9150855308698378E-2</v>
      </c>
      <c r="L28" s="38"/>
      <c r="N28" s="146"/>
      <c r="Q28" s="173"/>
    </row>
    <row r="29" spans="1:19">
      <c r="A29" s="7" t="s">
        <v>429</v>
      </c>
      <c r="B29" s="38">
        <v>1.951924564666753E-2</v>
      </c>
      <c r="C29" s="38">
        <f t="shared" si="5"/>
        <v>9.0132426526917081E-2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8.8863055205991845E-2</v>
      </c>
      <c r="L29" s="38"/>
      <c r="N29" s="146"/>
    </row>
    <row r="30" spans="1:19">
      <c r="A30" s="7" t="s">
        <v>430</v>
      </c>
      <c r="B30" s="38">
        <v>2.3955005745479464E-2</v>
      </c>
      <c r="C30" s="38">
        <f t="shared" si="5"/>
        <v>9.2237686054888787E-2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9.1221776074321706E-2</v>
      </c>
      <c r="L30" s="38"/>
      <c r="N30" s="146"/>
    </row>
    <row r="31" spans="1:19">
      <c r="A31" s="7" t="s">
        <v>431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8.8060211265604718E-2</v>
      </c>
      <c r="L31" s="38"/>
      <c r="N31" s="146"/>
    </row>
    <row r="32" spans="1:19">
      <c r="A32" s="7" t="s">
        <v>432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9.0616230645328116E-2</v>
      </c>
      <c r="L32" s="38"/>
      <c r="N32" s="146"/>
    </row>
    <row r="33" spans="1:18">
      <c r="A33" s="7" t="s">
        <v>433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8.9952468833574273E-2</v>
      </c>
      <c r="L33" s="38"/>
      <c r="N33" s="146"/>
    </row>
    <row r="34" spans="1:18">
      <c r="A34" s="7" t="s">
        <v>434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0.10642152657674063</v>
      </c>
      <c r="L34" s="38"/>
      <c r="N34" s="146"/>
    </row>
    <row r="35" spans="1:18">
      <c r="A35" s="39" t="s">
        <v>435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442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5" t="s">
        <v>447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>(H44-G44)/G44</f>
        <v>0.53822767075855082</v>
      </c>
      <c r="J44" s="32">
        <f t="shared" ref="J44:J56" si="8">B44+F44</f>
        <v>30791777.281999998</v>
      </c>
      <c r="K44" s="32">
        <f t="shared" ref="K44:K56" si="9">C44+G44</f>
        <v>31559680.085000027</v>
      </c>
      <c r="L44" s="32">
        <f t="shared" ref="L44:L56" si="10">D44+H44</f>
        <v>48054726</v>
      </c>
      <c r="M44" s="153">
        <f>(L44-K44)/K44</f>
        <v>0.52266201275087987</v>
      </c>
      <c r="O44" s="147"/>
    </row>
    <row r="45" spans="1:18">
      <c r="A45" s="32" t="str">
        <f t="shared" ref="A45:A55" si="11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>(D45-C45)/C45</f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>(H45-G45)/G45</f>
        <v>15.030658082585409</v>
      </c>
      <c r="J45" s="32">
        <f t="shared" si="8"/>
        <v>1388302.7180000022</v>
      </c>
      <c r="K45" s="32">
        <f t="shared" si="9"/>
        <v>1395244.914999973</v>
      </c>
      <c r="L45" s="32">
        <f t="shared" si="10"/>
        <v>21221374.857000001</v>
      </c>
      <c r="M45" s="153">
        <f>(L45-K45)/K45</f>
        <v>14.2097847688629</v>
      </c>
      <c r="O45" s="147"/>
    </row>
    <row r="46" spans="1:18">
      <c r="A46" s="32" t="str">
        <f t="shared" si="11"/>
        <v>Mars</v>
      </c>
      <c r="B46" s="32">
        <f t="shared" ref="B46" si="12">B5-B4</f>
        <v>34980049</v>
      </c>
      <c r="C46" s="32">
        <f t="shared" ref="C46:D55" si="13">C5-C4</f>
        <v>38512134.700999998</v>
      </c>
      <c r="D46" s="32"/>
      <c r="E46" s="153"/>
      <c r="F46" s="32">
        <f t="shared" ref="F46" si="14">F5-F4</f>
        <v>6758649</v>
      </c>
      <c r="G46" s="32">
        <f t="shared" ref="G46:H50" si="15">G5-G4</f>
        <v>7461255</v>
      </c>
      <c r="H46" s="32"/>
      <c r="I46" s="153"/>
      <c r="J46" s="32">
        <f t="shared" si="8"/>
        <v>41738698</v>
      </c>
      <c r="K46" s="32">
        <f t="shared" si="9"/>
        <v>45973389.700999998</v>
      </c>
      <c r="L46" s="32">
        <f t="shared" si="10"/>
        <v>0</v>
      </c>
      <c r="M46" s="153"/>
      <c r="O46" s="147"/>
    </row>
    <row r="47" spans="1:18">
      <c r="A47" s="32" t="str">
        <f t="shared" si="11"/>
        <v>April</v>
      </c>
      <c r="B47" s="32">
        <f t="shared" ref="B47" si="16">B6-B5</f>
        <v>1781881</v>
      </c>
      <c r="C47" s="32">
        <f t="shared" si="13"/>
        <v>1794913.859999992</v>
      </c>
      <c r="D47" s="32">
        <f t="shared" si="13"/>
        <v>0</v>
      </c>
      <c r="E47" s="153"/>
      <c r="F47" s="32">
        <f t="shared" ref="F47" si="17">F6-F5</f>
        <v>339178</v>
      </c>
      <c r="G47" s="32">
        <f t="shared" si="15"/>
        <v>337897</v>
      </c>
      <c r="H47" s="32">
        <f>H6-H5</f>
        <v>0</v>
      </c>
      <c r="I47" s="153"/>
      <c r="J47" s="32">
        <f t="shared" si="8"/>
        <v>2121059</v>
      </c>
      <c r="K47" s="32">
        <f t="shared" si="9"/>
        <v>2132810.859999992</v>
      </c>
      <c r="L47" s="32">
        <f t="shared" si="10"/>
        <v>0</v>
      </c>
      <c r="M47" s="153"/>
      <c r="O47" s="147"/>
    </row>
    <row r="48" spans="1:18">
      <c r="A48" s="32" t="str">
        <f t="shared" si="11"/>
        <v>Mai</v>
      </c>
      <c r="B48" s="32">
        <f t="shared" ref="B48" si="18">B7-B6</f>
        <v>40386678</v>
      </c>
      <c r="C48" s="32">
        <f t="shared" si="13"/>
        <v>44449085.43900001</v>
      </c>
      <c r="D48" s="32">
        <f t="shared" si="13"/>
        <v>0</v>
      </c>
      <c r="E48" s="153"/>
      <c r="F48" s="32">
        <f t="shared" ref="F48" si="19">F7-F6</f>
        <v>7823829</v>
      </c>
      <c r="G48" s="32">
        <f t="shared" si="15"/>
        <v>8574654</v>
      </c>
      <c r="H48" s="32">
        <f t="shared" si="15"/>
        <v>0</v>
      </c>
      <c r="I48" s="153"/>
      <c r="J48" s="32">
        <f t="shared" si="8"/>
        <v>48210507</v>
      </c>
      <c r="K48" s="32">
        <f t="shared" si="9"/>
        <v>53023739.43900001</v>
      </c>
      <c r="L48" s="32">
        <f t="shared" si="10"/>
        <v>0</v>
      </c>
      <c r="M48" s="153"/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0">B8-B7</f>
        <v>5043199.5939999968</v>
      </c>
      <c r="C49" s="32">
        <f t="shared" si="13"/>
        <v>6508359.5629999936</v>
      </c>
      <c r="D49" s="32">
        <f t="shared" si="13"/>
        <v>0</v>
      </c>
      <c r="E49" s="153"/>
      <c r="F49" s="32">
        <f t="shared" ref="F49" si="21">F8-F7</f>
        <v>969443</v>
      </c>
      <c r="G49" s="32">
        <f t="shared" si="15"/>
        <v>1245329</v>
      </c>
      <c r="H49" s="32">
        <f t="shared" si="15"/>
        <v>0</v>
      </c>
      <c r="I49" s="153"/>
      <c r="J49" s="32">
        <f t="shared" si="8"/>
        <v>6012642.5939999968</v>
      </c>
      <c r="K49" s="32">
        <f t="shared" si="9"/>
        <v>7753688.5629999936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2">B9-B8</f>
        <v>23675649.406000003</v>
      </c>
      <c r="C50" s="32">
        <f t="shared" si="13"/>
        <v>26089039.76000005</v>
      </c>
      <c r="D50" s="32">
        <f t="shared" si="13"/>
        <v>0</v>
      </c>
      <c r="E50" s="153"/>
      <c r="F50" s="32">
        <f t="shared" ref="F50" si="23">F9-F8</f>
        <v>4584032</v>
      </c>
      <c r="G50" s="32">
        <f t="shared" si="15"/>
        <v>5055794</v>
      </c>
      <c r="H50" s="32">
        <f t="shared" si="15"/>
        <v>0</v>
      </c>
      <c r="I50" s="153"/>
      <c r="J50" s="32">
        <f t="shared" si="8"/>
        <v>28259681.406000003</v>
      </c>
      <c r="K50" s="32">
        <f t="shared" si="9"/>
        <v>31144833.76000005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4">B10-B9</f>
        <v>2783149.0419999957</v>
      </c>
      <c r="C51" s="32">
        <f t="shared" si="13"/>
        <v>2620503.9559999704</v>
      </c>
      <c r="D51" s="32">
        <f t="shared" si="13"/>
        <v>0</v>
      </c>
      <c r="E51" s="153"/>
      <c r="F51" s="32">
        <f t="shared" ref="F51" si="25">F10-F9</f>
        <v>547039</v>
      </c>
      <c r="G51" s="32">
        <f t="shared" ref="G51:H55" si="26">G10-G9</f>
        <v>501761.46000000089</v>
      </c>
      <c r="H51" s="32">
        <f t="shared" si="26"/>
        <v>0</v>
      </c>
      <c r="I51" s="153"/>
      <c r="J51" s="32">
        <f t="shared" si="8"/>
        <v>3330188.0419999957</v>
      </c>
      <c r="K51" s="32">
        <f t="shared" si="9"/>
        <v>3122265.4159999713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7">B11-B10</f>
        <v>37606830.169000059</v>
      </c>
      <c r="C52" s="32">
        <f t="shared" si="13"/>
        <v>41377564.553000242</v>
      </c>
      <c r="D52" s="32">
        <f t="shared" si="13"/>
        <v>0</v>
      </c>
      <c r="E52" s="153"/>
      <c r="F52" s="32">
        <f t="shared" ref="F52" si="28">F11-F10</f>
        <v>7275081</v>
      </c>
      <c r="G52" s="32">
        <f t="shared" si="26"/>
        <v>7985075.2669999897</v>
      </c>
      <c r="H52" s="32">
        <f t="shared" si="26"/>
        <v>0</v>
      </c>
      <c r="I52" s="153"/>
      <c r="J52" s="32">
        <f t="shared" si="8"/>
        <v>44881911.169000059</v>
      </c>
      <c r="K52" s="32">
        <f t="shared" si="9"/>
        <v>49362639.820000231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29">B12-B11</f>
        <v>1345530.7889999449</v>
      </c>
      <c r="C53" s="32">
        <f t="shared" si="13"/>
        <v>1355436.1679997444</v>
      </c>
      <c r="D53" s="32">
        <f t="shared" si="13"/>
        <v>0</v>
      </c>
      <c r="E53" s="153"/>
      <c r="F53" s="32">
        <f t="shared" ref="F53" si="30">F12-F11</f>
        <v>263211</v>
      </c>
      <c r="G53" s="32">
        <f t="shared" si="26"/>
        <v>260793.27300000936</v>
      </c>
      <c r="H53" s="32">
        <f t="shared" si="26"/>
        <v>0</v>
      </c>
      <c r="I53" s="153"/>
      <c r="J53" s="32">
        <f t="shared" si="8"/>
        <v>1608741.7889999449</v>
      </c>
      <c r="K53" s="32">
        <f t="shared" si="9"/>
        <v>1616229.4409997538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1">B13-B12</f>
        <v>34711226.133000135</v>
      </c>
      <c r="C54" s="32">
        <f t="shared" si="13"/>
        <v>41378036</v>
      </c>
      <c r="D54" s="32">
        <f t="shared" si="13"/>
        <v>0</v>
      </c>
      <c r="E54" s="153"/>
      <c r="F54" s="32">
        <f t="shared" ref="F54" si="32">F13-F12</f>
        <v>7032998.4780000001</v>
      </c>
      <c r="G54" s="32">
        <f t="shared" si="26"/>
        <v>8239894</v>
      </c>
      <c r="H54" s="32">
        <f t="shared" si="26"/>
        <v>0</v>
      </c>
      <c r="I54" s="153"/>
      <c r="J54" s="32">
        <f t="shared" si="8"/>
        <v>41744224.611000136</v>
      </c>
      <c r="K54" s="32">
        <f t="shared" si="9"/>
        <v>49617930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3">B14-B13</f>
        <v>4160034.8440000415</v>
      </c>
      <c r="C55" s="32">
        <f t="shared" si="13"/>
        <v>4734254.7300000489</v>
      </c>
      <c r="D55" s="32">
        <f t="shared" si="13"/>
        <v>0</v>
      </c>
      <c r="E55" s="153"/>
      <c r="F55" s="32">
        <f t="shared" ref="F55" si="34">F14-F13</f>
        <v>786348.52199999988</v>
      </c>
      <c r="G55" s="32">
        <f t="shared" si="26"/>
        <v>905738.85499999672</v>
      </c>
      <c r="H55" s="32">
        <f t="shared" si="26"/>
        <v>0</v>
      </c>
      <c r="I55" s="153"/>
      <c r="J55" s="32">
        <f t="shared" si="8"/>
        <v>4946383.3660000414</v>
      </c>
      <c r="K55" s="32">
        <f t="shared" si="9"/>
        <v>5639993.5850000456</v>
      </c>
      <c r="L55" s="32">
        <f t="shared" si="10"/>
        <v>0</v>
      </c>
      <c r="M55" s="153"/>
      <c r="O55" s="147"/>
    </row>
    <row r="56" spans="1:16">
      <c r="A56" s="155" t="s">
        <v>443</v>
      </c>
      <c r="B56" s="155">
        <f>SUM(B44:B55)</f>
        <v>213344145.97700018</v>
      </c>
      <c r="C56" s="155">
        <f>SUM(C44:C55)</f>
        <v>236446558.73000005</v>
      </c>
      <c r="D56" s="155">
        <f>SUM(D44:D55)</f>
        <v>57893398.857000001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11382702</v>
      </c>
      <c r="I56" s="156"/>
      <c r="J56" s="155">
        <f t="shared" si="8"/>
        <v>255034116.97700018</v>
      </c>
      <c r="K56" s="155">
        <f t="shared" si="9"/>
        <v>282342445.58500004</v>
      </c>
      <c r="L56" s="155">
        <f t="shared" si="10"/>
        <v>69276100.856999993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2026-03-18T10:19:00Z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