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59" documentId="8_{0B4D30ED-FDB2-468B-9D51-B3F7B6B7ED9F}" xr6:coauthVersionLast="47" xr6:coauthVersionMax="47" xr10:uidLastSave="{BB16ED04-70F0-4F37-BA70-20ED8FAA217D}"/>
  <workbookProtection lockStructure="1"/>
  <bookViews>
    <workbookView xWindow="26100" yWindow="2310" windowWidth="22140" windowHeight="1534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externalReferences>
    <externalReference r:id="rId6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5" i="1" l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S238" i="1" s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S302" i="1" s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365" i="1" s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R39" i="1" s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R103" i="1" s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R225" i="1" s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R249" i="1" s="1"/>
  <c r="U250" i="1"/>
  <c r="U251" i="1"/>
  <c r="U252" i="1"/>
  <c r="U253" i="1"/>
  <c r="U254" i="1"/>
  <c r="U255" i="1"/>
  <c r="U256" i="1"/>
  <c r="U257" i="1"/>
  <c r="R257" i="1" s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R273" i="1" s="1"/>
  <c r="U274" i="1"/>
  <c r="U275" i="1"/>
  <c r="U276" i="1"/>
  <c r="U277" i="1"/>
  <c r="U278" i="1"/>
  <c r="U279" i="1"/>
  <c r="U280" i="1"/>
  <c r="U281" i="1"/>
  <c r="R281" i="1" s="1"/>
  <c r="U282" i="1"/>
  <c r="U283" i="1"/>
  <c r="U284" i="1"/>
  <c r="U285" i="1"/>
  <c r="U286" i="1"/>
  <c r="U287" i="1"/>
  <c r="U288" i="1"/>
  <c r="U289" i="1"/>
  <c r="R289" i="1" s="1"/>
  <c r="U290" i="1"/>
  <c r="U291" i="1"/>
  <c r="U292" i="1"/>
  <c r="U293" i="1"/>
  <c r="R293" i="1" s="1"/>
  <c r="U294" i="1"/>
  <c r="U295" i="1"/>
  <c r="U296" i="1"/>
  <c r="U297" i="1"/>
  <c r="U298" i="1"/>
  <c r="U299" i="1"/>
  <c r="U300" i="1"/>
  <c r="U301" i="1"/>
  <c r="U302" i="1"/>
  <c r="U303" i="1"/>
  <c r="R303" i="1" s="1"/>
  <c r="U304" i="1"/>
  <c r="U305" i="1"/>
  <c r="U306" i="1"/>
  <c r="U307" i="1"/>
  <c r="U308" i="1"/>
  <c r="U309" i="1"/>
  <c r="R309" i="1" s="1"/>
  <c r="U310" i="1"/>
  <c r="U311" i="1"/>
  <c r="U312" i="1"/>
  <c r="U313" i="1"/>
  <c r="R313" i="1" s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R329" i="1" s="1"/>
  <c r="U330" i="1"/>
  <c r="U331" i="1"/>
  <c r="U332" i="1"/>
  <c r="U333" i="1"/>
  <c r="U334" i="1"/>
  <c r="U335" i="1"/>
  <c r="U336" i="1"/>
  <c r="U337" i="1"/>
  <c r="R337" i="1" s="1"/>
  <c r="U338" i="1"/>
  <c r="U339" i="1"/>
  <c r="U340" i="1"/>
  <c r="U341" i="1"/>
  <c r="U342" i="1"/>
  <c r="U343" i="1"/>
  <c r="U344" i="1"/>
  <c r="U345" i="1"/>
  <c r="R345" i="1" s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V7" i="1"/>
  <c r="R105" i="1"/>
  <c r="R113" i="1"/>
  <c r="R129" i="1"/>
  <c r="R145" i="1"/>
  <c r="R161" i="1"/>
  <c r="R169" i="1"/>
  <c r="R177" i="1"/>
  <c r="R185" i="1"/>
  <c r="R193" i="1"/>
  <c r="R201" i="1"/>
  <c r="R209" i="1"/>
  <c r="R217" i="1"/>
  <c r="R233" i="1"/>
  <c r="R241" i="1"/>
  <c r="R255" i="1"/>
  <c r="R265" i="1"/>
  <c r="R297" i="1"/>
  <c r="R305" i="1"/>
  <c r="R315" i="1"/>
  <c r="R347" i="1"/>
  <c r="R352" i="1"/>
  <c r="R353" i="1"/>
  <c r="R355" i="1"/>
  <c r="R360" i="1"/>
  <c r="S7" i="1"/>
  <c r="U7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D8" i="1"/>
  <c r="D9" i="1"/>
  <c r="D10" i="1"/>
  <c r="D11" i="1"/>
  <c r="D12" i="1"/>
  <c r="D13" i="1"/>
  <c r="E13" i="1" s="1"/>
  <c r="S13" i="1" s="1"/>
  <c r="D14" i="1"/>
  <c r="D15" i="1"/>
  <c r="D16" i="1"/>
  <c r="D17" i="1"/>
  <c r="D18" i="1"/>
  <c r="D19" i="1"/>
  <c r="D20" i="1"/>
  <c r="D21" i="1"/>
  <c r="E21" i="1" s="1"/>
  <c r="S21" i="1" s="1"/>
  <c r="D22" i="1"/>
  <c r="D23" i="1"/>
  <c r="D24" i="1"/>
  <c r="D25" i="1"/>
  <c r="D26" i="1"/>
  <c r="D27" i="1"/>
  <c r="D28" i="1"/>
  <c r="D29" i="1"/>
  <c r="R29" i="1" s="1"/>
  <c r="D30" i="1"/>
  <c r="D31" i="1"/>
  <c r="D32" i="1"/>
  <c r="D33" i="1"/>
  <c r="D34" i="1"/>
  <c r="D35" i="1"/>
  <c r="D36" i="1"/>
  <c r="D37" i="1"/>
  <c r="E37" i="1" s="1"/>
  <c r="S37" i="1" s="1"/>
  <c r="D38" i="1"/>
  <c r="D39" i="1"/>
  <c r="D40" i="1"/>
  <c r="D41" i="1"/>
  <c r="D42" i="1"/>
  <c r="D43" i="1"/>
  <c r="D44" i="1"/>
  <c r="D45" i="1"/>
  <c r="E45" i="1" s="1"/>
  <c r="S45" i="1" s="1"/>
  <c r="D46" i="1"/>
  <c r="D47" i="1"/>
  <c r="E47" i="1" s="1"/>
  <c r="S47" i="1" s="1"/>
  <c r="D48" i="1"/>
  <c r="D49" i="1"/>
  <c r="D50" i="1"/>
  <c r="D51" i="1"/>
  <c r="D52" i="1"/>
  <c r="D53" i="1"/>
  <c r="E53" i="1" s="1"/>
  <c r="S53" i="1" s="1"/>
  <c r="D54" i="1"/>
  <c r="D55" i="1"/>
  <c r="E55" i="1" s="1"/>
  <c r="S55" i="1" s="1"/>
  <c r="D56" i="1"/>
  <c r="D57" i="1"/>
  <c r="D58" i="1"/>
  <c r="D59" i="1"/>
  <c r="D60" i="1"/>
  <c r="D61" i="1"/>
  <c r="E61" i="1" s="1"/>
  <c r="S61" i="1" s="1"/>
  <c r="D62" i="1"/>
  <c r="D63" i="1"/>
  <c r="E63" i="1" s="1"/>
  <c r="S63" i="1" s="1"/>
  <c r="D64" i="1"/>
  <c r="D65" i="1"/>
  <c r="D66" i="1"/>
  <c r="D67" i="1"/>
  <c r="D68" i="1"/>
  <c r="D69" i="1"/>
  <c r="R69" i="1" s="1"/>
  <c r="D70" i="1"/>
  <c r="D71" i="1"/>
  <c r="E71" i="1" s="1"/>
  <c r="S71" i="1" s="1"/>
  <c r="D72" i="1"/>
  <c r="D73" i="1"/>
  <c r="D74" i="1"/>
  <c r="D75" i="1"/>
  <c r="D76" i="1"/>
  <c r="D77" i="1"/>
  <c r="E77" i="1" s="1"/>
  <c r="S77" i="1" s="1"/>
  <c r="D78" i="1"/>
  <c r="D79" i="1"/>
  <c r="D80" i="1"/>
  <c r="D81" i="1"/>
  <c r="D82" i="1"/>
  <c r="D83" i="1"/>
  <c r="D84" i="1"/>
  <c r="D85" i="1"/>
  <c r="R85" i="1" s="1"/>
  <c r="D86" i="1"/>
  <c r="D87" i="1"/>
  <c r="E87" i="1" s="1"/>
  <c r="S87" i="1" s="1"/>
  <c r="D88" i="1"/>
  <c r="D89" i="1"/>
  <c r="D90" i="1"/>
  <c r="D91" i="1"/>
  <c r="D92" i="1"/>
  <c r="D93" i="1"/>
  <c r="E93" i="1" s="1"/>
  <c r="S93" i="1" s="1"/>
  <c r="D94" i="1"/>
  <c r="D95" i="1"/>
  <c r="D96" i="1"/>
  <c r="D97" i="1"/>
  <c r="D98" i="1"/>
  <c r="D99" i="1"/>
  <c r="D100" i="1"/>
  <c r="D101" i="1"/>
  <c r="R101" i="1" s="1"/>
  <c r="D102" i="1"/>
  <c r="D103" i="1"/>
  <c r="D104" i="1"/>
  <c r="D105" i="1"/>
  <c r="D106" i="1"/>
  <c r="D107" i="1"/>
  <c r="D108" i="1"/>
  <c r="D109" i="1"/>
  <c r="E109" i="1" s="1"/>
  <c r="S109" i="1" s="1"/>
  <c r="D110" i="1"/>
  <c r="D111" i="1"/>
  <c r="D112" i="1"/>
  <c r="D113" i="1"/>
  <c r="D114" i="1"/>
  <c r="D115" i="1"/>
  <c r="D116" i="1"/>
  <c r="D117" i="1"/>
  <c r="E117" i="1" s="1"/>
  <c r="S117" i="1" s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R133" i="1" s="1"/>
  <c r="D134" i="1"/>
  <c r="D135" i="1"/>
  <c r="D136" i="1"/>
  <c r="D137" i="1"/>
  <c r="D138" i="1"/>
  <c r="D139" i="1"/>
  <c r="D140" i="1"/>
  <c r="D141" i="1"/>
  <c r="R141" i="1" s="1"/>
  <c r="D142" i="1"/>
  <c r="D143" i="1"/>
  <c r="D144" i="1"/>
  <c r="D145" i="1"/>
  <c r="D146" i="1"/>
  <c r="D147" i="1"/>
  <c r="D148" i="1"/>
  <c r="D149" i="1"/>
  <c r="R149" i="1" s="1"/>
  <c r="D150" i="1"/>
  <c r="D151" i="1"/>
  <c r="D152" i="1"/>
  <c r="D153" i="1"/>
  <c r="D154" i="1"/>
  <c r="D155" i="1"/>
  <c r="D156" i="1"/>
  <c r="D157" i="1"/>
  <c r="R157" i="1" s="1"/>
  <c r="D158" i="1"/>
  <c r="D159" i="1"/>
  <c r="D160" i="1"/>
  <c r="D161" i="1"/>
  <c r="D162" i="1"/>
  <c r="D163" i="1"/>
  <c r="D164" i="1"/>
  <c r="D165" i="1"/>
  <c r="E165" i="1" s="1"/>
  <c r="S165" i="1" s="1"/>
  <c r="D166" i="1"/>
  <c r="D167" i="1"/>
  <c r="D168" i="1"/>
  <c r="D169" i="1"/>
  <c r="D170" i="1"/>
  <c r="D171" i="1"/>
  <c r="D172" i="1"/>
  <c r="D173" i="1"/>
  <c r="R173" i="1" s="1"/>
  <c r="D174" i="1"/>
  <c r="D175" i="1"/>
  <c r="E175" i="1" s="1"/>
  <c r="S175" i="1" s="1"/>
  <c r="D176" i="1"/>
  <c r="D177" i="1"/>
  <c r="D178" i="1"/>
  <c r="D179" i="1"/>
  <c r="D180" i="1"/>
  <c r="D181" i="1"/>
  <c r="E181" i="1" s="1"/>
  <c r="S181" i="1" s="1"/>
  <c r="D182" i="1"/>
  <c r="D183" i="1"/>
  <c r="D184" i="1"/>
  <c r="D185" i="1"/>
  <c r="D186" i="1"/>
  <c r="D187" i="1"/>
  <c r="D188" i="1"/>
  <c r="D189" i="1"/>
  <c r="E189" i="1" s="1"/>
  <c r="S189" i="1" s="1"/>
  <c r="D190" i="1"/>
  <c r="D191" i="1"/>
  <c r="E191" i="1" s="1"/>
  <c r="D192" i="1"/>
  <c r="D193" i="1"/>
  <c r="D194" i="1"/>
  <c r="D195" i="1"/>
  <c r="D196" i="1"/>
  <c r="D197" i="1"/>
  <c r="E197" i="1" s="1"/>
  <c r="S197" i="1" s="1"/>
  <c r="D198" i="1"/>
  <c r="D199" i="1"/>
  <c r="E199" i="1" s="1"/>
  <c r="S199" i="1" s="1"/>
  <c r="D200" i="1"/>
  <c r="D201" i="1"/>
  <c r="D202" i="1"/>
  <c r="D203" i="1"/>
  <c r="D204" i="1"/>
  <c r="D205" i="1"/>
  <c r="R205" i="1" s="1"/>
  <c r="D206" i="1"/>
  <c r="D207" i="1"/>
  <c r="D208" i="1"/>
  <c r="D209" i="1"/>
  <c r="D210" i="1"/>
  <c r="D211" i="1"/>
  <c r="D212" i="1"/>
  <c r="D213" i="1"/>
  <c r="R213" i="1" s="1"/>
  <c r="D214" i="1"/>
  <c r="D215" i="1"/>
  <c r="D216" i="1"/>
  <c r="D217" i="1"/>
  <c r="D218" i="1"/>
  <c r="D219" i="1"/>
  <c r="D220" i="1"/>
  <c r="D221" i="1"/>
  <c r="R221" i="1" s="1"/>
  <c r="D222" i="1"/>
  <c r="D223" i="1"/>
  <c r="D224" i="1"/>
  <c r="D225" i="1"/>
  <c r="D226" i="1"/>
  <c r="D227" i="1"/>
  <c r="D228" i="1"/>
  <c r="D229" i="1"/>
  <c r="E229" i="1" s="1"/>
  <c r="S229" i="1" s="1"/>
  <c r="D230" i="1"/>
  <c r="D231" i="1"/>
  <c r="D232" i="1"/>
  <c r="D233" i="1"/>
  <c r="D234" i="1"/>
  <c r="D235" i="1"/>
  <c r="D236" i="1"/>
  <c r="D237" i="1"/>
  <c r="R237" i="1" s="1"/>
  <c r="D238" i="1"/>
  <c r="D239" i="1"/>
  <c r="E239" i="1" s="1"/>
  <c r="S239" i="1" s="1"/>
  <c r="D240" i="1"/>
  <c r="D241" i="1"/>
  <c r="D242" i="1"/>
  <c r="D243" i="1"/>
  <c r="D244" i="1"/>
  <c r="D245" i="1"/>
  <c r="E245" i="1" s="1"/>
  <c r="S245" i="1" s="1"/>
  <c r="D246" i="1"/>
  <c r="D247" i="1"/>
  <c r="D248" i="1"/>
  <c r="D249" i="1"/>
  <c r="D250" i="1"/>
  <c r="D251" i="1"/>
  <c r="D252" i="1"/>
  <c r="D253" i="1"/>
  <c r="E253" i="1" s="1"/>
  <c r="S253" i="1" s="1"/>
  <c r="D254" i="1"/>
  <c r="D255" i="1"/>
  <c r="E255" i="1" s="1"/>
  <c r="S255" i="1" s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E270" i="1" s="1"/>
  <c r="S270" i="1" s="1"/>
  <c r="D271" i="1"/>
  <c r="D272" i="1"/>
  <c r="D273" i="1"/>
  <c r="D274" i="1"/>
  <c r="D275" i="1"/>
  <c r="D276" i="1"/>
  <c r="D277" i="1"/>
  <c r="D278" i="1"/>
  <c r="D279" i="1"/>
  <c r="E279" i="1" s="1"/>
  <c r="S279" i="1" s="1"/>
  <c r="D280" i="1"/>
  <c r="D281" i="1"/>
  <c r="D282" i="1"/>
  <c r="D283" i="1"/>
  <c r="D284" i="1"/>
  <c r="D285" i="1"/>
  <c r="D286" i="1"/>
  <c r="D287" i="1"/>
  <c r="E287" i="1" s="1"/>
  <c r="S287" i="1" s="1"/>
  <c r="D288" i="1"/>
  <c r="D289" i="1"/>
  <c r="D290" i="1"/>
  <c r="D291" i="1"/>
  <c r="D292" i="1"/>
  <c r="D293" i="1"/>
  <c r="D294" i="1"/>
  <c r="R294" i="1" s="1"/>
  <c r="D295" i="1"/>
  <c r="D296" i="1"/>
  <c r="D297" i="1"/>
  <c r="D298" i="1"/>
  <c r="D299" i="1"/>
  <c r="D300" i="1"/>
  <c r="D301" i="1"/>
  <c r="D302" i="1"/>
  <c r="D303" i="1"/>
  <c r="D304" i="1"/>
  <c r="E304" i="1" s="1"/>
  <c r="S304" i="1" s="1"/>
  <c r="D305" i="1"/>
  <c r="D306" i="1"/>
  <c r="D307" i="1"/>
  <c r="D308" i="1"/>
  <c r="D309" i="1"/>
  <c r="D310" i="1"/>
  <c r="E310" i="1" s="1"/>
  <c r="S310" i="1" s="1"/>
  <c r="D311" i="1"/>
  <c r="E311" i="1" s="1"/>
  <c r="D312" i="1"/>
  <c r="D313" i="1"/>
  <c r="D314" i="1"/>
  <c r="D315" i="1"/>
  <c r="D316" i="1"/>
  <c r="D317" i="1"/>
  <c r="E317" i="1" s="1"/>
  <c r="S317" i="1" s="1"/>
  <c r="D318" i="1"/>
  <c r="R318" i="1" s="1"/>
  <c r="D319" i="1"/>
  <c r="D320" i="1"/>
  <c r="R320" i="1" s="1"/>
  <c r="D321" i="1"/>
  <c r="E321" i="1" s="1"/>
  <c r="S321" i="1" s="1"/>
  <c r="D322" i="1"/>
  <c r="D323" i="1"/>
  <c r="D324" i="1"/>
  <c r="D325" i="1"/>
  <c r="D326" i="1"/>
  <c r="E326" i="1" s="1"/>
  <c r="D327" i="1"/>
  <c r="D328" i="1"/>
  <c r="D329" i="1"/>
  <c r="D330" i="1"/>
  <c r="D331" i="1"/>
  <c r="D332" i="1"/>
  <c r="D333" i="1"/>
  <c r="E333" i="1" s="1"/>
  <c r="S333" i="1" s="1"/>
  <c r="D334" i="1"/>
  <c r="D335" i="1"/>
  <c r="E335" i="1" s="1"/>
  <c r="S335" i="1" s="1"/>
  <c r="D336" i="1"/>
  <c r="D337" i="1"/>
  <c r="E337" i="1" s="1"/>
  <c r="S337" i="1" s="1"/>
  <c r="D338" i="1"/>
  <c r="D339" i="1"/>
  <c r="D340" i="1"/>
  <c r="D341" i="1"/>
  <c r="D342" i="1"/>
  <c r="R342" i="1" s="1"/>
  <c r="D343" i="1"/>
  <c r="D344" i="1"/>
  <c r="E344" i="1" s="1"/>
  <c r="S344" i="1" s="1"/>
  <c r="D345" i="1"/>
  <c r="D346" i="1"/>
  <c r="D347" i="1"/>
  <c r="D348" i="1"/>
  <c r="D349" i="1"/>
  <c r="D350" i="1"/>
  <c r="R350" i="1" s="1"/>
  <c r="D351" i="1"/>
  <c r="D352" i="1"/>
  <c r="E352" i="1" s="1"/>
  <c r="S352" i="1" s="1"/>
  <c r="D353" i="1"/>
  <c r="D354" i="1"/>
  <c r="D355" i="1"/>
  <c r="D356" i="1"/>
  <c r="D357" i="1"/>
  <c r="D358" i="1"/>
  <c r="E358" i="1" s="1"/>
  <c r="D359" i="1"/>
  <c r="E359" i="1" s="1"/>
  <c r="D360" i="1"/>
  <c r="E360" i="1" s="1"/>
  <c r="S360" i="1" s="1"/>
  <c r="D361" i="1"/>
  <c r="D362" i="1"/>
  <c r="D363" i="1"/>
  <c r="E23" i="1"/>
  <c r="E167" i="1"/>
  <c r="E231" i="1"/>
  <c r="E306" i="1"/>
  <c r="R326" i="1"/>
  <c r="E336" i="1"/>
  <c r="E340" i="1"/>
  <c r="R346" i="1"/>
  <c r="D7" i="1"/>
  <c r="M52" i="4"/>
  <c r="H52" i="4"/>
  <c r="I52" i="4"/>
  <c r="D52" i="4"/>
  <c r="E52" i="4"/>
  <c r="D38" i="4"/>
  <c r="H38" i="4"/>
  <c r="L38" i="4"/>
  <c r="D37" i="4"/>
  <c r="L32" i="4"/>
  <c r="H32" i="4"/>
  <c r="D32" i="4"/>
  <c r="L51" i="4"/>
  <c r="M51" i="4"/>
  <c r="H51" i="4"/>
  <c r="I51" i="4"/>
  <c r="D51" i="4"/>
  <c r="E51" i="4"/>
  <c r="L31" i="4"/>
  <c r="H31" i="4"/>
  <c r="D31" i="4"/>
  <c r="M50" i="4"/>
  <c r="D50" i="4"/>
  <c r="E50" i="4"/>
  <c r="L30" i="4"/>
  <c r="D30" i="4"/>
  <c r="I50" i="4"/>
  <c r="H50" i="4"/>
  <c r="E43" i="1"/>
  <c r="S43" i="1" s="1"/>
  <c r="E203" i="1"/>
  <c r="S203" i="1"/>
  <c r="E267" i="1"/>
  <c r="S267" i="1" s="1"/>
  <c r="E289" i="1"/>
  <c r="S289" i="1" s="1"/>
  <c r="E291" i="1"/>
  <c r="E339" i="1"/>
  <c r="R24" i="1"/>
  <c r="R152" i="1"/>
  <c r="R163" i="1"/>
  <c r="R176" i="1"/>
  <c r="R187" i="1"/>
  <c r="R227" i="1"/>
  <c r="R243" i="1"/>
  <c r="R259" i="1"/>
  <c r="R280" i="1"/>
  <c r="R299" i="1"/>
  <c r="R307" i="1"/>
  <c r="R312" i="1"/>
  <c r="R339" i="1"/>
  <c r="R363" i="1"/>
  <c r="K23" i="3"/>
  <c r="H9" i="4"/>
  <c r="H30" i="4"/>
  <c r="E10" i="1"/>
  <c r="S10" i="1" s="1"/>
  <c r="E12" i="1"/>
  <c r="S12" i="1" s="1"/>
  <c r="R18" i="1"/>
  <c r="E20" i="1"/>
  <c r="E32" i="1"/>
  <c r="S32" i="1" s="1"/>
  <c r="E34" i="1"/>
  <c r="E35" i="1"/>
  <c r="S35" i="1"/>
  <c r="E36" i="1"/>
  <c r="S36" i="1" s="1"/>
  <c r="E38" i="1"/>
  <c r="E40" i="1"/>
  <c r="S40" i="1" s="1"/>
  <c r="E42" i="1"/>
  <c r="E44" i="1"/>
  <c r="S44" i="1" s="1"/>
  <c r="E46" i="1"/>
  <c r="S46" i="1" s="1"/>
  <c r="R52" i="1"/>
  <c r="R58" i="1"/>
  <c r="R60" i="1"/>
  <c r="R66" i="1"/>
  <c r="R68" i="1"/>
  <c r="E72" i="1"/>
  <c r="S72" i="1" s="1"/>
  <c r="R74" i="1"/>
  <c r="E75" i="1"/>
  <c r="E76" i="1"/>
  <c r="S76" i="1" s="1"/>
  <c r="E83" i="1"/>
  <c r="S83" i="1" s="1"/>
  <c r="E88" i="1"/>
  <c r="S88" i="1" s="1"/>
  <c r="E90" i="1"/>
  <c r="E91" i="1"/>
  <c r="S91" i="1" s="1"/>
  <c r="E92" i="1"/>
  <c r="E96" i="1"/>
  <c r="E98" i="1"/>
  <c r="S98" i="1" s="1"/>
  <c r="E100" i="1"/>
  <c r="S100" i="1" s="1"/>
  <c r="R108" i="1"/>
  <c r="E112" i="1"/>
  <c r="S112" i="1" s="1"/>
  <c r="R116" i="1"/>
  <c r="R124" i="1"/>
  <c r="E128" i="1"/>
  <c r="E132" i="1"/>
  <c r="E139" i="1"/>
  <c r="R140" i="1"/>
  <c r="E142" i="1"/>
  <c r="S142" i="1" s="1"/>
  <c r="E147" i="1"/>
  <c r="S147" i="1" s="1"/>
  <c r="E148" i="1"/>
  <c r="S148" i="1" s="1"/>
  <c r="E150" i="1"/>
  <c r="S150" i="1" s="1"/>
  <c r="E156" i="1"/>
  <c r="S156" i="1" s="1"/>
  <c r="E168" i="1"/>
  <c r="S168" i="1" s="1"/>
  <c r="E170" i="1"/>
  <c r="S170" i="1" s="1"/>
  <c r="E171" i="1"/>
  <c r="S171" i="1" s="1"/>
  <c r="E172" i="1"/>
  <c r="S172" i="1" s="1"/>
  <c r="E184" i="1"/>
  <c r="S184" i="1" s="1"/>
  <c r="E188" i="1"/>
  <c r="E195" i="1"/>
  <c r="S195" i="1" s="1"/>
  <c r="R212" i="1"/>
  <c r="E216" i="1"/>
  <c r="S216" i="1"/>
  <c r="E218" i="1"/>
  <c r="S218" i="1" s="1"/>
  <c r="E220" i="1"/>
  <c r="S220" i="1" s="1"/>
  <c r="E228" i="1"/>
  <c r="S228" i="1" s="1"/>
  <c r="R234" i="1"/>
  <c r="R240" i="1"/>
  <c r="E248" i="1"/>
  <c r="S248" i="1" s="1"/>
  <c r="E262" i="1"/>
  <c r="R264" i="1"/>
  <c r="R272" i="1"/>
  <c r="E274" i="1"/>
  <c r="S274" i="1" s="1"/>
  <c r="E276" i="1"/>
  <c r="S276" i="1" s="1"/>
  <c r="E283" i="1"/>
  <c r="S283" i="1" s="1"/>
  <c r="R284" i="1"/>
  <c r="E286" i="1"/>
  <c r="S286" i="1" s="1"/>
  <c r="R288" i="1"/>
  <c r="E294" i="1"/>
  <c r="R296" i="1"/>
  <c r="R300" i="1"/>
  <c r="E302" i="1"/>
  <c r="E307" i="1"/>
  <c r="S307" i="1" s="1"/>
  <c r="E316" i="1"/>
  <c r="S316" i="1" s="1"/>
  <c r="R324" i="1"/>
  <c r="E328" i="1"/>
  <c r="S328" i="1" s="1"/>
  <c r="R332" i="1"/>
  <c r="E355" i="1"/>
  <c r="E363" i="1"/>
  <c r="S363" i="1" s="1"/>
  <c r="D11" i="3"/>
  <c r="D12" i="3"/>
  <c r="O12" i="3" s="1"/>
  <c r="D13" i="3"/>
  <c r="C23" i="3"/>
  <c r="D15" i="3"/>
  <c r="N19" i="3"/>
  <c r="N20" i="3"/>
  <c r="D21" i="3"/>
  <c r="L49" i="4"/>
  <c r="M49" i="4"/>
  <c r="H49" i="4"/>
  <c r="I49" i="4"/>
  <c r="D49" i="4"/>
  <c r="E49" i="4"/>
  <c r="L29" i="4"/>
  <c r="H29" i="4"/>
  <c r="D29" i="4"/>
  <c r="U2" i="1"/>
  <c r="V2" i="1" s="1"/>
  <c r="M48" i="4"/>
  <c r="H48" i="4"/>
  <c r="I48" i="4"/>
  <c r="D48" i="4"/>
  <c r="E48" i="4"/>
  <c r="L28" i="4"/>
  <c r="H28" i="4"/>
  <c r="D28" i="4"/>
  <c r="L37" i="4"/>
  <c r="H37" i="4"/>
  <c r="D36" i="4"/>
  <c r="L47" i="4"/>
  <c r="M47" i="4"/>
  <c r="H47" i="4"/>
  <c r="I47" i="4"/>
  <c r="D47" i="4"/>
  <c r="E47" i="4"/>
  <c r="L27" i="4"/>
  <c r="H27" i="4"/>
  <c r="D27" i="4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/>
  <c r="M45" i="4"/>
  <c r="D45" i="4"/>
  <c r="E45" i="4"/>
  <c r="H25" i="4"/>
  <c r="D25" i="4"/>
  <c r="Y35" i="1"/>
  <c r="E318" i="1"/>
  <c r="N10" i="3"/>
  <c r="N18" i="3"/>
  <c r="D8" i="3"/>
  <c r="O8" i="3"/>
  <c r="D16" i="3"/>
  <c r="O16" i="3" s="1"/>
  <c r="N7" i="3"/>
  <c r="E8" i="1"/>
  <c r="S8" i="1" s="1"/>
  <c r="E9" i="1"/>
  <c r="S9" i="1" s="1"/>
  <c r="E11" i="1"/>
  <c r="E14" i="1"/>
  <c r="S14" i="1" s="1"/>
  <c r="E16" i="1"/>
  <c r="S16" i="1" s="1"/>
  <c r="E17" i="1"/>
  <c r="S17" i="1" s="1"/>
  <c r="E18" i="1"/>
  <c r="S18" i="1" s="1"/>
  <c r="E19" i="1"/>
  <c r="S19" i="1" s="1"/>
  <c r="E22" i="1"/>
  <c r="S22" i="1" s="1"/>
  <c r="E24" i="1"/>
  <c r="S24" i="1" s="1"/>
  <c r="E25" i="1"/>
  <c r="S25" i="1" s="1"/>
  <c r="E27" i="1"/>
  <c r="E29" i="1"/>
  <c r="S29" i="1" s="1"/>
  <c r="E30" i="1"/>
  <c r="S30" i="1" s="1"/>
  <c r="E33" i="1"/>
  <c r="S33" i="1" s="1"/>
  <c r="E41" i="1"/>
  <c r="S41" i="1" s="1"/>
  <c r="E49" i="1"/>
  <c r="S49" i="1" s="1"/>
  <c r="E51" i="1"/>
  <c r="S51" i="1"/>
  <c r="E54" i="1"/>
  <c r="S54" i="1" s="1"/>
  <c r="E56" i="1"/>
  <c r="S56" i="1"/>
  <c r="E57" i="1"/>
  <c r="S57" i="1" s="1"/>
  <c r="E59" i="1"/>
  <c r="S59" i="1" s="1"/>
  <c r="E60" i="1"/>
  <c r="S60" i="1" s="1"/>
  <c r="E62" i="1"/>
  <c r="S62" i="1" s="1"/>
  <c r="E65" i="1"/>
  <c r="S65" i="1" s="1"/>
  <c r="E67" i="1"/>
  <c r="S67" i="1" s="1"/>
  <c r="E68" i="1"/>
  <c r="S68" i="1" s="1"/>
  <c r="E70" i="1"/>
  <c r="S70" i="1" s="1"/>
  <c r="E73" i="1"/>
  <c r="S73" i="1" s="1"/>
  <c r="E78" i="1"/>
  <c r="S78" i="1" s="1"/>
  <c r="E81" i="1"/>
  <c r="S81" i="1" s="1"/>
  <c r="E86" i="1"/>
  <c r="S86" i="1" s="1"/>
  <c r="E89" i="1"/>
  <c r="S89" i="1" s="1"/>
  <c r="S92" i="1"/>
  <c r="E94" i="1"/>
  <c r="E97" i="1"/>
  <c r="S97" i="1" s="1"/>
  <c r="E99" i="1"/>
  <c r="E101" i="1"/>
  <c r="S101" i="1" s="1"/>
  <c r="E102" i="1"/>
  <c r="S102" i="1" s="1"/>
  <c r="E105" i="1"/>
  <c r="S105" i="1" s="1"/>
  <c r="E107" i="1"/>
  <c r="E110" i="1"/>
  <c r="S110" i="1" s="1"/>
  <c r="E113" i="1"/>
  <c r="S113" i="1" s="1"/>
  <c r="E115" i="1"/>
  <c r="S115" i="1" s="1"/>
  <c r="E116" i="1"/>
  <c r="S116" i="1" s="1"/>
  <c r="E118" i="1"/>
  <c r="S118" i="1" s="1"/>
  <c r="E121" i="1"/>
  <c r="S121" i="1" s="1"/>
  <c r="E123" i="1"/>
  <c r="E124" i="1"/>
  <c r="S124" i="1" s="1"/>
  <c r="E125" i="1"/>
  <c r="S125" i="1" s="1"/>
  <c r="E126" i="1"/>
  <c r="S126" i="1" s="1"/>
  <c r="S128" i="1"/>
  <c r="E129" i="1"/>
  <c r="S129" i="1" s="1"/>
  <c r="E131" i="1"/>
  <c r="S131" i="1" s="1"/>
  <c r="E134" i="1"/>
  <c r="E137" i="1"/>
  <c r="S137" i="1" s="1"/>
  <c r="E140" i="1"/>
  <c r="S140" i="1" s="1"/>
  <c r="E141" i="1"/>
  <c r="S141" i="1" s="1"/>
  <c r="E144" i="1"/>
  <c r="S144" i="1" s="1"/>
  <c r="E145" i="1"/>
  <c r="S145" i="1" s="1"/>
  <c r="E152" i="1"/>
  <c r="S152" i="1" s="1"/>
  <c r="E153" i="1"/>
  <c r="S153" i="1" s="1"/>
  <c r="E155" i="1"/>
  <c r="S155" i="1" s="1"/>
  <c r="E157" i="1"/>
  <c r="S157" i="1" s="1"/>
  <c r="E158" i="1"/>
  <c r="E160" i="1"/>
  <c r="S160" i="1" s="1"/>
  <c r="E161" i="1"/>
  <c r="S161" i="1" s="1"/>
  <c r="E163" i="1"/>
  <c r="E166" i="1"/>
  <c r="S166" i="1" s="1"/>
  <c r="E169" i="1"/>
  <c r="S169" i="1" s="1"/>
  <c r="E173" i="1"/>
  <c r="S173" i="1" s="1"/>
  <c r="E174" i="1"/>
  <c r="E177" i="1"/>
  <c r="S177" i="1" s="1"/>
  <c r="E179" i="1"/>
  <c r="E182" i="1"/>
  <c r="E185" i="1"/>
  <c r="S185" i="1" s="1"/>
  <c r="E187" i="1"/>
  <c r="S187" i="1" s="1"/>
  <c r="E190" i="1"/>
  <c r="E193" i="1"/>
  <c r="S193" i="1" s="1"/>
  <c r="E198" i="1"/>
  <c r="E201" i="1"/>
  <c r="S201" i="1" s="1"/>
  <c r="E206" i="1"/>
  <c r="E209" i="1"/>
  <c r="S209" i="1" s="1"/>
  <c r="E211" i="1"/>
  <c r="E214" i="1"/>
  <c r="S214" i="1" s="1"/>
  <c r="E217" i="1"/>
  <c r="S217" i="1" s="1"/>
  <c r="E219" i="1"/>
  <c r="S219" i="1" s="1"/>
  <c r="E222" i="1"/>
  <c r="E225" i="1"/>
  <c r="S225" i="1" s="1"/>
  <c r="E227" i="1"/>
  <c r="S227" i="1" s="1"/>
  <c r="E230" i="1"/>
  <c r="E233" i="1"/>
  <c r="S233" i="1" s="1"/>
  <c r="E234" i="1"/>
  <c r="S234" i="1" s="1"/>
  <c r="E235" i="1"/>
  <c r="S235" i="1" s="1"/>
  <c r="E237" i="1"/>
  <c r="S237" i="1" s="1"/>
  <c r="E238" i="1"/>
  <c r="E241" i="1"/>
  <c r="S241" i="1" s="1"/>
  <c r="E243" i="1"/>
  <c r="S243" i="1" s="1"/>
  <c r="E246" i="1"/>
  <c r="E249" i="1"/>
  <c r="S249" i="1" s="1"/>
  <c r="E251" i="1"/>
  <c r="S251" i="1" s="1"/>
  <c r="E254" i="1"/>
  <c r="E257" i="1"/>
  <c r="S257" i="1" s="1"/>
  <c r="E259" i="1"/>
  <c r="E261" i="1"/>
  <c r="S261" i="1" s="1"/>
  <c r="E265" i="1"/>
  <c r="S265" i="1" s="1"/>
  <c r="E272" i="1"/>
  <c r="S272" i="1" s="1"/>
  <c r="E273" i="1"/>
  <c r="S273" i="1" s="1"/>
  <c r="E275" i="1"/>
  <c r="S275" i="1" s="1"/>
  <c r="E278" i="1"/>
  <c r="E281" i="1"/>
  <c r="S281" i="1" s="1"/>
  <c r="E284" i="1"/>
  <c r="S284" i="1" s="1"/>
  <c r="E288" i="1"/>
  <c r="S288" i="1" s="1"/>
  <c r="E293" i="1"/>
  <c r="S293" i="1" s="1"/>
  <c r="E297" i="1"/>
  <c r="S297" i="1" s="1"/>
  <c r="E299" i="1"/>
  <c r="S299" i="1" s="1"/>
  <c r="E300" i="1"/>
  <c r="S300" i="1" s="1"/>
  <c r="E301" i="1"/>
  <c r="S301" i="1" s="1"/>
  <c r="E305" i="1"/>
  <c r="E309" i="1"/>
  <c r="S309" i="1" s="1"/>
  <c r="E312" i="1"/>
  <c r="S312" i="1" s="1"/>
  <c r="E313" i="1"/>
  <c r="E315" i="1"/>
  <c r="E323" i="1"/>
  <c r="E325" i="1"/>
  <c r="S325" i="1" s="1"/>
  <c r="E329" i="1"/>
  <c r="S329" i="1" s="1"/>
  <c r="E331" i="1"/>
  <c r="E332" i="1"/>
  <c r="S332" i="1" s="1"/>
  <c r="E345" i="1"/>
  <c r="E347" i="1"/>
  <c r="S347" i="1" s="1"/>
  <c r="E349" i="1"/>
  <c r="S349" i="1" s="1"/>
  <c r="E353" i="1"/>
  <c r="S353" i="1" s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7" i="3"/>
  <c r="O17" i="3" s="1"/>
  <c r="D18" i="3"/>
  <c r="O18" i="3"/>
  <c r="Y92" i="1"/>
  <c r="Y363" i="1"/>
  <c r="L15" i="4"/>
  <c r="H36" i="4"/>
  <c r="T365" i="1"/>
  <c r="K3" i="3"/>
  <c r="H24" i="4"/>
  <c r="X365" i="1"/>
  <c r="Y365" i="1" s="1"/>
  <c r="I43" i="4"/>
  <c r="H44" i="4"/>
  <c r="H54" i="4"/>
  <c r="H55" i="4"/>
  <c r="D44" i="4"/>
  <c r="D56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H56" i="4"/>
  <c r="L44" i="4"/>
  <c r="K55" i="4"/>
  <c r="Y362" i="1"/>
  <c r="Y361" i="1"/>
  <c r="Y360" i="1"/>
  <c r="Y359" i="1"/>
  <c r="Y358" i="1"/>
  <c r="Y357" i="1"/>
  <c r="Y356" i="1"/>
  <c r="Y355" i="1"/>
  <c r="Y354" i="1"/>
  <c r="Y353" i="1"/>
  <c r="Y352" i="1"/>
  <c r="Y351" i="1"/>
  <c r="Y350" i="1"/>
  <c r="Y349" i="1"/>
  <c r="Y348" i="1"/>
  <c r="Y347" i="1"/>
  <c r="Y346" i="1"/>
  <c r="Y345" i="1"/>
  <c r="Y344" i="1"/>
  <c r="Y343" i="1"/>
  <c r="Y342" i="1"/>
  <c r="Y341" i="1"/>
  <c r="Y340" i="1"/>
  <c r="Y339" i="1"/>
  <c r="Y338" i="1"/>
  <c r="Y337" i="1"/>
  <c r="Y336" i="1"/>
  <c r="Y335" i="1"/>
  <c r="Y334" i="1"/>
  <c r="Y333" i="1"/>
  <c r="Y332" i="1"/>
  <c r="Y331" i="1"/>
  <c r="R331" i="1"/>
  <c r="Y330" i="1"/>
  <c r="Y329" i="1"/>
  <c r="Y328" i="1"/>
  <c r="Y327" i="1"/>
  <c r="Y326" i="1"/>
  <c r="Y325" i="1"/>
  <c r="Y324" i="1"/>
  <c r="Y323" i="1"/>
  <c r="R323" i="1"/>
  <c r="Y322" i="1"/>
  <c r="Y321" i="1"/>
  <c r="Y320" i="1"/>
  <c r="Y319" i="1"/>
  <c r="Y318" i="1"/>
  <c r="Y317" i="1"/>
  <c r="R317" i="1"/>
  <c r="Y316" i="1"/>
  <c r="R316" i="1"/>
  <c r="Y315" i="1"/>
  <c r="Y314" i="1"/>
  <c r="Y313" i="1"/>
  <c r="Y312" i="1"/>
  <c r="Y311" i="1"/>
  <c r="Y310" i="1"/>
  <c r="Y309" i="1"/>
  <c r="Y308" i="1"/>
  <c r="Y307" i="1"/>
  <c r="Y306" i="1"/>
  <c r="Y305" i="1"/>
  <c r="Y304" i="1"/>
  <c r="Y303" i="1"/>
  <c r="Y302" i="1"/>
  <c r="R302" i="1"/>
  <c r="Y301" i="1"/>
  <c r="Y300" i="1"/>
  <c r="Y299" i="1"/>
  <c r="Y298" i="1"/>
  <c r="Y297" i="1"/>
  <c r="Y296" i="1"/>
  <c r="Y295" i="1"/>
  <c r="Y294" i="1"/>
  <c r="Y293" i="1"/>
  <c r="Y292" i="1"/>
  <c r="Y291" i="1"/>
  <c r="R291" i="1"/>
  <c r="Y290" i="1"/>
  <c r="Y289" i="1"/>
  <c r="Y288" i="1"/>
  <c r="Y287" i="1"/>
  <c r="Y286" i="1"/>
  <c r="R286" i="1"/>
  <c r="Y285" i="1"/>
  <c r="Y284" i="1"/>
  <c r="Y283" i="1"/>
  <c r="R283" i="1"/>
  <c r="Y282" i="1"/>
  <c r="Y281" i="1"/>
  <c r="Y280" i="1"/>
  <c r="Y279" i="1"/>
  <c r="Y278" i="1"/>
  <c r="R278" i="1"/>
  <c r="Y277" i="1"/>
  <c r="Y276" i="1"/>
  <c r="R276" i="1"/>
  <c r="Y275" i="1"/>
  <c r="R275" i="1"/>
  <c r="Y274" i="1"/>
  <c r="Y273" i="1"/>
  <c r="Y272" i="1"/>
  <c r="Y271" i="1"/>
  <c r="Y270" i="1"/>
  <c r="R270" i="1"/>
  <c r="Y269" i="1"/>
  <c r="Y268" i="1"/>
  <c r="Y267" i="1"/>
  <c r="R267" i="1"/>
  <c r="Y266" i="1"/>
  <c r="Y265" i="1"/>
  <c r="Y264" i="1"/>
  <c r="Y263" i="1"/>
  <c r="Y262" i="1"/>
  <c r="R262" i="1"/>
  <c r="Y261" i="1"/>
  <c r="Y260" i="1"/>
  <c r="Y259" i="1"/>
  <c r="Y258" i="1"/>
  <c r="Y257" i="1"/>
  <c r="Y256" i="1"/>
  <c r="Y255" i="1"/>
  <c r="Y254" i="1"/>
  <c r="R254" i="1"/>
  <c r="Y253" i="1"/>
  <c r="Y252" i="1"/>
  <c r="Y251" i="1"/>
  <c r="R251" i="1"/>
  <c r="Y250" i="1"/>
  <c r="Y249" i="1"/>
  <c r="Y248" i="1"/>
  <c r="Y247" i="1"/>
  <c r="Y246" i="1"/>
  <c r="R246" i="1"/>
  <c r="Y245" i="1"/>
  <c r="R245" i="1"/>
  <c r="Y244" i="1"/>
  <c r="Y243" i="1"/>
  <c r="Y242" i="1"/>
  <c r="Y241" i="1"/>
  <c r="Y240" i="1"/>
  <c r="Y239" i="1"/>
  <c r="Y238" i="1"/>
  <c r="R238" i="1"/>
  <c r="Y237" i="1"/>
  <c r="Y236" i="1"/>
  <c r="Y235" i="1"/>
  <c r="R235" i="1"/>
  <c r="Y234" i="1"/>
  <c r="Y233" i="1"/>
  <c r="Y232" i="1"/>
  <c r="Y231" i="1"/>
  <c r="Y230" i="1"/>
  <c r="R230" i="1"/>
  <c r="Y229" i="1"/>
  <c r="Y228" i="1"/>
  <c r="Y227" i="1"/>
  <c r="Y226" i="1"/>
  <c r="Y225" i="1"/>
  <c r="Y224" i="1"/>
  <c r="Y223" i="1"/>
  <c r="Y222" i="1"/>
  <c r="R222" i="1"/>
  <c r="Y221" i="1"/>
  <c r="Y220" i="1"/>
  <c r="R220" i="1"/>
  <c r="Y219" i="1"/>
  <c r="R219" i="1"/>
  <c r="Y218" i="1"/>
  <c r="R218" i="1"/>
  <c r="Y217" i="1"/>
  <c r="Y216" i="1"/>
  <c r="R216" i="1"/>
  <c r="Y215" i="1"/>
  <c r="Y214" i="1"/>
  <c r="R214" i="1"/>
  <c r="Y213" i="1"/>
  <c r="Y212" i="1"/>
  <c r="Y211" i="1"/>
  <c r="R211" i="1"/>
  <c r="Y210" i="1"/>
  <c r="Y209" i="1"/>
  <c r="Y208" i="1"/>
  <c r="Y207" i="1"/>
  <c r="Y206" i="1"/>
  <c r="R206" i="1"/>
  <c r="Y205" i="1"/>
  <c r="Y204" i="1"/>
  <c r="Y203" i="1"/>
  <c r="R203" i="1"/>
  <c r="Y202" i="1"/>
  <c r="Y201" i="1"/>
  <c r="Y200" i="1"/>
  <c r="Y199" i="1"/>
  <c r="Y198" i="1"/>
  <c r="R198" i="1"/>
  <c r="Y197" i="1"/>
  <c r="Y196" i="1"/>
  <c r="Y195" i="1"/>
  <c r="R195" i="1"/>
  <c r="Y194" i="1"/>
  <c r="Y193" i="1"/>
  <c r="Y192" i="1"/>
  <c r="Y191" i="1"/>
  <c r="Y190" i="1"/>
  <c r="R190" i="1"/>
  <c r="Y189" i="1"/>
  <c r="Y188" i="1"/>
  <c r="R188" i="1"/>
  <c r="Y187" i="1"/>
  <c r="Y186" i="1"/>
  <c r="Y185" i="1"/>
  <c r="Y184" i="1"/>
  <c r="Y183" i="1"/>
  <c r="Y182" i="1"/>
  <c r="R182" i="1"/>
  <c r="Y181" i="1"/>
  <c r="R181" i="1"/>
  <c r="Y180" i="1"/>
  <c r="Y179" i="1"/>
  <c r="R179" i="1"/>
  <c r="Y178" i="1"/>
  <c r="Y177" i="1"/>
  <c r="Y176" i="1"/>
  <c r="Y175" i="1"/>
  <c r="Y174" i="1"/>
  <c r="R174" i="1"/>
  <c r="Y173" i="1"/>
  <c r="Y172" i="1"/>
  <c r="R172" i="1"/>
  <c r="Y171" i="1"/>
  <c r="R171" i="1"/>
  <c r="Y170" i="1"/>
  <c r="Y169" i="1"/>
  <c r="Y168" i="1"/>
  <c r="R168" i="1"/>
  <c r="Y167" i="1"/>
  <c r="Y166" i="1"/>
  <c r="R166" i="1"/>
  <c r="Y165" i="1"/>
  <c r="R165" i="1"/>
  <c r="Y164" i="1"/>
  <c r="Y163" i="1"/>
  <c r="Y162" i="1"/>
  <c r="Y161" i="1"/>
  <c r="Y160" i="1"/>
  <c r="R160" i="1"/>
  <c r="Y159" i="1"/>
  <c r="Y158" i="1"/>
  <c r="R158" i="1"/>
  <c r="Y157" i="1"/>
  <c r="Y156" i="1"/>
  <c r="R156" i="1"/>
  <c r="Y155" i="1"/>
  <c r="R155" i="1"/>
  <c r="Y154" i="1"/>
  <c r="Y153" i="1"/>
  <c r="R153" i="1"/>
  <c r="Y152" i="1"/>
  <c r="Y151" i="1"/>
  <c r="Y150" i="1"/>
  <c r="R150" i="1"/>
  <c r="Y149" i="1"/>
  <c r="Y148" i="1"/>
  <c r="R148" i="1"/>
  <c r="Y147" i="1"/>
  <c r="R147" i="1"/>
  <c r="Y146" i="1"/>
  <c r="Y145" i="1"/>
  <c r="Y144" i="1"/>
  <c r="R144" i="1"/>
  <c r="Y143" i="1"/>
  <c r="Y142" i="1"/>
  <c r="R142" i="1"/>
  <c r="Y141" i="1"/>
  <c r="Y140" i="1"/>
  <c r="Y139" i="1"/>
  <c r="R139" i="1"/>
  <c r="Y138" i="1"/>
  <c r="Y137" i="1"/>
  <c r="R137" i="1"/>
  <c r="Y136" i="1"/>
  <c r="Y135" i="1"/>
  <c r="Y134" i="1"/>
  <c r="R134" i="1"/>
  <c r="Y133" i="1"/>
  <c r="Y132" i="1"/>
  <c r="Y131" i="1"/>
  <c r="R131" i="1"/>
  <c r="Y130" i="1"/>
  <c r="Y129" i="1"/>
  <c r="Y128" i="1"/>
  <c r="R128" i="1"/>
  <c r="Y127" i="1"/>
  <c r="Y126" i="1"/>
  <c r="R126" i="1"/>
  <c r="Y125" i="1"/>
  <c r="R125" i="1"/>
  <c r="Y124" i="1"/>
  <c r="Y123" i="1"/>
  <c r="R123" i="1"/>
  <c r="Y122" i="1"/>
  <c r="Y121" i="1"/>
  <c r="R121" i="1"/>
  <c r="Y120" i="1"/>
  <c r="Y119" i="1"/>
  <c r="Y118" i="1"/>
  <c r="R118" i="1"/>
  <c r="Y117" i="1"/>
  <c r="Y116" i="1"/>
  <c r="Y115" i="1"/>
  <c r="R115" i="1"/>
  <c r="Y114" i="1"/>
  <c r="Y113" i="1"/>
  <c r="Y112" i="1"/>
  <c r="Y111" i="1"/>
  <c r="Y110" i="1"/>
  <c r="R110" i="1"/>
  <c r="Y109" i="1"/>
  <c r="R109" i="1"/>
  <c r="Y108" i="1"/>
  <c r="Y107" i="1"/>
  <c r="R107" i="1"/>
  <c r="Y106" i="1"/>
  <c r="Y105" i="1"/>
  <c r="Y104" i="1"/>
  <c r="Y103" i="1"/>
  <c r="Y102" i="1"/>
  <c r="R102" i="1"/>
  <c r="Y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Y93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Y84" i="1"/>
  <c r="Y83" i="1"/>
  <c r="R83" i="1"/>
  <c r="Y82" i="1"/>
  <c r="Y81" i="1"/>
  <c r="R81" i="1"/>
  <c r="Y80" i="1"/>
  <c r="Y79" i="1"/>
  <c r="Y78" i="1"/>
  <c r="R78" i="1"/>
  <c r="Y77" i="1"/>
  <c r="Y76" i="1"/>
  <c r="Y75" i="1"/>
  <c r="R75" i="1"/>
  <c r="Y74" i="1"/>
  <c r="Y73" i="1"/>
  <c r="R73" i="1"/>
  <c r="Y72" i="1"/>
  <c r="R72" i="1"/>
  <c r="Y71" i="1"/>
  <c r="Y70" i="1"/>
  <c r="R70" i="1"/>
  <c r="Y69" i="1"/>
  <c r="Y68" i="1"/>
  <c r="Y67" i="1"/>
  <c r="R67" i="1"/>
  <c r="Y66" i="1"/>
  <c r="Y65" i="1"/>
  <c r="R65" i="1"/>
  <c r="Y64" i="1"/>
  <c r="Y63" i="1"/>
  <c r="Y62" i="1"/>
  <c r="R62" i="1"/>
  <c r="Y61" i="1"/>
  <c r="R61" i="1"/>
  <c r="Y60" i="1"/>
  <c r="Y59" i="1"/>
  <c r="R59" i="1"/>
  <c r="Y58" i="1"/>
  <c r="Y57" i="1"/>
  <c r="R57" i="1"/>
  <c r="Y56" i="1"/>
  <c r="R56" i="1"/>
  <c r="Y55" i="1"/>
  <c r="Y54" i="1"/>
  <c r="R54" i="1"/>
  <c r="Y53" i="1"/>
  <c r="Y52" i="1"/>
  <c r="Y51" i="1"/>
  <c r="R51" i="1"/>
  <c r="Y50" i="1"/>
  <c r="Y49" i="1"/>
  <c r="R49" i="1"/>
  <c r="Y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5" i="1"/>
  <c r="Y34" i="1"/>
  <c r="R34" i="1"/>
  <c r="Y33" i="1"/>
  <c r="R33" i="1"/>
  <c r="Y32" i="1"/>
  <c r="R32" i="1"/>
  <c r="Y31" i="1"/>
  <c r="Y30" i="1"/>
  <c r="R30" i="1"/>
  <c r="Y29" i="1"/>
  <c r="Y28" i="1"/>
  <c r="Y27" i="1"/>
  <c r="R27" i="1"/>
  <c r="Y26" i="1"/>
  <c r="Y25" i="1"/>
  <c r="R25" i="1"/>
  <c r="Y24" i="1"/>
  <c r="Y23" i="1"/>
  <c r="Y22" i="1"/>
  <c r="R22" i="1"/>
  <c r="Y21" i="1"/>
  <c r="R21" i="1"/>
  <c r="Y20" i="1"/>
  <c r="Y19" i="1"/>
  <c r="R19" i="1"/>
  <c r="Y18" i="1"/>
  <c r="Y17" i="1"/>
  <c r="R17" i="1"/>
  <c r="Y16" i="1"/>
  <c r="R16" i="1"/>
  <c r="Y15" i="1"/>
  <c r="Y14" i="1"/>
  <c r="R14" i="1"/>
  <c r="Y13" i="1"/>
  <c r="Y12" i="1"/>
  <c r="R12" i="1"/>
  <c r="Y11" i="1"/>
  <c r="R11" i="1"/>
  <c r="Y10" i="1"/>
  <c r="R10" i="1"/>
  <c r="Y9" i="1"/>
  <c r="R9" i="1"/>
  <c r="Y8" i="1"/>
  <c r="R8" i="1"/>
  <c r="Y7" i="1"/>
  <c r="N2" i="1"/>
  <c r="Q2" i="1"/>
  <c r="M2" i="1"/>
  <c r="G53" i="4"/>
  <c r="C53" i="4"/>
  <c r="C33" i="4"/>
  <c r="G52" i="4"/>
  <c r="C52" i="4"/>
  <c r="C32" i="4"/>
  <c r="R306" i="1"/>
  <c r="R274" i="1"/>
  <c r="S132" i="1"/>
  <c r="S94" i="1"/>
  <c r="K52" i="4"/>
  <c r="C51" i="4"/>
  <c r="C31" i="4"/>
  <c r="G50" i="4"/>
  <c r="C50" i="4"/>
  <c r="C30" i="4"/>
  <c r="D7" i="3"/>
  <c r="O7" i="3" s="1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O9" i="3" s="1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 s="1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/>
  <c r="N17" i="3"/>
  <c r="N9" i="3"/>
  <c r="N16" i="3"/>
  <c r="N12" i="3"/>
  <c r="N8" i="3"/>
  <c r="E342" i="1"/>
  <c r="S342" i="1" s="1"/>
  <c r="S134" i="1"/>
  <c r="E334" i="1"/>
  <c r="R334" i="1"/>
  <c r="N11" i="3"/>
  <c r="N21" i="3"/>
  <c r="S345" i="1"/>
  <c r="S259" i="1"/>
  <c r="S123" i="1"/>
  <c r="S211" i="1"/>
  <c r="S179" i="1"/>
  <c r="S99" i="1"/>
  <c r="S315" i="1"/>
  <c r="S163" i="1"/>
  <c r="S313" i="1"/>
  <c r="S107" i="1"/>
  <c r="S27" i="1"/>
  <c r="S323" i="1"/>
  <c r="S139" i="1"/>
  <c r="S75" i="1"/>
  <c r="S34" i="1"/>
  <c r="S305" i="1"/>
  <c r="S262" i="1"/>
  <c r="S158" i="1"/>
  <c r="S11" i="1"/>
  <c r="E362" i="1"/>
  <c r="R362" i="1"/>
  <c r="E354" i="1"/>
  <c r="S354" i="1" s="1"/>
  <c r="R354" i="1"/>
  <c r="E346" i="1"/>
  <c r="E338" i="1"/>
  <c r="R338" i="1"/>
  <c r="E330" i="1"/>
  <c r="S330" i="1" s="1"/>
  <c r="R330" i="1"/>
  <c r="E322" i="1"/>
  <c r="S322" i="1" s="1"/>
  <c r="R322" i="1"/>
  <c r="R314" i="1"/>
  <c r="E314" i="1"/>
  <c r="S314" i="1" s="1"/>
  <c r="E298" i="1"/>
  <c r="R298" i="1"/>
  <c r="E290" i="1"/>
  <c r="S290" i="1" s="1"/>
  <c r="R290" i="1"/>
  <c r="E282" i="1"/>
  <c r="S282" i="1" s="1"/>
  <c r="R282" i="1"/>
  <c r="E266" i="1"/>
  <c r="S266" i="1" s="1"/>
  <c r="R266" i="1"/>
  <c r="E258" i="1"/>
  <c r="S258" i="1" s="1"/>
  <c r="R258" i="1"/>
  <c r="E250" i="1"/>
  <c r="S250" i="1" s="1"/>
  <c r="R250" i="1"/>
  <c r="R242" i="1"/>
  <c r="E242" i="1"/>
  <c r="S242" i="1" s="1"/>
  <c r="R226" i="1"/>
  <c r="E226" i="1"/>
  <c r="S226" i="1" s="1"/>
  <c r="R210" i="1"/>
  <c r="E210" i="1"/>
  <c r="S210" i="1" s="1"/>
  <c r="E202" i="1"/>
  <c r="S202" i="1" s="1"/>
  <c r="R202" i="1"/>
  <c r="R194" i="1"/>
  <c r="E194" i="1"/>
  <c r="S194" i="1" s="1"/>
  <c r="R186" i="1"/>
  <c r="E186" i="1"/>
  <c r="R178" i="1"/>
  <c r="E178" i="1"/>
  <c r="S178" i="1" s="1"/>
  <c r="R162" i="1"/>
  <c r="E162" i="1"/>
  <c r="S162" i="1" s="1"/>
  <c r="R154" i="1"/>
  <c r="E154" i="1"/>
  <c r="S154" i="1" s="1"/>
  <c r="E146" i="1"/>
  <c r="R146" i="1"/>
  <c r="E138" i="1"/>
  <c r="S138" i="1" s="1"/>
  <c r="R138" i="1"/>
  <c r="E130" i="1"/>
  <c r="S130" i="1" s="1"/>
  <c r="R130" i="1"/>
  <c r="E122" i="1"/>
  <c r="R122" i="1"/>
  <c r="R170" i="1"/>
  <c r="E114" i="1"/>
  <c r="S114" i="1" s="1"/>
  <c r="R114" i="1"/>
  <c r="E106" i="1"/>
  <c r="S106" i="1" s="1"/>
  <c r="R106" i="1"/>
  <c r="S90" i="1"/>
  <c r="R82" i="1"/>
  <c r="E82" i="1"/>
  <c r="R50" i="1"/>
  <c r="E50" i="1"/>
  <c r="S50" i="1" s="1"/>
  <c r="S42" i="1"/>
  <c r="E26" i="1"/>
  <c r="S26" i="1" s="1"/>
  <c r="R26" i="1"/>
  <c r="S96" i="1"/>
  <c r="E324" i="1"/>
  <c r="S324" i="1" s="1"/>
  <c r="R7" i="1"/>
  <c r="E7" i="1"/>
  <c r="E356" i="1"/>
  <c r="R356" i="1"/>
  <c r="R348" i="1"/>
  <c r="E348" i="1"/>
  <c r="S348" i="1" s="1"/>
  <c r="R340" i="1"/>
  <c r="E308" i="1"/>
  <c r="R308" i="1"/>
  <c r="E292" i="1"/>
  <c r="S292" i="1" s="1"/>
  <c r="R292" i="1"/>
  <c r="E268" i="1"/>
  <c r="S268" i="1" s="1"/>
  <c r="R268" i="1"/>
  <c r="E260" i="1"/>
  <c r="S260" i="1" s="1"/>
  <c r="R260" i="1"/>
  <c r="E252" i="1"/>
  <c r="R252" i="1"/>
  <c r="R244" i="1"/>
  <c r="E244" i="1"/>
  <c r="S244" i="1" s="1"/>
  <c r="R236" i="1"/>
  <c r="E236" i="1"/>
  <c r="S188" i="1"/>
  <c r="E74" i="1"/>
  <c r="E66" i="1"/>
  <c r="S66" i="1" s="1"/>
  <c r="E58" i="1"/>
  <c r="S58" i="1" s="1"/>
  <c r="R328" i="1"/>
  <c r="R344" i="1"/>
  <c r="E264" i="1"/>
  <c r="E240" i="1"/>
  <c r="S240" i="1" s="1"/>
  <c r="E256" i="1"/>
  <c r="S256" i="1" s="1"/>
  <c r="R256" i="1"/>
  <c r="R232" i="1"/>
  <c r="E232" i="1"/>
  <c r="S232" i="1" s="1"/>
  <c r="R224" i="1"/>
  <c r="E224" i="1"/>
  <c r="E208" i="1"/>
  <c r="R208" i="1"/>
  <c r="E200" i="1"/>
  <c r="S200" i="1" s="1"/>
  <c r="R200" i="1"/>
  <c r="E192" i="1"/>
  <c r="S192" i="1" s="1"/>
  <c r="R192" i="1"/>
  <c r="E136" i="1"/>
  <c r="S136" i="1" s="1"/>
  <c r="R136" i="1"/>
  <c r="R120" i="1"/>
  <c r="E120" i="1"/>
  <c r="S120" i="1" s="1"/>
  <c r="E104" i="1"/>
  <c r="S104" i="1" s="1"/>
  <c r="R104" i="1"/>
  <c r="E80" i="1"/>
  <c r="S80" i="1" s="1"/>
  <c r="R80" i="1"/>
  <c r="E64" i="1"/>
  <c r="S64" i="1" s="1"/>
  <c r="R64" i="1"/>
  <c r="R48" i="1"/>
  <c r="E48" i="1"/>
  <c r="R20" i="1"/>
  <c r="R76" i="1"/>
  <c r="R132" i="1"/>
  <c r="R184" i="1"/>
  <c r="R228" i="1"/>
  <c r="R248" i="1"/>
  <c r="E296" i="1"/>
  <c r="E212" i="1"/>
  <c r="S212" i="1" s="1"/>
  <c r="R36" i="1"/>
  <c r="R304" i="1"/>
  <c r="R336" i="1"/>
  <c r="E320" i="1"/>
  <c r="E204" i="1"/>
  <c r="S204" i="1" s="1"/>
  <c r="R204" i="1"/>
  <c r="E196" i="1"/>
  <c r="R196" i="1"/>
  <c r="R180" i="1"/>
  <c r="E180" i="1"/>
  <c r="S180" i="1" s="1"/>
  <c r="E164" i="1"/>
  <c r="S164" i="1" s="1"/>
  <c r="R164" i="1"/>
  <c r="E84" i="1"/>
  <c r="S84" i="1" s="1"/>
  <c r="R84" i="1"/>
  <c r="E28" i="1"/>
  <c r="R28" i="1"/>
  <c r="R112" i="1"/>
  <c r="E280" i="1"/>
  <c r="S280" i="1" s="1"/>
  <c r="E176" i="1"/>
  <c r="S176" i="1" s="1"/>
  <c r="E108" i="1"/>
  <c r="S108" i="1" s="1"/>
  <c r="E52" i="1"/>
  <c r="S52" i="1" s="1"/>
  <c r="O11" i="3"/>
  <c r="O21" i="3"/>
  <c r="O15" i="3"/>
  <c r="N23" i="3"/>
  <c r="D23" i="3"/>
  <c r="E11" i="3" s="1"/>
  <c r="O13" i="3"/>
  <c r="N15" i="3"/>
  <c r="N14" i="3"/>
  <c r="N13" i="3"/>
  <c r="D20" i="3"/>
  <c r="D14" i="3"/>
  <c r="O14" i="3" s="1"/>
  <c r="D19" i="3"/>
  <c r="S28" i="1"/>
  <c r="S236" i="1"/>
  <c r="S122" i="1"/>
  <c r="S296" i="1"/>
  <c r="S208" i="1"/>
  <c r="S320" i="1"/>
  <c r="S224" i="1"/>
  <c r="S74" i="1"/>
  <c r="S298" i="1"/>
  <c r="S338" i="1"/>
  <c r="S308" i="1"/>
  <c r="S196" i="1"/>
  <c r="S252" i="1"/>
  <c r="S186" i="1"/>
  <c r="S264" i="1"/>
  <c r="S146" i="1"/>
  <c r="S346" i="1"/>
  <c r="S48" i="1"/>
  <c r="S82" i="1"/>
  <c r="E15" i="3"/>
  <c r="E23" i="3"/>
  <c r="F10" i="3"/>
  <c r="G10" i="3" s="1"/>
  <c r="H10" i="3" s="1"/>
  <c r="I10" i="3" s="1"/>
  <c r="E21" i="3"/>
  <c r="F13" i="3"/>
  <c r="G13" i="3" s="1"/>
  <c r="H13" i="3" s="1"/>
  <c r="I13" i="3" s="1"/>
  <c r="E13" i="3"/>
  <c r="E19" i="3"/>
  <c r="O19" i="3"/>
  <c r="O20" i="3"/>
  <c r="E20" i="3"/>
  <c r="F8" i="3"/>
  <c r="G8" i="3" s="1"/>
  <c r="H8" i="3" s="1"/>
  <c r="I8" i="3" s="1"/>
  <c r="F19" i="3"/>
  <c r="G19" i="3"/>
  <c r="H19" i="3" s="1"/>
  <c r="I19" i="3" s="1"/>
  <c r="F20" i="3"/>
  <c r="G20" i="3"/>
  <c r="H20" i="3" s="1"/>
  <c r="I20" i="3" s="1"/>
  <c r="E8" i="3"/>
  <c r="F11" i="3"/>
  <c r="G11" i="3" s="1"/>
  <c r="H11" i="3" s="1"/>
  <c r="I11" i="3" s="1"/>
  <c r="F18" i="3"/>
  <c r="G18" i="3" s="1"/>
  <c r="H18" i="3" s="1"/>
  <c r="I18" i="3" s="1"/>
  <c r="E18" i="3"/>
  <c r="F15" i="3"/>
  <c r="G15" i="3" s="1"/>
  <c r="H15" i="3" s="1"/>
  <c r="I15" i="3" s="1"/>
  <c r="F21" i="3"/>
  <c r="G21" i="3" s="1"/>
  <c r="H21" i="3" s="1"/>
  <c r="I21" i="3" s="1"/>
  <c r="E10" i="3"/>
  <c r="E17" i="3"/>
  <c r="F17" i="3"/>
  <c r="G17" i="3" s="1"/>
  <c r="H17" i="3" s="1"/>
  <c r="I17" i="3" s="1"/>
  <c r="E12" i="3"/>
  <c r="O23" i="3"/>
  <c r="F16" i="3" l="1"/>
  <c r="G16" i="3" s="1"/>
  <c r="H16" i="3" s="1"/>
  <c r="I16" i="3" s="1"/>
  <c r="E7" i="3"/>
  <c r="F12" i="3"/>
  <c r="G12" i="3" s="1"/>
  <c r="H12" i="3" s="1"/>
  <c r="I12" i="3" s="1"/>
  <c r="E16" i="3"/>
  <c r="E9" i="3"/>
  <c r="F7" i="3"/>
  <c r="G7" i="3" s="1"/>
  <c r="F14" i="3"/>
  <c r="G14" i="3" s="1"/>
  <c r="H14" i="3" s="1"/>
  <c r="I14" i="3" s="1"/>
  <c r="E14" i="3"/>
  <c r="F9" i="3"/>
  <c r="G9" i="3" s="1"/>
  <c r="H9" i="3" s="1"/>
  <c r="I9" i="3" s="1"/>
  <c r="S359" i="1"/>
  <c r="S246" i="1"/>
  <c r="S230" i="1"/>
  <c r="S182" i="1"/>
  <c r="S167" i="1"/>
  <c r="S206" i="1"/>
  <c r="S23" i="1"/>
  <c r="S311" i="1"/>
  <c r="S231" i="1"/>
  <c r="S326" i="1"/>
  <c r="S222" i="1"/>
  <c r="S198" i="1"/>
  <c r="S174" i="1"/>
  <c r="S355" i="1"/>
  <c r="S339" i="1"/>
  <c r="S340" i="1"/>
  <c r="S362" i="1"/>
  <c r="S331" i="1"/>
  <c r="S318" i="1"/>
  <c r="S294" i="1"/>
  <c r="S336" i="1"/>
  <c r="S334" i="1"/>
  <c r="S278" i="1"/>
  <c r="S254" i="1"/>
  <c r="S190" i="1"/>
  <c r="R357" i="1"/>
  <c r="R349" i="1"/>
  <c r="R341" i="1"/>
  <c r="R325" i="1"/>
  <c r="R301" i="1"/>
  <c r="R285" i="1"/>
  <c r="R277" i="1"/>
  <c r="R269" i="1"/>
  <c r="R261" i="1"/>
  <c r="R361" i="1"/>
  <c r="R351" i="1"/>
  <c r="R343" i="1"/>
  <c r="R327" i="1"/>
  <c r="R319" i="1"/>
  <c r="R295" i="1"/>
  <c r="R271" i="1"/>
  <c r="R263" i="1"/>
  <c r="R247" i="1"/>
  <c r="R223" i="1"/>
  <c r="R215" i="1"/>
  <c r="R207" i="1"/>
  <c r="R183" i="1"/>
  <c r="R159" i="1"/>
  <c r="R151" i="1"/>
  <c r="R143" i="1"/>
  <c r="R135" i="1"/>
  <c r="R127" i="1"/>
  <c r="R119" i="1"/>
  <c r="R111" i="1"/>
  <c r="R95" i="1"/>
  <c r="R79" i="1"/>
  <c r="R31" i="1"/>
  <c r="R15" i="1"/>
  <c r="Q365" i="1"/>
  <c r="R197" i="1"/>
  <c r="R229" i="1"/>
  <c r="E327" i="1"/>
  <c r="S327" i="1" s="1"/>
  <c r="E277" i="1"/>
  <c r="S277" i="1" s="1"/>
  <c r="E221" i="1"/>
  <c r="S221" i="1" s="1"/>
  <c r="E205" i="1"/>
  <c r="S205" i="1" s="1"/>
  <c r="E69" i="1"/>
  <c r="S69" i="1" s="1"/>
  <c r="E357" i="1"/>
  <c r="S357" i="1" s="1"/>
  <c r="E350" i="1"/>
  <c r="S350" i="1" s="1"/>
  <c r="R77" i="1"/>
  <c r="E341" i="1"/>
  <c r="S341" i="1" s="1"/>
  <c r="E285" i="1"/>
  <c r="S285" i="1" s="1"/>
  <c r="E111" i="1"/>
  <c r="S111" i="1" s="1"/>
  <c r="E85" i="1"/>
  <c r="S85" i="1" s="1"/>
  <c r="R310" i="1"/>
  <c r="R333" i="1"/>
  <c r="R287" i="1"/>
  <c r="R71" i="1"/>
  <c r="E207" i="1"/>
  <c r="S207" i="1" s="1"/>
  <c r="R13" i="1"/>
  <c r="R117" i="1"/>
  <c r="R253" i="1"/>
  <c r="E361" i="1"/>
  <c r="S361" i="1" s="1"/>
  <c r="E149" i="1"/>
  <c r="S149" i="1" s="1"/>
  <c r="E133" i="1"/>
  <c r="S133" i="1" s="1"/>
  <c r="R321" i="1"/>
  <c r="R279" i="1"/>
  <c r="R358" i="1"/>
  <c r="R53" i="1"/>
  <c r="R93" i="1"/>
  <c r="E213" i="1"/>
  <c r="S213" i="1" s="1"/>
  <c r="R189" i="1"/>
  <c r="E269" i="1"/>
  <c r="S269" i="1" s="1"/>
  <c r="R239" i="1"/>
  <c r="S191" i="1"/>
  <c r="S306" i="1"/>
  <c r="S358" i="1"/>
  <c r="E343" i="1"/>
  <c r="E303" i="1"/>
  <c r="S303" i="1" s="1"/>
  <c r="E247" i="1"/>
  <c r="S247" i="1" s="1"/>
  <c r="E103" i="1"/>
  <c r="S103" i="1" s="1"/>
  <c r="E31" i="1"/>
  <c r="S31" i="1" s="1"/>
  <c r="S20" i="1"/>
  <c r="E15" i="1"/>
  <c r="S15" i="1" s="1"/>
  <c r="R335" i="1"/>
  <c r="R63" i="1"/>
  <c r="S356" i="1"/>
  <c r="R87" i="1"/>
  <c r="E295" i="1"/>
  <c r="S295" i="1" s="1"/>
  <c r="E263" i="1"/>
  <c r="S263" i="1" s="1"/>
  <c r="E159" i="1"/>
  <c r="E151" i="1"/>
  <c r="S151" i="1" s="1"/>
  <c r="E95" i="1"/>
  <c r="S95" i="1" s="1"/>
  <c r="E79" i="1"/>
  <c r="S79" i="1" s="1"/>
  <c r="R359" i="1"/>
  <c r="R311" i="1"/>
  <c r="R199" i="1"/>
  <c r="R55" i="1"/>
  <c r="S291" i="1"/>
  <c r="R175" i="1"/>
  <c r="E351" i="1"/>
  <c r="S351" i="1" s="1"/>
  <c r="E271" i="1"/>
  <c r="S271" i="1" s="1"/>
  <c r="E143" i="1"/>
  <c r="S143" i="1" s="1"/>
  <c r="E135" i="1"/>
  <c r="S135" i="1" s="1"/>
  <c r="R231" i="1"/>
  <c r="R47" i="1"/>
  <c r="R23" i="1"/>
  <c r="E127" i="1"/>
  <c r="E39" i="1"/>
  <c r="R191" i="1"/>
  <c r="S38" i="1"/>
  <c r="E223" i="1"/>
  <c r="S223" i="1" s="1"/>
  <c r="E119" i="1"/>
  <c r="S119" i="1" s="1"/>
  <c r="E365" i="1"/>
  <c r="F177" i="1" s="1"/>
  <c r="E319" i="1"/>
  <c r="S319" i="1" s="1"/>
  <c r="E215" i="1"/>
  <c r="S215" i="1" s="1"/>
  <c r="E183" i="1"/>
  <c r="S183" i="1" s="1"/>
  <c r="R167" i="1"/>
  <c r="F338" i="1"/>
  <c r="F222" i="1"/>
  <c r="I350" i="1"/>
  <c r="I233" i="1"/>
  <c r="G27" i="1"/>
  <c r="H27" i="1" s="1"/>
  <c r="F24" i="1"/>
  <c r="I104" i="1"/>
  <c r="I84" i="1"/>
  <c r="F84" i="1"/>
  <c r="G43" i="1"/>
  <c r="H43" i="1" s="1"/>
  <c r="F230" i="1"/>
  <c r="I281" i="1"/>
  <c r="F108" i="1"/>
  <c r="G53" i="1"/>
  <c r="H53" i="1" s="1"/>
  <c r="G309" i="1"/>
  <c r="H309" i="1" s="1"/>
  <c r="G128" i="1"/>
  <c r="H128" i="1" s="1"/>
  <c r="I210" i="1"/>
  <c r="G34" i="1"/>
  <c r="H34" i="1" s="1"/>
  <c r="G100" i="1"/>
  <c r="H100" i="1" s="1"/>
  <c r="I47" i="1"/>
  <c r="G77" i="1"/>
  <c r="H77" i="1" s="1"/>
  <c r="I171" i="1"/>
  <c r="I243" i="1"/>
  <c r="G102" i="1"/>
  <c r="H102" i="1" s="1"/>
  <c r="I170" i="1"/>
  <c r="I44" i="1"/>
  <c r="G172" i="1"/>
  <c r="H172" i="1" s="1"/>
  <c r="G141" i="1"/>
  <c r="H141" i="1" s="1"/>
  <c r="I81" i="1"/>
  <c r="G104" i="1"/>
  <c r="H104" i="1" s="1"/>
  <c r="F284" i="1"/>
  <c r="I302" i="1"/>
  <c r="F328" i="1"/>
  <c r="G337" i="1"/>
  <c r="H337" i="1" s="1"/>
  <c r="I101" i="1"/>
  <c r="F349" i="1"/>
  <c r="I339" i="1"/>
  <c r="F166" i="1"/>
  <c r="F73" i="1"/>
  <c r="G286" i="1"/>
  <c r="H286" i="1" s="1"/>
  <c r="I318" i="1"/>
  <c r="F159" i="1"/>
  <c r="F137" i="1"/>
  <c r="G155" i="1"/>
  <c r="H155" i="1" s="1"/>
  <c r="G340" i="1"/>
  <c r="H340" i="1" s="1"/>
  <c r="F9" i="1"/>
  <c r="I157" i="1"/>
  <c r="G270" i="1"/>
  <c r="H270" i="1" s="1"/>
  <c r="G111" i="1"/>
  <c r="H111" i="1" s="1"/>
  <c r="G17" i="1"/>
  <c r="H17" i="1" s="1"/>
  <c r="I167" i="1"/>
  <c r="G283" i="1"/>
  <c r="H283" i="1" s="1"/>
  <c r="I307" i="1"/>
  <c r="I204" i="1"/>
  <c r="I102" i="1"/>
  <c r="F217" i="1"/>
  <c r="G295" i="1"/>
  <c r="H295" i="1" s="1"/>
  <c r="I98" i="1"/>
  <c r="F182" i="1"/>
  <c r="F307" i="1"/>
  <c r="F265" i="1"/>
  <c r="F353" i="1"/>
  <c r="F110" i="1"/>
  <c r="I247" i="1"/>
  <c r="I216" i="1"/>
  <c r="F95" i="1"/>
  <c r="F225" i="1"/>
  <c r="F201" i="1"/>
  <c r="F141" i="1"/>
  <c r="F233" i="1"/>
  <c r="R365" i="1"/>
  <c r="L53" i="4"/>
  <c r="L56" i="4"/>
  <c r="G23" i="3" l="1"/>
  <c r="H7" i="3"/>
  <c r="I94" i="1"/>
  <c r="I300" i="1"/>
  <c r="I288" i="1"/>
  <c r="F116" i="1"/>
  <c r="I109" i="1"/>
  <c r="J109" i="1" s="1"/>
  <c r="F71" i="1"/>
  <c r="F193" i="1"/>
  <c r="F351" i="1"/>
  <c r="I95" i="1"/>
  <c r="I142" i="1"/>
  <c r="F35" i="1"/>
  <c r="F235" i="1"/>
  <c r="I276" i="1"/>
  <c r="J276" i="1" s="1"/>
  <c r="F50" i="1"/>
  <c r="I18" i="1"/>
  <c r="J18" i="1" s="1"/>
  <c r="I214" i="1"/>
  <c r="J214" i="1" s="1"/>
  <c r="G342" i="1"/>
  <c r="H342" i="1" s="1"/>
  <c r="G30" i="1"/>
  <c r="H30" i="1" s="1"/>
  <c r="G281" i="1"/>
  <c r="H281" i="1" s="1"/>
  <c r="G121" i="1"/>
  <c r="H121" i="1" s="1"/>
  <c r="G126" i="1"/>
  <c r="H126" i="1" s="1"/>
  <c r="I103" i="1"/>
  <c r="J103" i="1" s="1"/>
  <c r="I289" i="1"/>
  <c r="J289" i="1" s="1"/>
  <c r="F60" i="1"/>
  <c r="I335" i="1"/>
  <c r="I246" i="1"/>
  <c r="G239" i="1"/>
  <c r="H239" i="1" s="1"/>
  <c r="G230" i="1"/>
  <c r="H230" i="1" s="1"/>
  <c r="G60" i="1"/>
  <c r="H60" i="1" s="1"/>
  <c r="I241" i="1"/>
  <c r="J241" i="1" s="1"/>
  <c r="I173" i="1"/>
  <c r="J173" i="1" s="1"/>
  <c r="I129" i="1"/>
  <c r="J129" i="1" s="1"/>
  <c r="G143" i="1"/>
  <c r="H143" i="1" s="1"/>
  <c r="G316" i="1"/>
  <c r="H316" i="1" s="1"/>
  <c r="G178" i="1"/>
  <c r="H178" i="1" s="1"/>
  <c r="G80" i="1"/>
  <c r="H80" i="1" s="1"/>
  <c r="F86" i="1"/>
  <c r="G51" i="1"/>
  <c r="H51" i="1" s="1"/>
  <c r="F234" i="1"/>
  <c r="I22" i="1"/>
  <c r="J22" i="1" s="1"/>
  <c r="F168" i="1"/>
  <c r="F93" i="1"/>
  <c r="F220" i="1"/>
  <c r="G223" i="1"/>
  <c r="H223" i="1" s="1"/>
  <c r="F278" i="1"/>
  <c r="F330" i="1"/>
  <c r="F54" i="1"/>
  <c r="G254" i="1"/>
  <c r="H254" i="1" s="1"/>
  <c r="G269" i="1"/>
  <c r="H269" i="1" s="1"/>
  <c r="G148" i="1"/>
  <c r="H148" i="1" s="1"/>
  <c r="G122" i="1"/>
  <c r="H122" i="1" s="1"/>
  <c r="I121" i="1"/>
  <c r="F317" i="1"/>
  <c r="G31" i="1"/>
  <c r="H31" i="1" s="1"/>
  <c r="G101" i="1"/>
  <c r="H101" i="1" s="1"/>
  <c r="G268" i="1"/>
  <c r="H268" i="1" s="1"/>
  <c r="G272" i="1"/>
  <c r="H272" i="1" s="1"/>
  <c r="F172" i="1"/>
  <c r="F221" i="1"/>
  <c r="I72" i="1"/>
  <c r="J72" i="1" s="1"/>
  <c r="I41" i="1"/>
  <c r="J41" i="1" s="1"/>
  <c r="F321" i="1"/>
  <c r="I133" i="1"/>
  <c r="J133" i="1" s="1"/>
  <c r="I222" i="1"/>
  <c r="J222" i="1" s="1"/>
  <c r="I203" i="1"/>
  <c r="G105" i="1"/>
  <c r="H105" i="1" s="1"/>
  <c r="I40" i="1"/>
  <c r="G362" i="1"/>
  <c r="H362" i="1" s="1"/>
  <c r="G221" i="1"/>
  <c r="H221" i="1" s="1"/>
  <c r="G346" i="1"/>
  <c r="H346" i="1" s="1"/>
  <c r="I160" i="1"/>
  <c r="J160" i="1" s="1"/>
  <c r="G79" i="1"/>
  <c r="H79" i="1" s="1"/>
  <c r="G217" i="1"/>
  <c r="H217" i="1" s="1"/>
  <c r="G159" i="1"/>
  <c r="H159" i="1" s="1"/>
  <c r="I348" i="1"/>
  <c r="G210" i="1"/>
  <c r="H210" i="1" s="1"/>
  <c r="F27" i="1"/>
  <c r="G123" i="1"/>
  <c r="H123" i="1" s="1"/>
  <c r="G38" i="1"/>
  <c r="H38" i="1" s="1"/>
  <c r="G86" i="1"/>
  <c r="H86" i="1" s="1"/>
  <c r="G255" i="1"/>
  <c r="H255" i="1" s="1"/>
  <c r="F255" i="1"/>
  <c r="F57" i="1"/>
  <c r="G75" i="1"/>
  <c r="H75" i="1" s="1"/>
  <c r="F354" i="1"/>
  <c r="I287" i="1"/>
  <c r="J287" i="1" s="1"/>
  <c r="I10" i="1"/>
  <c r="J10" i="1" s="1"/>
  <c r="F348" i="1"/>
  <c r="G277" i="1"/>
  <c r="H277" i="1" s="1"/>
  <c r="G151" i="1"/>
  <c r="H151" i="1" s="1"/>
  <c r="F246" i="1"/>
  <c r="G350" i="1"/>
  <c r="H350" i="1" s="1"/>
  <c r="G323" i="1"/>
  <c r="H323" i="1" s="1"/>
  <c r="G215" i="1"/>
  <c r="H215" i="1" s="1"/>
  <c r="F334" i="1"/>
  <c r="I122" i="1"/>
  <c r="J122" i="1" s="1"/>
  <c r="G130" i="1"/>
  <c r="H130" i="1" s="1"/>
  <c r="G165" i="1"/>
  <c r="H165" i="1" s="1"/>
  <c r="F155" i="1"/>
  <c r="G276" i="1"/>
  <c r="H276" i="1" s="1"/>
  <c r="I77" i="1"/>
  <c r="J77" i="1" s="1"/>
  <c r="G85" i="1"/>
  <c r="H85" i="1" s="1"/>
  <c r="I79" i="1"/>
  <c r="J79" i="1" s="1"/>
  <c r="F292" i="1"/>
  <c r="G271" i="1"/>
  <c r="H271" i="1" s="1"/>
  <c r="F30" i="1"/>
  <c r="F85" i="1"/>
  <c r="I169" i="1"/>
  <c r="J169" i="1" s="1"/>
  <c r="F87" i="1"/>
  <c r="F296" i="1"/>
  <c r="F191" i="1"/>
  <c r="F242" i="1"/>
  <c r="G327" i="1"/>
  <c r="H327" i="1" s="1"/>
  <c r="I264" i="1"/>
  <c r="J264" i="1" s="1"/>
  <c r="I315" i="1"/>
  <c r="J315" i="1" s="1"/>
  <c r="F260" i="1"/>
  <c r="G301" i="1"/>
  <c r="H301" i="1" s="1"/>
  <c r="F111" i="1"/>
  <c r="I176" i="1"/>
  <c r="J176" i="1" s="1"/>
  <c r="I132" i="1"/>
  <c r="J132" i="1" s="1"/>
  <c r="G35" i="1"/>
  <c r="H35" i="1" s="1"/>
  <c r="G318" i="1"/>
  <c r="H318" i="1" s="1"/>
  <c r="G152" i="1"/>
  <c r="H152" i="1" s="1"/>
  <c r="F250" i="1"/>
  <c r="G192" i="1"/>
  <c r="H192" i="1" s="1"/>
  <c r="G124" i="1"/>
  <c r="H124" i="1" s="1"/>
  <c r="G103" i="1"/>
  <c r="H103" i="1" s="1"/>
  <c r="G214" i="1"/>
  <c r="H214" i="1" s="1"/>
  <c r="G334" i="1"/>
  <c r="H334" i="1" s="1"/>
  <c r="F310" i="1"/>
  <c r="G52" i="1"/>
  <c r="H52" i="1" s="1"/>
  <c r="G193" i="1"/>
  <c r="H193" i="1" s="1"/>
  <c r="F104" i="1"/>
  <c r="G251" i="1"/>
  <c r="H251" i="1" s="1"/>
  <c r="I174" i="1"/>
  <c r="J174" i="1" s="1"/>
  <c r="I92" i="1"/>
  <c r="J92" i="1" s="1"/>
  <c r="I329" i="1"/>
  <c r="I234" i="1"/>
  <c r="J234" i="1" s="1"/>
  <c r="I74" i="1"/>
  <c r="J74" i="1" s="1"/>
  <c r="F329" i="1"/>
  <c r="G256" i="1"/>
  <c r="H256" i="1" s="1"/>
  <c r="I304" i="1"/>
  <c r="J304" i="1" s="1"/>
  <c r="I256" i="1"/>
  <c r="J256" i="1" s="1"/>
  <c r="G114" i="1"/>
  <c r="H114" i="1" s="1"/>
  <c r="I267" i="1"/>
  <c r="G22" i="1"/>
  <c r="H22" i="1" s="1"/>
  <c r="G343" i="1"/>
  <c r="H343" i="1" s="1"/>
  <c r="G237" i="1"/>
  <c r="H237" i="1" s="1"/>
  <c r="G352" i="1"/>
  <c r="H352" i="1" s="1"/>
  <c r="G26" i="1"/>
  <c r="H26" i="1" s="1"/>
  <c r="I217" i="1"/>
  <c r="J217" i="1" s="1"/>
  <c r="G263" i="1"/>
  <c r="H263" i="1" s="1"/>
  <c r="I255" i="1"/>
  <c r="G241" i="1"/>
  <c r="H241" i="1" s="1"/>
  <c r="G41" i="1"/>
  <c r="H41" i="1" s="1"/>
  <c r="I125" i="1"/>
  <c r="G351" i="1"/>
  <c r="H351" i="1" s="1"/>
  <c r="F100" i="1"/>
  <c r="G212" i="1"/>
  <c r="H212" i="1" s="1"/>
  <c r="F187" i="1"/>
  <c r="I201" i="1"/>
  <c r="G317" i="1"/>
  <c r="H317" i="1" s="1"/>
  <c r="F283" i="1"/>
  <c r="F231" i="1"/>
  <c r="I139" i="1"/>
  <c r="J139" i="1" s="1"/>
  <c r="F33" i="1"/>
  <c r="F105" i="1"/>
  <c r="F261" i="1"/>
  <c r="I295" i="1"/>
  <c r="F96" i="1"/>
  <c r="G168" i="1"/>
  <c r="H168" i="1" s="1"/>
  <c r="G7" i="1"/>
  <c r="H7" i="1" s="1"/>
  <c r="F323" i="1"/>
  <c r="F199" i="1"/>
  <c r="G93" i="1"/>
  <c r="H93" i="1" s="1"/>
  <c r="G110" i="1"/>
  <c r="H110" i="1" s="1"/>
  <c r="F134" i="1"/>
  <c r="G315" i="1"/>
  <c r="H315" i="1" s="1"/>
  <c r="G208" i="1"/>
  <c r="H208" i="1" s="1"/>
  <c r="I185" i="1"/>
  <c r="J185" i="1" s="1"/>
  <c r="I272" i="1"/>
  <c r="J272" i="1" s="1"/>
  <c r="F275" i="1"/>
  <c r="I282" i="1"/>
  <c r="J282" i="1" s="1"/>
  <c r="F264" i="1"/>
  <c r="F61" i="1"/>
  <c r="I9" i="1"/>
  <c r="J9" i="1" s="1"/>
  <c r="F58" i="1"/>
  <c r="F64" i="1"/>
  <c r="I361" i="1"/>
  <c r="J361" i="1" s="1"/>
  <c r="I240" i="1"/>
  <c r="J240" i="1" s="1"/>
  <c r="F144" i="1"/>
  <c r="G187" i="1"/>
  <c r="H187" i="1" s="1"/>
  <c r="G243" i="1"/>
  <c r="H243" i="1" s="1"/>
  <c r="F319" i="1"/>
  <c r="G117" i="1"/>
  <c r="H117" i="1" s="1"/>
  <c r="G320" i="1"/>
  <c r="H320" i="1" s="1"/>
  <c r="F285" i="1"/>
  <c r="G42" i="1"/>
  <c r="H42" i="1" s="1"/>
  <c r="G57" i="1"/>
  <c r="H57" i="1" s="1"/>
  <c r="G305" i="1"/>
  <c r="H305" i="1" s="1"/>
  <c r="F280" i="1"/>
  <c r="I155" i="1"/>
  <c r="J155" i="1" s="1"/>
  <c r="I356" i="1"/>
  <c r="J356" i="1" s="1"/>
  <c r="I205" i="1"/>
  <c r="J205" i="1" s="1"/>
  <c r="G54" i="1"/>
  <c r="H54" i="1" s="1"/>
  <c r="I51" i="1"/>
  <c r="J51" i="1" s="1"/>
  <c r="F203" i="1"/>
  <c r="G245" i="1"/>
  <c r="H245" i="1" s="1"/>
  <c r="G129" i="1"/>
  <c r="H129" i="1" s="1"/>
  <c r="I322" i="1"/>
  <c r="G226" i="1"/>
  <c r="H226" i="1" s="1"/>
  <c r="G139" i="1"/>
  <c r="H139" i="1" s="1"/>
  <c r="I168" i="1"/>
  <c r="F322" i="1"/>
  <c r="G347" i="1"/>
  <c r="H347" i="1" s="1"/>
  <c r="G37" i="1"/>
  <c r="H37" i="1" s="1"/>
  <c r="I31" i="1"/>
  <c r="I208" i="1"/>
  <c r="J208" i="1" s="1"/>
  <c r="G246" i="1"/>
  <c r="H246" i="1" s="1"/>
  <c r="G55" i="1"/>
  <c r="H55" i="1" s="1"/>
  <c r="F47" i="1"/>
  <c r="G74" i="1"/>
  <c r="H74" i="1" s="1"/>
  <c r="I50" i="1"/>
  <c r="J50" i="1" s="1"/>
  <c r="G181" i="1"/>
  <c r="H181" i="1" s="1"/>
  <c r="G82" i="1"/>
  <c r="H82" i="1" s="1"/>
  <c r="G257" i="1"/>
  <c r="H257" i="1" s="1"/>
  <c r="G73" i="1"/>
  <c r="H73" i="1" s="1"/>
  <c r="F204" i="1"/>
  <c r="G167" i="1"/>
  <c r="H167" i="1" s="1"/>
  <c r="G357" i="1"/>
  <c r="H357" i="1" s="1"/>
  <c r="G278" i="1"/>
  <c r="H278" i="1" s="1"/>
  <c r="G177" i="1"/>
  <c r="H177" i="1" s="1"/>
  <c r="G132" i="1"/>
  <c r="H132" i="1" s="1"/>
  <c r="I299" i="1"/>
  <c r="G232" i="1"/>
  <c r="H232" i="1" s="1"/>
  <c r="G220" i="1"/>
  <c r="H220" i="1" s="1"/>
  <c r="I277" i="1"/>
  <c r="J277" i="1" s="1"/>
  <c r="G125" i="1"/>
  <c r="H125" i="1" s="1"/>
  <c r="F333" i="1"/>
  <c r="F113" i="1"/>
  <c r="F125" i="1"/>
  <c r="F287" i="1"/>
  <c r="I29" i="1"/>
  <c r="I99" i="1"/>
  <c r="J99" i="1" s="1"/>
  <c r="F32" i="1"/>
  <c r="I137" i="1"/>
  <c r="J137" i="1" s="1"/>
  <c r="F270" i="1"/>
  <c r="I343" i="1"/>
  <c r="J343" i="1" s="1"/>
  <c r="G94" i="1"/>
  <c r="H94" i="1" s="1"/>
  <c r="I344" i="1"/>
  <c r="J344" i="1" s="1"/>
  <c r="I107" i="1"/>
  <c r="J107" i="1" s="1"/>
  <c r="I43" i="1"/>
  <c r="J43" i="1" s="1"/>
  <c r="I311" i="1"/>
  <c r="J311" i="1" s="1"/>
  <c r="G307" i="1"/>
  <c r="H307" i="1" s="1"/>
  <c r="F23" i="1"/>
  <c r="G184" i="1"/>
  <c r="H184" i="1" s="1"/>
  <c r="F360" i="1"/>
  <c r="I27" i="1"/>
  <c r="J27" i="1" s="1"/>
  <c r="G312" i="1"/>
  <c r="H312" i="1" s="1"/>
  <c r="I131" i="1"/>
  <c r="I193" i="1"/>
  <c r="J193" i="1" s="1"/>
  <c r="F229" i="1"/>
  <c r="F94" i="1"/>
  <c r="G321" i="1"/>
  <c r="H321" i="1" s="1"/>
  <c r="I268" i="1"/>
  <c r="J268" i="1" s="1"/>
  <c r="F16" i="1"/>
  <c r="F197" i="1"/>
  <c r="F10" i="1"/>
  <c r="G12" i="1"/>
  <c r="H12" i="1" s="1"/>
  <c r="G354" i="1"/>
  <c r="H354" i="1" s="1"/>
  <c r="G140" i="1"/>
  <c r="H140" i="1" s="1"/>
  <c r="F76" i="1"/>
  <c r="F15" i="1"/>
  <c r="I90" i="1"/>
  <c r="F89" i="1"/>
  <c r="G250" i="1"/>
  <c r="H250" i="1" s="1"/>
  <c r="F158" i="1"/>
  <c r="F165" i="1"/>
  <c r="G297" i="1"/>
  <c r="H297" i="1" s="1"/>
  <c r="I244" i="1"/>
  <c r="J244" i="1" s="1"/>
  <c r="I349" i="1"/>
  <c r="G360" i="1"/>
  <c r="H360" i="1" s="1"/>
  <c r="G83" i="1"/>
  <c r="H83" i="1" s="1"/>
  <c r="F244" i="1"/>
  <c r="G294" i="1"/>
  <c r="H294" i="1" s="1"/>
  <c r="G84" i="1"/>
  <c r="H84" i="1" s="1"/>
  <c r="I265" i="1"/>
  <c r="J265" i="1" s="1"/>
  <c r="F290" i="1"/>
  <c r="G36" i="1"/>
  <c r="H36" i="1" s="1"/>
  <c r="G190" i="1"/>
  <c r="H190" i="1" s="1"/>
  <c r="G47" i="1"/>
  <c r="H47" i="1" s="1"/>
  <c r="G285" i="1"/>
  <c r="H285" i="1" s="1"/>
  <c r="I354" i="1"/>
  <c r="J354" i="1" s="1"/>
  <c r="G116" i="1"/>
  <c r="H116" i="1" s="1"/>
  <c r="G338" i="1"/>
  <c r="H338" i="1" s="1"/>
  <c r="G69" i="1"/>
  <c r="H69" i="1" s="1"/>
  <c r="I195" i="1"/>
  <c r="I202" i="1"/>
  <c r="G162" i="1"/>
  <c r="H162" i="1" s="1"/>
  <c r="F294" i="1"/>
  <c r="G203" i="1"/>
  <c r="H203" i="1" s="1"/>
  <c r="F70" i="1"/>
  <c r="F248" i="1"/>
  <c r="I360" i="1"/>
  <c r="J360" i="1" s="1"/>
  <c r="I144" i="1"/>
  <c r="F133" i="1"/>
  <c r="F53" i="1"/>
  <c r="I231" i="1"/>
  <c r="J231" i="1" s="1"/>
  <c r="I83" i="1"/>
  <c r="J83" i="1" s="1"/>
  <c r="I249" i="1"/>
  <c r="J249" i="1" s="1"/>
  <c r="I42" i="1"/>
  <c r="J42" i="1" s="1"/>
  <c r="F347" i="1"/>
  <c r="I117" i="1"/>
  <c r="I305" i="1"/>
  <c r="F62" i="1"/>
  <c r="G56" i="1"/>
  <c r="H56" i="1" s="1"/>
  <c r="G280" i="1"/>
  <c r="H280" i="1" s="1"/>
  <c r="F313" i="1"/>
  <c r="G336" i="1"/>
  <c r="H336" i="1" s="1"/>
  <c r="G156" i="1"/>
  <c r="H156" i="1" s="1"/>
  <c r="G169" i="1"/>
  <c r="H169" i="1" s="1"/>
  <c r="F344" i="1"/>
  <c r="F213" i="1"/>
  <c r="I36" i="1"/>
  <c r="J36" i="1" s="1"/>
  <c r="F46" i="1"/>
  <c r="I279" i="1"/>
  <c r="J279" i="1" s="1"/>
  <c r="I100" i="1"/>
  <c r="J100" i="1" s="1"/>
  <c r="F31" i="1"/>
  <c r="F195" i="1"/>
  <c r="G89" i="1"/>
  <c r="H89" i="1" s="1"/>
  <c r="G356" i="1"/>
  <c r="H356" i="1" s="1"/>
  <c r="F38" i="1"/>
  <c r="F286" i="1"/>
  <c r="F150" i="1"/>
  <c r="G173" i="1"/>
  <c r="H173" i="1" s="1"/>
  <c r="I93" i="1"/>
  <c r="J93" i="1" s="1"/>
  <c r="G236" i="1"/>
  <c r="H236" i="1" s="1"/>
  <c r="G335" i="1"/>
  <c r="H335" i="1" s="1"/>
  <c r="I143" i="1"/>
  <c r="J143" i="1" s="1"/>
  <c r="G314" i="1"/>
  <c r="H314" i="1" s="1"/>
  <c r="F357" i="1"/>
  <c r="F8" i="1"/>
  <c r="F345" i="1"/>
  <c r="F91" i="1"/>
  <c r="I96" i="1"/>
  <c r="F223" i="1"/>
  <c r="G174" i="1"/>
  <c r="H174" i="1" s="1"/>
  <c r="G211" i="1"/>
  <c r="H211" i="1" s="1"/>
  <c r="F72" i="1"/>
  <c r="F90" i="1"/>
  <c r="I54" i="1"/>
  <c r="J54" i="1" s="1"/>
  <c r="G29" i="1"/>
  <c r="H29" i="1" s="1"/>
  <c r="G72" i="1"/>
  <c r="H72" i="1" s="1"/>
  <c r="G353" i="1"/>
  <c r="H353" i="1" s="1"/>
  <c r="F362" i="1"/>
  <c r="I111" i="1"/>
  <c r="J111" i="1" s="1"/>
  <c r="G302" i="1"/>
  <c r="H302" i="1" s="1"/>
  <c r="F189" i="1"/>
  <c r="G199" i="1"/>
  <c r="H199" i="1" s="1"/>
  <c r="F22" i="1"/>
  <c r="I224" i="1"/>
  <c r="I147" i="1"/>
  <c r="J147" i="1" s="1"/>
  <c r="I355" i="1"/>
  <c r="J355" i="1" s="1"/>
  <c r="G161" i="1"/>
  <c r="H161" i="1" s="1"/>
  <c r="G149" i="1"/>
  <c r="H149" i="1" s="1"/>
  <c r="G96" i="1"/>
  <c r="H96" i="1" s="1"/>
  <c r="I161" i="1"/>
  <c r="J161" i="1" s="1"/>
  <c r="I126" i="1"/>
  <c r="J126" i="1" s="1"/>
  <c r="G198" i="1"/>
  <c r="H198" i="1" s="1"/>
  <c r="F115" i="1"/>
  <c r="G311" i="1"/>
  <c r="H311" i="1" s="1"/>
  <c r="I337" i="1"/>
  <c r="J337" i="1" s="1"/>
  <c r="F239" i="1"/>
  <c r="F202" i="1"/>
  <c r="I55" i="1"/>
  <c r="J55" i="1" s="1"/>
  <c r="I32" i="1"/>
  <c r="J32" i="1" s="1"/>
  <c r="G325" i="1"/>
  <c r="H325" i="1" s="1"/>
  <c r="I124" i="1"/>
  <c r="F74" i="1"/>
  <c r="G87" i="1"/>
  <c r="H87" i="1" s="1"/>
  <c r="F36" i="1"/>
  <c r="G234" i="1"/>
  <c r="H234" i="1" s="1"/>
  <c r="G131" i="1"/>
  <c r="H131" i="1" s="1"/>
  <c r="G195" i="1"/>
  <c r="H195" i="1" s="1"/>
  <c r="F51" i="1"/>
  <c r="G180" i="1"/>
  <c r="H180" i="1" s="1"/>
  <c r="F247" i="1"/>
  <c r="F209" i="1"/>
  <c r="F143" i="1"/>
  <c r="G15" i="1"/>
  <c r="H15" i="1" s="1"/>
  <c r="I359" i="1"/>
  <c r="J359" i="1" s="1"/>
  <c r="I221" i="1"/>
  <c r="J221" i="1" s="1"/>
  <c r="I73" i="1"/>
  <c r="G329" i="1"/>
  <c r="H329" i="1" s="1"/>
  <c r="I251" i="1"/>
  <c r="J251" i="1" s="1"/>
  <c r="I310" i="1"/>
  <c r="J310" i="1" s="1"/>
  <c r="G202" i="1"/>
  <c r="H202" i="1" s="1"/>
  <c r="I35" i="1"/>
  <c r="I24" i="1"/>
  <c r="J24" i="1" s="1"/>
  <c r="I285" i="1"/>
  <c r="J285" i="1" s="1"/>
  <c r="G92" i="1"/>
  <c r="H92" i="1" s="1"/>
  <c r="I23" i="1"/>
  <c r="F174" i="1"/>
  <c r="F45" i="1"/>
  <c r="I199" i="1"/>
  <c r="J199" i="1" s="1"/>
  <c r="G58" i="1"/>
  <c r="H58" i="1" s="1"/>
  <c r="G170" i="1"/>
  <c r="H170" i="1" s="1"/>
  <c r="G275" i="1"/>
  <c r="H275" i="1" s="1"/>
  <c r="F124" i="1"/>
  <c r="I67" i="1"/>
  <c r="J67" i="1" s="1"/>
  <c r="F129" i="1"/>
  <c r="I14" i="1"/>
  <c r="J14" i="1" s="1"/>
  <c r="I207" i="1"/>
  <c r="J207" i="1" s="1"/>
  <c r="G300" i="1"/>
  <c r="H300" i="1" s="1"/>
  <c r="F131" i="1"/>
  <c r="F273" i="1"/>
  <c r="I237" i="1"/>
  <c r="I85" i="1"/>
  <c r="J85" i="1" s="1"/>
  <c r="I105" i="1"/>
  <c r="J105" i="1" s="1"/>
  <c r="I218" i="1"/>
  <c r="I66" i="1"/>
  <c r="J66" i="1" s="1"/>
  <c r="G186" i="1"/>
  <c r="H186" i="1" s="1"/>
  <c r="I123" i="1"/>
  <c r="J123" i="1" s="1"/>
  <c r="G290" i="1"/>
  <c r="H290" i="1" s="1"/>
  <c r="I263" i="1"/>
  <c r="G135" i="1"/>
  <c r="H135" i="1" s="1"/>
  <c r="F208" i="1"/>
  <c r="G291" i="1"/>
  <c r="H291" i="1" s="1"/>
  <c r="I21" i="1"/>
  <c r="J21" i="1" s="1"/>
  <c r="I182" i="1"/>
  <c r="J182" i="1" s="1"/>
  <c r="G91" i="1"/>
  <c r="H91" i="1" s="1"/>
  <c r="G216" i="1"/>
  <c r="H216" i="1" s="1"/>
  <c r="G228" i="1"/>
  <c r="H228" i="1" s="1"/>
  <c r="F132" i="1"/>
  <c r="I309" i="1"/>
  <c r="J309" i="1" s="1"/>
  <c r="I327" i="1"/>
  <c r="J327" i="1" s="1"/>
  <c r="I283" i="1"/>
  <c r="J283" i="1" s="1"/>
  <c r="G32" i="1"/>
  <c r="H32" i="1" s="1"/>
  <c r="I179" i="1"/>
  <c r="J179" i="1" s="1"/>
  <c r="I166" i="1"/>
  <c r="J166" i="1" s="1"/>
  <c r="F361" i="1"/>
  <c r="G287" i="1"/>
  <c r="H287" i="1" s="1"/>
  <c r="F335" i="1"/>
  <c r="G28" i="1"/>
  <c r="H28" i="1" s="1"/>
  <c r="I239" i="1"/>
  <c r="J239" i="1" s="1"/>
  <c r="F118" i="1"/>
  <c r="F274" i="1"/>
  <c r="G204" i="1"/>
  <c r="H204" i="1" s="1"/>
  <c r="G209" i="1"/>
  <c r="H209" i="1" s="1"/>
  <c r="G95" i="1"/>
  <c r="H95" i="1" s="1"/>
  <c r="G144" i="1"/>
  <c r="H144" i="1" s="1"/>
  <c r="G150" i="1"/>
  <c r="H150" i="1" s="1"/>
  <c r="G242" i="1"/>
  <c r="H242" i="1" s="1"/>
  <c r="G176" i="1"/>
  <c r="H176" i="1" s="1"/>
  <c r="I319" i="1"/>
  <c r="J319" i="1" s="1"/>
  <c r="I328" i="1"/>
  <c r="J328" i="1" s="1"/>
  <c r="I245" i="1"/>
  <c r="G118" i="1"/>
  <c r="H118" i="1" s="1"/>
  <c r="I336" i="1"/>
  <c r="J336" i="1" s="1"/>
  <c r="G308" i="1"/>
  <c r="H308" i="1" s="1"/>
  <c r="G344" i="1"/>
  <c r="H344" i="1" s="1"/>
  <c r="G231" i="1"/>
  <c r="H231" i="1" s="1"/>
  <c r="G64" i="1"/>
  <c r="H64" i="1" s="1"/>
  <c r="F320" i="1"/>
  <c r="I215" i="1"/>
  <c r="J215" i="1" s="1"/>
  <c r="I65" i="1"/>
  <c r="F119" i="1"/>
  <c r="I275" i="1"/>
  <c r="J275" i="1" s="1"/>
  <c r="F342" i="1"/>
  <c r="F117" i="1"/>
  <c r="F309" i="1"/>
  <c r="I269" i="1"/>
  <c r="J269" i="1" s="1"/>
  <c r="G67" i="1"/>
  <c r="H67" i="1" s="1"/>
  <c r="I30" i="1"/>
  <c r="J30" i="1" s="1"/>
  <c r="F327" i="1"/>
  <c r="F148" i="1"/>
  <c r="F251" i="1"/>
  <c r="F318" i="1"/>
  <c r="F99" i="1"/>
  <c r="F149" i="1"/>
  <c r="I190" i="1"/>
  <c r="G206" i="1"/>
  <c r="H206" i="1" s="1"/>
  <c r="I253" i="1"/>
  <c r="J253" i="1" s="1"/>
  <c r="I330" i="1"/>
  <c r="J330" i="1" s="1"/>
  <c r="G197" i="1"/>
  <c r="H197" i="1" s="1"/>
  <c r="I153" i="1"/>
  <c r="J153" i="1" s="1"/>
  <c r="I209" i="1"/>
  <c r="J209" i="1" s="1"/>
  <c r="G115" i="1"/>
  <c r="H115" i="1" s="1"/>
  <c r="I108" i="1"/>
  <c r="I19" i="1"/>
  <c r="J19" i="1" s="1"/>
  <c r="F224" i="1"/>
  <c r="I110" i="1"/>
  <c r="J110" i="1" s="1"/>
  <c r="F130" i="1"/>
  <c r="I52" i="1"/>
  <c r="J52" i="1" s="1"/>
  <c r="I149" i="1"/>
  <c r="J149" i="1" s="1"/>
  <c r="I229" i="1"/>
  <c r="J229" i="1" s="1"/>
  <c r="F79" i="1"/>
  <c r="F263" i="1"/>
  <c r="I223" i="1"/>
  <c r="J223" i="1" s="1"/>
  <c r="I135" i="1"/>
  <c r="J135" i="1" s="1"/>
  <c r="F151" i="1"/>
  <c r="F103" i="1"/>
  <c r="F215" i="1"/>
  <c r="F135" i="1"/>
  <c r="I303" i="1"/>
  <c r="S127" i="1"/>
  <c r="F127" i="1"/>
  <c r="I127" i="1"/>
  <c r="J127" i="1" s="1"/>
  <c r="S343" i="1"/>
  <c r="F343" i="1"/>
  <c r="I294" i="1"/>
  <c r="J294" i="1" s="1"/>
  <c r="I284" i="1"/>
  <c r="J284" i="1" s="1"/>
  <c r="F48" i="1"/>
  <c r="G112" i="1"/>
  <c r="H112" i="1" s="1"/>
  <c r="G23" i="1"/>
  <c r="H23" i="1" s="1"/>
  <c r="F291" i="1"/>
  <c r="I320" i="1"/>
  <c r="J320" i="1" s="1"/>
  <c r="F101" i="1"/>
  <c r="F314" i="1"/>
  <c r="G153" i="1"/>
  <c r="H153" i="1" s="1"/>
  <c r="S39" i="1"/>
  <c r="F39" i="1"/>
  <c r="I39" i="1"/>
  <c r="J39" i="1" s="1"/>
  <c r="G11" i="1"/>
  <c r="H11" i="1" s="1"/>
  <c r="G48" i="1"/>
  <c r="H48" i="1" s="1"/>
  <c r="F243" i="1"/>
  <c r="I16" i="1"/>
  <c r="J16" i="1" s="1"/>
  <c r="F363" i="1"/>
  <c r="I258" i="1"/>
  <c r="J258" i="1" s="1"/>
  <c r="F226" i="1"/>
  <c r="I324" i="1"/>
  <c r="J324" i="1" s="1"/>
  <c r="F153" i="1"/>
  <c r="I34" i="1"/>
  <c r="J34" i="1" s="1"/>
  <c r="F257" i="1"/>
  <c r="G359" i="1"/>
  <c r="H359" i="1" s="1"/>
  <c r="I357" i="1"/>
  <c r="J357" i="1" s="1"/>
  <c r="I363" i="1"/>
  <c r="J363" i="1" s="1"/>
  <c r="I254" i="1"/>
  <c r="J254" i="1" s="1"/>
  <c r="F140" i="1"/>
  <c r="I200" i="1"/>
  <c r="J200" i="1" s="1"/>
  <c r="I136" i="1"/>
  <c r="J136" i="1" s="1"/>
  <c r="F240" i="1"/>
  <c r="F106" i="1"/>
  <c r="F154" i="1"/>
  <c r="I141" i="1"/>
  <c r="J141" i="1" s="1"/>
  <c r="G188" i="1"/>
  <c r="H188" i="1" s="1"/>
  <c r="G191" i="1"/>
  <c r="H191" i="1" s="1"/>
  <c r="G313" i="1"/>
  <c r="H313" i="1" s="1"/>
  <c r="F188" i="1"/>
  <c r="I314" i="1"/>
  <c r="J314" i="1" s="1"/>
  <c r="G49" i="1"/>
  <c r="H49" i="1" s="1"/>
  <c r="F136" i="1"/>
  <c r="G218" i="1"/>
  <c r="H218" i="1" s="1"/>
  <c r="G355" i="1"/>
  <c r="H355" i="1" s="1"/>
  <c r="I86" i="1"/>
  <c r="J86" i="1" s="1"/>
  <c r="G154" i="1"/>
  <c r="H154" i="1" s="1"/>
  <c r="I196" i="1"/>
  <c r="J196" i="1" s="1"/>
  <c r="G16" i="1"/>
  <c r="H16" i="1" s="1"/>
  <c r="I78" i="1"/>
  <c r="J78" i="1" s="1"/>
  <c r="F56" i="1"/>
  <c r="G201" i="1"/>
  <c r="H201" i="1" s="1"/>
  <c r="F152" i="1"/>
  <c r="F37" i="1"/>
  <c r="F266" i="1"/>
  <c r="I342" i="1"/>
  <c r="J342" i="1" s="1"/>
  <c r="G200" i="1"/>
  <c r="H200" i="1" s="1"/>
  <c r="I323" i="1"/>
  <c r="J323" i="1" s="1"/>
  <c r="I261" i="1"/>
  <c r="J261" i="1" s="1"/>
  <c r="F300" i="1"/>
  <c r="G332" i="1"/>
  <c r="H332" i="1" s="1"/>
  <c r="F277" i="1"/>
  <c r="F267" i="1"/>
  <c r="I341" i="1"/>
  <c r="J341" i="1" s="1"/>
  <c r="I235" i="1"/>
  <c r="J235" i="1" s="1"/>
  <c r="I150" i="1"/>
  <c r="J150" i="1" s="1"/>
  <c r="G349" i="1"/>
  <c r="H349" i="1" s="1"/>
  <c r="F138" i="1"/>
  <c r="I346" i="1"/>
  <c r="J346" i="1" s="1"/>
  <c r="F241" i="1"/>
  <c r="F356" i="1"/>
  <c r="I192" i="1"/>
  <c r="J192" i="1" s="1"/>
  <c r="I280" i="1"/>
  <c r="J280" i="1" s="1"/>
  <c r="G233" i="1"/>
  <c r="H233" i="1" s="1"/>
  <c r="G99" i="1"/>
  <c r="H99" i="1" s="1"/>
  <c r="G267" i="1"/>
  <c r="H267" i="1" s="1"/>
  <c r="G222" i="1"/>
  <c r="H222" i="1" s="1"/>
  <c r="F49" i="1"/>
  <c r="F258" i="1"/>
  <c r="F346" i="1"/>
  <c r="I270" i="1"/>
  <c r="J270" i="1" s="1"/>
  <c r="G40" i="1"/>
  <c r="H40" i="1" s="1"/>
  <c r="G145" i="1"/>
  <c r="H145" i="1" s="1"/>
  <c r="F156" i="1"/>
  <c r="I12" i="1"/>
  <c r="J12" i="1" s="1"/>
  <c r="G127" i="1"/>
  <c r="H127" i="1" s="1"/>
  <c r="I146" i="1"/>
  <c r="J146" i="1" s="1"/>
  <c r="I148" i="1"/>
  <c r="J148" i="1" s="1"/>
  <c r="F184" i="1"/>
  <c r="G319" i="1"/>
  <c r="H319" i="1" s="1"/>
  <c r="I301" i="1"/>
  <c r="J301" i="1" s="1"/>
  <c r="G298" i="1"/>
  <c r="H298" i="1" s="1"/>
  <c r="I298" i="1"/>
  <c r="J298" i="1" s="1"/>
  <c r="F194" i="1"/>
  <c r="F332" i="1"/>
  <c r="I69" i="1"/>
  <c r="J69" i="1" s="1"/>
  <c r="G136" i="1"/>
  <c r="H136" i="1" s="1"/>
  <c r="G253" i="1"/>
  <c r="H253" i="1" s="1"/>
  <c r="F12" i="1"/>
  <c r="F114" i="1"/>
  <c r="F256" i="1"/>
  <c r="G324" i="1"/>
  <c r="H324" i="1" s="1"/>
  <c r="G249" i="1"/>
  <c r="H249" i="1" s="1"/>
  <c r="I60" i="1"/>
  <c r="J60" i="1" s="1"/>
  <c r="I97" i="1"/>
  <c r="J97" i="1" s="1"/>
  <c r="I118" i="1"/>
  <c r="J118" i="1" s="1"/>
  <c r="I226" i="1"/>
  <c r="J226" i="1" s="1"/>
  <c r="G65" i="1"/>
  <c r="H65" i="1" s="1"/>
  <c r="G81" i="1"/>
  <c r="H81" i="1" s="1"/>
  <c r="I63" i="1"/>
  <c r="J63" i="1" s="1"/>
  <c r="F259" i="1"/>
  <c r="G265" i="1"/>
  <c r="H265" i="1" s="1"/>
  <c r="F67" i="1"/>
  <c r="F192" i="1"/>
  <c r="G229" i="1"/>
  <c r="H229" i="1" s="1"/>
  <c r="F69" i="1"/>
  <c r="F227" i="1"/>
  <c r="F28" i="1"/>
  <c r="G134" i="1"/>
  <c r="H134" i="1" s="1"/>
  <c r="G235" i="1"/>
  <c r="H235" i="1" s="1"/>
  <c r="G66" i="1"/>
  <c r="H66" i="1" s="1"/>
  <c r="G61" i="1"/>
  <c r="H61" i="1" s="1"/>
  <c r="G296" i="1"/>
  <c r="H296" i="1" s="1"/>
  <c r="I75" i="1"/>
  <c r="G138" i="1"/>
  <c r="H138" i="1" s="1"/>
  <c r="I152" i="1"/>
  <c r="J152" i="1" s="1"/>
  <c r="G358" i="1"/>
  <c r="H358" i="1" s="1"/>
  <c r="G146" i="1"/>
  <c r="H146" i="1" s="1"/>
  <c r="G361" i="1"/>
  <c r="H361" i="1" s="1"/>
  <c r="F336" i="1"/>
  <c r="I274" i="1"/>
  <c r="J274" i="1" s="1"/>
  <c r="I362" i="1"/>
  <c r="G98" i="1"/>
  <c r="H98" i="1" s="1"/>
  <c r="G76" i="1"/>
  <c r="H76" i="1" s="1"/>
  <c r="G106" i="1"/>
  <c r="H106" i="1" s="1"/>
  <c r="G78" i="1"/>
  <c r="H78" i="1" s="1"/>
  <c r="G14" i="1"/>
  <c r="H14" i="1" s="1"/>
  <c r="I326" i="1"/>
  <c r="J326" i="1" s="1"/>
  <c r="I290" i="1"/>
  <c r="J290" i="1" s="1"/>
  <c r="I115" i="1"/>
  <c r="G219" i="1"/>
  <c r="H219" i="1" s="1"/>
  <c r="G293" i="1"/>
  <c r="H293" i="1" s="1"/>
  <c r="I257" i="1"/>
  <c r="J257" i="1" s="1"/>
  <c r="I321" i="1"/>
  <c r="J321" i="1" s="1"/>
  <c r="G70" i="1"/>
  <c r="H70" i="1" s="1"/>
  <c r="G171" i="1"/>
  <c r="H171" i="1" s="1"/>
  <c r="G258" i="1"/>
  <c r="H258" i="1" s="1"/>
  <c r="I163" i="1"/>
  <c r="G189" i="1"/>
  <c r="H189" i="1" s="1"/>
  <c r="G339" i="1"/>
  <c r="H339" i="1" s="1"/>
  <c r="I188" i="1"/>
  <c r="J188" i="1" s="1"/>
  <c r="F210" i="1"/>
  <c r="I358" i="1"/>
  <c r="J358" i="1" s="1"/>
  <c r="I338" i="1"/>
  <c r="J338" i="1" s="1"/>
  <c r="F176" i="1"/>
  <c r="I89" i="1"/>
  <c r="J89" i="1" s="1"/>
  <c r="F42" i="1"/>
  <c r="I17" i="1"/>
  <c r="J17" i="1" s="1"/>
  <c r="I225" i="1"/>
  <c r="J225" i="1" s="1"/>
  <c r="F167" i="1"/>
  <c r="I308" i="1"/>
  <c r="J308" i="1" s="1"/>
  <c r="I212" i="1"/>
  <c r="J212" i="1" s="1"/>
  <c r="F341" i="1"/>
  <c r="G363" i="1"/>
  <c r="H363" i="1" s="1"/>
  <c r="F304" i="1"/>
  <c r="G137" i="1"/>
  <c r="H137" i="1" s="1"/>
  <c r="I262" i="1"/>
  <c r="J262" i="1" s="1"/>
  <c r="F18" i="1"/>
  <c r="I33" i="1"/>
  <c r="J33" i="1" s="1"/>
  <c r="F331" i="1"/>
  <c r="I56" i="1"/>
  <c r="J56" i="1" s="1"/>
  <c r="I45" i="1"/>
  <c r="J45" i="1" s="1"/>
  <c r="F41" i="1"/>
  <c r="F308" i="1"/>
  <c r="I48" i="1"/>
  <c r="J48" i="1" s="1"/>
  <c r="F337" i="1"/>
  <c r="I206" i="1"/>
  <c r="J206" i="1" s="1"/>
  <c r="F312" i="1"/>
  <c r="I91" i="1"/>
  <c r="J91" i="1" s="1"/>
  <c r="F365" i="1"/>
  <c r="F305" i="1"/>
  <c r="I64" i="1"/>
  <c r="J64" i="1" s="1"/>
  <c r="G160" i="1"/>
  <c r="H160" i="1" s="1"/>
  <c r="F299" i="1"/>
  <c r="F75" i="1"/>
  <c r="F183" i="1"/>
  <c r="F269" i="1"/>
  <c r="F7" i="1"/>
  <c r="I306" i="1"/>
  <c r="J306" i="1" s="1"/>
  <c r="G108" i="1"/>
  <c r="H108" i="1" s="1"/>
  <c r="I325" i="1"/>
  <c r="J325" i="1" s="1"/>
  <c r="F34" i="1"/>
  <c r="F68" i="1"/>
  <c r="G25" i="1"/>
  <c r="H25" i="1" s="1"/>
  <c r="I106" i="1"/>
  <c r="J106" i="1" s="1"/>
  <c r="F281" i="1"/>
  <c r="F326" i="1"/>
  <c r="F198" i="1"/>
  <c r="F282" i="1"/>
  <c r="G262" i="1"/>
  <c r="H262" i="1" s="1"/>
  <c r="G164" i="1"/>
  <c r="H164" i="1" s="1"/>
  <c r="G194" i="1"/>
  <c r="H194" i="1" s="1"/>
  <c r="G328" i="1"/>
  <c r="H328" i="1" s="1"/>
  <c r="G33" i="1"/>
  <c r="H33" i="1" s="1"/>
  <c r="I220" i="1"/>
  <c r="J220" i="1" s="1"/>
  <c r="G147" i="1"/>
  <c r="H147" i="1" s="1"/>
  <c r="I28" i="1"/>
  <c r="J28" i="1" s="1"/>
  <c r="G244" i="1"/>
  <c r="H244" i="1" s="1"/>
  <c r="G274" i="1"/>
  <c r="H274" i="1" s="1"/>
  <c r="G133" i="1"/>
  <c r="H133" i="1" s="1"/>
  <c r="G252" i="1"/>
  <c r="H252" i="1" s="1"/>
  <c r="I317" i="1"/>
  <c r="F212" i="1"/>
  <c r="I62" i="1"/>
  <c r="J62" i="1" s="1"/>
  <c r="I25" i="1"/>
  <c r="J25" i="1" s="1"/>
  <c r="F162" i="1"/>
  <c r="F279" i="1"/>
  <c r="F170" i="1"/>
  <c r="F206" i="1"/>
  <c r="F175" i="1"/>
  <c r="F200" i="1"/>
  <c r="I352" i="1"/>
  <c r="J352" i="1" s="1"/>
  <c r="G238" i="1"/>
  <c r="H238" i="1" s="1"/>
  <c r="F238" i="1"/>
  <c r="F11" i="1"/>
  <c r="I114" i="1"/>
  <c r="J114" i="1" s="1"/>
  <c r="I194" i="1"/>
  <c r="J194" i="1" s="1"/>
  <c r="G207" i="1"/>
  <c r="H207" i="1" s="1"/>
  <c r="I293" i="1"/>
  <c r="J293" i="1" s="1"/>
  <c r="I273" i="1"/>
  <c r="J273" i="1" s="1"/>
  <c r="G240" i="1"/>
  <c r="H240" i="1" s="1"/>
  <c r="I189" i="1"/>
  <c r="J189" i="1" s="1"/>
  <c r="I26" i="1"/>
  <c r="J26" i="1" s="1"/>
  <c r="F340" i="1"/>
  <c r="G163" i="1"/>
  <c r="H163" i="1" s="1"/>
  <c r="F109" i="1"/>
  <c r="G185" i="1"/>
  <c r="H185" i="1" s="1"/>
  <c r="F63" i="1"/>
  <c r="F315" i="1"/>
  <c r="F161" i="1"/>
  <c r="I232" i="1"/>
  <c r="J232" i="1" s="1"/>
  <c r="G9" i="1"/>
  <c r="H9" i="1" s="1"/>
  <c r="I183" i="1"/>
  <c r="J183" i="1" s="1"/>
  <c r="F205" i="1"/>
  <c r="I219" i="1"/>
  <c r="J219" i="1" s="1"/>
  <c r="I165" i="1"/>
  <c r="J165" i="1" s="1"/>
  <c r="F301" i="1"/>
  <c r="I266" i="1"/>
  <c r="J266" i="1" s="1"/>
  <c r="F78" i="1"/>
  <c r="F126" i="1"/>
  <c r="F157" i="1"/>
  <c r="I113" i="1"/>
  <c r="J113" i="1" s="1"/>
  <c r="F160" i="1"/>
  <c r="F25" i="1"/>
  <c r="I154" i="1"/>
  <c r="J154" i="1" s="1"/>
  <c r="I331" i="1"/>
  <c r="J331" i="1" s="1"/>
  <c r="I332" i="1"/>
  <c r="J332" i="1" s="1"/>
  <c r="F214" i="1"/>
  <c r="F52" i="1"/>
  <c r="G59" i="1"/>
  <c r="H59" i="1" s="1"/>
  <c r="I112" i="1"/>
  <c r="G322" i="1"/>
  <c r="H322" i="1" s="1"/>
  <c r="G345" i="1"/>
  <c r="H345" i="1" s="1"/>
  <c r="G273" i="1"/>
  <c r="H273" i="1" s="1"/>
  <c r="G196" i="1"/>
  <c r="H196" i="1" s="1"/>
  <c r="G8" i="1"/>
  <c r="H8" i="1" s="1"/>
  <c r="F236" i="1"/>
  <c r="I88" i="1"/>
  <c r="G71" i="1"/>
  <c r="H71" i="1" s="1"/>
  <c r="G261" i="1"/>
  <c r="H261" i="1" s="1"/>
  <c r="F88" i="1"/>
  <c r="I158" i="1"/>
  <c r="J158" i="1" s="1"/>
  <c r="I178" i="1"/>
  <c r="J178" i="1" s="1"/>
  <c r="G19" i="1"/>
  <c r="H19" i="1" s="1"/>
  <c r="F55" i="1"/>
  <c r="G279" i="1"/>
  <c r="H279" i="1" s="1"/>
  <c r="G259" i="1"/>
  <c r="H259" i="1" s="1"/>
  <c r="G299" i="1"/>
  <c r="H299" i="1" s="1"/>
  <c r="F97" i="1"/>
  <c r="F178" i="1"/>
  <c r="F112" i="1"/>
  <c r="G224" i="1"/>
  <c r="H224" i="1" s="1"/>
  <c r="I211" i="1"/>
  <c r="J211" i="1" s="1"/>
  <c r="F219" i="1"/>
  <c r="F122" i="1"/>
  <c r="G326" i="1"/>
  <c r="H326" i="1" s="1"/>
  <c r="G292" i="1"/>
  <c r="H292" i="1" s="1"/>
  <c r="G183" i="1"/>
  <c r="H183" i="1" s="1"/>
  <c r="I213" i="1"/>
  <c r="J213" i="1" s="1"/>
  <c r="I197" i="1"/>
  <c r="J197" i="1" s="1"/>
  <c r="G289" i="1"/>
  <c r="H289" i="1" s="1"/>
  <c r="I191" i="1"/>
  <c r="J191" i="1" s="1"/>
  <c r="F180" i="1"/>
  <c r="F171" i="1"/>
  <c r="F128" i="1"/>
  <c r="F302" i="1"/>
  <c r="G10" i="1"/>
  <c r="H10" i="1" s="1"/>
  <c r="I13" i="1"/>
  <c r="J13" i="1" s="1"/>
  <c r="F102" i="1"/>
  <c r="I164" i="1"/>
  <c r="J164" i="1" s="1"/>
  <c r="F82" i="1"/>
  <c r="F359" i="1"/>
  <c r="F254" i="1"/>
  <c r="S365" i="1"/>
  <c r="G13" i="1"/>
  <c r="H13" i="1" s="1"/>
  <c r="F185" i="1"/>
  <c r="F164" i="1"/>
  <c r="F352" i="1"/>
  <c r="G113" i="1"/>
  <c r="H113" i="1" s="1"/>
  <c r="I116" i="1"/>
  <c r="J116" i="1" s="1"/>
  <c r="G68" i="1"/>
  <c r="H68" i="1" s="1"/>
  <c r="F297" i="1"/>
  <c r="G90" i="1"/>
  <c r="H90" i="1" s="1"/>
  <c r="F232" i="1"/>
  <c r="I297" i="1"/>
  <c r="J297" i="1" s="1"/>
  <c r="F316" i="1"/>
  <c r="G266" i="1"/>
  <c r="H266" i="1" s="1"/>
  <c r="I177" i="1"/>
  <c r="J177" i="1" s="1"/>
  <c r="G63" i="1"/>
  <c r="H63" i="1" s="1"/>
  <c r="I53" i="1"/>
  <c r="J53" i="1" s="1"/>
  <c r="F83" i="1"/>
  <c r="I292" i="1"/>
  <c r="J292" i="1" s="1"/>
  <c r="I15" i="1"/>
  <c r="J15" i="1" s="1"/>
  <c r="I347" i="1"/>
  <c r="J347" i="1" s="1"/>
  <c r="G333" i="1"/>
  <c r="H333" i="1" s="1"/>
  <c r="F19" i="1"/>
  <c r="G304" i="1"/>
  <c r="H304" i="1" s="1"/>
  <c r="I138" i="1"/>
  <c r="J138" i="1" s="1"/>
  <c r="I260" i="1"/>
  <c r="J260" i="1" s="1"/>
  <c r="I8" i="1"/>
  <c r="J8" i="1" s="1"/>
  <c r="G46" i="1"/>
  <c r="H46" i="1" s="1"/>
  <c r="G142" i="1"/>
  <c r="H142" i="1" s="1"/>
  <c r="I172" i="1"/>
  <c r="J172" i="1" s="1"/>
  <c r="F179" i="1"/>
  <c r="F120" i="1"/>
  <c r="I248" i="1"/>
  <c r="J248" i="1" s="1"/>
  <c r="F77" i="1"/>
  <c r="F288" i="1"/>
  <c r="I38" i="1"/>
  <c r="J38" i="1" s="1"/>
  <c r="F358" i="1"/>
  <c r="F98" i="1"/>
  <c r="G213" i="1"/>
  <c r="H213" i="1" s="1"/>
  <c r="G205" i="1"/>
  <c r="H205" i="1" s="1"/>
  <c r="G179" i="1"/>
  <c r="H179" i="1" s="1"/>
  <c r="G158" i="1"/>
  <c r="H158" i="1" s="1"/>
  <c r="F81" i="1"/>
  <c r="F207" i="1"/>
  <c r="I180" i="1"/>
  <c r="J180" i="1" s="1"/>
  <c r="G341" i="1"/>
  <c r="H341" i="1" s="1"/>
  <c r="I128" i="1"/>
  <c r="J128" i="1" s="1"/>
  <c r="G45" i="1"/>
  <c r="H45" i="1" s="1"/>
  <c r="G227" i="1"/>
  <c r="H227" i="1" s="1"/>
  <c r="I187" i="1"/>
  <c r="J187" i="1" s="1"/>
  <c r="F262" i="1"/>
  <c r="F26" i="1"/>
  <c r="I340" i="1"/>
  <c r="J340" i="1" s="1"/>
  <c r="F29" i="1"/>
  <c r="F65" i="1"/>
  <c r="F253" i="1"/>
  <c r="F142" i="1"/>
  <c r="F181" i="1"/>
  <c r="I186" i="1"/>
  <c r="J186" i="1" s="1"/>
  <c r="G288" i="1"/>
  <c r="H288" i="1" s="1"/>
  <c r="I198" i="1"/>
  <c r="J198" i="1" s="1"/>
  <c r="I156" i="1"/>
  <c r="J156" i="1" s="1"/>
  <c r="G248" i="1"/>
  <c r="H248" i="1" s="1"/>
  <c r="I259" i="1"/>
  <c r="J259" i="1" s="1"/>
  <c r="F21" i="1"/>
  <c r="F190" i="1"/>
  <c r="I80" i="1"/>
  <c r="J80" i="1" s="1"/>
  <c r="G157" i="1"/>
  <c r="H157" i="1" s="1"/>
  <c r="I59" i="1"/>
  <c r="J59" i="1" s="1"/>
  <c r="F40" i="1"/>
  <c r="F289" i="1"/>
  <c r="G44" i="1"/>
  <c r="H44" i="1" s="1"/>
  <c r="F196" i="1"/>
  <c r="I242" i="1"/>
  <c r="J242" i="1" s="1"/>
  <c r="F249" i="1"/>
  <c r="G284" i="1"/>
  <c r="H284" i="1" s="1"/>
  <c r="I49" i="1"/>
  <c r="J49" i="1" s="1"/>
  <c r="F20" i="1"/>
  <c r="I120" i="1"/>
  <c r="J120" i="1" s="1"/>
  <c r="I71" i="1"/>
  <c r="J71" i="1" s="1"/>
  <c r="I20" i="1"/>
  <c r="J20" i="1" s="1"/>
  <c r="G365" i="1"/>
  <c r="F44" i="1"/>
  <c r="F169" i="1"/>
  <c r="F218" i="1"/>
  <c r="I252" i="1"/>
  <c r="J252" i="1" s="1"/>
  <c r="G97" i="1"/>
  <c r="H97" i="1" s="1"/>
  <c r="I76" i="1"/>
  <c r="J76" i="1" s="1"/>
  <c r="G260" i="1"/>
  <c r="H260" i="1" s="1"/>
  <c r="F216" i="1"/>
  <c r="F228" i="1"/>
  <c r="I238" i="1"/>
  <c r="J238" i="1" s="1"/>
  <c r="F252" i="1"/>
  <c r="I82" i="1"/>
  <c r="J82" i="1" s="1"/>
  <c r="F17" i="1"/>
  <c r="G109" i="1"/>
  <c r="H109" i="1" s="1"/>
  <c r="I333" i="1"/>
  <c r="J333" i="1" s="1"/>
  <c r="G330" i="1"/>
  <c r="H330" i="1" s="1"/>
  <c r="F80" i="1"/>
  <c r="I312" i="1"/>
  <c r="J312" i="1" s="1"/>
  <c r="I184" i="1"/>
  <c r="J184" i="1" s="1"/>
  <c r="F163" i="1"/>
  <c r="I175" i="1"/>
  <c r="J175" i="1" s="1"/>
  <c r="S159" i="1"/>
  <c r="I159" i="1"/>
  <c r="J159" i="1" s="1"/>
  <c r="G303" i="1"/>
  <c r="H303" i="1" s="1"/>
  <c r="G166" i="1"/>
  <c r="H166" i="1" s="1"/>
  <c r="G21" i="1"/>
  <c r="H21" i="1" s="1"/>
  <c r="I11" i="1"/>
  <c r="I181" i="1"/>
  <c r="J181" i="1" s="1"/>
  <c r="G120" i="1"/>
  <c r="H120" i="1" s="1"/>
  <c r="I46" i="1"/>
  <c r="J46" i="1" s="1"/>
  <c r="G306" i="1"/>
  <c r="H306" i="1" s="1"/>
  <c r="I236" i="1"/>
  <c r="J236" i="1" s="1"/>
  <c r="I313" i="1"/>
  <c r="J313" i="1" s="1"/>
  <c r="G18" i="1"/>
  <c r="H18" i="1" s="1"/>
  <c r="I296" i="1"/>
  <c r="F339" i="1"/>
  <c r="F325" i="1"/>
  <c r="G62" i="1"/>
  <c r="H62" i="1" s="1"/>
  <c r="G107" i="1"/>
  <c r="H107" i="1" s="1"/>
  <c r="I250" i="1"/>
  <c r="J250" i="1" s="1"/>
  <c r="F14" i="1"/>
  <c r="F350" i="1"/>
  <c r="F237" i="1"/>
  <c r="F311" i="1"/>
  <c r="I162" i="1"/>
  <c r="J162" i="1" s="1"/>
  <c r="G264" i="1"/>
  <c r="H264" i="1" s="1"/>
  <c r="F211" i="1"/>
  <c r="F298" i="1"/>
  <c r="G348" i="1"/>
  <c r="H348" i="1" s="1"/>
  <c r="I140" i="1"/>
  <c r="J140" i="1" s="1"/>
  <c r="I151" i="1"/>
  <c r="J151" i="1" s="1"/>
  <c r="F186" i="1"/>
  <c r="I119" i="1"/>
  <c r="J119" i="1" s="1"/>
  <c r="F121" i="1"/>
  <c r="F355" i="1"/>
  <c r="F306" i="1"/>
  <c r="G39" i="1"/>
  <c r="H39" i="1" s="1"/>
  <c r="F173" i="1"/>
  <c r="G24" i="1"/>
  <c r="H24" i="1" s="1"/>
  <c r="G247" i="1"/>
  <c r="H247" i="1" s="1"/>
  <c r="G310" i="1"/>
  <c r="H310" i="1" s="1"/>
  <c r="F66" i="1"/>
  <c r="F123" i="1"/>
  <c r="I227" i="1"/>
  <c r="J227" i="1" s="1"/>
  <c r="F139" i="1"/>
  <c r="I70" i="1"/>
  <c r="J70" i="1" s="1"/>
  <c r="F324" i="1"/>
  <c r="F13" i="1"/>
  <c r="F145" i="1"/>
  <c r="I61" i="1"/>
  <c r="J61" i="1" s="1"/>
  <c r="F107" i="1"/>
  <c r="F146" i="1"/>
  <c r="I228" i="1"/>
  <c r="J228" i="1" s="1"/>
  <c r="F293" i="1"/>
  <c r="I278" i="1"/>
  <c r="J278" i="1" s="1"/>
  <c r="I286" i="1"/>
  <c r="J286" i="1" s="1"/>
  <c r="I334" i="1"/>
  <c r="J334" i="1" s="1"/>
  <c r="I291" i="1"/>
  <c r="J291" i="1" s="1"/>
  <c r="F303" i="1"/>
  <c r="F59" i="1"/>
  <c r="I130" i="1"/>
  <c r="J130" i="1" s="1"/>
  <c r="I345" i="1"/>
  <c r="J345" i="1" s="1"/>
  <c r="G88" i="1"/>
  <c r="H88" i="1" s="1"/>
  <c r="I365" i="1"/>
  <c r="I57" i="1"/>
  <c r="J57" i="1" s="1"/>
  <c r="G50" i="1"/>
  <c r="H50" i="1" s="1"/>
  <c r="F245" i="1"/>
  <c r="G20" i="1"/>
  <c r="H20" i="1" s="1"/>
  <c r="F92" i="1"/>
  <c r="F276" i="1"/>
  <c r="I87" i="1"/>
  <c r="G175" i="1"/>
  <c r="H175" i="1" s="1"/>
  <c r="G119" i="1"/>
  <c r="H119" i="1" s="1"/>
  <c r="G182" i="1"/>
  <c r="H182" i="1" s="1"/>
  <c r="I37" i="1"/>
  <c r="J37" i="1" s="1"/>
  <c r="F43" i="1"/>
  <c r="F268" i="1"/>
  <c r="G331" i="1"/>
  <c r="H331" i="1" s="1"/>
  <c r="G282" i="1"/>
  <c r="H282" i="1" s="1"/>
  <c r="I58" i="1"/>
  <c r="J58" i="1" s="1"/>
  <c r="G225" i="1"/>
  <c r="H225" i="1" s="1"/>
  <c r="I68" i="1"/>
  <c r="J68" i="1" s="1"/>
  <c r="I353" i="1"/>
  <c r="J353" i="1" s="1"/>
  <c r="F147" i="1"/>
  <c r="I7" i="1"/>
  <c r="J7" i="1" s="1"/>
  <c r="I145" i="1"/>
  <c r="J145" i="1" s="1"/>
  <c r="I230" i="1"/>
  <c r="J230" i="1" s="1"/>
  <c r="I316" i="1"/>
  <c r="J316" i="1" s="1"/>
  <c r="I134" i="1"/>
  <c r="J134" i="1" s="1"/>
  <c r="F272" i="1"/>
  <c r="F295" i="1"/>
  <c r="I351" i="1"/>
  <c r="J351" i="1" s="1"/>
  <c r="I271" i="1"/>
  <c r="J271" i="1" s="1"/>
  <c r="F271" i="1"/>
  <c r="J163" i="1"/>
  <c r="J115" i="1"/>
  <c r="J362" i="1"/>
  <c r="J75" i="1"/>
  <c r="J300" i="1"/>
  <c r="J35" i="1"/>
  <c r="J94" i="1"/>
  <c r="J202" i="1"/>
  <c r="J195" i="1"/>
  <c r="J329" i="1"/>
  <c r="J23" i="1"/>
  <c r="J73" i="1"/>
  <c r="J29" i="1"/>
  <c r="J40" i="1"/>
  <c r="J47" i="1"/>
  <c r="J98" i="1"/>
  <c r="J102" i="1"/>
  <c r="J307" i="1"/>
  <c r="J246" i="1"/>
  <c r="J339" i="1"/>
  <c r="J81" i="1"/>
  <c r="J218" i="1"/>
  <c r="J210" i="1"/>
  <c r="J108" i="1"/>
  <c r="J11" i="1"/>
  <c r="J131" i="1"/>
  <c r="J167" i="1"/>
  <c r="J303" i="1"/>
  <c r="J305" i="1"/>
  <c r="J117" i="1"/>
  <c r="J144" i="1"/>
  <c r="J190" i="1"/>
  <c r="J124" i="1"/>
  <c r="J168" i="1"/>
  <c r="J247" i="1"/>
  <c r="J288" i="1"/>
  <c r="J335" i="1"/>
  <c r="J318" i="1"/>
  <c r="J95" i="1"/>
  <c r="J101" i="1"/>
  <c r="J44" i="1"/>
  <c r="J243" i="1"/>
  <c r="J263" i="1"/>
  <c r="J121" i="1"/>
  <c r="J84" i="1"/>
  <c r="J96" i="1"/>
  <c r="J90" i="1"/>
  <c r="J349" i="1"/>
  <c r="J322" i="1"/>
  <c r="J296" i="1"/>
  <c r="J87" i="1"/>
  <c r="J204" i="1"/>
  <c r="J203" i="1"/>
  <c r="J299" i="1"/>
  <c r="J245" i="1"/>
  <c r="J233" i="1"/>
  <c r="J350" i="1"/>
  <c r="J237" i="1"/>
  <c r="J295" i="1"/>
  <c r="J201" i="1"/>
  <c r="J125" i="1"/>
  <c r="J255" i="1"/>
  <c r="J171" i="1"/>
  <c r="J88" i="1"/>
  <c r="J112" i="1"/>
  <c r="J142" i="1"/>
  <c r="J348" i="1"/>
  <c r="J281" i="1"/>
  <c r="J104" i="1"/>
  <c r="J216" i="1"/>
  <c r="J65" i="1"/>
  <c r="J157" i="1"/>
  <c r="J302" i="1"/>
  <c r="J170" i="1"/>
  <c r="J267" i="1"/>
  <c r="J31" i="1"/>
  <c r="J224" i="1"/>
  <c r="J317" i="1"/>
  <c r="H23" i="3" l="1"/>
  <c r="I23" i="3" s="1"/>
  <c r="I7" i="3"/>
  <c r="H365" i="1"/>
  <c r="J365" i="1"/>
  <c r="J7" i="3" l="1"/>
  <c r="J23" i="3"/>
  <c r="J8" i="3"/>
  <c r="J13" i="3"/>
  <c r="J10" i="3"/>
  <c r="J15" i="3"/>
  <c r="J18" i="3"/>
  <c r="J17" i="3"/>
  <c r="J20" i="3"/>
  <c r="J11" i="3"/>
  <c r="J21" i="3"/>
  <c r="J19" i="3"/>
  <c r="J12" i="3"/>
  <c r="J9" i="3"/>
  <c r="J16" i="3"/>
  <c r="J14" i="3"/>
  <c r="J368" i="1"/>
  <c r="J367" i="1"/>
  <c r="K200" i="1" l="1"/>
  <c r="L200" i="1" s="1"/>
  <c r="M200" i="1" s="1"/>
  <c r="N200" i="1" s="1"/>
  <c r="O200" i="1" s="1"/>
  <c r="K258" i="1"/>
  <c r="L258" i="1" s="1"/>
  <c r="M258" i="1" s="1"/>
  <c r="N258" i="1" s="1"/>
  <c r="O258" i="1" s="1"/>
  <c r="K264" i="1"/>
  <c r="L264" i="1" s="1"/>
  <c r="M264" i="1" s="1"/>
  <c r="N264" i="1" s="1"/>
  <c r="O264" i="1" s="1"/>
  <c r="K76" i="1"/>
  <c r="L76" i="1" s="1"/>
  <c r="M76" i="1" s="1"/>
  <c r="N76" i="1" s="1"/>
  <c r="O76" i="1" s="1"/>
  <c r="K198" i="1"/>
  <c r="L198" i="1" s="1"/>
  <c r="M198" i="1" s="1"/>
  <c r="N198" i="1" s="1"/>
  <c r="O198" i="1" s="1"/>
  <c r="K9" i="1"/>
  <c r="L9" i="1" s="1"/>
  <c r="M9" i="1" s="1"/>
  <c r="N9" i="1" s="1"/>
  <c r="O9" i="1" s="1"/>
  <c r="K59" i="1"/>
  <c r="L59" i="1" s="1"/>
  <c r="M59" i="1" s="1"/>
  <c r="N59" i="1" s="1"/>
  <c r="O59" i="1" s="1"/>
  <c r="K262" i="1"/>
  <c r="L262" i="1" s="1"/>
  <c r="M262" i="1" s="1"/>
  <c r="N262" i="1" s="1"/>
  <c r="O262" i="1" s="1"/>
  <c r="K58" i="1"/>
  <c r="L58" i="1" s="1"/>
  <c r="M58" i="1" s="1"/>
  <c r="N58" i="1" s="1"/>
  <c r="O58" i="1" s="1"/>
  <c r="K347" i="1"/>
  <c r="L347" i="1" s="1"/>
  <c r="M347" i="1" s="1"/>
  <c r="N347" i="1" s="1"/>
  <c r="O347" i="1" s="1"/>
  <c r="K175" i="1"/>
  <c r="L175" i="1" s="1"/>
  <c r="M175" i="1" s="1"/>
  <c r="N175" i="1" s="1"/>
  <c r="O175" i="1" s="1"/>
  <c r="K333" i="1"/>
  <c r="L333" i="1" s="1"/>
  <c r="M333" i="1" s="1"/>
  <c r="N333" i="1" s="1"/>
  <c r="O333" i="1" s="1"/>
  <c r="K242" i="1"/>
  <c r="L242" i="1" s="1"/>
  <c r="M242" i="1" s="1"/>
  <c r="N242" i="1" s="1"/>
  <c r="O242" i="1" s="1"/>
  <c r="K49" i="1"/>
  <c r="L49" i="1" s="1"/>
  <c r="M49" i="1" s="1"/>
  <c r="N49" i="1" s="1"/>
  <c r="O49" i="1" s="1"/>
  <c r="K196" i="1"/>
  <c r="L196" i="1" s="1"/>
  <c r="M196" i="1" s="1"/>
  <c r="N196" i="1" s="1"/>
  <c r="O196" i="1" s="1"/>
  <c r="K119" i="1"/>
  <c r="L119" i="1" s="1"/>
  <c r="M119" i="1" s="1"/>
  <c r="N119" i="1" s="1"/>
  <c r="O119" i="1" s="1"/>
  <c r="C4" i="1"/>
  <c r="K327" i="1"/>
  <c r="L327" i="1" s="1"/>
  <c r="M327" i="1" s="1"/>
  <c r="N327" i="1" s="1"/>
  <c r="O327" i="1" s="1"/>
  <c r="K134" i="1"/>
  <c r="L134" i="1" s="1"/>
  <c r="M134" i="1" s="1"/>
  <c r="N134" i="1" s="1"/>
  <c r="O134" i="1" s="1"/>
  <c r="K70" i="1"/>
  <c r="L70" i="1" s="1"/>
  <c r="M70" i="1" s="1"/>
  <c r="N70" i="1" s="1"/>
  <c r="O70" i="1" s="1"/>
  <c r="K17" i="1"/>
  <c r="L17" i="1" s="1"/>
  <c r="M17" i="1" s="1"/>
  <c r="N17" i="1" s="1"/>
  <c r="O17" i="1" s="1"/>
  <c r="K261" i="1"/>
  <c r="L261" i="1" s="1"/>
  <c r="M261" i="1" s="1"/>
  <c r="N261" i="1" s="1"/>
  <c r="O261" i="1" s="1"/>
  <c r="K183" i="1"/>
  <c r="L183" i="1" s="1"/>
  <c r="M183" i="1" s="1"/>
  <c r="N183" i="1" s="1"/>
  <c r="O183" i="1" s="1"/>
  <c r="K138" i="1"/>
  <c r="L138" i="1" s="1"/>
  <c r="M138" i="1" s="1"/>
  <c r="N138" i="1" s="1"/>
  <c r="O138" i="1" s="1"/>
  <c r="K291" i="1"/>
  <c r="L291" i="1" s="1"/>
  <c r="M291" i="1" s="1"/>
  <c r="N291" i="1" s="1"/>
  <c r="O291" i="1" s="1"/>
  <c r="K219" i="1"/>
  <c r="L219" i="1" s="1"/>
  <c r="M219" i="1" s="1"/>
  <c r="N219" i="1" s="1"/>
  <c r="O219" i="1" s="1"/>
  <c r="K351" i="1"/>
  <c r="L351" i="1" s="1"/>
  <c r="M351" i="1" s="1"/>
  <c r="N351" i="1" s="1"/>
  <c r="O351" i="1" s="1"/>
  <c r="K93" i="1"/>
  <c r="L93" i="1" s="1"/>
  <c r="M93" i="1" s="1"/>
  <c r="N93" i="1" s="1"/>
  <c r="O93" i="1" s="1"/>
  <c r="K38" i="1"/>
  <c r="L38" i="1" s="1"/>
  <c r="M38" i="1" s="1"/>
  <c r="N38" i="1" s="1"/>
  <c r="O38" i="1" s="1"/>
  <c r="K268" i="1"/>
  <c r="L268" i="1" s="1"/>
  <c r="M268" i="1" s="1"/>
  <c r="N268" i="1" s="1"/>
  <c r="O268" i="1" s="1"/>
  <c r="K60" i="1"/>
  <c r="L60" i="1" s="1"/>
  <c r="M60" i="1" s="1"/>
  <c r="N60" i="1" s="1"/>
  <c r="O60" i="1" s="1"/>
  <c r="K68" i="1"/>
  <c r="L68" i="1" s="1"/>
  <c r="M68" i="1" s="1"/>
  <c r="N68" i="1" s="1"/>
  <c r="O68" i="1" s="1"/>
  <c r="K113" i="1"/>
  <c r="L113" i="1" s="1"/>
  <c r="M113" i="1" s="1"/>
  <c r="N113" i="1" s="1"/>
  <c r="O113" i="1" s="1"/>
  <c r="K225" i="1"/>
  <c r="L225" i="1" s="1"/>
  <c r="M225" i="1" s="1"/>
  <c r="N225" i="1" s="1"/>
  <c r="O225" i="1" s="1"/>
  <c r="K286" i="1"/>
  <c r="L286" i="1" s="1"/>
  <c r="M286" i="1" s="1"/>
  <c r="N286" i="1" s="1"/>
  <c r="O286" i="1" s="1"/>
  <c r="K308" i="1"/>
  <c r="L308" i="1" s="1"/>
  <c r="M308" i="1" s="1"/>
  <c r="N308" i="1" s="1"/>
  <c r="O308" i="1" s="1"/>
  <c r="K342" i="1"/>
  <c r="L342" i="1" s="1"/>
  <c r="M342" i="1" s="1"/>
  <c r="N342" i="1" s="1"/>
  <c r="O342" i="1" s="1"/>
  <c r="K314" i="1"/>
  <c r="L314" i="1" s="1"/>
  <c r="M314" i="1" s="1"/>
  <c r="N314" i="1" s="1"/>
  <c r="O314" i="1" s="1"/>
  <c r="K156" i="1"/>
  <c r="L156" i="1" s="1"/>
  <c r="M156" i="1" s="1"/>
  <c r="N156" i="1" s="1"/>
  <c r="O156" i="1" s="1"/>
  <c r="K140" i="1"/>
  <c r="L140" i="1" s="1"/>
  <c r="M140" i="1" s="1"/>
  <c r="N140" i="1" s="1"/>
  <c r="O140" i="1" s="1"/>
  <c r="K297" i="1"/>
  <c r="L297" i="1" s="1"/>
  <c r="M297" i="1" s="1"/>
  <c r="N297" i="1" s="1"/>
  <c r="O297" i="1" s="1"/>
  <c r="K320" i="1"/>
  <c r="L320" i="1" s="1"/>
  <c r="M320" i="1" s="1"/>
  <c r="N320" i="1" s="1"/>
  <c r="O320" i="1" s="1"/>
  <c r="K172" i="1"/>
  <c r="L172" i="1" s="1"/>
  <c r="M172" i="1" s="1"/>
  <c r="N172" i="1" s="1"/>
  <c r="O172" i="1" s="1"/>
  <c r="K54" i="1"/>
  <c r="L54" i="1" s="1"/>
  <c r="M54" i="1" s="1"/>
  <c r="N54" i="1" s="1"/>
  <c r="O54" i="1" s="1"/>
  <c r="K159" i="1"/>
  <c r="L159" i="1" s="1"/>
  <c r="M159" i="1" s="1"/>
  <c r="N159" i="1" s="1"/>
  <c r="O159" i="1" s="1"/>
  <c r="K334" i="1"/>
  <c r="L334" i="1" s="1"/>
  <c r="M334" i="1" s="1"/>
  <c r="N334" i="1" s="1"/>
  <c r="O334" i="1" s="1"/>
  <c r="K48" i="1"/>
  <c r="L48" i="1" s="1"/>
  <c r="M48" i="1" s="1"/>
  <c r="N48" i="1" s="1"/>
  <c r="O48" i="1" s="1"/>
  <c r="K316" i="1"/>
  <c r="L316" i="1" s="1"/>
  <c r="M316" i="1" s="1"/>
  <c r="N316" i="1" s="1"/>
  <c r="O316" i="1" s="1"/>
  <c r="K189" i="1"/>
  <c r="L189" i="1" s="1"/>
  <c r="M189" i="1" s="1"/>
  <c r="N189" i="1" s="1"/>
  <c r="O189" i="1" s="1"/>
  <c r="K63" i="1"/>
  <c r="L63" i="1" s="1"/>
  <c r="M63" i="1" s="1"/>
  <c r="N63" i="1" s="1"/>
  <c r="O63" i="1" s="1"/>
  <c r="K114" i="1"/>
  <c r="L114" i="1" s="1"/>
  <c r="M114" i="1" s="1"/>
  <c r="N114" i="1" s="1"/>
  <c r="O114" i="1" s="1"/>
  <c r="K363" i="1"/>
  <c r="L363" i="1" s="1"/>
  <c r="M363" i="1" s="1"/>
  <c r="N363" i="1" s="1"/>
  <c r="O363" i="1" s="1"/>
  <c r="K118" i="1"/>
  <c r="L118" i="1" s="1"/>
  <c r="M118" i="1" s="1"/>
  <c r="N118" i="1" s="1"/>
  <c r="O118" i="1" s="1"/>
  <c r="K154" i="1"/>
  <c r="L154" i="1" s="1"/>
  <c r="M154" i="1" s="1"/>
  <c r="N154" i="1" s="1"/>
  <c r="O154" i="1" s="1"/>
  <c r="K338" i="1"/>
  <c r="L338" i="1" s="1"/>
  <c r="M338" i="1" s="1"/>
  <c r="N338" i="1" s="1"/>
  <c r="O338" i="1" s="1"/>
  <c r="K149" i="1"/>
  <c r="L149" i="1" s="1"/>
  <c r="M149" i="1" s="1"/>
  <c r="N149" i="1" s="1"/>
  <c r="O149" i="1" s="1"/>
  <c r="K8" i="1"/>
  <c r="L8" i="1" s="1"/>
  <c r="M8" i="1" s="1"/>
  <c r="N8" i="1" s="1"/>
  <c r="O8" i="1" s="1"/>
  <c r="K206" i="1"/>
  <c r="L206" i="1" s="1"/>
  <c r="M206" i="1" s="1"/>
  <c r="N206" i="1" s="1"/>
  <c r="O206" i="1" s="1"/>
  <c r="K278" i="1"/>
  <c r="L278" i="1" s="1"/>
  <c r="M278" i="1" s="1"/>
  <c r="N278" i="1" s="1"/>
  <c r="O278" i="1" s="1"/>
  <c r="K341" i="1"/>
  <c r="L341" i="1" s="1"/>
  <c r="M341" i="1" s="1"/>
  <c r="N341" i="1" s="1"/>
  <c r="O341" i="1" s="1"/>
  <c r="K252" i="1"/>
  <c r="L252" i="1" s="1"/>
  <c r="M252" i="1" s="1"/>
  <c r="N252" i="1" s="1"/>
  <c r="O252" i="1" s="1"/>
  <c r="K230" i="1"/>
  <c r="L230" i="1" s="1"/>
  <c r="M230" i="1" s="1"/>
  <c r="N230" i="1" s="1"/>
  <c r="O230" i="1" s="1"/>
  <c r="K271" i="1"/>
  <c r="L271" i="1" s="1"/>
  <c r="M271" i="1" s="1"/>
  <c r="N271" i="1" s="1"/>
  <c r="O271" i="1" s="1"/>
  <c r="K127" i="1"/>
  <c r="L127" i="1" s="1"/>
  <c r="M127" i="1" s="1"/>
  <c r="N127" i="1" s="1"/>
  <c r="O127" i="1" s="1"/>
  <c r="K13" i="1"/>
  <c r="L13" i="1" s="1"/>
  <c r="M13" i="1" s="1"/>
  <c r="N13" i="1" s="1"/>
  <c r="O13" i="1" s="1"/>
  <c r="K162" i="1"/>
  <c r="L162" i="1" s="1"/>
  <c r="M162" i="1" s="1"/>
  <c r="N162" i="1" s="1"/>
  <c r="O162" i="1" s="1"/>
  <c r="K301" i="1"/>
  <c r="L301" i="1" s="1"/>
  <c r="M301" i="1" s="1"/>
  <c r="N301" i="1" s="1"/>
  <c r="O301" i="1" s="1"/>
  <c r="K298" i="1"/>
  <c r="L298" i="1" s="1"/>
  <c r="M298" i="1" s="1"/>
  <c r="N298" i="1" s="1"/>
  <c r="O298" i="1" s="1"/>
  <c r="K45" i="1"/>
  <c r="L45" i="1" s="1"/>
  <c r="M45" i="1" s="1"/>
  <c r="N45" i="1" s="1"/>
  <c r="O45" i="1" s="1"/>
  <c r="K357" i="1"/>
  <c r="L357" i="1" s="1"/>
  <c r="M357" i="1" s="1"/>
  <c r="N357" i="1" s="1"/>
  <c r="O357" i="1" s="1"/>
  <c r="K192" i="1"/>
  <c r="L192" i="1" s="1"/>
  <c r="M192" i="1" s="1"/>
  <c r="N192" i="1" s="1"/>
  <c r="O192" i="1" s="1"/>
  <c r="K353" i="1"/>
  <c r="L353" i="1" s="1"/>
  <c r="M353" i="1" s="1"/>
  <c r="N353" i="1" s="1"/>
  <c r="O353" i="1" s="1"/>
  <c r="K315" i="1"/>
  <c r="L315" i="1" s="1"/>
  <c r="M315" i="1" s="1"/>
  <c r="N315" i="1" s="1"/>
  <c r="O315" i="1" s="1"/>
  <c r="K238" i="1"/>
  <c r="L238" i="1" s="1"/>
  <c r="M238" i="1" s="1"/>
  <c r="N238" i="1" s="1"/>
  <c r="O238" i="1" s="1"/>
  <c r="K53" i="1"/>
  <c r="L53" i="1" s="1"/>
  <c r="M53" i="1" s="1"/>
  <c r="N53" i="1" s="1"/>
  <c r="O53" i="1" s="1"/>
  <c r="K77" i="1"/>
  <c r="L77" i="1" s="1"/>
  <c r="M77" i="1" s="1"/>
  <c r="N77" i="1" s="1"/>
  <c r="O77" i="1" s="1"/>
  <c r="K254" i="1"/>
  <c r="L254" i="1" s="1"/>
  <c r="M254" i="1" s="1"/>
  <c r="N254" i="1" s="1"/>
  <c r="O254" i="1" s="1"/>
  <c r="K356" i="1"/>
  <c r="L356" i="1" s="1"/>
  <c r="M356" i="1" s="1"/>
  <c r="N356" i="1" s="1"/>
  <c r="O356" i="1" s="1"/>
  <c r="K294" i="1"/>
  <c r="L294" i="1" s="1"/>
  <c r="M294" i="1" s="1"/>
  <c r="N294" i="1" s="1"/>
  <c r="O294" i="1" s="1"/>
  <c r="K284" i="1"/>
  <c r="L284" i="1" s="1"/>
  <c r="M284" i="1" s="1"/>
  <c r="N284" i="1" s="1"/>
  <c r="O284" i="1" s="1"/>
  <c r="K240" i="1"/>
  <c r="L240" i="1" s="1"/>
  <c r="M240" i="1" s="1"/>
  <c r="N240" i="1" s="1"/>
  <c r="O240" i="1" s="1"/>
  <c r="K120" i="1"/>
  <c r="L120" i="1" s="1"/>
  <c r="M120" i="1" s="1"/>
  <c r="N120" i="1" s="1"/>
  <c r="O120" i="1" s="1"/>
  <c r="K164" i="1"/>
  <c r="L164" i="1" s="1"/>
  <c r="M164" i="1" s="1"/>
  <c r="N164" i="1" s="1"/>
  <c r="O164" i="1" s="1"/>
  <c r="K270" i="1"/>
  <c r="L270" i="1" s="1"/>
  <c r="M270" i="1" s="1"/>
  <c r="N270" i="1" s="1"/>
  <c r="O270" i="1" s="1"/>
  <c r="K358" i="1"/>
  <c r="L358" i="1" s="1"/>
  <c r="M358" i="1" s="1"/>
  <c r="N358" i="1" s="1"/>
  <c r="O358" i="1" s="1"/>
  <c r="K324" i="1"/>
  <c r="L324" i="1" s="1"/>
  <c r="M324" i="1" s="1"/>
  <c r="N324" i="1" s="1"/>
  <c r="O324" i="1" s="1"/>
  <c r="K61" i="1"/>
  <c r="L61" i="1" s="1"/>
  <c r="M61" i="1" s="1"/>
  <c r="N61" i="1" s="1"/>
  <c r="O61" i="1" s="1"/>
  <c r="K91" i="1"/>
  <c r="L91" i="1" s="1"/>
  <c r="M91" i="1" s="1"/>
  <c r="N91" i="1" s="1"/>
  <c r="O91" i="1" s="1"/>
  <c r="K15" i="1"/>
  <c r="L15" i="1" s="1"/>
  <c r="M15" i="1" s="1"/>
  <c r="N15" i="1" s="1"/>
  <c r="O15" i="1" s="1"/>
  <c r="K323" i="1"/>
  <c r="L323" i="1" s="1"/>
  <c r="M323" i="1" s="1"/>
  <c r="N323" i="1" s="1"/>
  <c r="O323" i="1" s="1"/>
  <c r="K165" i="1"/>
  <c r="L165" i="1" s="1"/>
  <c r="M165" i="1" s="1"/>
  <c r="N165" i="1" s="1"/>
  <c r="O165" i="1" s="1"/>
  <c r="K235" i="1"/>
  <c r="L235" i="1" s="1"/>
  <c r="M235" i="1" s="1"/>
  <c r="N235" i="1" s="1"/>
  <c r="O235" i="1" s="1"/>
  <c r="K80" i="1"/>
  <c r="L80" i="1" s="1"/>
  <c r="M80" i="1" s="1"/>
  <c r="N80" i="1" s="1"/>
  <c r="O80" i="1" s="1"/>
  <c r="K232" i="1"/>
  <c r="L232" i="1" s="1"/>
  <c r="M232" i="1" s="1"/>
  <c r="N232" i="1" s="1"/>
  <c r="O232" i="1" s="1"/>
  <c r="K177" i="1"/>
  <c r="L177" i="1" s="1"/>
  <c r="M177" i="1" s="1"/>
  <c r="N177" i="1" s="1"/>
  <c r="O177" i="1" s="1"/>
  <c r="K39" i="1"/>
  <c r="L39" i="1" s="1"/>
  <c r="M39" i="1" s="1"/>
  <c r="N39" i="1" s="1"/>
  <c r="O39" i="1" s="1"/>
  <c r="K205" i="1"/>
  <c r="L205" i="1" s="1"/>
  <c r="M205" i="1" s="1"/>
  <c r="N205" i="1" s="1"/>
  <c r="O205" i="1" s="1"/>
  <c r="K325" i="1"/>
  <c r="L325" i="1" s="1"/>
  <c r="M325" i="1" s="1"/>
  <c r="N325" i="1" s="1"/>
  <c r="O325" i="1" s="1"/>
  <c r="K128" i="1"/>
  <c r="L128" i="1" s="1"/>
  <c r="M128" i="1" s="1"/>
  <c r="N128" i="1" s="1"/>
  <c r="O128" i="1" s="1"/>
  <c r="K26" i="1"/>
  <c r="L26" i="1" s="1"/>
  <c r="M26" i="1" s="1"/>
  <c r="N26" i="1" s="1"/>
  <c r="O26" i="1" s="1"/>
  <c r="K33" i="1"/>
  <c r="L33" i="1" s="1"/>
  <c r="M33" i="1" s="1"/>
  <c r="N33" i="1" s="1"/>
  <c r="O33" i="1" s="1"/>
  <c r="K346" i="1"/>
  <c r="L346" i="1" s="1"/>
  <c r="M346" i="1" s="1"/>
  <c r="N346" i="1" s="1"/>
  <c r="O346" i="1" s="1"/>
  <c r="K86" i="1"/>
  <c r="L86" i="1" s="1"/>
  <c r="M86" i="1" s="1"/>
  <c r="N86" i="1" s="1"/>
  <c r="O86" i="1" s="1"/>
  <c r="K151" i="1"/>
  <c r="L151" i="1" s="1"/>
  <c r="M151" i="1" s="1"/>
  <c r="N151" i="1" s="1"/>
  <c r="O151" i="1" s="1"/>
  <c r="K136" i="1"/>
  <c r="L136" i="1" s="1"/>
  <c r="M136" i="1" s="1"/>
  <c r="N136" i="1" s="1"/>
  <c r="O136" i="1" s="1"/>
  <c r="K186" i="1"/>
  <c r="L186" i="1" s="1"/>
  <c r="M186" i="1" s="1"/>
  <c r="N186" i="1" s="1"/>
  <c r="O186" i="1" s="1"/>
  <c r="K150" i="1"/>
  <c r="L150" i="1" s="1"/>
  <c r="M150" i="1" s="1"/>
  <c r="N150" i="1" s="1"/>
  <c r="O150" i="1" s="1"/>
  <c r="K215" i="1"/>
  <c r="L215" i="1" s="1"/>
  <c r="M215" i="1" s="1"/>
  <c r="N215" i="1" s="1"/>
  <c r="O215" i="1" s="1"/>
  <c r="K361" i="1"/>
  <c r="L361" i="1" s="1"/>
  <c r="M361" i="1" s="1"/>
  <c r="N361" i="1" s="1"/>
  <c r="O361" i="1" s="1"/>
  <c r="K187" i="1"/>
  <c r="L187" i="1" s="1"/>
  <c r="M187" i="1" s="1"/>
  <c r="N187" i="1" s="1"/>
  <c r="O187" i="1" s="1"/>
  <c r="K266" i="1"/>
  <c r="L266" i="1" s="1"/>
  <c r="M266" i="1" s="1"/>
  <c r="N266" i="1" s="1"/>
  <c r="O266" i="1" s="1"/>
  <c r="K306" i="1"/>
  <c r="L306" i="1" s="1"/>
  <c r="M306" i="1" s="1"/>
  <c r="N306" i="1" s="1"/>
  <c r="O306" i="1" s="1"/>
  <c r="K78" i="1"/>
  <c r="L78" i="1" s="1"/>
  <c r="M78" i="1" s="1"/>
  <c r="N78" i="1" s="1"/>
  <c r="O78" i="1" s="1"/>
  <c r="K25" i="1"/>
  <c r="L25" i="1" s="1"/>
  <c r="M25" i="1" s="1"/>
  <c r="N25" i="1" s="1"/>
  <c r="O25" i="1" s="1"/>
  <c r="K280" i="1"/>
  <c r="L280" i="1" s="1"/>
  <c r="M280" i="1" s="1"/>
  <c r="N280" i="1" s="1"/>
  <c r="O280" i="1" s="1"/>
  <c r="K116" i="1"/>
  <c r="L116" i="1" s="1"/>
  <c r="M116" i="1" s="1"/>
  <c r="N116" i="1" s="1"/>
  <c r="O116" i="1" s="1"/>
  <c r="K228" i="1"/>
  <c r="L228" i="1" s="1"/>
  <c r="M228" i="1" s="1"/>
  <c r="N228" i="1" s="1"/>
  <c r="O228" i="1" s="1"/>
  <c r="K332" i="1"/>
  <c r="L332" i="1" s="1"/>
  <c r="M332" i="1" s="1"/>
  <c r="N332" i="1" s="1"/>
  <c r="O332" i="1" s="1"/>
  <c r="K132" i="1"/>
  <c r="L132" i="1" s="1"/>
  <c r="M132" i="1" s="1"/>
  <c r="N132" i="1" s="1"/>
  <c r="O132" i="1" s="1"/>
  <c r="K227" i="1"/>
  <c r="L227" i="1" s="1"/>
  <c r="M227" i="1" s="1"/>
  <c r="N227" i="1" s="1"/>
  <c r="O227" i="1" s="1"/>
  <c r="K20" i="1"/>
  <c r="L20" i="1" s="1"/>
  <c r="M20" i="1" s="1"/>
  <c r="N20" i="1" s="1"/>
  <c r="O20" i="1" s="1"/>
  <c r="K71" i="1"/>
  <c r="L71" i="1" s="1"/>
  <c r="M71" i="1" s="1"/>
  <c r="N71" i="1" s="1"/>
  <c r="O71" i="1" s="1"/>
  <c r="K64" i="1"/>
  <c r="L64" i="1" s="1"/>
  <c r="M64" i="1" s="1"/>
  <c r="N64" i="1" s="1"/>
  <c r="O64" i="1" s="1"/>
  <c r="K229" i="1"/>
  <c r="L229" i="1" s="1"/>
  <c r="M229" i="1" s="1"/>
  <c r="N229" i="1" s="1"/>
  <c r="O229" i="1" s="1"/>
  <c r="K106" i="1"/>
  <c r="L106" i="1" s="1"/>
  <c r="M106" i="1" s="1"/>
  <c r="N106" i="1" s="1"/>
  <c r="O106" i="1" s="1"/>
  <c r="K12" i="1"/>
  <c r="L12" i="1" s="1"/>
  <c r="M12" i="1" s="1"/>
  <c r="N12" i="1" s="1"/>
  <c r="O12" i="1" s="1"/>
  <c r="K352" i="1"/>
  <c r="L352" i="1" s="1"/>
  <c r="M352" i="1" s="1"/>
  <c r="N352" i="1" s="1"/>
  <c r="O352" i="1" s="1"/>
  <c r="K194" i="1"/>
  <c r="L194" i="1" s="1"/>
  <c r="M194" i="1" s="1"/>
  <c r="N194" i="1" s="1"/>
  <c r="O194" i="1" s="1"/>
  <c r="K248" i="1"/>
  <c r="L248" i="1" s="1"/>
  <c r="M248" i="1" s="1"/>
  <c r="N248" i="1" s="1"/>
  <c r="O248" i="1" s="1"/>
  <c r="K331" i="1"/>
  <c r="L331" i="1" s="1"/>
  <c r="M331" i="1" s="1"/>
  <c r="N331" i="1" s="1"/>
  <c r="O331" i="1" s="1"/>
  <c r="K212" i="1"/>
  <c r="L212" i="1" s="1"/>
  <c r="M212" i="1" s="1"/>
  <c r="N212" i="1" s="1"/>
  <c r="O212" i="1" s="1"/>
  <c r="K69" i="1"/>
  <c r="L69" i="1" s="1"/>
  <c r="M69" i="1" s="1"/>
  <c r="N69" i="1" s="1"/>
  <c r="O69" i="1" s="1"/>
  <c r="K259" i="1"/>
  <c r="L259" i="1" s="1"/>
  <c r="M259" i="1" s="1"/>
  <c r="N259" i="1" s="1"/>
  <c r="O259" i="1" s="1"/>
  <c r="K16" i="1"/>
  <c r="L16" i="1" s="1"/>
  <c r="M16" i="1" s="1"/>
  <c r="N16" i="1" s="1"/>
  <c r="O16" i="1" s="1"/>
  <c r="K283" i="1"/>
  <c r="L283" i="1" s="1"/>
  <c r="M283" i="1" s="1"/>
  <c r="N283" i="1" s="1"/>
  <c r="O283" i="1" s="1"/>
  <c r="K89" i="1"/>
  <c r="L89" i="1" s="1"/>
  <c r="M89" i="1" s="1"/>
  <c r="N89" i="1" s="1"/>
  <c r="O89" i="1" s="1"/>
  <c r="K312" i="1"/>
  <c r="L312" i="1" s="1"/>
  <c r="M312" i="1" s="1"/>
  <c r="N312" i="1" s="1"/>
  <c r="O312" i="1" s="1"/>
  <c r="K273" i="1"/>
  <c r="L273" i="1" s="1"/>
  <c r="M273" i="1" s="1"/>
  <c r="N273" i="1" s="1"/>
  <c r="O273" i="1" s="1"/>
  <c r="K82" i="1"/>
  <c r="L82" i="1" s="1"/>
  <c r="M82" i="1" s="1"/>
  <c r="N82" i="1" s="1"/>
  <c r="O82" i="1" s="1"/>
  <c r="K292" i="1"/>
  <c r="L292" i="1" s="1"/>
  <c r="M292" i="1" s="1"/>
  <c r="N292" i="1" s="1"/>
  <c r="O292" i="1" s="1"/>
  <c r="K7" i="1"/>
  <c r="L7" i="1" s="1"/>
  <c r="K145" i="1"/>
  <c r="L145" i="1" s="1"/>
  <c r="M145" i="1" s="1"/>
  <c r="N145" i="1" s="1"/>
  <c r="O145" i="1" s="1"/>
  <c r="K191" i="1"/>
  <c r="L191" i="1" s="1"/>
  <c r="M191" i="1" s="1"/>
  <c r="N191" i="1" s="1"/>
  <c r="O191" i="1" s="1"/>
  <c r="K340" i="1"/>
  <c r="L340" i="1" s="1"/>
  <c r="M340" i="1" s="1"/>
  <c r="N340" i="1" s="1"/>
  <c r="O340" i="1" s="1"/>
  <c r="K180" i="1"/>
  <c r="L180" i="1" s="1"/>
  <c r="M180" i="1" s="1"/>
  <c r="N180" i="1" s="1"/>
  <c r="O180" i="1" s="1"/>
  <c r="K105" i="1"/>
  <c r="L105" i="1" s="1"/>
  <c r="M105" i="1" s="1"/>
  <c r="N105" i="1" s="1"/>
  <c r="O105" i="1" s="1"/>
  <c r="K143" i="1"/>
  <c r="L143" i="1" s="1"/>
  <c r="M143" i="1" s="1"/>
  <c r="N143" i="1" s="1"/>
  <c r="O143" i="1" s="1"/>
  <c r="K155" i="1"/>
  <c r="L155" i="1" s="1"/>
  <c r="M155" i="1" s="1"/>
  <c r="N155" i="1" s="1"/>
  <c r="O155" i="1" s="1"/>
  <c r="K146" i="1"/>
  <c r="L146" i="1" s="1"/>
  <c r="M146" i="1" s="1"/>
  <c r="N146" i="1" s="1"/>
  <c r="O146" i="1" s="1"/>
  <c r="K56" i="1"/>
  <c r="L56" i="1" s="1"/>
  <c r="M56" i="1" s="1"/>
  <c r="N56" i="1" s="1"/>
  <c r="O56" i="1" s="1"/>
  <c r="K97" i="1"/>
  <c r="L97" i="1" s="1"/>
  <c r="M97" i="1" s="1"/>
  <c r="N97" i="1" s="1"/>
  <c r="O97" i="1" s="1"/>
  <c r="K176" i="1"/>
  <c r="L176" i="1" s="1"/>
  <c r="M176" i="1" s="1"/>
  <c r="N176" i="1" s="1"/>
  <c r="O176" i="1" s="1"/>
  <c r="K148" i="1"/>
  <c r="L148" i="1" s="1"/>
  <c r="M148" i="1" s="1"/>
  <c r="N148" i="1" s="1"/>
  <c r="O148" i="1" s="1"/>
  <c r="K141" i="1"/>
  <c r="L141" i="1" s="1"/>
  <c r="M141" i="1" s="1"/>
  <c r="N141" i="1" s="1"/>
  <c r="O141" i="1" s="1"/>
  <c r="K226" i="1"/>
  <c r="L226" i="1" s="1"/>
  <c r="M226" i="1" s="1"/>
  <c r="N226" i="1" s="1"/>
  <c r="O226" i="1" s="1"/>
  <c r="K184" i="1"/>
  <c r="L184" i="1" s="1"/>
  <c r="M184" i="1" s="1"/>
  <c r="N184" i="1" s="1"/>
  <c r="O184" i="1" s="1"/>
  <c r="K62" i="1"/>
  <c r="L62" i="1" s="1"/>
  <c r="M62" i="1" s="1"/>
  <c r="N62" i="1" s="1"/>
  <c r="O62" i="1" s="1"/>
  <c r="K34" i="1"/>
  <c r="L34" i="1" s="1"/>
  <c r="M34" i="1" s="1"/>
  <c r="N34" i="1" s="1"/>
  <c r="O34" i="1" s="1"/>
  <c r="K293" i="1"/>
  <c r="L293" i="1" s="1"/>
  <c r="M293" i="1" s="1"/>
  <c r="N293" i="1" s="1"/>
  <c r="O293" i="1" s="1"/>
  <c r="K260" i="1"/>
  <c r="L260" i="1" s="1"/>
  <c r="M260" i="1" s="1"/>
  <c r="N260" i="1" s="1"/>
  <c r="O260" i="1" s="1"/>
  <c r="K321" i="1"/>
  <c r="L321" i="1" s="1"/>
  <c r="M321" i="1" s="1"/>
  <c r="N321" i="1" s="1"/>
  <c r="O321" i="1" s="1"/>
  <c r="K152" i="1"/>
  <c r="L152" i="1" s="1"/>
  <c r="M152" i="1" s="1"/>
  <c r="N152" i="1" s="1"/>
  <c r="O152" i="1" s="1"/>
  <c r="K285" i="1"/>
  <c r="L285" i="1" s="1"/>
  <c r="M285" i="1" s="1"/>
  <c r="N285" i="1" s="1"/>
  <c r="O285" i="1" s="1"/>
  <c r="K256" i="1"/>
  <c r="L256" i="1" s="1"/>
  <c r="M256" i="1" s="1"/>
  <c r="N256" i="1" s="1"/>
  <c r="O256" i="1" s="1"/>
  <c r="K179" i="1"/>
  <c r="L179" i="1" s="1"/>
  <c r="M179" i="1" s="1"/>
  <c r="N179" i="1" s="1"/>
  <c r="O179" i="1" s="1"/>
  <c r="K277" i="1"/>
  <c r="L277" i="1" s="1"/>
  <c r="M277" i="1" s="1"/>
  <c r="N277" i="1" s="1"/>
  <c r="O277" i="1" s="1"/>
  <c r="K329" i="1"/>
  <c r="L329" i="1" s="1"/>
  <c r="M329" i="1" s="1"/>
  <c r="N329" i="1" s="1"/>
  <c r="O329" i="1" s="1"/>
  <c r="K185" i="1"/>
  <c r="L185" i="1" s="1"/>
  <c r="M185" i="1" s="1"/>
  <c r="N185" i="1" s="1"/>
  <c r="O185" i="1" s="1"/>
  <c r="K29" i="1"/>
  <c r="L29" i="1" s="1"/>
  <c r="M29" i="1" s="1"/>
  <c r="N29" i="1" s="1"/>
  <c r="O29" i="1" s="1"/>
  <c r="K47" i="1"/>
  <c r="L47" i="1" s="1"/>
  <c r="M47" i="1" s="1"/>
  <c r="N47" i="1" s="1"/>
  <c r="O47" i="1" s="1"/>
  <c r="K74" i="1"/>
  <c r="L74" i="1" s="1"/>
  <c r="M74" i="1" s="1"/>
  <c r="N74" i="1" s="1"/>
  <c r="O74" i="1" s="1"/>
  <c r="K131" i="1"/>
  <c r="L131" i="1" s="1"/>
  <c r="M131" i="1" s="1"/>
  <c r="N131" i="1" s="1"/>
  <c r="O131" i="1" s="1"/>
  <c r="K303" i="1"/>
  <c r="L303" i="1" s="1"/>
  <c r="M303" i="1" s="1"/>
  <c r="N303" i="1" s="1"/>
  <c r="O303" i="1" s="1"/>
  <c r="K355" i="1"/>
  <c r="L355" i="1" s="1"/>
  <c r="M355" i="1" s="1"/>
  <c r="N355" i="1" s="1"/>
  <c r="O355" i="1" s="1"/>
  <c r="K22" i="1"/>
  <c r="L22" i="1" s="1"/>
  <c r="M22" i="1" s="1"/>
  <c r="N22" i="1" s="1"/>
  <c r="O22" i="1" s="1"/>
  <c r="K335" i="1"/>
  <c r="L335" i="1" s="1"/>
  <c r="M335" i="1" s="1"/>
  <c r="N335" i="1" s="1"/>
  <c r="O335" i="1" s="1"/>
  <c r="K101" i="1"/>
  <c r="L101" i="1" s="1"/>
  <c r="M101" i="1" s="1"/>
  <c r="N101" i="1" s="1"/>
  <c r="O101" i="1" s="1"/>
  <c r="K330" i="1"/>
  <c r="L330" i="1" s="1"/>
  <c r="M330" i="1" s="1"/>
  <c r="N330" i="1" s="1"/>
  <c r="O330" i="1" s="1"/>
  <c r="K161" i="1"/>
  <c r="L161" i="1" s="1"/>
  <c r="M161" i="1" s="1"/>
  <c r="N161" i="1" s="1"/>
  <c r="O161" i="1" s="1"/>
  <c r="K322" i="1"/>
  <c r="L322" i="1" s="1"/>
  <c r="M322" i="1" s="1"/>
  <c r="N322" i="1" s="1"/>
  <c r="O322" i="1" s="1"/>
  <c r="K51" i="1"/>
  <c r="L51" i="1" s="1"/>
  <c r="M51" i="1" s="1"/>
  <c r="N51" i="1" s="1"/>
  <c r="O51" i="1" s="1"/>
  <c r="K207" i="1"/>
  <c r="L207" i="1" s="1"/>
  <c r="M207" i="1" s="1"/>
  <c r="N207" i="1" s="1"/>
  <c r="O207" i="1" s="1"/>
  <c r="K178" i="1"/>
  <c r="L178" i="1" s="1"/>
  <c r="M178" i="1" s="1"/>
  <c r="N178" i="1" s="1"/>
  <c r="O178" i="1" s="1"/>
  <c r="K265" i="1"/>
  <c r="L265" i="1" s="1"/>
  <c r="M265" i="1" s="1"/>
  <c r="N265" i="1" s="1"/>
  <c r="O265" i="1" s="1"/>
  <c r="K317" i="1"/>
  <c r="L317" i="1" s="1"/>
  <c r="M317" i="1" s="1"/>
  <c r="N317" i="1" s="1"/>
  <c r="O317" i="1" s="1"/>
  <c r="K67" i="1"/>
  <c r="L67" i="1" s="1"/>
  <c r="M67" i="1" s="1"/>
  <c r="N67" i="1" s="1"/>
  <c r="O67" i="1" s="1"/>
  <c r="K213" i="1"/>
  <c r="L213" i="1" s="1"/>
  <c r="M213" i="1" s="1"/>
  <c r="N213" i="1" s="1"/>
  <c r="O213" i="1" s="1"/>
  <c r="K337" i="1"/>
  <c r="L337" i="1" s="1"/>
  <c r="M337" i="1" s="1"/>
  <c r="N337" i="1" s="1"/>
  <c r="O337" i="1" s="1"/>
  <c r="K339" i="1"/>
  <c r="L339" i="1" s="1"/>
  <c r="M339" i="1" s="1"/>
  <c r="N339" i="1" s="1"/>
  <c r="O339" i="1" s="1"/>
  <c r="K336" i="1"/>
  <c r="L336" i="1" s="1"/>
  <c r="M336" i="1" s="1"/>
  <c r="N336" i="1" s="1"/>
  <c r="O336" i="1" s="1"/>
  <c r="K32" i="1"/>
  <c r="L32" i="1" s="1"/>
  <c r="M32" i="1" s="1"/>
  <c r="N32" i="1" s="1"/>
  <c r="O32" i="1" s="1"/>
  <c r="K111" i="1"/>
  <c r="L111" i="1" s="1"/>
  <c r="M111" i="1" s="1"/>
  <c r="N111" i="1" s="1"/>
  <c r="O111" i="1" s="1"/>
  <c r="K204" i="1"/>
  <c r="L204" i="1" s="1"/>
  <c r="M204" i="1" s="1"/>
  <c r="N204" i="1" s="1"/>
  <c r="O204" i="1" s="1"/>
  <c r="K237" i="1"/>
  <c r="L237" i="1" s="1"/>
  <c r="M237" i="1" s="1"/>
  <c r="N237" i="1" s="1"/>
  <c r="O237" i="1" s="1"/>
  <c r="K281" i="1"/>
  <c r="L281" i="1" s="1"/>
  <c r="M281" i="1" s="1"/>
  <c r="N281" i="1" s="1"/>
  <c r="O281" i="1" s="1"/>
  <c r="K290" i="1"/>
  <c r="L290" i="1" s="1"/>
  <c r="M290" i="1" s="1"/>
  <c r="N290" i="1" s="1"/>
  <c r="O290" i="1" s="1"/>
  <c r="K300" i="1"/>
  <c r="L300" i="1" s="1"/>
  <c r="M300" i="1" s="1"/>
  <c r="N300" i="1" s="1"/>
  <c r="O300" i="1" s="1"/>
  <c r="K202" i="1"/>
  <c r="L202" i="1" s="1"/>
  <c r="M202" i="1" s="1"/>
  <c r="N202" i="1" s="1"/>
  <c r="O202" i="1" s="1"/>
  <c r="K251" i="1"/>
  <c r="L251" i="1" s="1"/>
  <c r="M251" i="1" s="1"/>
  <c r="N251" i="1" s="1"/>
  <c r="O251" i="1" s="1"/>
  <c r="K43" i="1"/>
  <c r="L43" i="1" s="1"/>
  <c r="M43" i="1" s="1"/>
  <c r="N43" i="1" s="1"/>
  <c r="O43" i="1" s="1"/>
  <c r="K307" i="1"/>
  <c r="L307" i="1" s="1"/>
  <c r="M307" i="1" s="1"/>
  <c r="N307" i="1" s="1"/>
  <c r="O307" i="1" s="1"/>
  <c r="K246" i="1"/>
  <c r="L246" i="1" s="1"/>
  <c r="M246" i="1" s="1"/>
  <c r="N246" i="1" s="1"/>
  <c r="O246" i="1" s="1"/>
  <c r="K218" i="1"/>
  <c r="L218" i="1" s="1"/>
  <c r="M218" i="1" s="1"/>
  <c r="N218" i="1" s="1"/>
  <c r="O218" i="1" s="1"/>
  <c r="K210" i="1"/>
  <c r="L210" i="1" s="1"/>
  <c r="M210" i="1" s="1"/>
  <c r="N210" i="1" s="1"/>
  <c r="O210" i="1" s="1"/>
  <c r="K328" i="1"/>
  <c r="L328" i="1" s="1"/>
  <c r="M328" i="1" s="1"/>
  <c r="N328" i="1" s="1"/>
  <c r="O328" i="1" s="1"/>
  <c r="K108" i="1"/>
  <c r="L108" i="1" s="1"/>
  <c r="M108" i="1" s="1"/>
  <c r="N108" i="1" s="1"/>
  <c r="O108" i="1" s="1"/>
  <c r="K117" i="1"/>
  <c r="L117" i="1" s="1"/>
  <c r="M117" i="1" s="1"/>
  <c r="N117" i="1" s="1"/>
  <c r="O117" i="1" s="1"/>
  <c r="K231" i="1"/>
  <c r="L231" i="1" s="1"/>
  <c r="M231" i="1" s="1"/>
  <c r="N231" i="1" s="1"/>
  <c r="O231" i="1" s="1"/>
  <c r="K190" i="1"/>
  <c r="L190" i="1" s="1"/>
  <c r="M190" i="1" s="1"/>
  <c r="N190" i="1" s="1"/>
  <c r="O190" i="1" s="1"/>
  <c r="K124" i="1"/>
  <c r="L124" i="1" s="1"/>
  <c r="M124" i="1" s="1"/>
  <c r="N124" i="1" s="1"/>
  <c r="O124" i="1" s="1"/>
  <c r="K234" i="1"/>
  <c r="L234" i="1" s="1"/>
  <c r="M234" i="1" s="1"/>
  <c r="N234" i="1" s="1"/>
  <c r="O234" i="1" s="1"/>
  <c r="K126" i="1"/>
  <c r="L126" i="1" s="1"/>
  <c r="M126" i="1" s="1"/>
  <c r="N126" i="1" s="1"/>
  <c r="O126" i="1" s="1"/>
  <c r="K243" i="1"/>
  <c r="L243" i="1" s="1"/>
  <c r="M243" i="1" s="1"/>
  <c r="N243" i="1" s="1"/>
  <c r="O243" i="1" s="1"/>
  <c r="K121" i="1"/>
  <c r="L121" i="1" s="1"/>
  <c r="M121" i="1" s="1"/>
  <c r="N121" i="1" s="1"/>
  <c r="O121" i="1" s="1"/>
  <c r="K181" i="1"/>
  <c r="L181" i="1" s="1"/>
  <c r="M181" i="1" s="1"/>
  <c r="N181" i="1" s="1"/>
  <c r="O181" i="1" s="1"/>
  <c r="K295" i="1"/>
  <c r="L295" i="1" s="1"/>
  <c r="M295" i="1" s="1"/>
  <c r="N295" i="1" s="1"/>
  <c r="O295" i="1" s="1"/>
  <c r="K217" i="1"/>
  <c r="L217" i="1" s="1"/>
  <c r="M217" i="1" s="1"/>
  <c r="N217" i="1" s="1"/>
  <c r="O217" i="1" s="1"/>
  <c r="K211" i="1"/>
  <c r="L211" i="1" s="1"/>
  <c r="M211" i="1" s="1"/>
  <c r="N211" i="1" s="1"/>
  <c r="O211" i="1" s="1"/>
  <c r="K158" i="1"/>
  <c r="L158" i="1" s="1"/>
  <c r="M158" i="1" s="1"/>
  <c r="N158" i="1" s="1"/>
  <c r="O158" i="1" s="1"/>
  <c r="K354" i="1"/>
  <c r="L354" i="1" s="1"/>
  <c r="M354" i="1" s="1"/>
  <c r="N354" i="1" s="1"/>
  <c r="O354" i="1" s="1"/>
  <c r="K19" i="1"/>
  <c r="L19" i="1" s="1"/>
  <c r="M19" i="1" s="1"/>
  <c r="N19" i="1" s="1"/>
  <c r="O19" i="1" s="1"/>
  <c r="K236" i="1"/>
  <c r="L236" i="1" s="1"/>
  <c r="M236" i="1" s="1"/>
  <c r="N236" i="1" s="1"/>
  <c r="O236" i="1" s="1"/>
  <c r="K157" i="1"/>
  <c r="L157" i="1" s="1"/>
  <c r="M157" i="1" s="1"/>
  <c r="N157" i="1" s="1"/>
  <c r="O157" i="1" s="1"/>
  <c r="K267" i="1"/>
  <c r="L267" i="1" s="1"/>
  <c r="M267" i="1" s="1"/>
  <c r="N267" i="1" s="1"/>
  <c r="O267" i="1" s="1"/>
  <c r="K50" i="1"/>
  <c r="L50" i="1" s="1"/>
  <c r="M50" i="1" s="1"/>
  <c r="N50" i="1" s="1"/>
  <c r="O50" i="1" s="1"/>
  <c r="K220" i="1"/>
  <c r="L220" i="1" s="1"/>
  <c r="M220" i="1" s="1"/>
  <c r="N220" i="1" s="1"/>
  <c r="O220" i="1" s="1"/>
  <c r="K197" i="1"/>
  <c r="L197" i="1" s="1"/>
  <c r="M197" i="1" s="1"/>
  <c r="N197" i="1" s="1"/>
  <c r="O197" i="1" s="1"/>
  <c r="K10" i="1"/>
  <c r="L10" i="1" s="1"/>
  <c r="M10" i="1" s="1"/>
  <c r="N10" i="1" s="1"/>
  <c r="O10" i="1" s="1"/>
  <c r="K216" i="1"/>
  <c r="L216" i="1" s="1"/>
  <c r="M216" i="1" s="1"/>
  <c r="N216" i="1" s="1"/>
  <c r="O216" i="1" s="1"/>
  <c r="K31" i="1"/>
  <c r="L31" i="1" s="1"/>
  <c r="M31" i="1" s="1"/>
  <c r="N31" i="1" s="1"/>
  <c r="O31" i="1" s="1"/>
  <c r="K72" i="1"/>
  <c r="L72" i="1" s="1"/>
  <c r="M72" i="1" s="1"/>
  <c r="N72" i="1" s="1"/>
  <c r="O72" i="1" s="1"/>
  <c r="K44" i="1"/>
  <c r="L44" i="1" s="1"/>
  <c r="M44" i="1" s="1"/>
  <c r="N44" i="1" s="1"/>
  <c r="O44" i="1" s="1"/>
  <c r="K171" i="1"/>
  <c r="L171" i="1" s="1"/>
  <c r="M171" i="1" s="1"/>
  <c r="N171" i="1" s="1"/>
  <c r="O171" i="1" s="1"/>
  <c r="K99" i="1"/>
  <c r="L99" i="1" s="1"/>
  <c r="M99" i="1" s="1"/>
  <c r="N99" i="1" s="1"/>
  <c r="O99" i="1" s="1"/>
  <c r="K23" i="1"/>
  <c r="L23" i="1" s="1"/>
  <c r="M23" i="1" s="1"/>
  <c r="N23" i="1" s="1"/>
  <c r="O23" i="1" s="1"/>
  <c r="K249" i="1"/>
  <c r="L249" i="1" s="1"/>
  <c r="M249" i="1" s="1"/>
  <c r="N249" i="1" s="1"/>
  <c r="O249" i="1" s="1"/>
  <c r="K182" i="1"/>
  <c r="L182" i="1" s="1"/>
  <c r="M182" i="1" s="1"/>
  <c r="N182" i="1" s="1"/>
  <c r="O182" i="1" s="1"/>
  <c r="K245" i="1"/>
  <c r="L245" i="1" s="1"/>
  <c r="M245" i="1" s="1"/>
  <c r="N245" i="1" s="1"/>
  <c r="O245" i="1" s="1"/>
  <c r="K133" i="1"/>
  <c r="L133" i="1" s="1"/>
  <c r="M133" i="1" s="1"/>
  <c r="N133" i="1" s="1"/>
  <c r="O133" i="1" s="1"/>
  <c r="K21" i="1"/>
  <c r="L21" i="1" s="1"/>
  <c r="M21" i="1" s="1"/>
  <c r="N21" i="1" s="1"/>
  <c r="O21" i="1" s="1"/>
  <c r="K221" i="1"/>
  <c r="L221" i="1" s="1"/>
  <c r="M221" i="1" s="1"/>
  <c r="N221" i="1" s="1"/>
  <c r="O221" i="1" s="1"/>
  <c r="K362" i="1"/>
  <c r="L362" i="1" s="1"/>
  <c r="M362" i="1" s="1"/>
  <c r="N362" i="1" s="1"/>
  <c r="O362" i="1" s="1"/>
  <c r="K310" i="1"/>
  <c r="L310" i="1" s="1"/>
  <c r="M310" i="1" s="1"/>
  <c r="N310" i="1" s="1"/>
  <c r="O310" i="1" s="1"/>
  <c r="K94" i="1"/>
  <c r="L94" i="1" s="1"/>
  <c r="M94" i="1" s="1"/>
  <c r="N94" i="1" s="1"/>
  <c r="O94" i="1" s="1"/>
  <c r="K311" i="1"/>
  <c r="L311" i="1" s="1"/>
  <c r="M311" i="1" s="1"/>
  <c r="N311" i="1" s="1"/>
  <c r="O311" i="1" s="1"/>
  <c r="K98" i="1"/>
  <c r="L98" i="1" s="1"/>
  <c r="M98" i="1" s="1"/>
  <c r="N98" i="1" s="1"/>
  <c r="O98" i="1" s="1"/>
  <c r="K130" i="1"/>
  <c r="L130" i="1" s="1"/>
  <c r="M130" i="1" s="1"/>
  <c r="N130" i="1" s="1"/>
  <c r="O130" i="1" s="1"/>
  <c r="K27" i="1"/>
  <c r="L27" i="1" s="1"/>
  <c r="M27" i="1" s="1"/>
  <c r="N27" i="1" s="1"/>
  <c r="O27" i="1" s="1"/>
  <c r="K247" i="1"/>
  <c r="L247" i="1" s="1"/>
  <c r="M247" i="1" s="1"/>
  <c r="N247" i="1" s="1"/>
  <c r="O247" i="1" s="1"/>
  <c r="K318" i="1"/>
  <c r="L318" i="1" s="1"/>
  <c r="M318" i="1" s="1"/>
  <c r="N318" i="1" s="1"/>
  <c r="O318" i="1" s="1"/>
  <c r="K222" i="1"/>
  <c r="L222" i="1" s="1"/>
  <c r="M222" i="1" s="1"/>
  <c r="N222" i="1" s="1"/>
  <c r="O222" i="1" s="1"/>
  <c r="K263" i="1"/>
  <c r="L263" i="1" s="1"/>
  <c r="M263" i="1" s="1"/>
  <c r="N263" i="1" s="1"/>
  <c r="O263" i="1" s="1"/>
  <c r="K313" i="1"/>
  <c r="L313" i="1" s="1"/>
  <c r="M313" i="1" s="1"/>
  <c r="N313" i="1" s="1"/>
  <c r="O313" i="1" s="1"/>
  <c r="K160" i="1"/>
  <c r="L160" i="1" s="1"/>
  <c r="M160" i="1" s="1"/>
  <c r="N160" i="1" s="1"/>
  <c r="O160" i="1" s="1"/>
  <c r="K250" i="1"/>
  <c r="L250" i="1" s="1"/>
  <c r="M250" i="1" s="1"/>
  <c r="N250" i="1" s="1"/>
  <c r="O250" i="1" s="1"/>
  <c r="K166" i="1"/>
  <c r="L166" i="1" s="1"/>
  <c r="M166" i="1" s="1"/>
  <c r="N166" i="1" s="1"/>
  <c r="O166" i="1" s="1"/>
  <c r="K299" i="1"/>
  <c r="L299" i="1" s="1"/>
  <c r="M299" i="1" s="1"/>
  <c r="N299" i="1" s="1"/>
  <c r="O299" i="1" s="1"/>
  <c r="K14" i="1"/>
  <c r="L14" i="1" s="1"/>
  <c r="M14" i="1" s="1"/>
  <c r="N14" i="1" s="1"/>
  <c r="O14" i="1" s="1"/>
  <c r="K125" i="1"/>
  <c r="L125" i="1" s="1"/>
  <c r="M125" i="1" s="1"/>
  <c r="N125" i="1" s="1"/>
  <c r="O125" i="1" s="1"/>
  <c r="K41" i="1"/>
  <c r="L41" i="1" s="1"/>
  <c r="M41" i="1" s="1"/>
  <c r="N41" i="1" s="1"/>
  <c r="O41" i="1" s="1"/>
  <c r="K282" i="1"/>
  <c r="L282" i="1" s="1"/>
  <c r="M282" i="1" s="1"/>
  <c r="N282" i="1" s="1"/>
  <c r="O282" i="1" s="1"/>
  <c r="K269" i="1"/>
  <c r="L269" i="1" s="1"/>
  <c r="M269" i="1" s="1"/>
  <c r="N269" i="1" s="1"/>
  <c r="O269" i="1" s="1"/>
  <c r="K96" i="1"/>
  <c r="L96" i="1" s="1"/>
  <c r="M96" i="1" s="1"/>
  <c r="N96" i="1" s="1"/>
  <c r="O96" i="1" s="1"/>
  <c r="K239" i="1"/>
  <c r="L239" i="1" s="1"/>
  <c r="M239" i="1" s="1"/>
  <c r="N239" i="1" s="1"/>
  <c r="O239" i="1" s="1"/>
  <c r="K112" i="1"/>
  <c r="L112" i="1" s="1"/>
  <c r="M112" i="1" s="1"/>
  <c r="N112" i="1" s="1"/>
  <c r="O112" i="1" s="1"/>
  <c r="K104" i="1"/>
  <c r="L104" i="1" s="1"/>
  <c r="M104" i="1" s="1"/>
  <c r="N104" i="1" s="1"/>
  <c r="O104" i="1" s="1"/>
  <c r="K257" i="1"/>
  <c r="L257" i="1" s="1"/>
  <c r="M257" i="1" s="1"/>
  <c r="N257" i="1" s="1"/>
  <c r="O257" i="1" s="1"/>
  <c r="K326" i="1"/>
  <c r="L326" i="1" s="1"/>
  <c r="M326" i="1" s="1"/>
  <c r="N326" i="1" s="1"/>
  <c r="O326" i="1" s="1"/>
  <c r="K75" i="1"/>
  <c r="L75" i="1" s="1"/>
  <c r="M75" i="1" s="1"/>
  <c r="N75" i="1" s="1"/>
  <c r="O75" i="1" s="1"/>
  <c r="K359" i="1"/>
  <c r="L359" i="1" s="1"/>
  <c r="M359" i="1" s="1"/>
  <c r="N359" i="1" s="1"/>
  <c r="O359" i="1" s="1"/>
  <c r="K195" i="1"/>
  <c r="L195" i="1" s="1"/>
  <c r="M195" i="1" s="1"/>
  <c r="N195" i="1" s="1"/>
  <c r="O195" i="1" s="1"/>
  <c r="K100" i="1"/>
  <c r="L100" i="1" s="1"/>
  <c r="M100" i="1" s="1"/>
  <c r="N100" i="1" s="1"/>
  <c r="O100" i="1" s="1"/>
  <c r="K73" i="1"/>
  <c r="L73" i="1" s="1"/>
  <c r="M73" i="1" s="1"/>
  <c r="N73" i="1" s="1"/>
  <c r="O73" i="1" s="1"/>
  <c r="K344" i="1"/>
  <c r="L344" i="1" s="1"/>
  <c r="M344" i="1" s="1"/>
  <c r="N344" i="1" s="1"/>
  <c r="O344" i="1" s="1"/>
  <c r="K36" i="1"/>
  <c r="L36" i="1" s="1"/>
  <c r="M36" i="1" s="1"/>
  <c r="N36" i="1" s="1"/>
  <c r="O36" i="1" s="1"/>
  <c r="K30" i="1"/>
  <c r="L30" i="1" s="1"/>
  <c r="M30" i="1" s="1"/>
  <c r="N30" i="1" s="1"/>
  <c r="O30" i="1" s="1"/>
  <c r="K214" i="1"/>
  <c r="L214" i="1" s="1"/>
  <c r="M214" i="1" s="1"/>
  <c r="N214" i="1" s="1"/>
  <c r="O214" i="1" s="1"/>
  <c r="K37" i="1"/>
  <c r="L37" i="1" s="1"/>
  <c r="M37" i="1" s="1"/>
  <c r="N37" i="1" s="1"/>
  <c r="O37" i="1" s="1"/>
  <c r="K42" i="1"/>
  <c r="L42" i="1" s="1"/>
  <c r="M42" i="1" s="1"/>
  <c r="N42" i="1" s="1"/>
  <c r="O42" i="1" s="1"/>
  <c r="K223" i="1"/>
  <c r="L223" i="1" s="1"/>
  <c r="M223" i="1" s="1"/>
  <c r="N223" i="1" s="1"/>
  <c r="O223" i="1" s="1"/>
  <c r="K288" i="1"/>
  <c r="L288" i="1" s="1"/>
  <c r="M288" i="1" s="1"/>
  <c r="N288" i="1" s="1"/>
  <c r="O288" i="1" s="1"/>
  <c r="K109" i="1"/>
  <c r="L109" i="1" s="1"/>
  <c r="M109" i="1" s="1"/>
  <c r="N109" i="1" s="1"/>
  <c r="O109" i="1" s="1"/>
  <c r="K135" i="1"/>
  <c r="L135" i="1" s="1"/>
  <c r="M135" i="1" s="1"/>
  <c r="N135" i="1" s="1"/>
  <c r="O135" i="1" s="1"/>
  <c r="K110" i="1"/>
  <c r="L110" i="1" s="1"/>
  <c r="M110" i="1" s="1"/>
  <c r="N110" i="1" s="1"/>
  <c r="O110" i="1" s="1"/>
  <c r="K90" i="1"/>
  <c r="L90" i="1" s="1"/>
  <c r="M90" i="1" s="1"/>
  <c r="N90" i="1" s="1"/>
  <c r="O90" i="1" s="1"/>
  <c r="K209" i="1"/>
  <c r="L209" i="1" s="1"/>
  <c r="M209" i="1" s="1"/>
  <c r="N209" i="1" s="1"/>
  <c r="O209" i="1" s="1"/>
  <c r="K85" i="1"/>
  <c r="L85" i="1" s="1"/>
  <c r="M85" i="1" s="1"/>
  <c r="N85" i="1" s="1"/>
  <c r="O85" i="1" s="1"/>
  <c r="K139" i="1"/>
  <c r="L139" i="1" s="1"/>
  <c r="M139" i="1" s="1"/>
  <c r="N139" i="1" s="1"/>
  <c r="O139" i="1" s="1"/>
  <c r="K302" i="1"/>
  <c r="L302" i="1" s="1"/>
  <c r="M302" i="1" s="1"/>
  <c r="N302" i="1" s="1"/>
  <c r="O302" i="1" s="1"/>
  <c r="K147" i="1"/>
  <c r="L147" i="1" s="1"/>
  <c r="M147" i="1" s="1"/>
  <c r="N147" i="1" s="1"/>
  <c r="O147" i="1" s="1"/>
  <c r="K65" i="1"/>
  <c r="L65" i="1" s="1"/>
  <c r="M65" i="1" s="1"/>
  <c r="N65" i="1" s="1"/>
  <c r="O65" i="1" s="1"/>
  <c r="K103" i="1"/>
  <c r="L103" i="1" s="1"/>
  <c r="M103" i="1" s="1"/>
  <c r="N103" i="1" s="1"/>
  <c r="O103" i="1" s="1"/>
  <c r="K144" i="1"/>
  <c r="L144" i="1" s="1"/>
  <c r="M144" i="1" s="1"/>
  <c r="N144" i="1" s="1"/>
  <c r="O144" i="1" s="1"/>
  <c r="K244" i="1"/>
  <c r="L244" i="1" s="1"/>
  <c r="M244" i="1" s="1"/>
  <c r="N244" i="1" s="1"/>
  <c r="O244" i="1" s="1"/>
  <c r="K84" i="1"/>
  <c r="L84" i="1" s="1"/>
  <c r="M84" i="1" s="1"/>
  <c r="N84" i="1" s="1"/>
  <c r="O84" i="1" s="1"/>
  <c r="K163" i="1"/>
  <c r="L163" i="1" s="1"/>
  <c r="M163" i="1" s="1"/>
  <c r="N163" i="1" s="1"/>
  <c r="O163" i="1" s="1"/>
  <c r="K274" i="1"/>
  <c r="L274" i="1" s="1"/>
  <c r="M274" i="1" s="1"/>
  <c r="N274" i="1" s="1"/>
  <c r="O274" i="1" s="1"/>
  <c r="K279" i="1"/>
  <c r="L279" i="1" s="1"/>
  <c r="M279" i="1" s="1"/>
  <c r="N279" i="1" s="1"/>
  <c r="O279" i="1" s="1"/>
  <c r="K35" i="1"/>
  <c r="L35" i="1" s="1"/>
  <c r="M35" i="1" s="1"/>
  <c r="N35" i="1" s="1"/>
  <c r="O35" i="1" s="1"/>
  <c r="K272" i="1"/>
  <c r="L272" i="1" s="1"/>
  <c r="M272" i="1" s="1"/>
  <c r="N272" i="1" s="1"/>
  <c r="O272" i="1" s="1"/>
  <c r="K276" i="1"/>
  <c r="L276" i="1" s="1"/>
  <c r="M276" i="1" s="1"/>
  <c r="N276" i="1" s="1"/>
  <c r="O276" i="1" s="1"/>
  <c r="K107" i="1"/>
  <c r="L107" i="1" s="1"/>
  <c r="M107" i="1" s="1"/>
  <c r="N107" i="1" s="1"/>
  <c r="O107" i="1" s="1"/>
  <c r="K66" i="1"/>
  <c r="L66" i="1" s="1"/>
  <c r="M66" i="1" s="1"/>
  <c r="N66" i="1" s="1"/>
  <c r="O66" i="1" s="1"/>
  <c r="K11" i="1"/>
  <c r="L11" i="1" s="1"/>
  <c r="M11" i="1" s="1"/>
  <c r="N11" i="1" s="1"/>
  <c r="O11" i="1" s="1"/>
  <c r="K123" i="1"/>
  <c r="L123" i="1" s="1"/>
  <c r="M123" i="1" s="1"/>
  <c r="N123" i="1" s="1"/>
  <c r="O123" i="1" s="1"/>
  <c r="K296" i="1"/>
  <c r="L296" i="1" s="1"/>
  <c r="M296" i="1" s="1"/>
  <c r="N296" i="1" s="1"/>
  <c r="O296" i="1" s="1"/>
  <c r="K233" i="1"/>
  <c r="L233" i="1" s="1"/>
  <c r="M233" i="1" s="1"/>
  <c r="N233" i="1" s="1"/>
  <c r="O233" i="1" s="1"/>
  <c r="K52" i="1"/>
  <c r="L52" i="1" s="1"/>
  <c r="M52" i="1" s="1"/>
  <c r="N52" i="1" s="1"/>
  <c r="O52" i="1" s="1"/>
  <c r="K142" i="1"/>
  <c r="L142" i="1" s="1"/>
  <c r="M142" i="1" s="1"/>
  <c r="N142" i="1" s="1"/>
  <c r="O142" i="1" s="1"/>
  <c r="K199" i="1"/>
  <c r="L199" i="1" s="1"/>
  <c r="M199" i="1" s="1"/>
  <c r="N199" i="1" s="1"/>
  <c r="O199" i="1" s="1"/>
  <c r="K173" i="1"/>
  <c r="L173" i="1" s="1"/>
  <c r="M173" i="1" s="1"/>
  <c r="N173" i="1" s="1"/>
  <c r="O173" i="1" s="1"/>
  <c r="K343" i="1"/>
  <c r="L343" i="1" s="1"/>
  <c r="M343" i="1" s="1"/>
  <c r="N343" i="1" s="1"/>
  <c r="O343" i="1" s="1"/>
  <c r="K40" i="1"/>
  <c r="L40" i="1" s="1"/>
  <c r="M40" i="1" s="1"/>
  <c r="N40" i="1" s="1"/>
  <c r="O40" i="1" s="1"/>
  <c r="K137" i="1"/>
  <c r="L137" i="1" s="1"/>
  <c r="M137" i="1" s="1"/>
  <c r="N137" i="1" s="1"/>
  <c r="O137" i="1" s="1"/>
  <c r="K102" i="1"/>
  <c r="L102" i="1" s="1"/>
  <c r="M102" i="1" s="1"/>
  <c r="N102" i="1" s="1"/>
  <c r="O102" i="1" s="1"/>
  <c r="K287" i="1"/>
  <c r="L287" i="1" s="1"/>
  <c r="M287" i="1" s="1"/>
  <c r="N287" i="1" s="1"/>
  <c r="O287" i="1" s="1"/>
  <c r="K46" i="1"/>
  <c r="L46" i="1" s="1"/>
  <c r="M46" i="1" s="1"/>
  <c r="N46" i="1" s="1"/>
  <c r="O46" i="1" s="1"/>
  <c r="K193" i="1"/>
  <c r="L193" i="1" s="1"/>
  <c r="M193" i="1" s="1"/>
  <c r="N193" i="1" s="1"/>
  <c r="O193" i="1" s="1"/>
  <c r="K167" i="1"/>
  <c r="L167" i="1" s="1"/>
  <c r="M167" i="1" s="1"/>
  <c r="N167" i="1" s="1"/>
  <c r="O167" i="1" s="1"/>
  <c r="K174" i="1"/>
  <c r="L174" i="1" s="1"/>
  <c r="M174" i="1" s="1"/>
  <c r="N174" i="1" s="1"/>
  <c r="O174" i="1" s="1"/>
  <c r="K168" i="1"/>
  <c r="L168" i="1" s="1"/>
  <c r="M168" i="1" s="1"/>
  <c r="N168" i="1" s="1"/>
  <c r="O168" i="1" s="1"/>
  <c r="K95" i="1"/>
  <c r="L95" i="1" s="1"/>
  <c r="M95" i="1" s="1"/>
  <c r="N95" i="1" s="1"/>
  <c r="O95" i="1" s="1"/>
  <c r="K153" i="1"/>
  <c r="L153" i="1" s="1"/>
  <c r="M153" i="1" s="1"/>
  <c r="N153" i="1" s="1"/>
  <c r="O153" i="1" s="1"/>
  <c r="K57" i="1"/>
  <c r="L57" i="1" s="1"/>
  <c r="M57" i="1" s="1"/>
  <c r="N57" i="1" s="1"/>
  <c r="O57" i="1" s="1"/>
  <c r="K208" i="1"/>
  <c r="L208" i="1" s="1"/>
  <c r="M208" i="1" s="1"/>
  <c r="N208" i="1" s="1"/>
  <c r="O208" i="1" s="1"/>
  <c r="K349" i="1"/>
  <c r="L349" i="1" s="1"/>
  <c r="M349" i="1" s="1"/>
  <c r="N349" i="1" s="1"/>
  <c r="O349" i="1" s="1"/>
  <c r="K289" i="1"/>
  <c r="L289" i="1" s="1"/>
  <c r="M289" i="1" s="1"/>
  <c r="N289" i="1" s="1"/>
  <c r="O289" i="1" s="1"/>
  <c r="K203" i="1"/>
  <c r="L203" i="1" s="1"/>
  <c r="M203" i="1" s="1"/>
  <c r="N203" i="1" s="1"/>
  <c r="O203" i="1" s="1"/>
  <c r="K350" i="1"/>
  <c r="L350" i="1" s="1"/>
  <c r="M350" i="1" s="1"/>
  <c r="N350" i="1" s="1"/>
  <c r="O350" i="1" s="1"/>
  <c r="K201" i="1"/>
  <c r="L201" i="1" s="1"/>
  <c r="M201" i="1" s="1"/>
  <c r="N201" i="1" s="1"/>
  <c r="O201" i="1" s="1"/>
  <c r="K255" i="1"/>
  <c r="L255" i="1" s="1"/>
  <c r="M255" i="1" s="1"/>
  <c r="N255" i="1" s="1"/>
  <c r="O255" i="1" s="1"/>
  <c r="K88" i="1"/>
  <c r="L88" i="1" s="1"/>
  <c r="M88" i="1" s="1"/>
  <c r="N88" i="1" s="1"/>
  <c r="O88" i="1" s="1"/>
  <c r="K348" i="1"/>
  <c r="L348" i="1" s="1"/>
  <c r="M348" i="1" s="1"/>
  <c r="N348" i="1" s="1"/>
  <c r="O348" i="1" s="1"/>
  <c r="K275" i="1"/>
  <c r="L275" i="1" s="1"/>
  <c r="M275" i="1" s="1"/>
  <c r="N275" i="1" s="1"/>
  <c r="O275" i="1" s="1"/>
  <c r="K79" i="1"/>
  <c r="L79" i="1" s="1"/>
  <c r="M79" i="1" s="1"/>
  <c r="N79" i="1" s="1"/>
  <c r="O79" i="1" s="1"/>
  <c r="K319" i="1"/>
  <c r="L319" i="1" s="1"/>
  <c r="M319" i="1" s="1"/>
  <c r="N319" i="1" s="1"/>
  <c r="O319" i="1" s="1"/>
  <c r="K92" i="1"/>
  <c r="L92" i="1" s="1"/>
  <c r="M92" i="1" s="1"/>
  <c r="N92" i="1" s="1"/>
  <c r="O92" i="1" s="1"/>
  <c r="K224" i="1"/>
  <c r="L224" i="1" s="1"/>
  <c r="M224" i="1" s="1"/>
  <c r="N224" i="1" s="1"/>
  <c r="O224" i="1" s="1"/>
  <c r="K28" i="1"/>
  <c r="L28" i="1" s="1"/>
  <c r="M28" i="1" s="1"/>
  <c r="N28" i="1" s="1"/>
  <c r="O28" i="1" s="1"/>
  <c r="K188" i="1"/>
  <c r="L188" i="1" s="1"/>
  <c r="M188" i="1" s="1"/>
  <c r="N188" i="1" s="1"/>
  <c r="O188" i="1" s="1"/>
  <c r="K115" i="1"/>
  <c r="L115" i="1" s="1"/>
  <c r="M115" i="1" s="1"/>
  <c r="N115" i="1" s="1"/>
  <c r="O115" i="1" s="1"/>
  <c r="K304" i="1"/>
  <c r="L304" i="1" s="1"/>
  <c r="M304" i="1" s="1"/>
  <c r="N304" i="1" s="1"/>
  <c r="O304" i="1" s="1"/>
  <c r="K24" i="1"/>
  <c r="L24" i="1" s="1"/>
  <c r="M24" i="1" s="1"/>
  <c r="N24" i="1" s="1"/>
  <c r="O24" i="1" s="1"/>
  <c r="K81" i="1"/>
  <c r="L81" i="1" s="1"/>
  <c r="M81" i="1" s="1"/>
  <c r="N81" i="1" s="1"/>
  <c r="O81" i="1" s="1"/>
  <c r="K309" i="1"/>
  <c r="L309" i="1" s="1"/>
  <c r="M309" i="1" s="1"/>
  <c r="N309" i="1" s="1"/>
  <c r="O309" i="1" s="1"/>
  <c r="K305" i="1"/>
  <c r="L305" i="1" s="1"/>
  <c r="M305" i="1" s="1"/>
  <c r="N305" i="1" s="1"/>
  <c r="O305" i="1" s="1"/>
  <c r="K83" i="1"/>
  <c r="L83" i="1" s="1"/>
  <c r="M83" i="1" s="1"/>
  <c r="N83" i="1" s="1"/>
  <c r="O83" i="1" s="1"/>
  <c r="K360" i="1"/>
  <c r="L360" i="1" s="1"/>
  <c r="M360" i="1" s="1"/>
  <c r="N360" i="1" s="1"/>
  <c r="O360" i="1" s="1"/>
  <c r="K253" i="1"/>
  <c r="L253" i="1" s="1"/>
  <c r="M253" i="1" s="1"/>
  <c r="N253" i="1" s="1"/>
  <c r="O253" i="1" s="1"/>
  <c r="K55" i="1"/>
  <c r="L55" i="1" s="1"/>
  <c r="M55" i="1" s="1"/>
  <c r="N55" i="1" s="1"/>
  <c r="O55" i="1" s="1"/>
  <c r="K241" i="1"/>
  <c r="L241" i="1" s="1"/>
  <c r="M241" i="1" s="1"/>
  <c r="N241" i="1" s="1"/>
  <c r="O241" i="1" s="1"/>
  <c r="K18" i="1"/>
  <c r="L18" i="1" s="1"/>
  <c r="M18" i="1" s="1"/>
  <c r="N18" i="1" s="1"/>
  <c r="O18" i="1" s="1"/>
  <c r="K169" i="1"/>
  <c r="L169" i="1" s="1"/>
  <c r="M169" i="1" s="1"/>
  <c r="N169" i="1" s="1"/>
  <c r="O169" i="1" s="1"/>
  <c r="K345" i="1"/>
  <c r="L345" i="1" s="1"/>
  <c r="M345" i="1" s="1"/>
  <c r="N345" i="1" s="1"/>
  <c r="O345" i="1" s="1"/>
  <c r="K87" i="1"/>
  <c r="L87" i="1" s="1"/>
  <c r="M87" i="1" s="1"/>
  <c r="N87" i="1" s="1"/>
  <c r="O87" i="1" s="1"/>
  <c r="K129" i="1"/>
  <c r="L129" i="1" s="1"/>
  <c r="M129" i="1" s="1"/>
  <c r="N129" i="1" s="1"/>
  <c r="O129" i="1" s="1"/>
  <c r="K122" i="1"/>
  <c r="L122" i="1" s="1"/>
  <c r="M122" i="1" s="1"/>
  <c r="N122" i="1" s="1"/>
  <c r="O122" i="1" s="1"/>
  <c r="K170" i="1"/>
  <c r="L170" i="1" s="1"/>
  <c r="M170" i="1" s="1"/>
  <c r="N170" i="1" s="1"/>
  <c r="O170" i="1" s="1"/>
  <c r="L365" i="1" l="1"/>
  <c r="M7" i="1"/>
  <c r="M365" i="1" l="1"/>
  <c r="N7" i="1"/>
  <c r="O7" i="1" l="1"/>
  <c r="N365" i="1"/>
  <c r="O365" i="1" s="1"/>
  <c r="P365" i="1" l="1"/>
  <c r="P81" i="1"/>
  <c r="P24" i="1"/>
  <c r="P42" i="1"/>
  <c r="P181" i="1"/>
  <c r="P97" i="1"/>
  <c r="P61" i="1"/>
  <c r="P183" i="1"/>
  <c r="P68" i="1"/>
  <c r="P107" i="1"/>
  <c r="P245" i="1"/>
  <c r="P355" i="1"/>
  <c r="P187" i="1"/>
  <c r="P334" i="1"/>
  <c r="P27" i="1"/>
  <c r="P115" i="1"/>
  <c r="P214" i="1"/>
  <c r="P243" i="1"/>
  <c r="P146" i="1"/>
  <c r="P80" i="1"/>
  <c r="P38" i="1"/>
  <c r="P176" i="1"/>
  <c r="P287" i="1"/>
  <c r="P263" i="1"/>
  <c r="P337" i="1"/>
  <c r="P229" i="1"/>
  <c r="P341" i="1"/>
  <c r="P11" i="1"/>
  <c r="P255" i="1"/>
  <c r="P257" i="1"/>
  <c r="P218" i="1"/>
  <c r="P82" i="1"/>
  <c r="P53" i="1"/>
  <c r="P175" i="1"/>
  <c r="P345" i="1"/>
  <c r="P147" i="1"/>
  <c r="P220" i="1"/>
  <c r="P152" i="1"/>
  <c r="P325" i="1"/>
  <c r="P225" i="1"/>
  <c r="P227" i="1"/>
  <c r="P123" i="1"/>
  <c r="P221" i="1"/>
  <c r="P101" i="1"/>
  <c r="P78" i="1"/>
  <c r="P189" i="1"/>
  <c r="P60" i="1"/>
  <c r="P90" i="1"/>
  <c r="P290" i="1"/>
  <c r="P143" i="1"/>
  <c r="P320" i="1"/>
  <c r="P223" i="1"/>
  <c r="P79" i="1"/>
  <c r="P195" i="1"/>
  <c r="P117" i="1"/>
  <c r="P191" i="1"/>
  <c r="P294" i="1"/>
  <c r="P196" i="1"/>
  <c r="P170" i="1"/>
  <c r="P244" i="1"/>
  <c r="P31" i="1"/>
  <c r="P277" i="1"/>
  <c r="P346" i="1"/>
  <c r="P314" i="1"/>
  <c r="P335" i="1"/>
  <c r="P348" i="1"/>
  <c r="P75" i="1"/>
  <c r="P328" i="1"/>
  <c r="P358" i="1"/>
  <c r="P17" i="1"/>
  <c r="P151" i="1"/>
  <c r="P52" i="1"/>
  <c r="P94" i="1"/>
  <c r="P322" i="1"/>
  <c r="P116" i="1"/>
  <c r="P363" i="1"/>
  <c r="P21" i="1"/>
  <c r="P153" i="1"/>
  <c r="P125" i="1"/>
  <c r="P281" i="1"/>
  <c r="P212" i="1"/>
  <c r="P301" i="1"/>
  <c r="P264" i="1"/>
  <c r="P305" i="1"/>
  <c r="P109" i="1"/>
  <c r="P211" i="1"/>
  <c r="P141" i="1"/>
  <c r="P323" i="1"/>
  <c r="P219" i="1"/>
  <c r="P149" i="1"/>
  <c r="P274" i="1"/>
  <c r="P171" i="1"/>
  <c r="P29" i="1"/>
  <c r="P136" i="1"/>
  <c r="P297" i="1"/>
  <c r="P293" i="1"/>
  <c r="P163" i="1"/>
  <c r="P19" i="1"/>
  <c r="P57" i="1"/>
  <c r="P298" i="1"/>
  <c r="P234" i="1"/>
  <c r="P279" i="1"/>
  <c r="P265" i="1"/>
  <c r="P8" i="1"/>
  <c r="P295" i="1"/>
  <c r="P289" i="1"/>
  <c r="P96" i="1"/>
  <c r="P251" i="1"/>
  <c r="P283" i="1"/>
  <c r="P192" i="1"/>
  <c r="P59" i="1"/>
  <c r="P55" i="1"/>
  <c r="P209" i="1"/>
  <c r="P236" i="1"/>
  <c r="P34" i="1"/>
  <c r="P232" i="1"/>
  <c r="P268" i="1"/>
  <c r="P89" i="1"/>
  <c r="P208" i="1"/>
  <c r="P282" i="1"/>
  <c r="P300" i="1"/>
  <c r="P254" i="1"/>
  <c r="P242" i="1"/>
  <c r="P138" i="1"/>
  <c r="P272" i="1"/>
  <c r="P249" i="1"/>
  <c r="P131" i="1"/>
  <c r="P215" i="1"/>
  <c r="P54" i="1"/>
  <c r="P111" i="1"/>
  <c r="P102" i="1"/>
  <c r="P222" i="1"/>
  <c r="P213" i="1"/>
  <c r="P64" i="1"/>
  <c r="P278" i="1"/>
  <c r="P319" i="1"/>
  <c r="P224" i="1"/>
  <c r="P344" i="1"/>
  <c r="P124" i="1"/>
  <c r="P105" i="1"/>
  <c r="P120" i="1"/>
  <c r="P327" i="1"/>
  <c r="P169" i="1"/>
  <c r="P302" i="1"/>
  <c r="P50" i="1"/>
  <c r="P321" i="1"/>
  <c r="P205" i="1"/>
  <c r="P113" i="1"/>
  <c r="P177" i="1"/>
  <c r="P342" i="1"/>
  <c r="P28" i="1"/>
  <c r="P140" i="1"/>
  <c r="P247" i="1"/>
  <c r="P185" i="1"/>
  <c r="P167" i="1"/>
  <c r="P250" i="1"/>
  <c r="P32" i="1"/>
  <c r="P352" i="1"/>
  <c r="P271" i="1"/>
  <c r="P174" i="1"/>
  <c r="P304" i="1"/>
  <c r="P37" i="1"/>
  <c r="P121" i="1"/>
  <c r="P56" i="1"/>
  <c r="P324" i="1"/>
  <c r="P261" i="1"/>
  <c r="P91" i="1"/>
  <c r="P46" i="1"/>
  <c r="P313" i="1"/>
  <c r="P339" i="1"/>
  <c r="P259" i="1"/>
  <c r="P45" i="1"/>
  <c r="P198" i="1"/>
  <c r="P129" i="1"/>
  <c r="P103" i="1"/>
  <c r="P10" i="1"/>
  <c r="P256" i="1"/>
  <c r="P26" i="1"/>
  <c r="P308" i="1"/>
  <c r="P194" i="1"/>
  <c r="P233" i="1"/>
  <c r="P310" i="1"/>
  <c r="P161" i="1"/>
  <c r="P280" i="1"/>
  <c r="P114" i="1"/>
  <c r="P100" i="1"/>
  <c r="P201" i="1"/>
  <c r="P104" i="1"/>
  <c r="P246" i="1"/>
  <c r="P273" i="1"/>
  <c r="P238" i="1"/>
  <c r="P347" i="1"/>
  <c r="P309" i="1"/>
  <c r="P288" i="1"/>
  <c r="P217" i="1"/>
  <c r="P148" i="1"/>
  <c r="P15" i="1"/>
  <c r="P291" i="1"/>
  <c r="P199" i="1"/>
  <c r="P306" i="1"/>
  <c r="P173" i="1"/>
  <c r="P130" i="1"/>
  <c r="P178" i="1"/>
  <c r="P132" i="1"/>
  <c r="P338" i="1"/>
  <c r="P239" i="1"/>
  <c r="P275" i="1"/>
  <c r="P359" i="1"/>
  <c r="P108" i="1"/>
  <c r="P145" i="1"/>
  <c r="P356" i="1"/>
  <c r="P49" i="1"/>
  <c r="P127" i="1"/>
  <c r="P142" i="1"/>
  <c r="P311" i="1"/>
  <c r="P51" i="1"/>
  <c r="P106" i="1"/>
  <c r="P252" i="1"/>
  <c r="P203" i="1"/>
  <c r="P360" i="1"/>
  <c r="P110" i="1"/>
  <c r="P354" i="1"/>
  <c r="P184" i="1"/>
  <c r="P235" i="1"/>
  <c r="P93" i="1"/>
  <c r="P316" i="1"/>
  <c r="P35" i="1"/>
  <c r="P23" i="1"/>
  <c r="P74" i="1"/>
  <c r="P150" i="1"/>
  <c r="P172" i="1"/>
  <c r="P267" i="1"/>
  <c r="P95" i="1"/>
  <c r="P14" i="1"/>
  <c r="P237" i="1"/>
  <c r="P331" i="1"/>
  <c r="P162" i="1"/>
  <c r="P258" i="1"/>
  <c r="P92" i="1"/>
  <c r="P73" i="1"/>
  <c r="P190" i="1"/>
  <c r="P180" i="1"/>
  <c r="P240" i="1"/>
  <c r="P58" i="1"/>
  <c r="P157" i="1"/>
  <c r="P231" i="1"/>
  <c r="P36" i="1"/>
  <c r="P47" i="1"/>
  <c r="P20" i="1"/>
  <c r="P353" i="1"/>
  <c r="P66" i="1"/>
  <c r="P133" i="1"/>
  <c r="P22" i="1"/>
  <c r="P266" i="1"/>
  <c r="P48" i="1"/>
  <c r="P43" i="1"/>
  <c r="P349" i="1"/>
  <c r="P269" i="1"/>
  <c r="P202" i="1"/>
  <c r="P16" i="1"/>
  <c r="P357" i="1"/>
  <c r="P9" i="1"/>
  <c r="P119" i="1"/>
  <c r="P276" i="1"/>
  <c r="P182" i="1"/>
  <c r="P303" i="1"/>
  <c r="P228" i="1"/>
  <c r="P118" i="1"/>
  <c r="P139" i="1"/>
  <c r="P188" i="1"/>
  <c r="P30" i="1"/>
  <c r="P126" i="1"/>
  <c r="P155" i="1"/>
  <c r="P270" i="1"/>
  <c r="P70" i="1"/>
  <c r="P87" i="1"/>
  <c r="P65" i="1"/>
  <c r="P197" i="1"/>
  <c r="P285" i="1"/>
  <c r="P128" i="1"/>
  <c r="P286" i="1"/>
  <c r="P260" i="1"/>
  <c r="P137" i="1"/>
  <c r="P318" i="1"/>
  <c r="P67" i="1"/>
  <c r="P71" i="1"/>
  <c r="P206" i="1"/>
  <c r="P343" i="1"/>
  <c r="P350" i="1"/>
  <c r="P112" i="1"/>
  <c r="P307" i="1"/>
  <c r="P312" i="1"/>
  <c r="P315" i="1"/>
  <c r="P200" i="1"/>
  <c r="P241" i="1"/>
  <c r="P332" i="1"/>
  <c r="P62" i="1"/>
  <c r="P41" i="1"/>
  <c r="P76" i="1"/>
  <c r="P164" i="1"/>
  <c r="P99" i="1"/>
  <c r="P40" i="1"/>
  <c r="P262" i="1"/>
  <c r="P84" i="1"/>
  <c r="P72" i="1"/>
  <c r="P329" i="1"/>
  <c r="P86" i="1"/>
  <c r="P156" i="1"/>
  <c r="P340" i="1"/>
  <c r="P193" i="1"/>
  <c r="P160" i="1"/>
  <c r="P336" i="1"/>
  <c r="P12" i="1"/>
  <c r="P230" i="1"/>
  <c r="P18" i="1"/>
  <c r="P122" i="1"/>
  <c r="P144" i="1"/>
  <c r="P216" i="1"/>
  <c r="P179" i="1"/>
  <c r="P361" i="1"/>
  <c r="P159" i="1"/>
  <c r="P166" i="1"/>
  <c r="P88" i="1"/>
  <c r="P326" i="1"/>
  <c r="P210" i="1"/>
  <c r="P292" i="1"/>
  <c r="P77" i="1"/>
  <c r="P333" i="1"/>
  <c r="P83" i="1"/>
  <c r="P135" i="1"/>
  <c r="P158" i="1"/>
  <c r="P226" i="1"/>
  <c r="P165" i="1"/>
  <c r="P351" i="1"/>
  <c r="P39" i="1"/>
  <c r="P296" i="1"/>
  <c r="P362" i="1"/>
  <c r="P330" i="1"/>
  <c r="P25" i="1"/>
  <c r="P63" i="1"/>
  <c r="P44" i="1"/>
  <c r="P168" i="1"/>
  <c r="P299" i="1"/>
  <c r="P204" i="1"/>
  <c r="P248" i="1"/>
  <c r="P13" i="1"/>
  <c r="P85" i="1"/>
  <c r="P284" i="1"/>
  <c r="P98" i="1"/>
  <c r="P207" i="1"/>
  <c r="P154" i="1"/>
  <c r="P253" i="1"/>
  <c r="P33" i="1"/>
  <c r="P69" i="1"/>
  <c r="P134" i="1"/>
  <c r="P186" i="1"/>
  <c r="P317" i="1"/>
  <c r="P7" i="1"/>
</calcChain>
</file>

<file path=xl/sharedStrings.xml><?xml version="1.0" encoding="utf-8"?>
<sst xmlns="http://schemas.openxmlformats.org/spreadsheetml/2006/main" count="501" uniqueCount="452">
  <si>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</si>
  <si>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</si>
  <si>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</si>
  <si>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</si>
  <si>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</si>
  <si>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</si>
  <si>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</si>
  <si>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</si>
  <si>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</si>
  <si>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</si>
  <si>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</si>
  <si>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</si>
  <si>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</si>
  <si>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</si>
  <si>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</si>
  <si>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</si>
  <si>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</si>
  <si>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</si>
  <si>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</si>
  <si>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</si>
  <si>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</si>
  <si>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</si>
  <si>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</si>
  <si>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</si>
  <si>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</si>
  <si>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</si>
  <si>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</si>
  <si>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</si>
  <si>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</si>
  <si>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</si>
  <si>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</si>
  <si>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</si>
  <si>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</si>
  <si>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</si>
  <si>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</si>
  <si>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</si>
  <si>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</si>
  <si>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</si>
  <si>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</si>
  <si>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</si>
  <si>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</si>
  <si>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</si>
  <si>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</si>
  <si>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</si>
  <si>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</si>
  <si>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</si>
  <si>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</si>
  <si>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</si>
  <si>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</si>
  <si>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</si>
  <si>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</si>
  <si>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</si>
  <si>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</si>
  <si>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</si>
  <si>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</si>
  <si>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</si>
  <si>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</si>
  <si>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</si>
  <si>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</si>
  <si>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</si>
  <si>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</si>
  <si>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</si>
  <si>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</si>
  <si>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</si>
  <si>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</si>
  <si>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</si>
  <si>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</si>
  <si>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</si>
  <si>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</si>
  <si>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</si>
  <si>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</si>
  <si>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</si>
  <si>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</si>
  <si>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</si>
  <si>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</si>
  <si>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</si>
  <si>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</si>
  <si>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</si>
  <si>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</si>
  <si>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</si>
  <si>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</si>
  <si>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</si>
  <si>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</si>
  <si>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</si>
  <si>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</si>
  <si>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</si>
  <si>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</si>
  <si>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</si>
  <si>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</si>
  <si>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</si>
  <si>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</si>
  <si>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</si>
  <si>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</si>
  <si>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</si>
  <si>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</si>
  <si>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</si>
  <si>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</si>
  <si>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</si>
  <si>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</si>
  <si>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</si>
  <si>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</si>
  <si>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</si>
  <si>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</si>
  <si>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</si>
  <si>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</si>
  <si>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</si>
  <si>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</si>
  <si>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</si>
  <si>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</si>
  <si>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</si>
  <si>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</si>
  <si>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</si>
  <si>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</si>
  <si>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</si>
  <si>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</si>
  <si>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</si>
  <si>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</si>
  <si>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</si>
  <si>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</si>
  <si>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</si>
  <si>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</si>
  <si>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</si>
  <si>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</si>
  <si>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</si>
  <si>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</si>
  <si>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</si>
  <si>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</si>
  <si>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</si>
  <si>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</si>
  <si>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</si>
  <si>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</si>
  <si>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</si>
  <si>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</si>
  <si>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</si>
  <si>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</si>
  <si>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</si>
  <si>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</si>
  <si>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</si>
  <si>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</si>
  <si>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</si>
  <si>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</si>
  <si>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</si>
  <si>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</si>
  <si>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</si>
  <si>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</si>
  <si>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</si>
  <si>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</si>
  <si>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</si>
  <si>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</si>
  <si>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</si>
  <si>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</si>
  <si>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</si>
  <si>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</si>
  <si>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</si>
  <si>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</si>
  <si>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</si>
  <si>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</si>
  <si>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</si>
  <si>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</si>
  <si>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</si>
  <si>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</si>
  <si>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</si>
  <si>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</si>
  <si>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</si>
  <si>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</si>
  <si>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</si>
  <si>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</si>
  <si>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</si>
  <si>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</si>
  <si>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</si>
  <si>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</si>
  <si>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</si>
  <si>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</si>
  <si>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</si>
  <si>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</si>
  <si>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</si>
  <si>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</si>
  <si>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</si>
  <si>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</si>
  <si>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</si>
  <si>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</si>
  <si>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</si>
  <si>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</si>
  <si>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</si>
  <si>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</si>
  <si>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</si>
  <si>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</si>
  <si>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</si>
  <si>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</si>
  <si>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</si>
  <si>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</si>
  <si>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</si>
  <si>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</si>
  <si>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</si>
  <si>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</si>
  <si>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</si>
  <si>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</si>
  <si>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</si>
  <si>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</si>
  <si>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</si>
  <si>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</si>
  <si>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</si>
  <si>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</si>
  <si>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</si>
  <si>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</si>
  <si>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</si>
  <si>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</si>
  <si>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</si>
  <si>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</si>
  <si>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</si>
  <si>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</si>
  <si>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</si>
  <si>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</si>
  <si>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</si>
  <si>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</si>
  <si>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</si>
  <si>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</si>
  <si>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</si>
  <si>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</si>
  <si>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</si>
  <si>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</si>
  <si>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</si>
  <si>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</si>
  <si>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</si>
  <si>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</si>
  <si>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</si>
  <si>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</si>
  <si>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</si>
  <si>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</si>
  <si>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</si>
  <si>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</si>
  <si>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</si>
  <si>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</si>
  <si>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</si>
  <si>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</si>
  <si>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</si>
  <si>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</si>
  <si>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</si>
  <si>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</si>
  <si>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</si>
  <si>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</si>
  <si>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</si>
  <si>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</si>
  <si>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</si>
  <si>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</si>
  <si>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</si>
  <si>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</si>
  <si>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</si>
  <si>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</si>
  <si>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</si>
  <si>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</si>
  <si>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</si>
  <si>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</si>
  <si>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</si>
  <si>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</si>
  <si>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</si>
  <si>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</si>
  <si>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</si>
  <si>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</si>
  <si>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</si>
  <si>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</si>
  <si>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</si>
  <si>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</si>
  <si>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</si>
  <si>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</si>
  <si>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</si>
  <si>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</si>
  <si>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</si>
  <si>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</si>
  <si>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</si>
  <si>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</si>
  <si>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</si>
  <si>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</si>
  <si>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</si>
  <si>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</si>
  <si>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</si>
  <si>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</si>
  <si>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</si>
  <si>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</si>
  <si>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</si>
  <si>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</si>
  <si>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</si>
  <si>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</si>
  <si>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</si>
  <si>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</si>
  <si>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</si>
  <si>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</si>
  <si>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</si>
  <si>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</si>
  <si>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</si>
  <si>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</si>
  <si>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</si>
  <si>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</si>
  <si>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</si>
  <si>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</si>
  <si>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</si>
  <si>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</si>
  <si>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</si>
  <si>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</si>
  <si>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</si>
  <si>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</si>
  <si>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</si>
  <si>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</si>
  <si>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</si>
  <si>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</si>
  <si>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</si>
  <si>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</si>
  <si>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</si>
  <si>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</si>
  <si>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</si>
  <si>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</si>
  <si>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</si>
  <si>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</si>
  <si>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</si>
  <si>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</si>
  <si>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</si>
  <si>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</si>
  <si>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</si>
  <si>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</si>
  <si>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</si>
  <si>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</si>
  <si>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</si>
  <si>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</si>
  <si>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</si>
  <si>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</si>
  <si>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</si>
  <si>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</si>
  <si>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</si>
  <si>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</si>
  <si>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</si>
  <si>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</si>
  <si>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</si>
  <si>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</si>
  <si>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</si>
  <si>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</si>
  <si>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</si>
  <si>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</si>
  <si>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</si>
  <si>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</si>
  <si>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</si>
  <si>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</si>
  <si>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</si>
  <si>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</si>
  <si>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</si>
  <si>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</si>
  <si>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</si>
  <si>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</si>
  <si>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</si>
  <si>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</si>
  <si>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</si>
  <si>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</si>
  <si>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</si>
  <si>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</si>
  <si>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</si>
  <si>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</si>
  <si>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</si>
  <si>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</si>
  <si>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</si>
  <si>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</si>
  <si>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</si>
  <si>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</si>
  <si>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</si>
  <si>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</si>
  <si>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</si>
  <si>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</si>
  <si>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</si>
  <si>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</si>
  <si>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</si>
  <si>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</si>
  <si>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</si>
  <si>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</si>
  <si>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</si>
  <si>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</si>
  <si>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</si>
  <si>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</si>
  <si>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</si>
  <si>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</si>
  <si>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</si>
  <si>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</si>
  <si>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</si>
  <si>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</si>
  <si>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</si>
  <si>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</si>
  <si>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</si>
  <si>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</si>
  <si>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</si>
  <si>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</si>
  <si>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</si>
  <si>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</si>
  <si>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</si>
  <si>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</si>
  <si>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</si>
  <si>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</si>
  <si>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</si>
  <si>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</si>
  <si>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</si>
  <si>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2025</t>
  </si>
  <si>
    <t>Skatteutjevning (87,5 pst utjevning)</t>
  </si>
  <si>
    <t>Skatt og netto skatteutjevning 2025</t>
  </si>
  <si>
    <t>Netto skatte-</t>
  </si>
  <si>
    <t>Endring fra i fjor</t>
  </si>
  <si>
    <t>April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</si>
  <si>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</si>
  <si>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</si>
  <si>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</si>
  <si>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</si>
  <si>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</si>
  <si>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</si>
  <si>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</si>
  <si>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</si>
  <si>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</si>
  <si>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</si>
  <si>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</si>
  <si>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</si>
  <si>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</si>
  <si>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</si>
  <si>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</si>
  <si>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</si>
  <si>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</si>
  <si>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</si>
  <si>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</si>
  <si>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</si>
  <si>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</si>
  <si>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</si>
  <si>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</si>
  <si>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</si>
  <si>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</si>
  <si>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</si>
  <si>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</si>
  <si>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</si>
  <si>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</si>
  <si>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</si>
  <si>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</si>
  <si>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</si>
  <si>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</si>
  <si>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</si>
  <si>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</si>
  <si>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</si>
  <si>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</si>
  <si>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</si>
  <si>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</si>
  <si>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</si>
  <si>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</si>
  <si>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</si>
  <si>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</si>
  <si>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</si>
  <si>
    <t>Januar-august</t>
  </si>
  <si>
    <t xml:space="preserve">*Skatteinntekter for Ålesund og Haram kommune er korrigert for tidligere skatteår som blir bokført i 2025. Haram kommune skal ha en andel av disse skatteinntektene. Andelen er fordelt med 12,84 prosent til Haram, og 87,16 prosent til Ålesund kommune. </t>
  </si>
  <si>
    <t>Utbetales/trekkes ved 10. termin rammetilskudd i november</t>
  </si>
  <si>
    <t>Jan-Sep</t>
  </si>
  <si>
    <t>pr.aug</t>
  </si>
  <si>
    <t>pr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</si>
</sst>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&quot;kr&quot;\ #,##0.00;&quot;kr&quot;\ \-#,##0.00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_ * #,##0.00_ ;_ * \-#,##0.00_ ;_ * &quot;-&quot;??_ ;_ @_ "/>
    <numFmt numFmtId="173" formatCode="&quot;kr&quot;\ #,##0;&quot;kr&quot;\ \-#,##0"/>
    <numFmt numFmtId="174" formatCode="0000"/>
    <numFmt numFmtId="175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9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5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4" fontId="9" fillId="0" borderId="0" xfId="2" applyNumberFormat="1" applyFont="1"/>
    <xf numFmtId="0" fontId="0" fillId="8" borderId="0" xfId="0" applyFill="1"/>
    <xf numFmtId="165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5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5" fontId="19" fillId="0" borderId="5" xfId="1" applyNumberFormat="1" applyFont="1" applyBorder="1"/>
    <xf numFmtId="165" fontId="1" fillId="0" borderId="0" xfId="0" applyNumberFormat="1" applyFont="1"/>
    <xf numFmtId="0" fontId="19" fillId="0" borderId="0" xfId="0" applyFont="1"/>
    <xf numFmtId="165" fontId="19" fillId="0" borderId="0" xfId="0" applyNumberFormat="1" applyFont="1"/>
    <xf numFmtId="165" fontId="6" fillId="0" borderId="1" xfId="1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5" fontId="6" fillId="0" borderId="0" xfId="1" applyNumberFormat="1" applyFont="1" applyBorder="1"/>
    <xf numFmtId="168" fontId="6" fillId="0" borderId="0" xfId="5" applyNumberFormat="1" applyFont="1" applyBorder="1"/>
    <xf numFmtId="165" fontId="6" fillId="0" borderId="0" xfId="11" applyNumberFormat="1" applyFont="1"/>
    <xf numFmtId="165" fontId="6" fillId="0" borderId="6" xfId="1" applyNumberFormat="1" applyFont="1" applyBorder="1"/>
    <xf numFmtId="165" fontId="6" fillId="0" borderId="0" xfId="1" applyNumberFormat="1" applyFont="1" applyFill="1" applyBorder="1"/>
    <xf numFmtId="165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5" fontId="6" fillId="0" borderId="0" xfId="7" applyNumberFormat="1" applyFont="1"/>
    <xf numFmtId="165" fontId="6" fillId="0" borderId="0" xfId="10" applyNumberFormat="1" applyFont="1"/>
    <xf numFmtId="3" fontId="6" fillId="0" borderId="0" xfId="3" applyNumberFormat="1" applyFont="1"/>
    <xf numFmtId="165" fontId="2" fillId="0" borderId="0" xfId="7" applyNumberFormat="1" applyFont="1"/>
    <xf numFmtId="175" fontId="6" fillId="0" borderId="0" xfId="7" applyNumberFormat="1" applyFont="1"/>
    <xf numFmtId="168" fontId="7" fillId="0" borderId="0" xfId="5" applyNumberFormat="1" applyFont="1" applyFill="1"/>
    <xf numFmtId="165" fontId="6" fillId="0" borderId="4" xfId="7" applyNumberFormat="1" applyFont="1" applyBorder="1"/>
    <xf numFmtId="168" fontId="6" fillId="0" borderId="4" xfId="5" applyNumberFormat="1" applyFont="1" applyBorder="1"/>
    <xf numFmtId="175" fontId="6" fillId="0" borderId="4" xfId="7" applyNumberFormat="1" applyFont="1" applyBorder="1"/>
    <xf numFmtId="3" fontId="6" fillId="0" borderId="4" xfId="3" applyNumberFormat="1" applyFont="1" applyBorder="1"/>
    <xf numFmtId="165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5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6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5" fontId="24" fillId="0" borderId="0" xfId="1" applyNumberFormat="1" applyFont="1"/>
    <xf numFmtId="165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5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3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5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5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5" fontId="6" fillId="0" borderId="1" xfId="1" applyNumberFormat="1" applyFont="1" applyBorder="1"/>
    <xf numFmtId="0" fontId="1" fillId="0" borderId="3" xfId="0" applyFont="1" applyBorder="1"/>
    <xf numFmtId="165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5" fontId="35" fillId="0" borderId="0" xfId="11" applyNumberFormat="1" applyFont="1"/>
    <xf numFmtId="165" fontId="36" fillId="0" borderId="0" xfId="0" applyNumberFormat="1" applyFont="1"/>
    <xf numFmtId="168" fontId="35" fillId="0" borderId="0" xfId="5" applyNumberFormat="1" applyFont="1"/>
    <xf numFmtId="165" fontId="19" fillId="0" borderId="0" xfId="1" applyNumberFormat="1" applyFont="1" applyBorder="1"/>
    <xf numFmtId="165" fontId="37" fillId="0" borderId="0" xfId="1" applyNumberFormat="1" applyFont="1" applyBorder="1"/>
    <xf numFmtId="165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5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5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5" fontId="41" fillId="0" borderId="0" xfId="11" applyNumberFormat="1" applyFont="1" applyFill="1" applyAlignment="1">
      <alignment horizontal="right"/>
    </xf>
    <xf numFmtId="165" fontId="41" fillId="0" borderId="0" xfId="0" applyNumberFormat="1" applyFont="1" applyAlignment="1">
      <alignment horizontal="right"/>
    </xf>
    <xf numFmtId="165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5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5" fontId="6" fillId="0" borderId="0" xfId="7" applyNumberFormat="1" applyFont="1" applyBorder="1" applyProtection="1"/>
    <xf numFmtId="165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5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5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5" fontId="24" fillId="5" borderId="0" xfId="1" applyNumberFormat="1" applyFont="1" applyFill="1"/>
    <xf numFmtId="165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5" fontId="43" fillId="0" borderId="0" xfId="7" applyNumberFormat="1" applyFont="1" applyFill="1" applyBorder="1" applyProtection="1"/>
    <xf numFmtId="165" fontId="44" fillId="0" borderId="0" xfId="1" applyNumberFormat="1" applyFont="1" applyFill="1" applyBorder="1"/>
    <xf numFmtId="165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5" fontId="6" fillId="0" borderId="0" xfId="11" applyNumberFormat="1" applyFont="1" applyBorder="1"/>
    <xf numFmtId="165" fontId="6" fillId="0" borderId="3" xfId="1" applyNumberFormat="1" applyFont="1" applyBorder="1"/>
    <xf numFmtId="3" fontId="6" fillId="0" borderId="3" xfId="11" applyNumberFormat="1" applyFont="1" applyFill="1" applyBorder="1"/>
    <xf numFmtId="165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165" fontId="0" fillId="0" borderId="4" xfId="0" applyNumberFormat="1" applyBorder="1"/>
    <xf numFmtId="3" fontId="2" fillId="0" borderId="0" xfId="0" applyNumberFormat="1" applyFont="1"/>
    <xf numFmtId="3" fontId="33" fillId="5" borderId="0" xfId="0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0.88863545339105909</c:v>
                </c:pt>
                <c:pt idx="1">
                  <c:v>0.96052449282745977</c:v>
                </c:pt>
                <c:pt idx="2">
                  <c:v>0.98819470928447073</c:v>
                </c:pt>
                <c:pt idx="3">
                  <c:v>0.91652350618303691</c:v>
                </c:pt>
                <c:pt idx="4">
                  <c:v>1.0159739465846933</c:v>
                </c:pt>
                <c:pt idx="5">
                  <c:v>1.021746725558851</c:v>
                </c:pt>
                <c:pt idx="6">
                  <c:v>1.0068969661248881</c:v>
                </c:pt>
                <c:pt idx="7">
                  <c:v>0.83139233352330943</c:v>
                </c:pt>
                <c:pt idx="8">
                  <c:v>0.84751055760228011</c:v>
                </c:pt>
                <c:pt idx="9">
                  <c:v>0.93184548571492154</c:v>
                </c:pt>
                <c:pt idx="10">
                  <c:v>0.83925353237660116</c:v>
                </c:pt>
                <c:pt idx="11">
                  <c:v>0.8284546351258576</c:v>
                </c:pt>
                <c:pt idx="12">
                  <c:v>0.9002948140967334</c:v>
                </c:pt>
                <c:pt idx="13">
                  <c:v>0.94604826813009424</c:v>
                </c:pt>
                <c:pt idx="14">
                  <c:v>0.90734287981410122</c:v>
                </c:pt>
                <c:pt idx="15">
                  <c:v>0.94273482523297369</c:v>
                </c:pt>
                <c:pt idx="16">
                  <c:v>0.94930212534806213</c:v>
                </c:pt>
                <c:pt idx="17">
                  <c:v>0.81107883666003988</c:v>
                </c:pt>
                <c:pt idx="18">
                  <c:v>0.8093445442341537</c:v>
                </c:pt>
                <c:pt idx="19">
                  <c:v>1.0069145377927307</c:v>
                </c:pt>
                <c:pt idx="20">
                  <c:v>0.82102692308081315</c:v>
                </c:pt>
                <c:pt idx="21">
                  <c:v>0.9066484558136777</c:v>
                </c:pt>
                <c:pt idx="22">
                  <c:v>0.90269364104637251</c:v>
                </c:pt>
                <c:pt idx="23">
                  <c:v>0.78991445217267686</c:v>
                </c:pt>
                <c:pt idx="24">
                  <c:v>0.91664928781160093</c:v>
                </c:pt>
                <c:pt idx="25">
                  <c:v>0.86155955141087004</c:v>
                </c:pt>
                <c:pt idx="26">
                  <c:v>0.87487226985014255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0.95272857702666869</c:v>
                </c:pt>
                <c:pt idx="1">
                  <c:v>0.9760481992764205</c:v>
                </c:pt>
                <c:pt idx="2">
                  <c:v>0.98656288153008498</c:v>
                </c:pt>
                <c:pt idx="3">
                  <c:v>0.95932782435153985</c:v>
                </c:pt>
                <c:pt idx="4">
                  <c:v>0.98034728827424833</c:v>
                </c:pt>
                <c:pt idx="5">
                  <c:v>0.99931264771434924</c:v>
                </c:pt>
                <c:pt idx="6">
                  <c:v>0.99366973912944334</c:v>
                </c:pt>
                <c:pt idx="7">
                  <c:v>0.95101128343063623</c:v>
                </c:pt>
                <c:pt idx="8">
                  <c:v>0.9514948301530054</c:v>
                </c:pt>
                <c:pt idx="9">
                  <c:v>0.96515017657365598</c:v>
                </c:pt>
                <c:pt idx="10">
                  <c:v>0.95124711939623496</c:v>
                </c:pt>
                <c:pt idx="11">
                  <c:v>0.95092315247871251</c:v>
                </c:pt>
                <c:pt idx="12">
                  <c:v>0.95316092135874464</c:v>
                </c:pt>
                <c:pt idx="13">
                  <c:v>0.97054723389142183</c:v>
                </c:pt>
                <c:pt idx="14">
                  <c:v>0.95583918633134446</c:v>
                </c:pt>
                <c:pt idx="15">
                  <c:v>0.96928812559051603</c:v>
                </c:pt>
                <c:pt idx="16">
                  <c:v>0.9717836996342496</c:v>
                </c:pt>
                <c:pt idx="17">
                  <c:v>0.95040187852473801</c:v>
                </c:pt>
                <c:pt idx="18">
                  <c:v>0.95034984975196157</c:v>
                </c:pt>
                <c:pt idx="19">
                  <c:v>0.99367641636322379</c:v>
                </c:pt>
                <c:pt idx="20">
                  <c:v>0.95070032111736125</c:v>
                </c:pt>
                <c:pt idx="21">
                  <c:v>0.9555753052111835</c:v>
                </c:pt>
                <c:pt idx="22">
                  <c:v>0.95407247559960739</c:v>
                </c:pt>
                <c:pt idx="23">
                  <c:v>0.94976694699011743</c:v>
                </c:pt>
                <c:pt idx="24">
                  <c:v>0.95937562137039423</c:v>
                </c:pt>
                <c:pt idx="25">
                  <c:v>0.9519162999672629</c:v>
                </c:pt>
                <c:pt idx="26">
                  <c:v>0.9523156815204411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1.0352393130169586</c:v>
                </c:pt>
                <c:pt idx="1">
                  <c:v>1.2577162209573967</c:v>
                </c:pt>
                <c:pt idx="2">
                  <c:v>1.0315976193140797</c:v>
                </c:pt>
                <c:pt idx="3">
                  <c:v>1.0221362672447969</c:v>
                </c:pt>
                <c:pt idx="4">
                  <c:v>0.85046361917281688</c:v>
                </c:pt>
                <c:pt idx="5">
                  <c:v>0.86005411440938251</c:v>
                </c:pt>
                <c:pt idx="6">
                  <c:v>0.92040787745831409</c:v>
                </c:pt>
                <c:pt idx="7">
                  <c:v>0.87038873983454035</c:v>
                </c:pt>
                <c:pt idx="8">
                  <c:v>0.96600178815140147</c:v>
                </c:pt>
                <c:pt idx="9">
                  <c:v>0.98822525415171503</c:v>
                </c:pt>
                <c:pt idx="10">
                  <c:v>0.86197381966169095</c:v>
                </c:pt>
                <c:pt idx="11">
                  <c:v>1.2515431288755066</c:v>
                </c:pt>
                <c:pt idx="12">
                  <c:v>1.0860907114598892</c:v>
                </c:pt>
                <c:pt idx="13">
                  <c:v>0.89455658543650773</c:v>
                </c:pt>
                <c:pt idx="14">
                  <c:v>1.229078011642833</c:v>
                </c:pt>
                <c:pt idx="15">
                  <c:v>1.2292558309679322</c:v>
                </c:pt>
                <c:pt idx="16">
                  <c:v>0.98594032365171413</c:v>
                </c:pt>
                <c:pt idx="17">
                  <c:v>0.98310299866981365</c:v>
                </c:pt>
                <c:pt idx="18">
                  <c:v>1.0000146025194057</c:v>
                </c:pt>
                <c:pt idx="19">
                  <c:v>0.92830933940779248</c:v>
                </c:pt>
                <c:pt idx="20">
                  <c:v>0.91045940188598795</c:v>
                </c:pt>
                <c:pt idx="21">
                  <c:v>1.0031775324157493</c:v>
                </c:pt>
                <c:pt idx="22">
                  <c:v>1.0450654402173221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1.0044398309484301</c:v>
                </c:pt>
                <c:pt idx="1">
                  <c:v>1.0889810559657971</c:v>
                </c:pt>
                <c:pt idx="2">
                  <c:v>1.0030559873413361</c:v>
                </c:pt>
                <c:pt idx="3">
                  <c:v>0.99946067355500889</c:v>
                </c:pt>
                <c:pt idx="4">
                  <c:v>0.95158342200012158</c:v>
                </c:pt>
                <c:pt idx="5">
                  <c:v>0.95187113685721847</c:v>
                </c:pt>
                <c:pt idx="6">
                  <c:v>0.96080388543614514</c:v>
                </c:pt>
                <c:pt idx="7">
                  <c:v>0.95218117561997329</c:v>
                </c:pt>
                <c:pt idx="8">
                  <c:v>0.9781295714995184</c:v>
                </c:pt>
                <c:pt idx="9">
                  <c:v>0.98657448857963759</c:v>
                </c:pt>
                <c:pt idx="10">
                  <c:v>0.95192872801478778</c:v>
                </c:pt>
                <c:pt idx="11">
                  <c:v>1.0866352809746787</c:v>
                </c:pt>
                <c:pt idx="12">
                  <c:v>1.0237633623567441</c:v>
                </c:pt>
                <c:pt idx="13">
                  <c:v>0.95290621098803197</c:v>
                </c:pt>
                <c:pt idx="14">
                  <c:v>1.0780985364262625</c:v>
                </c:pt>
                <c:pt idx="15">
                  <c:v>1.0781661077698004</c:v>
                </c:pt>
                <c:pt idx="16">
                  <c:v>0.98570621498963729</c:v>
                </c:pt>
                <c:pt idx="17">
                  <c:v>0.98462803149651501</c:v>
                </c:pt>
                <c:pt idx="18">
                  <c:v>0.99105444095936013</c:v>
                </c:pt>
                <c:pt idx="19">
                  <c:v>0.96380644097694712</c:v>
                </c:pt>
                <c:pt idx="20">
                  <c:v>0.95702346471866129</c:v>
                </c:pt>
                <c:pt idx="21">
                  <c:v>0.99225635431997061</c:v>
                </c:pt>
                <c:pt idx="22">
                  <c:v>1.0081737592845683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0.97214763770469881</c:v>
                </c:pt>
                <c:pt idx="1">
                  <c:v>0.91577678766554593</c:v>
                </c:pt>
                <c:pt idx="2">
                  <c:v>0.89295814962781173</c:v>
                </c:pt>
                <c:pt idx="3">
                  <c:v>0.79941449880730653</c:v>
                </c:pt>
                <c:pt idx="4">
                  <c:v>0.86567471756176539</c:v>
                </c:pt>
                <c:pt idx="5">
                  <c:v>0.78008238664616047</c:v>
                </c:pt>
                <c:pt idx="6">
                  <c:v>0.77349497381864007</c:v>
                </c:pt>
                <c:pt idx="7">
                  <c:v>0.85566279070961904</c:v>
                </c:pt>
                <c:pt idx="8">
                  <c:v>0.87912011566149728</c:v>
                </c:pt>
                <c:pt idx="9">
                  <c:v>0.72802470885296677</c:v>
                </c:pt>
                <c:pt idx="10">
                  <c:v>0.87448502464692968</c:v>
                </c:pt>
                <c:pt idx="11">
                  <c:v>0.86515031070627346</c:v>
                </c:pt>
                <c:pt idx="12">
                  <c:v>0.76162825878891505</c:v>
                </c:pt>
                <c:pt idx="13">
                  <c:v>0.95995076063635898</c:v>
                </c:pt>
                <c:pt idx="14">
                  <c:v>0.78508923800844865</c:v>
                </c:pt>
                <c:pt idx="15">
                  <c:v>0.9713819417804056</c:v>
                </c:pt>
                <c:pt idx="16">
                  <c:v>0.90713717563625906</c:v>
                </c:pt>
                <c:pt idx="17">
                  <c:v>1.7603769151988875</c:v>
                </c:pt>
                <c:pt idx="18">
                  <c:v>0.84625470481168152</c:v>
                </c:pt>
                <c:pt idx="19">
                  <c:v>0.85309608587843611</c:v>
                </c:pt>
                <c:pt idx="20">
                  <c:v>1.0162919146402269</c:v>
                </c:pt>
                <c:pt idx="21">
                  <c:v>0.89623527522716773</c:v>
                </c:pt>
                <c:pt idx="22">
                  <c:v>0.8548912848546214</c:v>
                </c:pt>
                <c:pt idx="23">
                  <c:v>0.78660679530183564</c:v>
                </c:pt>
                <c:pt idx="24">
                  <c:v>0.87133629157756554</c:v>
                </c:pt>
                <c:pt idx="25">
                  <c:v>1.0868925951728989</c:v>
                </c:pt>
                <c:pt idx="26">
                  <c:v>0.87887875111860947</c:v>
                </c:pt>
                <c:pt idx="27">
                  <c:v>0.80887610106758268</c:v>
                </c:pt>
                <c:pt idx="28">
                  <c:v>0.89656213853668421</c:v>
                </c:pt>
                <c:pt idx="29">
                  <c:v>1.0015656032094891</c:v>
                </c:pt>
                <c:pt idx="30">
                  <c:v>0.94139576002093583</c:v>
                </c:pt>
                <c:pt idx="31">
                  <c:v>0.89733760632703619</c:v>
                </c:pt>
                <c:pt idx="32">
                  <c:v>0.86145833502341096</c:v>
                </c:pt>
                <c:pt idx="33">
                  <c:v>0.87401105285639435</c:v>
                </c:pt>
                <c:pt idx="34">
                  <c:v>0.95289322127566622</c:v>
                </c:pt>
                <c:pt idx="35">
                  <c:v>0.89297748061630344</c:v>
                </c:pt>
                <c:pt idx="36">
                  <c:v>0.88165865333690274</c:v>
                </c:pt>
                <c:pt idx="37">
                  <c:v>0.86898083846211793</c:v>
                </c:pt>
                <c:pt idx="38">
                  <c:v>0.93081167074913973</c:v>
                </c:pt>
                <c:pt idx="39">
                  <c:v>1.0501569176954368</c:v>
                </c:pt>
                <c:pt idx="40">
                  <c:v>0.92758852425443328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0.98046499432977163</c:v>
                </c:pt>
                <c:pt idx="1">
                  <c:v>0.95904407131489333</c:v>
                </c:pt>
                <c:pt idx="2">
                  <c:v>0.9528582579137711</c:v>
                </c:pt>
                <c:pt idx="3">
                  <c:v>0.95005194838915619</c:v>
                </c:pt>
                <c:pt idx="4">
                  <c:v>0.95203975495178994</c:v>
                </c:pt>
                <c:pt idx="5">
                  <c:v>0.94947198502432184</c:v>
                </c:pt>
                <c:pt idx="6">
                  <c:v>0.94927436263949594</c:v>
                </c:pt>
                <c:pt idx="7">
                  <c:v>0.95173939714622535</c:v>
                </c:pt>
                <c:pt idx="8">
                  <c:v>0.95244311689478189</c:v>
                </c:pt>
                <c:pt idx="9">
                  <c:v>0.94791025469052603</c:v>
                </c:pt>
                <c:pt idx="10">
                  <c:v>0.95230406416434477</c:v>
                </c:pt>
                <c:pt idx="11">
                  <c:v>0.95202402274612508</c:v>
                </c:pt>
                <c:pt idx="12">
                  <c:v>0.94891836118860418</c:v>
                </c:pt>
                <c:pt idx="13">
                  <c:v>0.97583018104380259</c:v>
                </c:pt>
                <c:pt idx="14">
                  <c:v>0.94962219056519048</c:v>
                </c:pt>
                <c:pt idx="15">
                  <c:v>0.98017402987854008</c:v>
                </c:pt>
                <c:pt idx="16">
                  <c:v>0.95576101874376429</c:v>
                </c:pt>
                <c:pt idx="17">
                  <c:v>1.2799921197775637</c:v>
                </c:pt>
                <c:pt idx="18">
                  <c:v>0.95145715456928748</c:v>
                </c:pt>
                <c:pt idx="19">
                  <c:v>0.95166239600128999</c:v>
                </c:pt>
                <c:pt idx="20">
                  <c:v>0.99723981956527219</c:v>
                </c:pt>
                <c:pt idx="21">
                  <c:v>0.95295657168175196</c:v>
                </c:pt>
                <c:pt idx="22">
                  <c:v>0.95171625197057563</c:v>
                </c:pt>
                <c:pt idx="23">
                  <c:v>0.94966771728399191</c:v>
                </c:pt>
                <c:pt idx="24">
                  <c:v>0.95220960217226402</c:v>
                </c:pt>
                <c:pt idx="25">
                  <c:v>1.0240680781676876</c:v>
                </c:pt>
                <c:pt idx="26">
                  <c:v>0.95243587595849544</c:v>
                </c:pt>
                <c:pt idx="27">
                  <c:v>0.95033579645696431</c:v>
                </c:pt>
                <c:pt idx="28">
                  <c:v>0.95296637758103764</c:v>
                </c:pt>
                <c:pt idx="29">
                  <c:v>0.99164382122159189</c:v>
                </c:pt>
                <c:pt idx="30">
                  <c:v>0.96877928080994147</c:v>
                </c:pt>
                <c:pt idx="31">
                  <c:v>0.95298964161474797</c:v>
                </c:pt>
                <c:pt idx="32">
                  <c:v>0.9519132634756392</c:v>
                </c:pt>
                <c:pt idx="33">
                  <c:v>0.95228984501062863</c:v>
                </c:pt>
                <c:pt idx="34">
                  <c:v>0.9731483160867388</c:v>
                </c:pt>
                <c:pt idx="35">
                  <c:v>0.87922057947580112</c:v>
                </c:pt>
                <c:pt idx="36">
                  <c:v>0.95251927302504391</c:v>
                </c:pt>
                <c:pt idx="37">
                  <c:v>0.9521389385788005</c:v>
                </c:pt>
                <c:pt idx="38">
                  <c:v>0.96475732688665883</c:v>
                </c:pt>
                <c:pt idx="39">
                  <c:v>1.0101085207262521</c:v>
                </c:pt>
                <c:pt idx="40">
                  <c:v>0.96353253121867055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0.79266446615322816</c:v>
                </c:pt>
                <c:pt idx="1">
                  <c:v>0.877757260774229</c:v>
                </c:pt>
                <c:pt idx="2">
                  <c:v>0.7728029160567137</c:v>
                </c:pt>
                <c:pt idx="3">
                  <c:v>0.82797461778490222</c:v>
                </c:pt>
                <c:pt idx="4">
                  <c:v>1.0064561273463539</c:v>
                </c:pt>
                <c:pt idx="5">
                  <c:v>0.8840589461694397</c:v>
                </c:pt>
                <c:pt idx="6">
                  <c:v>0.81531656902209082</c:v>
                </c:pt>
                <c:pt idx="7">
                  <c:v>0.79521838624248276</c:v>
                </c:pt>
                <c:pt idx="8">
                  <c:v>0.82466330449588898</c:v>
                </c:pt>
                <c:pt idx="9">
                  <c:v>0.80764363775056514</c:v>
                </c:pt>
                <c:pt idx="10">
                  <c:v>0.82984103486162264</c:v>
                </c:pt>
                <c:pt idx="11">
                  <c:v>0.82870518520910252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0.94984944740953381</c:v>
                </c:pt>
                <c:pt idx="1">
                  <c:v>0.95240223124816392</c:v>
                </c:pt>
                <c:pt idx="2">
                  <c:v>0.94925360090663835</c:v>
                </c:pt>
                <c:pt idx="3">
                  <c:v>0.95090875195848401</c:v>
                </c:pt>
                <c:pt idx="4">
                  <c:v>0.99350222039360037</c:v>
                </c:pt>
                <c:pt idx="5">
                  <c:v>0.95259128181002017</c:v>
                </c:pt>
                <c:pt idx="6">
                  <c:v>0.95052901049559957</c:v>
                </c:pt>
                <c:pt idx="7">
                  <c:v>0.94992606501221133</c:v>
                </c:pt>
                <c:pt idx="8">
                  <c:v>0.95080941255981344</c:v>
                </c:pt>
                <c:pt idx="9">
                  <c:v>0.95029882255745379</c:v>
                </c:pt>
                <c:pt idx="10">
                  <c:v>0.95096474447078572</c:v>
                </c:pt>
                <c:pt idx="11">
                  <c:v>0.95093066898121004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0.8414866406953101</c:v>
                </c:pt>
                <c:pt idx="1">
                  <c:v>0.88391682688214479</c:v>
                </c:pt>
                <c:pt idx="2">
                  <c:v>0.93066500213668113</c:v>
                </c:pt>
                <c:pt idx="3">
                  <c:v>0.87385005134037463</c:v>
                </c:pt>
                <c:pt idx="4">
                  <c:v>0.85756294978850756</c:v>
                </c:pt>
                <c:pt idx="5">
                  <c:v>0.97068121357724568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0.95131411264579602</c:v>
                </c:pt>
                <c:pt idx="1">
                  <c:v>0.95258701823140124</c:v>
                </c:pt>
                <c:pt idx="2">
                  <c:v>0.96470159281392476</c:v>
                </c:pt>
                <c:pt idx="3">
                  <c:v>0.95228501496514817</c:v>
                </c:pt>
                <c:pt idx="4">
                  <c:v>0.95179640191859227</c:v>
                </c:pt>
                <c:pt idx="5">
                  <c:v>0.97990775316133938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0.82160884128242417</c:v>
                </c:pt>
                <c:pt idx="1">
                  <c:v>0.90963953762995253</c:v>
                </c:pt>
                <c:pt idx="2">
                  <c:v>0.93213344301675927</c:v>
                </c:pt>
                <c:pt idx="3">
                  <c:v>0.83829920627213173</c:v>
                </c:pt>
                <c:pt idx="4">
                  <c:v>0.82133288818613037</c:v>
                </c:pt>
                <c:pt idx="5">
                  <c:v>0.73765633049138313</c:v>
                </c:pt>
                <c:pt idx="6">
                  <c:v>0.80748396531611777</c:v>
                </c:pt>
                <c:pt idx="7">
                  <c:v>0.76764680414697317</c:v>
                </c:pt>
                <c:pt idx="8">
                  <c:v>0.81688119514952706</c:v>
                </c:pt>
                <c:pt idx="9">
                  <c:v>0.73798528575186573</c:v>
                </c:pt>
                <c:pt idx="10">
                  <c:v>0.77476843313494026</c:v>
                </c:pt>
                <c:pt idx="11">
                  <c:v>0.75779688723311123</c:v>
                </c:pt>
                <c:pt idx="12">
                  <c:v>0.74286565271124805</c:v>
                </c:pt>
                <c:pt idx="13">
                  <c:v>0.80517127352740503</c:v>
                </c:pt>
                <c:pt idx="14">
                  <c:v>0.84635065241917384</c:v>
                </c:pt>
                <c:pt idx="15">
                  <c:v>0.84062252471055421</c:v>
                </c:pt>
                <c:pt idx="16">
                  <c:v>0.75699857869585219</c:v>
                </c:pt>
                <c:pt idx="17">
                  <c:v>0.79288641250488789</c:v>
                </c:pt>
                <c:pt idx="18">
                  <c:v>0.73361558282378991</c:v>
                </c:pt>
                <c:pt idx="19">
                  <c:v>0.7379903190032947</c:v>
                </c:pt>
                <c:pt idx="20">
                  <c:v>0.80781643675467019</c:v>
                </c:pt>
                <c:pt idx="21">
                  <c:v>0.85108319855042647</c:v>
                </c:pt>
                <c:pt idx="22">
                  <c:v>0.80993299171057864</c:v>
                </c:pt>
                <c:pt idx="23">
                  <c:v>0.82166414272133759</c:v>
                </c:pt>
                <c:pt idx="24">
                  <c:v>0.80597752107432308</c:v>
                </c:pt>
                <c:pt idx="25">
                  <c:v>0.83344170176556498</c:v>
                </c:pt>
                <c:pt idx="26">
                  <c:v>0.96296600575984703</c:v>
                </c:pt>
                <c:pt idx="27">
                  <c:v>0.84516821530372443</c:v>
                </c:pt>
                <c:pt idx="28">
                  <c:v>0.79149989842306967</c:v>
                </c:pt>
                <c:pt idx="29">
                  <c:v>0.92230858325785092</c:v>
                </c:pt>
                <c:pt idx="30">
                  <c:v>0.73529461850468414</c:v>
                </c:pt>
                <c:pt idx="31">
                  <c:v>0.87020259643898146</c:v>
                </c:pt>
                <c:pt idx="32">
                  <c:v>0.8401843238791018</c:v>
                </c:pt>
                <c:pt idx="33">
                  <c:v>0.90183877125468337</c:v>
                </c:pt>
                <c:pt idx="34">
                  <c:v>0.85446577035243121</c:v>
                </c:pt>
                <c:pt idx="35">
                  <c:v>0.82203982033952339</c:v>
                </c:pt>
                <c:pt idx="36">
                  <c:v>0.79670244064153795</c:v>
                </c:pt>
                <c:pt idx="37">
                  <c:v>0.87024354159779171</c:v>
                </c:pt>
                <c:pt idx="38">
                  <c:v>0.71945203475960473</c:v>
                </c:pt>
                <c:pt idx="39">
                  <c:v>0.76694359083362862</c:v>
                </c:pt>
                <c:pt idx="40">
                  <c:v>0.84739439105670045</c:v>
                </c:pt>
                <c:pt idx="41">
                  <c:v>0.75804482223920999</c:v>
                </c:pt>
                <c:pt idx="42">
                  <c:v>0.86284430448580007</c:v>
                </c:pt>
                <c:pt idx="43">
                  <c:v>0.93162677660822757</c:v>
                </c:pt>
                <c:pt idx="44">
                  <c:v>0.94806640399837105</c:v>
                </c:pt>
                <c:pt idx="45">
                  <c:v>0.96024940648472212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0.95071777866340956</c:v>
                </c:pt>
                <c:pt idx="1">
                  <c:v>0.95671191630136798</c:v>
                </c:pt>
                <c:pt idx="2">
                  <c:v>0.96525960034835434</c:v>
                </c:pt>
                <c:pt idx="3">
                  <c:v>0.95121848961310096</c:v>
                </c:pt>
                <c:pt idx="4">
                  <c:v>0.95070950007052091</c:v>
                </c:pt>
                <c:pt idx="5">
                  <c:v>0.94819920333967833</c:v>
                </c:pt>
                <c:pt idx="6">
                  <c:v>0.95029403238442034</c:v>
                </c:pt>
                <c:pt idx="7">
                  <c:v>0.94909891754934594</c:v>
                </c:pt>
                <c:pt idx="8">
                  <c:v>0.95057594927942279</c:v>
                </c:pt>
                <c:pt idx="9">
                  <c:v>0.94820907199749305</c:v>
                </c:pt>
                <c:pt idx="10">
                  <c:v>0.9493125664189852</c:v>
                </c:pt>
                <c:pt idx="11">
                  <c:v>0.94880342004193019</c:v>
                </c:pt>
                <c:pt idx="12">
                  <c:v>0.94835548300627437</c:v>
                </c:pt>
                <c:pt idx="13">
                  <c:v>0.9502246516307592</c:v>
                </c:pt>
                <c:pt idx="14">
                  <c:v>0.95146003299751214</c:v>
                </c:pt>
                <c:pt idx="15">
                  <c:v>0.95128818916625357</c:v>
                </c:pt>
                <c:pt idx="16">
                  <c:v>0.94877947078581248</c:v>
                </c:pt>
                <c:pt idx="17">
                  <c:v>0.94985610580008362</c:v>
                </c:pt>
                <c:pt idx="18">
                  <c:v>0.94807798090965067</c:v>
                </c:pt>
                <c:pt idx="19">
                  <c:v>0.94820922299503585</c:v>
                </c:pt>
                <c:pt idx="20">
                  <c:v>0.95030400652757707</c:v>
                </c:pt>
                <c:pt idx="21">
                  <c:v>0.9516020093814499</c:v>
                </c:pt>
                <c:pt idx="22">
                  <c:v>0.9503675031762544</c:v>
                </c:pt>
                <c:pt idx="23">
                  <c:v>0.95071943770657708</c:v>
                </c:pt>
                <c:pt idx="24">
                  <c:v>0.95024883905716662</c:v>
                </c:pt>
                <c:pt idx="25">
                  <c:v>0.9510727644779039</c:v>
                </c:pt>
                <c:pt idx="26">
                  <c:v>0.97697597419072779</c:v>
                </c:pt>
                <c:pt idx="27">
                  <c:v>0.9514245598840485</c:v>
                </c:pt>
                <c:pt idx="28">
                  <c:v>0.94981451037762898</c:v>
                </c:pt>
                <c:pt idx="29">
                  <c:v>0.96152615363996929</c:v>
                </c:pt>
                <c:pt idx="30">
                  <c:v>0.9481283519800775</c:v>
                </c:pt>
                <c:pt idx="31">
                  <c:v>0.95217559131810625</c:v>
                </c:pt>
                <c:pt idx="32">
                  <c:v>0.95127504314130995</c:v>
                </c:pt>
                <c:pt idx="33">
                  <c:v>0.95374762507876554</c:v>
                </c:pt>
                <c:pt idx="34">
                  <c:v>0.95170348653550985</c:v>
                </c:pt>
                <c:pt idx="35">
                  <c:v>0.95073070803512261</c:v>
                </c:pt>
                <c:pt idx="36">
                  <c:v>0.94997058664418299</c:v>
                </c:pt>
                <c:pt idx="37">
                  <c:v>0.95217681967287071</c:v>
                </c:pt>
                <c:pt idx="38">
                  <c:v>0.94765307446772484</c:v>
                </c:pt>
                <c:pt idx="39">
                  <c:v>0.94907782114994599</c:v>
                </c:pt>
                <c:pt idx="40">
                  <c:v>0.95149134515663791</c:v>
                </c:pt>
                <c:pt idx="41">
                  <c:v>0.94881085809211319</c:v>
                </c:pt>
                <c:pt idx="42">
                  <c:v>0.95195484255951079</c:v>
                </c:pt>
                <c:pt idx="43">
                  <c:v>0.96506706711311252</c:v>
                </c:pt>
                <c:pt idx="44">
                  <c:v>0.97131412552136698</c:v>
                </c:pt>
                <c:pt idx="45">
                  <c:v>0.97594366646618047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0.83179939282779469</c:v>
                </c:pt>
                <c:pt idx="1">
                  <c:v>0.843672358112461</c:v>
                </c:pt>
                <c:pt idx="2">
                  <c:v>0.85035286772983154</c:v>
                </c:pt>
                <c:pt idx="3">
                  <c:v>0.83528389087798749</c:v>
                </c:pt>
                <c:pt idx="4">
                  <c:v>0.82752553317160671</c:v>
                </c:pt>
                <c:pt idx="5">
                  <c:v>0.84700819966621288</c:v>
                </c:pt>
                <c:pt idx="6">
                  <c:v>0.87390195177944341</c:v>
                </c:pt>
                <c:pt idx="7">
                  <c:v>0.71567819760616225</c:v>
                </c:pt>
                <c:pt idx="8">
                  <c:v>0.72630749852498744</c:v>
                </c:pt>
                <c:pt idx="9">
                  <c:v>0.77673119468049046</c:v>
                </c:pt>
                <c:pt idx="10">
                  <c:v>0.80366825493424643</c:v>
                </c:pt>
                <c:pt idx="11">
                  <c:v>0.91589754984677796</c:v>
                </c:pt>
                <c:pt idx="12">
                  <c:v>0.72250326804210507</c:v>
                </c:pt>
                <c:pt idx="13">
                  <c:v>0.81249455829850814</c:v>
                </c:pt>
                <c:pt idx="14">
                  <c:v>0.74818890367905888</c:v>
                </c:pt>
                <c:pt idx="15">
                  <c:v>0.76213831913479835</c:v>
                </c:pt>
                <c:pt idx="16">
                  <c:v>0.89330170117715102</c:v>
                </c:pt>
                <c:pt idx="17">
                  <c:v>1.331720153238396</c:v>
                </c:pt>
                <c:pt idx="18">
                  <c:v>2.2418857331909297</c:v>
                </c:pt>
                <c:pt idx="19">
                  <c:v>0.72573151545261372</c:v>
                </c:pt>
                <c:pt idx="20">
                  <c:v>1.419498085517124</c:v>
                </c:pt>
                <c:pt idx="21">
                  <c:v>0.75472022217473522</c:v>
                </c:pt>
                <c:pt idx="22">
                  <c:v>0.86353236657501031</c:v>
                </c:pt>
                <c:pt idx="23">
                  <c:v>0.92357687686448553</c:v>
                </c:pt>
                <c:pt idx="24">
                  <c:v>1.6263198910760297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0.95102349520977081</c:v>
                </c:pt>
                <c:pt idx="1">
                  <c:v>0.95137968416831098</c:v>
                </c:pt>
                <c:pt idx="2">
                  <c:v>0.95158009945683186</c:v>
                </c:pt>
                <c:pt idx="3">
                  <c:v>0.95112803015127656</c:v>
                </c:pt>
                <c:pt idx="4">
                  <c:v>0.95089527942008512</c:v>
                </c:pt>
                <c:pt idx="5">
                  <c:v>0.95147975941492324</c:v>
                </c:pt>
                <c:pt idx="6">
                  <c:v>0.95228657197832012</c:v>
                </c:pt>
                <c:pt idx="7">
                  <c:v>0.94753985935312179</c:v>
                </c:pt>
                <c:pt idx="8">
                  <c:v>0.94785873838068668</c:v>
                </c:pt>
                <c:pt idx="9">
                  <c:v>0.94937144926535177</c:v>
                </c:pt>
                <c:pt idx="10">
                  <c:v>0.95017956107296442</c:v>
                </c:pt>
                <c:pt idx="11">
                  <c:v>0.95908996094376142</c:v>
                </c:pt>
                <c:pt idx="12">
                  <c:v>0.94774461146619993</c:v>
                </c:pt>
                <c:pt idx="13">
                  <c:v>0.95044435017389206</c:v>
                </c:pt>
                <c:pt idx="14">
                  <c:v>0.9485151805353087</c:v>
                </c:pt>
                <c:pt idx="15">
                  <c:v>0.94893366299898085</c:v>
                </c:pt>
                <c:pt idx="16">
                  <c:v>0.95286856446025125</c:v>
                </c:pt>
                <c:pt idx="17">
                  <c:v>1.1171025502325764</c:v>
                </c:pt>
                <c:pt idx="18">
                  <c:v>1.4629654706145392</c:v>
                </c:pt>
                <c:pt idx="19">
                  <c:v>0.94784145888851534</c:v>
                </c:pt>
                <c:pt idx="20">
                  <c:v>1.1504581644984933</c:v>
                </c:pt>
                <c:pt idx="21">
                  <c:v>0.94871112009017899</c:v>
                </c:pt>
                <c:pt idx="22">
                  <c:v>0.95197548442218716</c:v>
                </c:pt>
                <c:pt idx="23">
                  <c:v>0.96200810521049041</c:v>
                </c:pt>
                <c:pt idx="24">
                  <c:v>1.229050450610877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1.0534488882758097</c:v>
                </c:pt>
                <c:pt idx="1">
                  <c:v>0.95503394440955736</c:v>
                </c:pt>
                <c:pt idx="2">
                  <c:v>0.93118896462485812</c:v>
                </c:pt>
                <c:pt idx="3">
                  <c:v>0.88174661550233213</c:v>
                </c:pt>
                <c:pt idx="4">
                  <c:v>0.95887042661744082</c:v>
                </c:pt>
                <c:pt idx="5">
                  <c:v>1.0901566240222909</c:v>
                </c:pt>
                <c:pt idx="6">
                  <c:v>0.95622300570740804</c:v>
                </c:pt>
                <c:pt idx="7">
                  <c:v>1.2378684400294158</c:v>
                </c:pt>
                <c:pt idx="8">
                  <c:v>0.99713431555627197</c:v>
                </c:pt>
                <c:pt idx="9">
                  <c:v>1.1429243881387314</c:v>
                </c:pt>
                <c:pt idx="10">
                  <c:v>1.7761972131979464</c:v>
                </c:pt>
                <c:pt idx="11">
                  <c:v>1.0434780715641905</c:v>
                </c:pt>
                <c:pt idx="12">
                  <c:v>0.9218582501309639</c:v>
                </c:pt>
                <c:pt idx="13">
                  <c:v>0.93295075111411041</c:v>
                </c:pt>
                <c:pt idx="14">
                  <c:v>0.89916027594541981</c:v>
                </c:pt>
                <c:pt idx="15">
                  <c:v>0.932156235336558</c:v>
                </c:pt>
                <c:pt idx="16">
                  <c:v>1.5004417448457739</c:v>
                </c:pt>
                <c:pt idx="17">
                  <c:v>0.94069451792116976</c:v>
                </c:pt>
                <c:pt idx="18">
                  <c:v>0.86454651309219088</c:v>
                </c:pt>
                <c:pt idx="19">
                  <c:v>0.91073632827517537</c:v>
                </c:pt>
                <c:pt idx="20">
                  <c:v>1.9497339570140251</c:v>
                </c:pt>
                <c:pt idx="21">
                  <c:v>0.81810904962945064</c:v>
                </c:pt>
                <c:pt idx="22">
                  <c:v>0.8853425593409523</c:v>
                </c:pt>
                <c:pt idx="23">
                  <c:v>1.181550261971283</c:v>
                </c:pt>
                <c:pt idx="24">
                  <c:v>0.90206596733199762</c:v>
                </c:pt>
                <c:pt idx="25">
                  <c:v>1.1604625135385249</c:v>
                </c:pt>
                <c:pt idx="26">
                  <c:v>1.0664664757438911</c:v>
                </c:pt>
                <c:pt idx="27">
                  <c:v>1.1101951171913154</c:v>
                </c:pt>
                <c:pt idx="28">
                  <c:v>0.96956190014080534</c:v>
                </c:pt>
                <c:pt idx="29">
                  <c:v>1.0586406377899575</c:v>
                </c:pt>
                <c:pt idx="30">
                  <c:v>1.0336070325826001</c:v>
                </c:pt>
                <c:pt idx="31">
                  <c:v>0.87942905719849596</c:v>
                </c:pt>
                <c:pt idx="32">
                  <c:v>1.4674028637807379</c:v>
                </c:pt>
                <c:pt idx="33">
                  <c:v>1.1071832473319536</c:v>
                </c:pt>
                <c:pt idx="34">
                  <c:v>1.1085659007332427</c:v>
                </c:pt>
                <c:pt idx="35">
                  <c:v>1.0209101102880462</c:v>
                </c:pt>
                <c:pt idx="36">
                  <c:v>0.93043758752578942</c:v>
                </c:pt>
                <c:pt idx="37">
                  <c:v>0.88656979265406388</c:v>
                </c:pt>
                <c:pt idx="38">
                  <c:v>0.93418403569889497</c:v>
                </c:pt>
                <c:pt idx="39">
                  <c:v>1.03958149345316</c:v>
                </c:pt>
                <c:pt idx="40">
                  <c:v>0.86139402988515135</c:v>
                </c:pt>
                <c:pt idx="41">
                  <c:v>0.8941564531385674</c:v>
                </c:pt>
                <c:pt idx="42">
                  <c:v>0.87210932877088099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1.0113594695467936</c:v>
                </c:pt>
                <c:pt idx="1">
                  <c:v>0.97396179087761769</c:v>
                </c:pt>
                <c:pt idx="2">
                  <c:v>0.96490069855943206</c:v>
                </c:pt>
                <c:pt idx="3">
                  <c:v>0.95252191189000701</c:v>
                </c:pt>
                <c:pt idx="4">
                  <c:v>0.97541965411661347</c:v>
                </c:pt>
                <c:pt idx="5">
                  <c:v>1.0253084091304563</c:v>
                </c:pt>
                <c:pt idx="6">
                  <c:v>0.97441363417080085</c:v>
                </c:pt>
                <c:pt idx="7">
                  <c:v>1.0814388992131641</c:v>
                </c:pt>
                <c:pt idx="8">
                  <c:v>0.98995993191336928</c:v>
                </c:pt>
                <c:pt idx="9">
                  <c:v>1.045360159494704</c:v>
                </c:pt>
                <c:pt idx="10">
                  <c:v>1.2860038330172059</c:v>
                </c:pt>
                <c:pt idx="11">
                  <c:v>1.0075705591963782</c:v>
                </c:pt>
                <c:pt idx="12">
                  <c:v>0.96135502705175202</c:v>
                </c:pt>
                <c:pt idx="13">
                  <c:v>0.96557017742534779</c:v>
                </c:pt>
                <c:pt idx="14">
                  <c:v>0.95304432170329945</c:v>
                </c:pt>
                <c:pt idx="15">
                  <c:v>0.96526826142987798</c:v>
                </c:pt>
                <c:pt idx="16">
                  <c:v>1.1812167550433803</c:v>
                </c:pt>
                <c:pt idx="17">
                  <c:v>0.96851280881203017</c:v>
                </c:pt>
                <c:pt idx="18">
                  <c:v>0.95200590881770264</c:v>
                </c:pt>
                <c:pt idx="19">
                  <c:v>0.95712869674655265</c:v>
                </c:pt>
                <c:pt idx="20">
                  <c:v>1.3519477956673158</c:v>
                </c:pt>
                <c:pt idx="21">
                  <c:v>0.9506127849138204</c:v>
                </c:pt>
                <c:pt idx="22">
                  <c:v>0.95262979020516558</c:v>
                </c:pt>
                <c:pt idx="23">
                  <c:v>1.0600379915510736</c:v>
                </c:pt>
                <c:pt idx="24">
                  <c:v>0.95383395958814499</c:v>
                </c:pt>
                <c:pt idx="25">
                  <c:v>1.0520246471466255</c:v>
                </c:pt>
                <c:pt idx="26">
                  <c:v>1.0163061527846646</c:v>
                </c:pt>
                <c:pt idx="27">
                  <c:v>1.0329230365346858</c:v>
                </c:pt>
                <c:pt idx="28">
                  <c:v>0.97948241405549197</c:v>
                </c:pt>
                <c:pt idx="29">
                  <c:v>1.0133323343621699</c:v>
                </c:pt>
                <c:pt idx="30">
                  <c:v>1.0038195643833741</c:v>
                </c:pt>
                <c:pt idx="31">
                  <c:v>0.95245238514089181</c:v>
                </c:pt>
                <c:pt idx="32">
                  <c:v>1.1686619802386666</c:v>
                </c:pt>
                <c:pt idx="33">
                  <c:v>1.0317785259881285</c:v>
                </c:pt>
                <c:pt idx="34">
                  <c:v>1.0323039342806184</c:v>
                </c:pt>
                <c:pt idx="35">
                  <c:v>0.99899473391144344</c:v>
                </c:pt>
                <c:pt idx="36">
                  <c:v>0.96461517526178597</c:v>
                </c:pt>
                <c:pt idx="37">
                  <c:v>0.95266660720455898</c:v>
                </c:pt>
                <c:pt idx="38">
                  <c:v>0.96603882556756593</c:v>
                </c:pt>
                <c:pt idx="39">
                  <c:v>1.0060898595141867</c:v>
                </c:pt>
                <c:pt idx="40">
                  <c:v>0.95191133432149155</c:v>
                </c:pt>
                <c:pt idx="41">
                  <c:v>0.952894207019094</c:v>
                </c:pt>
                <c:pt idx="42">
                  <c:v>0.95223279328806332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0.99535500922918219</c:v>
                </c:pt>
                <c:pt idx="1">
                  <c:v>0.7806093632985267</c:v>
                </c:pt>
                <c:pt idx="2">
                  <c:v>0.84225389265562267</c:v>
                </c:pt>
                <c:pt idx="3">
                  <c:v>2.5284038305500434</c:v>
                </c:pt>
                <c:pt idx="4">
                  <c:v>0.8450641615150094</c:v>
                </c:pt>
                <c:pt idx="5">
                  <c:v>0.81881623813009308</c:v>
                </c:pt>
                <c:pt idx="6">
                  <c:v>0.80011858519305523</c:v>
                </c:pt>
                <c:pt idx="7">
                  <c:v>0.83727005777867225</c:v>
                </c:pt>
                <c:pt idx="8">
                  <c:v>0.74019687700210579</c:v>
                </c:pt>
                <c:pt idx="9">
                  <c:v>0.76487499074380105</c:v>
                </c:pt>
                <c:pt idx="10">
                  <c:v>0.81481097372656697</c:v>
                </c:pt>
                <c:pt idx="11">
                  <c:v>0.80060291490608604</c:v>
                </c:pt>
                <c:pt idx="12">
                  <c:v>0.9268812818004224</c:v>
                </c:pt>
                <c:pt idx="13">
                  <c:v>0.80869450632975048</c:v>
                </c:pt>
                <c:pt idx="14">
                  <c:v>1.387071337407481</c:v>
                </c:pt>
                <c:pt idx="15">
                  <c:v>0.74413238353361055</c:v>
                </c:pt>
                <c:pt idx="16">
                  <c:v>0.82151880001555866</c:v>
                </c:pt>
                <c:pt idx="17">
                  <c:v>0.77366538882999991</c:v>
                </c:pt>
                <c:pt idx="18">
                  <c:v>0.83062585311249992</c:v>
                </c:pt>
                <c:pt idx="19">
                  <c:v>0.81087888748403247</c:v>
                </c:pt>
                <c:pt idx="20">
                  <c:v>0.74388617931985124</c:v>
                </c:pt>
                <c:pt idx="21">
                  <c:v>0.81764582996417534</c:v>
                </c:pt>
                <c:pt idx="22">
                  <c:v>0.90503936347683012</c:v>
                </c:pt>
                <c:pt idx="23">
                  <c:v>1.1830333735849154</c:v>
                </c:pt>
                <c:pt idx="24">
                  <c:v>0.83907388983309894</c:v>
                </c:pt>
                <c:pt idx="25">
                  <c:v>0.74622051098048314</c:v>
                </c:pt>
                <c:pt idx="26">
                  <c:v>0.80113512720782531</c:v>
                </c:pt>
                <c:pt idx="27">
                  <c:v>0.96040024376291711</c:v>
                </c:pt>
                <c:pt idx="28">
                  <c:v>0.88685335643297181</c:v>
                </c:pt>
                <c:pt idx="29">
                  <c:v>0.81869542097473935</c:v>
                </c:pt>
                <c:pt idx="30">
                  <c:v>0.75244736965634085</c:v>
                </c:pt>
                <c:pt idx="31">
                  <c:v>0.84106677260347495</c:v>
                </c:pt>
                <c:pt idx="32">
                  <c:v>0.86933002448750951</c:v>
                </c:pt>
                <c:pt idx="33">
                  <c:v>0.85671502988072212</c:v>
                </c:pt>
                <c:pt idx="34">
                  <c:v>0.84318411074205579</c:v>
                </c:pt>
                <c:pt idx="35">
                  <c:v>0.81169308679916119</c:v>
                </c:pt>
                <c:pt idx="36">
                  <c:v>0.9180089302588097</c:v>
                </c:pt>
                <c:pt idx="37">
                  <c:v>0.81061882060658874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0.98928379550907519</c:v>
                </c:pt>
                <c:pt idx="1">
                  <c:v>0.94948779432389274</c:v>
                </c:pt>
                <c:pt idx="2">
                  <c:v>0.95133713020460575</c:v>
                </c:pt>
                <c:pt idx="3">
                  <c:v>1.5718423476110026</c:v>
                </c:pt>
                <c:pt idx="4">
                  <c:v>0.95142143827038728</c:v>
                </c:pt>
                <c:pt idx="5">
                  <c:v>0.95063400056883962</c:v>
                </c:pt>
                <c:pt idx="6">
                  <c:v>0.95007307098072846</c:v>
                </c:pt>
                <c:pt idx="7">
                  <c:v>0.95118761515829697</c:v>
                </c:pt>
                <c:pt idx="8">
                  <c:v>0.94827541973499996</c:v>
                </c:pt>
                <c:pt idx="9">
                  <c:v>0.94901576314725089</c:v>
                </c:pt>
                <c:pt idx="10">
                  <c:v>0.950513842636734</c:v>
                </c:pt>
                <c:pt idx="11">
                  <c:v>0.95008760087211952</c:v>
                </c:pt>
                <c:pt idx="12">
                  <c:v>0.96326377908614658</c:v>
                </c:pt>
                <c:pt idx="13">
                  <c:v>0.95033034861482935</c:v>
                </c:pt>
                <c:pt idx="14">
                  <c:v>1.1381360002168286</c:v>
                </c:pt>
                <c:pt idx="15">
                  <c:v>0.94839348493094522</c:v>
                </c:pt>
                <c:pt idx="16">
                  <c:v>0.95071507742540373</c:v>
                </c:pt>
                <c:pt idx="17">
                  <c:v>0.94927947508983679</c:v>
                </c:pt>
                <c:pt idx="18">
                  <c:v>0.95098828901831178</c:v>
                </c:pt>
                <c:pt idx="19">
                  <c:v>0.95039588004945774</c:v>
                </c:pt>
                <c:pt idx="20">
                  <c:v>0.94838609880453273</c:v>
                </c:pt>
                <c:pt idx="21">
                  <c:v>0.95059888832386219</c:v>
                </c:pt>
                <c:pt idx="22">
                  <c:v>0.9549638501231813</c:v>
                </c:pt>
                <c:pt idx="23">
                  <c:v>1.0606015739642543</c:v>
                </c:pt>
                <c:pt idx="24">
                  <c:v>0.95124173011992974</c:v>
                </c:pt>
                <c:pt idx="25">
                  <c:v>0.94845612875435137</c:v>
                </c:pt>
                <c:pt idx="26">
                  <c:v>0.95010356724117151</c:v>
                </c:pt>
                <c:pt idx="27">
                  <c:v>0.97600098463189455</c:v>
                </c:pt>
                <c:pt idx="28">
                  <c:v>0.95267511411792594</c:v>
                </c:pt>
                <c:pt idx="29">
                  <c:v>0.95063037605417899</c:v>
                </c:pt>
                <c:pt idx="30">
                  <c:v>0.948642934514627</c:v>
                </c:pt>
                <c:pt idx="31">
                  <c:v>0.95130151660304108</c:v>
                </c:pt>
                <c:pt idx="32">
                  <c:v>0.95214941415956211</c:v>
                </c:pt>
                <c:pt idx="33">
                  <c:v>0.95177096432135855</c:v>
                </c:pt>
                <c:pt idx="34">
                  <c:v>0.95136503674719852</c:v>
                </c:pt>
                <c:pt idx="35">
                  <c:v>0.9504203060289117</c:v>
                </c:pt>
                <c:pt idx="36">
                  <c:v>0.95989228550033345</c:v>
                </c:pt>
                <c:pt idx="37">
                  <c:v>0.95038807804313463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0.98081223893792524</c:v>
                </c:pt>
                <c:pt idx="1">
                  <c:v>0.90612711437373772</c:v>
                </c:pt>
                <c:pt idx="2">
                  <c:v>0.78670220720971762</c:v>
                </c:pt>
                <c:pt idx="3">
                  <c:v>0.83508748051820625</c:v>
                </c:pt>
                <c:pt idx="4">
                  <c:v>0.88109899367857403</c:v>
                </c:pt>
                <c:pt idx="5">
                  <c:v>0.85662895263677896</c:v>
                </c:pt>
                <c:pt idx="6">
                  <c:v>0.68821416643449873</c:v>
                </c:pt>
                <c:pt idx="7">
                  <c:v>1.0310110430662891</c:v>
                </c:pt>
                <c:pt idx="8">
                  <c:v>0.78648966954331978</c:v>
                </c:pt>
                <c:pt idx="9">
                  <c:v>0.92717923801874913</c:v>
                </c:pt>
                <c:pt idx="10">
                  <c:v>0.84838395198053451</c:v>
                </c:pt>
                <c:pt idx="11">
                  <c:v>0.82506756931916714</c:v>
                </c:pt>
                <c:pt idx="12">
                  <c:v>0.89587379870551431</c:v>
                </c:pt>
                <c:pt idx="13">
                  <c:v>0.79207812925953003</c:v>
                </c:pt>
                <c:pt idx="14">
                  <c:v>0.83634889612970675</c:v>
                </c:pt>
                <c:pt idx="15">
                  <c:v>0.79987804360197146</c:v>
                </c:pt>
                <c:pt idx="16">
                  <c:v>0.8515768380093629</c:v>
                </c:pt>
                <c:pt idx="17">
                  <c:v>0.8142879425751326</c:v>
                </c:pt>
                <c:pt idx="18">
                  <c:v>0.80672558174097786</c:v>
                </c:pt>
                <c:pt idx="19">
                  <c:v>0.81495227743121734</c:v>
                </c:pt>
                <c:pt idx="20">
                  <c:v>0.87752934176604858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0.98375754279839756</c:v>
                </c:pt>
                <c:pt idx="1">
                  <c:v>0.95537719546400623</c:v>
                </c:pt>
                <c:pt idx="2">
                  <c:v>0.94967057964122858</c:v>
                </c:pt>
                <c:pt idx="3">
                  <c:v>0.95112213784048327</c:v>
                </c:pt>
                <c:pt idx="4">
                  <c:v>0.95250248323529418</c:v>
                </c:pt>
                <c:pt idx="5">
                  <c:v>0.95176838200404035</c:v>
                </c:pt>
                <c:pt idx="6">
                  <c:v>0.94671593841797175</c:v>
                </c:pt>
                <c:pt idx="7">
                  <c:v>1.0028330883671757</c:v>
                </c:pt>
                <c:pt idx="8">
                  <c:v>0.94966420351123648</c:v>
                </c:pt>
                <c:pt idx="9">
                  <c:v>0.96337700244911073</c:v>
                </c:pt>
                <c:pt idx="10">
                  <c:v>0.95152103198435301</c:v>
                </c:pt>
                <c:pt idx="11">
                  <c:v>0.95082154050451206</c:v>
                </c:pt>
                <c:pt idx="12">
                  <c:v>0.95294572738610261</c:v>
                </c:pt>
                <c:pt idx="13">
                  <c:v>0.94983185730272279</c:v>
                </c:pt>
                <c:pt idx="14">
                  <c:v>0.95115998030882809</c:v>
                </c:pt>
                <c:pt idx="15">
                  <c:v>0.9500658547329961</c:v>
                </c:pt>
                <c:pt idx="16">
                  <c:v>0.95161681856521785</c:v>
                </c:pt>
                <c:pt idx="17">
                  <c:v>0.95049815170219087</c:v>
                </c:pt>
                <c:pt idx="18">
                  <c:v>0.95027128087716628</c:v>
                </c:pt>
                <c:pt idx="19">
                  <c:v>0.95051808174787344</c:v>
                </c:pt>
                <c:pt idx="20">
                  <c:v>0.95239539367791859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1.5550113989088525</c:v>
                </c:pt>
                <c:pt idx="1">
                  <c:v>1.2357274505776943</c:v>
                </c:pt>
                <c:pt idx="2">
                  <c:v>0.96975524845765582</c:v>
                </c:pt>
                <c:pt idx="3">
                  <c:v>1.0705215463327582</c:v>
                </c:pt>
                <c:pt idx="4">
                  <c:v>0.86823521695618688</c:v>
                </c:pt>
                <c:pt idx="5">
                  <c:v>1.0001907301585997</c:v>
                </c:pt>
                <c:pt idx="6">
                  <c:v>1.1432897973181697</c:v>
                </c:pt>
                <c:pt idx="7">
                  <c:v>0.93082109775100652</c:v>
                </c:pt>
                <c:pt idx="8">
                  <c:v>0.9084419817256183</c:v>
                </c:pt>
                <c:pt idx="9">
                  <c:v>0.83458409397642619</c:v>
                </c:pt>
                <c:pt idx="10">
                  <c:v>0.97124917974877012</c:v>
                </c:pt>
                <c:pt idx="11">
                  <c:v>0.94424461481057875</c:v>
                </c:pt>
                <c:pt idx="12">
                  <c:v>0.79356589712647108</c:v>
                </c:pt>
                <c:pt idx="13">
                  <c:v>0.83521936298460919</c:v>
                </c:pt>
                <c:pt idx="14">
                  <c:v>1.0437402192252574</c:v>
                </c:pt>
                <c:pt idx="15">
                  <c:v>1.0293288365324933</c:v>
                </c:pt>
                <c:pt idx="16">
                  <c:v>0.85519846982426884</c:v>
                </c:pt>
                <c:pt idx="17">
                  <c:v>0.80691746305701073</c:v>
                </c:pt>
                <c:pt idx="18">
                  <c:v>0.80934955346436555</c:v>
                </c:pt>
                <c:pt idx="19">
                  <c:v>0.79634588227796121</c:v>
                </c:pt>
                <c:pt idx="20">
                  <c:v>0.74471813675645582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1.20195322358735</c:v>
                </c:pt>
                <c:pt idx="1">
                  <c:v>1.0806253232215097</c:v>
                </c:pt>
                <c:pt idx="2">
                  <c:v>0.97955588641589519</c:v>
                </c:pt>
                <c:pt idx="3">
                  <c:v>1.017847079608434</c:v>
                </c:pt>
                <c:pt idx="4">
                  <c:v>0.95211656993362248</c:v>
                </c:pt>
                <c:pt idx="5">
                  <c:v>0.99112136946225382</c:v>
                </c:pt>
                <c:pt idx="6">
                  <c:v>1.0454990149828904</c:v>
                </c:pt>
                <c:pt idx="7">
                  <c:v>0.96476090914736823</c:v>
                </c:pt>
                <c:pt idx="8">
                  <c:v>0.95625684505772091</c:v>
                </c:pt>
                <c:pt idx="9">
                  <c:v>0.95110703624422976</c:v>
                </c:pt>
                <c:pt idx="10">
                  <c:v>0.98012358030651869</c:v>
                </c:pt>
                <c:pt idx="11">
                  <c:v>0.96986184563000588</c:v>
                </c:pt>
                <c:pt idx="12">
                  <c:v>0.94987649033873101</c:v>
                </c:pt>
                <c:pt idx="13">
                  <c:v>0.95112609431447515</c:v>
                </c:pt>
                <c:pt idx="14">
                  <c:v>1.0076701753075838</c:v>
                </c:pt>
                <c:pt idx="15">
                  <c:v>1.002193849884333</c:v>
                </c:pt>
                <c:pt idx="16">
                  <c:v>0.95172546751966491</c:v>
                </c:pt>
                <c:pt idx="17">
                  <c:v>0.95027703731664714</c:v>
                </c:pt>
                <c:pt idx="18">
                  <c:v>0.95035000002886805</c:v>
                </c:pt>
                <c:pt idx="19">
                  <c:v>0.94995988989327573</c:v>
                </c:pt>
                <c:pt idx="20">
                  <c:v>0.94841105752763055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0.90112149739819514</c:v>
                </c:pt>
                <c:pt idx="1">
                  <c:v>1.0769901984232724</c:v>
                </c:pt>
                <c:pt idx="2">
                  <c:v>0.85192944836840345</c:v>
                </c:pt>
                <c:pt idx="3">
                  <c:v>1.0430943543526079</c:v>
                </c:pt>
                <c:pt idx="4">
                  <c:v>1.0599941313413275</c:v>
                </c:pt>
                <c:pt idx="5">
                  <c:v>0.91043900325798743</c:v>
                </c:pt>
                <c:pt idx="6">
                  <c:v>0.82001783680593898</c:v>
                </c:pt>
                <c:pt idx="7">
                  <c:v>1.028125793110312</c:v>
                </c:pt>
                <c:pt idx="8">
                  <c:v>1.0120676966373265</c:v>
                </c:pt>
                <c:pt idx="9">
                  <c:v>0.97061118261171064</c:v>
                </c:pt>
                <c:pt idx="10">
                  <c:v>0.99849476052482089</c:v>
                </c:pt>
                <c:pt idx="11">
                  <c:v>1.1414948703010308</c:v>
                </c:pt>
                <c:pt idx="12">
                  <c:v>1.0151763241315162</c:v>
                </c:pt>
                <c:pt idx="13">
                  <c:v>1.2893267363764778</c:v>
                </c:pt>
                <c:pt idx="14">
                  <c:v>0.94040232347220076</c:v>
                </c:pt>
                <c:pt idx="15">
                  <c:v>0.91642396000892001</c:v>
                </c:pt>
                <c:pt idx="16">
                  <c:v>0.96207675389345415</c:v>
                </c:pt>
                <c:pt idx="17">
                  <c:v>1.1693368638708541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0.95347506101330004</c:v>
                </c:pt>
                <c:pt idx="1">
                  <c:v>1.0203051674028298</c:v>
                </c:pt>
                <c:pt idx="2">
                  <c:v>0.95162739687598885</c:v>
                </c:pt>
                <c:pt idx="3">
                  <c:v>1.0074247466559771</c:v>
                </c:pt>
                <c:pt idx="4">
                  <c:v>1.0138466619116902</c:v>
                </c:pt>
                <c:pt idx="5">
                  <c:v>0.9570157132400211</c:v>
                </c:pt>
                <c:pt idx="6">
                  <c:v>0.95067004852911496</c:v>
                </c:pt>
                <c:pt idx="7">
                  <c:v>1.0017366933839045</c:v>
                </c:pt>
                <c:pt idx="8">
                  <c:v>0.9956346167241702</c:v>
                </c:pt>
                <c:pt idx="9">
                  <c:v>0.97988114139443583</c:v>
                </c:pt>
                <c:pt idx="10">
                  <c:v>0.99047690100141783</c:v>
                </c:pt>
                <c:pt idx="11">
                  <c:v>1.0448169427163778</c:v>
                </c:pt>
                <c:pt idx="12">
                  <c:v>0.9968158951719619</c:v>
                </c:pt>
                <c:pt idx="13">
                  <c:v>1.1009930518250479</c:v>
                </c:pt>
                <c:pt idx="14">
                  <c:v>0.96840177492142232</c:v>
                </c:pt>
                <c:pt idx="15">
                  <c:v>0.95928999680537563</c:v>
                </c:pt>
                <c:pt idx="16">
                  <c:v>0.97663805848149854</c:v>
                </c:pt>
                <c:pt idx="17">
                  <c:v>1.0553969002729107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0.90925366615561087</c:v>
                </c:pt>
                <c:pt idx="1">
                  <c:v>0.83709007012985182</c:v>
                </c:pt>
                <c:pt idx="2">
                  <c:v>0.84251960554500538</c:v>
                </c:pt>
                <c:pt idx="3">
                  <c:v>0.82755494695357934</c:v>
                </c:pt>
                <c:pt idx="4">
                  <c:v>0.89968474439779411</c:v>
                </c:pt>
                <c:pt idx="5">
                  <c:v>0.83783660648705782</c:v>
                </c:pt>
                <c:pt idx="6">
                  <c:v>0.76464271868697498</c:v>
                </c:pt>
                <c:pt idx="7">
                  <c:v>0.81742516706534207</c:v>
                </c:pt>
                <c:pt idx="8">
                  <c:v>0.76424729858984242</c:v>
                </c:pt>
                <c:pt idx="9">
                  <c:v>0.86688269682464181</c:v>
                </c:pt>
                <c:pt idx="10">
                  <c:v>0.95733423318326416</c:v>
                </c:pt>
                <c:pt idx="11">
                  <c:v>1.1598095929407291</c:v>
                </c:pt>
                <c:pt idx="12">
                  <c:v>0.91556923428136205</c:v>
                </c:pt>
                <c:pt idx="13">
                  <c:v>0.95610012190047255</c:v>
                </c:pt>
                <c:pt idx="14">
                  <c:v>0.92855481382425009</c:v>
                </c:pt>
                <c:pt idx="15">
                  <c:v>1.1930838256525025</c:v>
                </c:pt>
                <c:pt idx="16">
                  <c:v>1.1980039448622404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0.95656528514111816</c:v>
                </c:pt>
                <c:pt idx="1">
                  <c:v>0.95118221552883242</c:v>
                </c:pt>
                <c:pt idx="2">
                  <c:v>0.95134510159128727</c:v>
                </c:pt>
                <c:pt idx="3">
                  <c:v>0.95089616183354431</c:v>
                </c:pt>
                <c:pt idx="4">
                  <c:v>0.95306005575687081</c:v>
                </c:pt>
                <c:pt idx="5">
                  <c:v>0.9512046116195485</c:v>
                </c:pt>
                <c:pt idx="6">
                  <c:v>0.94900879498554613</c:v>
                </c:pt>
                <c:pt idx="7">
                  <c:v>0.95059226843689726</c:v>
                </c:pt>
                <c:pt idx="8">
                  <c:v>0.94899693238263227</c:v>
                </c:pt>
                <c:pt idx="9">
                  <c:v>0.95207599432967638</c:v>
                </c:pt>
                <c:pt idx="10">
                  <c:v>0.97483590061162628</c:v>
                </c:pt>
                <c:pt idx="11">
                  <c:v>1.0517765373194627</c:v>
                </c:pt>
                <c:pt idx="12">
                  <c:v>0.95896520102890337</c:v>
                </c:pt>
                <c:pt idx="13">
                  <c:v>0.97436693832416577</c:v>
                </c:pt>
                <c:pt idx="14">
                  <c:v>0.96389972125520085</c:v>
                </c:pt>
                <c:pt idx="15">
                  <c:v>1.0644207457499371</c:v>
                </c:pt>
                <c:pt idx="16">
                  <c:v>1.0662903910496373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0.86161441909099423</c:v>
                </c:pt>
                <c:pt idx="1">
                  <c:v>1.0281460535444245</c:v>
                </c:pt>
                <c:pt idx="2">
                  <c:v>0.88732081479217917</c:v>
                </c:pt>
                <c:pt idx="3">
                  <c:v>0.85820016943056188</c:v>
                </c:pt>
                <c:pt idx="4">
                  <c:v>0.77140075365278304</c:v>
                </c:pt>
                <c:pt idx="5">
                  <c:v>0.67242447277836792</c:v>
                </c:pt>
                <c:pt idx="6">
                  <c:v>0.73738789800045712</c:v>
                </c:pt>
                <c:pt idx="7">
                  <c:v>0.76819128626371025</c:v>
                </c:pt>
                <c:pt idx="8">
                  <c:v>0.93348517005249387</c:v>
                </c:pt>
                <c:pt idx="9">
                  <c:v>0.89236519281725979</c:v>
                </c:pt>
                <c:pt idx="10">
                  <c:v>0.88705143705542</c:v>
                </c:pt>
                <c:pt idx="11">
                  <c:v>0.89925682521306838</c:v>
                </c:pt>
                <c:pt idx="12">
                  <c:v>0.79533296222871619</c:v>
                </c:pt>
                <c:pt idx="13">
                  <c:v>0.84321648489623791</c:v>
                </c:pt>
                <c:pt idx="14">
                  <c:v>0.86839340532661247</c:v>
                </c:pt>
                <c:pt idx="15">
                  <c:v>0.83428443570298594</c:v>
                </c:pt>
                <c:pt idx="16">
                  <c:v>0.73892823217008996</c:v>
                </c:pt>
                <c:pt idx="17">
                  <c:v>0.7702560958351099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0.95191794599766677</c:v>
                </c:pt>
                <c:pt idx="1">
                  <c:v>1.0017443923488671</c:v>
                </c:pt>
                <c:pt idx="2">
                  <c:v>0.95268913786870246</c:v>
                </c:pt>
                <c:pt idx="3">
                  <c:v>0.95181551850785384</c:v>
                </c:pt>
                <c:pt idx="4">
                  <c:v>0.94921153603452024</c:v>
                </c:pt>
                <c:pt idx="5">
                  <c:v>0.94624224760828801</c:v>
                </c:pt>
                <c:pt idx="6">
                  <c:v>0.94819115036495061</c:v>
                </c:pt>
                <c:pt idx="7">
                  <c:v>0.94911525201284819</c:v>
                </c:pt>
                <c:pt idx="8">
                  <c:v>0.96577325662193347</c:v>
                </c:pt>
                <c:pt idx="9">
                  <c:v>0.95284046920945464</c:v>
                </c:pt>
                <c:pt idx="10">
                  <c:v>0.95268105653659951</c:v>
                </c:pt>
                <c:pt idx="11">
                  <c:v>0.95304721818132887</c:v>
                </c:pt>
                <c:pt idx="12">
                  <c:v>0.9499295022917984</c:v>
                </c:pt>
                <c:pt idx="13">
                  <c:v>0.95136600797182413</c:v>
                </c:pt>
                <c:pt idx="14">
                  <c:v>0.95212131558473534</c:v>
                </c:pt>
                <c:pt idx="15">
                  <c:v>0.95109804649602658</c:v>
                </c:pt>
                <c:pt idx="16">
                  <c:v>0.94823736039003959</c:v>
                </c:pt>
                <c:pt idx="17">
                  <c:v>0.9491771962999902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8">
                  <c:v>8.5756309984347523E-2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12">
                  <c:v>9.9772383842650969E-2</c:v>
                </c:pt>
                <c:pt idx="13">
                  <c:v>9.7264698442847797E-2</c:v>
                </c:pt>
                <c:pt idx="14">
                  <c:v>9.8928676605334109E-2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8">
                  <c:v>8.5756309984347523E-2</c:v>
                </c:pt>
                <c:pt idx="12">
                  <c:v>9.7626093335493089E-2</c:v>
                </c:pt>
                <c:pt idx="13">
                  <c:v>8.7911526731452971E-2</c:v>
                </c:pt>
                <c:pt idx="14">
                  <c:v>9.6186898283042721E-2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1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11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3944257" cy="910452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3944257" cy="910452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siskyen.sharepoint.com/sites/msteams_9bb418/Shared%20Documents/Gammel%20L/Kommune&#248;konomi/Skatt%20oppdatering/2025/skatteutjevn_komm_2025.xlsx" TargetMode="External"/><Relationship Id="rId1" Type="http://schemas.openxmlformats.org/officeDocument/2006/relationships/externalLinkPath" Target="/sites/msteams_9bb418/Shared%20Documents/Gammel%20L/Kommune&#248;konomi/Skatt%20oppdatering/2025/skatteutjevn_komm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25"/>
      <sheetName val="feb25"/>
      <sheetName val="mars25"/>
      <sheetName val="april25"/>
      <sheetName val="mai25"/>
      <sheetName val="juni25"/>
      <sheetName val="juli25"/>
      <sheetName val="aug25"/>
      <sheetName val="sep25"/>
      <sheetName val="okt25"/>
      <sheetName val="nov25"/>
      <sheetName val="des25"/>
      <sheetName val="Ark1"/>
      <sheetName val="Oppsummeringsa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>
            <v>301</v>
          </cell>
          <cell r="D7">
            <v>32037831.684</v>
          </cell>
          <cell r="Q7">
            <v>-951548.64396913769</v>
          </cell>
          <cell r="U7">
            <v>30831551</v>
          </cell>
          <cell r="V7">
            <v>42958.229647071938</v>
          </cell>
        </row>
        <row r="8">
          <cell r="B8">
            <v>1101</v>
          </cell>
          <cell r="D8">
            <v>537675.42000000004</v>
          </cell>
          <cell r="Q8">
            <v>-4680.7086797094016</v>
          </cell>
          <cell r="U8">
            <v>468399</v>
          </cell>
          <cell r="V8">
            <v>30773.208067801064</v>
          </cell>
        </row>
        <row r="9">
          <cell r="B9">
            <v>1103</v>
          </cell>
          <cell r="D9">
            <v>6378142.227</v>
          </cell>
          <cell r="Q9">
            <v>-159958.96867197123</v>
          </cell>
          <cell r="U9">
            <v>5895989</v>
          </cell>
          <cell r="V9">
            <v>39557.652568300146</v>
          </cell>
        </row>
        <row r="10">
          <cell r="B10">
            <v>1106</v>
          </cell>
          <cell r="D10">
            <v>1339582.023</v>
          </cell>
          <cell r="Q10">
            <v>-8604.6761220961707</v>
          </cell>
          <cell r="U10">
            <v>1219715</v>
          </cell>
          <cell r="V10">
            <v>31852.998015251229</v>
          </cell>
        </row>
        <row r="11">
          <cell r="B11">
            <v>1108</v>
          </cell>
          <cell r="D11">
            <v>2931714.75</v>
          </cell>
          <cell r="Q11">
            <v>-8982.4617770424593</v>
          </cell>
          <cell r="U11">
            <v>2586890</v>
          </cell>
          <cell r="V11">
            <v>30905.952068050945</v>
          </cell>
        </row>
        <row r="12">
          <cell r="B12">
            <v>1111</v>
          </cell>
          <cell r="D12">
            <v>96845.354999999996</v>
          </cell>
          <cell r="Q12">
            <v>2243.1691289702012</v>
          </cell>
          <cell r="U12">
            <v>87866</v>
          </cell>
          <cell r="V12">
            <v>26252.166118912461</v>
          </cell>
        </row>
        <row r="13">
          <cell r="B13">
            <v>1112</v>
          </cell>
          <cell r="D13">
            <v>94683.53</v>
          </cell>
          <cell r="Q13">
            <v>3158.9269444063575</v>
          </cell>
          <cell r="U13">
            <v>88644</v>
          </cell>
          <cell r="V13">
            <v>27477.991320520767</v>
          </cell>
        </row>
        <row r="14">
          <cell r="B14">
            <v>1114</v>
          </cell>
          <cell r="D14">
            <v>90321.422000000006</v>
          </cell>
          <cell r="Q14">
            <v>600.87799716059271</v>
          </cell>
          <cell r="U14">
            <v>79605</v>
          </cell>
          <cell r="V14">
            <v>27525.933609958505</v>
          </cell>
        </row>
        <row r="15">
          <cell r="B15">
            <v>1119</v>
          </cell>
          <cell r="D15">
            <v>590010.87600000005</v>
          </cell>
          <cell r="Q15">
            <v>15871.075245020787</v>
          </cell>
          <cell r="U15">
            <v>514181</v>
          </cell>
          <cell r="V15">
            <v>25933.373682352347</v>
          </cell>
        </row>
        <row r="16">
          <cell r="B16">
            <v>1120</v>
          </cell>
          <cell r="D16">
            <v>691339.22900000005</v>
          </cell>
          <cell r="Q16">
            <v>-959.70412619468152</v>
          </cell>
          <cell r="U16">
            <v>605618</v>
          </cell>
          <cell r="V16">
            <v>28976.937799043062</v>
          </cell>
        </row>
        <row r="17">
          <cell r="B17">
            <v>1121</v>
          </cell>
          <cell r="D17">
            <v>672893.21100000001</v>
          </cell>
          <cell r="Q17">
            <v>909.24902367860432</v>
          </cell>
          <cell r="U17">
            <v>604869</v>
          </cell>
          <cell r="V17">
            <v>30380.160723254648</v>
          </cell>
        </row>
        <row r="18">
          <cell r="B18">
            <v>1122</v>
          </cell>
          <cell r="D18">
            <v>365020.58899999998</v>
          </cell>
          <cell r="Q18">
            <v>9310.2639751084644</v>
          </cell>
          <cell r="U18">
            <v>329512</v>
          </cell>
          <cell r="V18">
            <v>26655.233780941595</v>
          </cell>
        </row>
        <row r="19">
          <cell r="B19">
            <v>1124</v>
          </cell>
          <cell r="D19">
            <v>1232518.298</v>
          </cell>
          <cell r="Q19">
            <v>-32153.381191461827</v>
          </cell>
          <cell r="U19">
            <v>1128200</v>
          </cell>
          <cell r="V19">
            <v>39330.660624019525</v>
          </cell>
        </row>
        <row r="20">
          <cell r="B20">
            <v>1127</v>
          </cell>
          <cell r="D20">
            <v>432741.30200000003</v>
          </cell>
          <cell r="Q20">
            <v>-2859.5760324924486</v>
          </cell>
          <cell r="U20">
            <v>394401</v>
          </cell>
          <cell r="V20">
            <v>33588.911599386818</v>
          </cell>
        </row>
        <row r="21">
          <cell r="B21">
            <v>1130</v>
          </cell>
          <cell r="D21">
            <v>417407.38799999998</v>
          </cell>
          <cell r="Q21">
            <v>5122.1059255370674</v>
          </cell>
          <cell r="U21">
            <v>368276</v>
          </cell>
          <cell r="V21">
            <v>26875.574691673359</v>
          </cell>
        </row>
        <row r="22">
          <cell r="B22">
            <v>1133</v>
          </cell>
          <cell r="D22">
            <v>111311.636</v>
          </cell>
          <cell r="Q22">
            <v>-741.79252218671536</v>
          </cell>
          <cell r="U22">
            <v>98063</v>
          </cell>
          <cell r="V22">
            <v>37102.913356034813</v>
          </cell>
        </row>
        <row r="23">
          <cell r="B23">
            <v>1134</v>
          </cell>
          <cell r="D23">
            <v>163565.82199999999</v>
          </cell>
          <cell r="Q23">
            <v>1505.6899232549658</v>
          </cell>
          <cell r="U23">
            <v>155942</v>
          </cell>
          <cell r="V23">
            <v>40098.225764978146</v>
          </cell>
        </row>
        <row r="24">
          <cell r="B24">
            <v>1135</v>
          </cell>
          <cell r="D24">
            <v>153204.93799999999</v>
          </cell>
          <cell r="Q24">
            <v>2316.9192701682668</v>
          </cell>
          <cell r="U24">
            <v>138117</v>
          </cell>
          <cell r="V24">
            <v>30209.317585301837</v>
          </cell>
        </row>
        <row r="25">
          <cell r="B25">
            <v>1144</v>
          </cell>
          <cell r="D25">
            <v>18929.457999999999</v>
          </cell>
          <cell r="Q25">
            <v>143.06488030345827</v>
          </cell>
          <cell r="U25">
            <v>16281</v>
          </cell>
          <cell r="V25">
            <v>29928.308823529413</v>
          </cell>
        </row>
        <row r="26">
          <cell r="B26">
            <v>1145</v>
          </cell>
          <cell r="D26">
            <v>30166.304</v>
          </cell>
          <cell r="Q26">
            <v>-38.560860191248764</v>
          </cell>
          <cell r="U26">
            <v>25893</v>
          </cell>
          <cell r="V26">
            <v>29323.895809739526</v>
          </cell>
        </row>
        <row r="27">
          <cell r="B27">
            <v>1146</v>
          </cell>
          <cell r="D27">
            <v>367366.30099999998</v>
          </cell>
          <cell r="Q27">
            <v>2967.5899320263761</v>
          </cell>
          <cell r="U27">
            <v>320581</v>
          </cell>
          <cell r="V27">
            <v>27707.951598962834</v>
          </cell>
        </row>
        <row r="28">
          <cell r="B28">
            <v>1149</v>
          </cell>
          <cell r="D28">
            <v>1344729.216</v>
          </cell>
          <cell r="Q28">
            <v>12297.078638049185</v>
          </cell>
          <cell r="U28">
            <v>1172758</v>
          </cell>
          <cell r="V28">
            <v>27080.727843716806</v>
          </cell>
        </row>
        <row r="29">
          <cell r="B29">
            <v>1151</v>
          </cell>
          <cell r="D29">
            <v>7353.6310000000003</v>
          </cell>
          <cell r="Q29">
            <v>-105.98359500727996</v>
          </cell>
          <cell r="U29">
            <v>6480</v>
          </cell>
          <cell r="V29">
            <v>30139.534883720931</v>
          </cell>
        </row>
        <row r="30">
          <cell r="B30">
            <v>1160</v>
          </cell>
          <cell r="D30">
            <v>320160.08799999999</v>
          </cell>
          <cell r="Q30">
            <v>-2469.6748940139387</v>
          </cell>
          <cell r="U30">
            <v>301966</v>
          </cell>
          <cell r="V30">
            <v>33784.515551577533</v>
          </cell>
        </row>
        <row r="31">
          <cell r="B31">
            <v>1505</v>
          </cell>
          <cell r="D31">
            <v>737792.91200000001</v>
          </cell>
          <cell r="Q31">
            <v>8506.0896797298192</v>
          </cell>
          <cell r="U31">
            <v>650784</v>
          </cell>
          <cell r="V31">
            <v>26667.103753483036</v>
          </cell>
        </row>
        <row r="32">
          <cell r="B32">
            <v>1506</v>
          </cell>
          <cell r="D32">
            <v>1076035.395</v>
          </cell>
          <cell r="Q32">
            <v>2407.0569745324319</v>
          </cell>
          <cell r="U32">
            <v>950536</v>
          </cell>
          <cell r="V32">
            <v>28965.626523646999</v>
          </cell>
        </row>
        <row r="33">
          <cell r="B33">
            <v>1508</v>
          </cell>
          <cell r="D33">
            <v>1976122.4926977023</v>
          </cell>
          <cell r="Q33">
            <v>-423.84051880632978</v>
          </cell>
          <cell r="U33">
            <v>1805437.1878337683</v>
          </cell>
          <cell r="V33">
            <v>30857.426854565423</v>
          </cell>
        </row>
        <row r="34">
          <cell r="B34">
            <v>1511</v>
          </cell>
          <cell r="D34">
            <v>94367.592000000004</v>
          </cell>
          <cell r="Q34">
            <v>1322.2109618332238</v>
          </cell>
          <cell r="U34">
            <v>81870</v>
          </cell>
          <cell r="V34">
            <v>27055.518836748182</v>
          </cell>
        </row>
        <row r="35">
          <cell r="B35">
            <v>1514</v>
          </cell>
          <cell r="D35">
            <v>83569.122000000003</v>
          </cell>
          <cell r="Q35">
            <v>585.328996208631</v>
          </cell>
          <cell r="U35">
            <v>73415</v>
          </cell>
          <cell r="V35">
            <v>30112.797374897458</v>
          </cell>
        </row>
        <row r="36">
          <cell r="B36">
            <v>1515</v>
          </cell>
          <cell r="D36">
            <v>311704.73499999999</v>
          </cell>
          <cell r="Q36">
            <v>1658.3769566324927</v>
          </cell>
          <cell r="U36">
            <v>296917</v>
          </cell>
          <cell r="V36">
            <v>33108.496877787686</v>
          </cell>
        </row>
        <row r="37">
          <cell r="B37">
            <v>1516</v>
          </cell>
          <cell r="D37">
            <v>301426.25699999998</v>
          </cell>
          <cell r="Q37">
            <v>-1318.6371070715063</v>
          </cell>
          <cell r="U37">
            <v>256993</v>
          </cell>
          <cell r="V37">
            <v>29002.708497912197</v>
          </cell>
        </row>
        <row r="38">
          <cell r="B38">
            <v>1517</v>
          </cell>
          <cell r="D38">
            <v>149410.78599999999</v>
          </cell>
          <cell r="Q38">
            <v>4048.7920767818177</v>
          </cell>
          <cell r="U38">
            <v>127930</v>
          </cell>
          <cell r="V38">
            <v>24037.955655768506</v>
          </cell>
        </row>
        <row r="39">
          <cell r="B39">
            <v>1520</v>
          </cell>
          <cell r="D39">
            <v>316495.95699999999</v>
          </cell>
          <cell r="Q39">
            <v>8606.8551456528148</v>
          </cell>
          <cell r="U39">
            <v>283463</v>
          </cell>
          <cell r="V39">
            <v>25868.132870961854</v>
          </cell>
        </row>
        <row r="40">
          <cell r="B40">
            <v>1525</v>
          </cell>
          <cell r="D40">
            <v>137873.98199999999</v>
          </cell>
          <cell r="Q40">
            <v>350.37468759500734</v>
          </cell>
          <cell r="U40">
            <v>125783</v>
          </cell>
          <cell r="V40">
            <v>28928.932842686292</v>
          </cell>
        </row>
        <row r="41">
          <cell r="B41">
            <v>1528</v>
          </cell>
          <cell r="D41">
            <v>216199.299</v>
          </cell>
          <cell r="Q41">
            <v>8548.5207103906178</v>
          </cell>
          <cell r="U41">
            <v>183875</v>
          </cell>
          <cell r="V41">
            <v>24140.081396875408</v>
          </cell>
        </row>
        <row r="42">
          <cell r="B42">
            <v>1531</v>
          </cell>
          <cell r="D42">
            <v>273110.47200000001</v>
          </cell>
          <cell r="Q42">
            <v>10776.023187128441</v>
          </cell>
          <cell r="U42">
            <v>242193</v>
          </cell>
          <cell r="V42">
            <v>24916.975308641977</v>
          </cell>
        </row>
        <row r="43">
          <cell r="B43">
            <v>1532</v>
          </cell>
          <cell r="D43">
            <v>266806.97600000002</v>
          </cell>
          <cell r="Q43">
            <v>5245.7465847056701</v>
          </cell>
          <cell r="U43">
            <v>237532</v>
          </cell>
          <cell r="V43">
            <v>27330.801979058797</v>
          </cell>
        </row>
        <row r="44">
          <cell r="B44">
            <v>1535</v>
          </cell>
          <cell r="D44">
            <v>231438.77299999999</v>
          </cell>
          <cell r="Q44">
            <v>700.32535943444327</v>
          </cell>
          <cell r="U44">
            <v>198489</v>
          </cell>
          <cell r="V44">
            <v>27772.352035819225</v>
          </cell>
        </row>
        <row r="45">
          <cell r="B45">
            <v>1539</v>
          </cell>
          <cell r="D45">
            <v>220560.071</v>
          </cell>
          <cell r="Q45">
            <v>2511.4607565327842</v>
          </cell>
          <cell r="U45">
            <v>196914</v>
          </cell>
          <cell r="V45">
            <v>26978.216193999178</v>
          </cell>
        </row>
        <row r="46">
          <cell r="B46">
            <v>1547</v>
          </cell>
          <cell r="D46">
            <v>119708.82799999999</v>
          </cell>
          <cell r="Q46">
            <v>948.85490842228228</v>
          </cell>
          <cell r="U46">
            <v>100785</v>
          </cell>
          <cell r="V46">
            <v>27402.120717781403</v>
          </cell>
        </row>
        <row r="47">
          <cell r="B47">
            <v>1554</v>
          </cell>
          <cell r="D47">
            <v>192150.076</v>
          </cell>
          <cell r="Q47">
            <v>1738.7232675409273</v>
          </cell>
          <cell r="U47">
            <v>163023</v>
          </cell>
          <cell r="V47">
            <v>27375.81863979849</v>
          </cell>
        </row>
        <row r="48">
          <cell r="B48">
            <v>1557</v>
          </cell>
          <cell r="D48">
            <v>74195.237999999998</v>
          </cell>
          <cell r="Q48">
            <v>2244.0870196325377</v>
          </cell>
          <cell r="U48">
            <v>64870</v>
          </cell>
          <cell r="V48">
            <v>24025.925925925927</v>
          </cell>
        </row>
        <row r="49">
          <cell r="B49">
            <v>1560</v>
          </cell>
          <cell r="D49">
            <v>84125.032000000007</v>
          </cell>
          <cell r="Q49">
            <v>2260.8135094901336</v>
          </cell>
          <cell r="U49">
            <v>73235</v>
          </cell>
          <cell r="V49">
            <v>24082.538638605722</v>
          </cell>
        </row>
        <row r="50">
          <cell r="B50">
            <v>1563</v>
          </cell>
          <cell r="D50">
            <v>244662.255</v>
          </cell>
          <cell r="Q50">
            <v>550.71485895226442</v>
          </cell>
          <cell r="U50">
            <v>226449</v>
          </cell>
          <cell r="V50">
            <v>31333.748443337485</v>
          </cell>
        </row>
        <row r="51">
          <cell r="B51">
            <v>1566</v>
          </cell>
          <cell r="D51">
            <v>165020.79199999999</v>
          </cell>
          <cell r="Q51">
            <v>6075.5529999533464</v>
          </cell>
          <cell r="U51">
            <v>148044</v>
          </cell>
          <cell r="V51">
            <v>24868.805644213</v>
          </cell>
        </row>
        <row r="52">
          <cell r="B52">
            <v>1573</v>
          </cell>
          <cell r="D52">
            <v>66399.148000000001</v>
          </cell>
          <cell r="Q52">
            <v>803.09711154016713</v>
          </cell>
          <cell r="U52">
            <v>56957</v>
          </cell>
          <cell r="V52">
            <v>26381.194997684113</v>
          </cell>
        </row>
        <row r="53">
          <cell r="B53">
            <v>1576</v>
          </cell>
          <cell r="D53">
            <v>103494.322</v>
          </cell>
          <cell r="Q53">
            <v>973.90629678039932</v>
          </cell>
          <cell r="U53">
            <v>91123</v>
          </cell>
          <cell r="V53">
            <v>26737.969483568075</v>
          </cell>
        </row>
        <row r="54">
          <cell r="B54">
            <v>1577</v>
          </cell>
          <cell r="D54">
            <v>297015.11099999998</v>
          </cell>
          <cell r="Q54">
            <v>12762.425348035431</v>
          </cell>
          <cell r="U54">
            <v>256867</v>
          </cell>
          <cell r="V54">
            <v>23155.773911475706</v>
          </cell>
        </row>
        <row r="55">
          <cell r="B55">
            <v>1578</v>
          </cell>
          <cell r="D55">
            <v>77597.650999999998</v>
          </cell>
          <cell r="Q55">
            <v>1614.9593189481889</v>
          </cell>
          <cell r="U55">
            <v>70500</v>
          </cell>
          <cell r="V55">
            <v>28290.529695024077</v>
          </cell>
        </row>
        <row r="56">
          <cell r="B56">
            <v>1579</v>
          </cell>
          <cell r="D56">
            <v>391737.06400000001</v>
          </cell>
          <cell r="Q56">
            <v>7603.2814177599066</v>
          </cell>
          <cell r="U56">
            <v>335754</v>
          </cell>
          <cell r="V56">
            <v>24987.273945077024</v>
          </cell>
        </row>
        <row r="57">
          <cell r="B57">
            <v>1580</v>
          </cell>
          <cell r="D57">
            <v>278068.90230229776</v>
          </cell>
          <cell r="Q57">
            <v>5964.8565376294755</v>
          </cell>
          <cell r="U57">
            <v>252822.02316623152</v>
          </cell>
          <cell r="V57">
            <v>27019.560026315223</v>
          </cell>
        </row>
        <row r="58">
          <cell r="B58">
            <v>1804</v>
          </cell>
          <cell r="D58">
            <v>1764302.1040000001</v>
          </cell>
          <cell r="Q58">
            <v>2286.1039115847052</v>
          </cell>
          <cell r="U58">
            <v>1582261</v>
          </cell>
          <cell r="V58">
            <v>29458.240244265715</v>
          </cell>
        </row>
        <row r="59">
          <cell r="B59">
            <v>1806</v>
          </cell>
          <cell r="D59">
            <v>667923.44999999995</v>
          </cell>
          <cell r="Q59">
            <v>8341.1302271789245</v>
          </cell>
          <cell r="U59">
            <v>586846</v>
          </cell>
          <cell r="V59">
            <v>27193.975903614457</v>
          </cell>
        </row>
        <row r="60">
          <cell r="B60">
            <v>1811</v>
          </cell>
          <cell r="D60">
            <v>41445.953999999998</v>
          </cell>
          <cell r="Q60">
            <v>1477.6347308970162</v>
          </cell>
          <cell r="U60">
            <v>36944</v>
          </cell>
          <cell r="V60">
            <v>26407.433881343815</v>
          </cell>
        </row>
        <row r="61">
          <cell r="B61">
            <v>1812</v>
          </cell>
          <cell r="D61">
            <v>53441.928</v>
          </cell>
          <cell r="Q61">
            <v>1003.7706579626301</v>
          </cell>
          <cell r="U61">
            <v>46082</v>
          </cell>
          <cell r="V61">
            <v>23320.850202429148</v>
          </cell>
        </row>
        <row r="62">
          <cell r="B62">
            <v>1813</v>
          </cell>
          <cell r="D62">
            <v>229205.11</v>
          </cell>
          <cell r="Q62">
            <v>3170.9282954578703</v>
          </cell>
          <cell r="U62">
            <v>211393</v>
          </cell>
          <cell r="V62">
            <v>27011.627906976744</v>
          </cell>
        </row>
        <row r="63">
          <cell r="B63">
            <v>1815</v>
          </cell>
          <cell r="D63">
            <v>31806.219000000001</v>
          </cell>
          <cell r="Q63">
            <v>879.81709007624886</v>
          </cell>
          <cell r="U63">
            <v>27950</v>
          </cell>
          <cell r="V63">
            <v>23137.417218543047</v>
          </cell>
        </row>
        <row r="64">
          <cell r="B64">
            <v>1816</v>
          </cell>
          <cell r="D64">
            <v>12280.602000000001</v>
          </cell>
          <cell r="Q64">
            <v>334.70570236606045</v>
          </cell>
          <cell r="U64">
            <v>10712</v>
          </cell>
          <cell r="V64">
            <v>22316.666666666668</v>
          </cell>
        </row>
        <row r="65">
          <cell r="B65">
            <v>1818</v>
          </cell>
          <cell r="D65">
            <v>54571.883000000002</v>
          </cell>
          <cell r="Q65">
            <v>1206.6562755045215</v>
          </cell>
          <cell r="U65">
            <v>54456</v>
          </cell>
          <cell r="V65">
            <v>29563.517915309447</v>
          </cell>
        </row>
        <row r="66">
          <cell r="B66">
            <v>1820</v>
          </cell>
          <cell r="D66">
            <v>221688.07500000001</v>
          </cell>
          <cell r="Q66">
            <v>2536.1620175801181</v>
          </cell>
          <cell r="U66">
            <v>188593</v>
          </cell>
          <cell r="V66">
            <v>25413.421371782777</v>
          </cell>
        </row>
        <row r="67">
          <cell r="B67">
            <v>1822</v>
          </cell>
          <cell r="D67">
            <v>57891.777000000002</v>
          </cell>
          <cell r="Q67">
            <v>3267.297119850442</v>
          </cell>
          <cell r="U67">
            <v>50640</v>
          </cell>
          <cell r="V67">
            <v>21530.612244897959</v>
          </cell>
        </row>
        <row r="68">
          <cell r="B68">
            <v>1824</v>
          </cell>
          <cell r="D68">
            <v>398057.17200000002</v>
          </cell>
          <cell r="Q68">
            <v>3963.7925078355074</v>
          </cell>
          <cell r="U68">
            <v>340957</v>
          </cell>
          <cell r="V68">
            <v>25314.202984631374</v>
          </cell>
        </row>
        <row r="69">
          <cell r="B69">
            <v>1825</v>
          </cell>
          <cell r="D69">
            <v>41791.879999999997</v>
          </cell>
          <cell r="Q69">
            <v>626.47680719887239</v>
          </cell>
          <cell r="U69">
            <v>34227</v>
          </cell>
          <cell r="V69">
            <v>23653.766413268833</v>
          </cell>
        </row>
        <row r="70">
          <cell r="B70">
            <v>1826</v>
          </cell>
          <cell r="D70">
            <v>32777.572</v>
          </cell>
          <cell r="Q70">
            <v>1253.2234844135364</v>
          </cell>
          <cell r="U70">
            <v>28155</v>
          </cell>
          <cell r="V70">
            <v>21927.570093457944</v>
          </cell>
        </row>
        <row r="71">
          <cell r="B71">
            <v>1827</v>
          </cell>
          <cell r="D71">
            <v>46922.57</v>
          </cell>
          <cell r="Q71">
            <v>555.19439301597095</v>
          </cell>
          <cell r="U71">
            <v>42775</v>
          </cell>
          <cell r="V71">
            <v>29975.473020322355</v>
          </cell>
        </row>
        <row r="72">
          <cell r="B72">
            <v>1828</v>
          </cell>
          <cell r="D72">
            <v>46941.46</v>
          </cell>
          <cell r="Q72">
            <v>2335.907568910492</v>
          </cell>
          <cell r="U72">
            <v>43960</v>
          </cell>
          <cell r="V72">
            <v>24314.159292035398</v>
          </cell>
        </row>
        <row r="73">
          <cell r="B73">
            <v>1832</v>
          </cell>
          <cell r="D73">
            <v>147169.14799999999</v>
          </cell>
          <cell r="Q73">
            <v>4656.0777829140752</v>
          </cell>
          <cell r="U73">
            <v>130159</v>
          </cell>
          <cell r="V73">
            <v>29020.958751393533</v>
          </cell>
        </row>
        <row r="74">
          <cell r="B74">
            <v>1833</v>
          </cell>
          <cell r="D74">
            <v>794492.01300000004</v>
          </cell>
          <cell r="Q74">
            <v>8020.0135302592098</v>
          </cell>
          <cell r="U74">
            <v>703365</v>
          </cell>
          <cell r="V74">
            <v>27058.744325613603</v>
          </cell>
        </row>
        <row r="75">
          <cell r="B75">
            <v>1834</v>
          </cell>
          <cell r="D75">
            <v>115840.099</v>
          </cell>
          <cell r="Q75">
            <v>-884.97695103309889</v>
          </cell>
          <cell r="U75">
            <v>83994</v>
          </cell>
          <cell r="V75">
            <v>44535.524920466596</v>
          </cell>
        </row>
        <row r="76">
          <cell r="B76">
            <v>1835</v>
          </cell>
          <cell r="D76">
            <v>13235.683999999999</v>
          </cell>
          <cell r="Q76">
            <v>494.43973833082168</v>
          </cell>
          <cell r="U76">
            <v>12311</v>
          </cell>
          <cell r="V76">
            <v>27852.941176470587</v>
          </cell>
        </row>
        <row r="77">
          <cell r="B77">
            <v>1836</v>
          </cell>
          <cell r="D77">
            <v>33428.758000000002</v>
          </cell>
          <cell r="Q77">
            <v>70.038835839642161</v>
          </cell>
          <cell r="U77">
            <v>28232</v>
          </cell>
          <cell r="V77">
            <v>24786.654960491658</v>
          </cell>
        </row>
        <row r="78">
          <cell r="B78">
            <v>1837</v>
          </cell>
          <cell r="D78">
            <v>209554.64799999999</v>
          </cell>
          <cell r="Q78">
            <v>1436.0437972145846</v>
          </cell>
          <cell r="U78">
            <v>179237</v>
          </cell>
          <cell r="V78">
            <v>29002.75080906149</v>
          </cell>
        </row>
        <row r="79">
          <cell r="B79">
            <v>1838</v>
          </cell>
          <cell r="D79">
            <v>60641.13</v>
          </cell>
          <cell r="Q79">
            <v>1315.2456617952794</v>
          </cell>
          <cell r="U79">
            <v>52584</v>
          </cell>
          <cell r="V79">
            <v>26855.975485188967</v>
          </cell>
        </row>
        <row r="80">
          <cell r="B80">
            <v>1839</v>
          </cell>
          <cell r="D80">
            <v>30582.370999999999</v>
          </cell>
          <cell r="Q80">
            <v>2013.1433604948616</v>
          </cell>
          <cell r="U80">
            <v>26839</v>
          </cell>
          <cell r="V80">
            <v>25272.128060263654</v>
          </cell>
        </row>
        <row r="81">
          <cell r="B81">
            <v>1840</v>
          </cell>
          <cell r="D81">
            <v>128129.52099999999</v>
          </cell>
          <cell r="Q81">
            <v>4961.182448274787</v>
          </cell>
          <cell r="U81">
            <v>114072</v>
          </cell>
          <cell r="V81">
            <v>23375.409836065577</v>
          </cell>
        </row>
        <row r="82">
          <cell r="B82">
            <v>1841</v>
          </cell>
          <cell r="D82">
            <v>288600.91499999998</v>
          </cell>
          <cell r="Q82">
            <v>6349.5298793601178</v>
          </cell>
          <cell r="U82">
            <v>253871</v>
          </cell>
          <cell r="V82">
            <v>25834.02869644856</v>
          </cell>
        </row>
        <row r="83">
          <cell r="B83">
            <v>1845</v>
          </cell>
          <cell r="D83">
            <v>67960.623000000007</v>
          </cell>
          <cell r="Q83">
            <v>1012.3288271959636</v>
          </cell>
          <cell r="U83">
            <v>59505</v>
          </cell>
          <cell r="V83">
            <v>32026.372443487624</v>
          </cell>
        </row>
        <row r="84">
          <cell r="B84">
            <v>1848</v>
          </cell>
          <cell r="D84">
            <v>79031.698999999993</v>
          </cell>
          <cell r="Q84">
            <v>1427.9330574009828</v>
          </cell>
          <cell r="U84">
            <v>68130</v>
          </cell>
          <cell r="V84">
            <v>25497.754491017964</v>
          </cell>
        </row>
        <row r="85">
          <cell r="B85">
            <v>1851</v>
          </cell>
          <cell r="D85">
            <v>56478.972000000002</v>
          </cell>
          <cell r="Q85">
            <v>1656.7419244056346</v>
          </cell>
          <cell r="U85">
            <v>49226</v>
          </cell>
          <cell r="V85">
            <v>23896.11650485437</v>
          </cell>
        </row>
        <row r="86">
          <cell r="B86">
            <v>1853</v>
          </cell>
          <cell r="D86">
            <v>41249.796000000002</v>
          </cell>
          <cell r="Q86">
            <v>428.19799085653813</v>
          </cell>
          <cell r="U86">
            <v>33930</v>
          </cell>
          <cell r="V86">
            <v>25511.278195488721</v>
          </cell>
        </row>
        <row r="87">
          <cell r="B87">
            <v>1856</v>
          </cell>
          <cell r="D87">
            <v>15495.628000000001</v>
          </cell>
          <cell r="Q87">
            <v>162.78379062979516</v>
          </cell>
          <cell r="U87">
            <v>15019</v>
          </cell>
          <cell r="V87">
            <v>32650</v>
          </cell>
        </row>
        <row r="88">
          <cell r="B88">
            <v>1857</v>
          </cell>
          <cell r="D88">
            <v>21529.066999999999</v>
          </cell>
          <cell r="Q88">
            <v>556.54639400954545</v>
          </cell>
          <cell r="U88">
            <v>20752</v>
          </cell>
          <cell r="V88">
            <v>30383.601756954613</v>
          </cell>
        </row>
        <row r="89">
          <cell r="B89">
            <v>1859</v>
          </cell>
          <cell r="D89">
            <v>38375.485000000001</v>
          </cell>
          <cell r="Q89">
            <v>447.08379837326925</v>
          </cell>
          <cell r="U89">
            <v>34647</v>
          </cell>
          <cell r="V89">
            <v>28191.212367778684</v>
          </cell>
        </row>
        <row r="90">
          <cell r="B90">
            <v>1860</v>
          </cell>
          <cell r="D90">
            <v>337040.53899999999</v>
          </cell>
          <cell r="Q90">
            <v>2379.7698323058503</v>
          </cell>
          <cell r="U90">
            <v>290803</v>
          </cell>
          <cell r="V90">
            <v>25028.229623891901</v>
          </cell>
        </row>
        <row r="91">
          <cell r="B91">
            <v>1865</v>
          </cell>
          <cell r="D91">
            <v>291435.451</v>
          </cell>
          <cell r="Q91">
            <v>8911.7663916923557</v>
          </cell>
          <cell r="U91">
            <v>274530</v>
          </cell>
          <cell r="V91">
            <v>28033.289084039621</v>
          </cell>
        </row>
        <row r="92">
          <cell r="B92">
            <v>1866</v>
          </cell>
          <cell r="D92">
            <v>270388.25699999998</v>
          </cell>
          <cell r="Q92">
            <v>-755.61201447534495</v>
          </cell>
          <cell r="U92">
            <v>239741</v>
          </cell>
          <cell r="V92">
            <v>29108.91209324915</v>
          </cell>
        </row>
        <row r="93">
          <cell r="B93">
            <v>1867</v>
          </cell>
          <cell r="D93">
            <v>78942.073999999993</v>
          </cell>
          <cell r="Q93">
            <v>1533.6978894283379</v>
          </cell>
          <cell r="U93">
            <v>82129</v>
          </cell>
          <cell r="V93">
            <v>31180.334092634777</v>
          </cell>
        </row>
        <row r="94">
          <cell r="B94">
            <v>1868</v>
          </cell>
          <cell r="D94">
            <v>137834.56099999999</v>
          </cell>
          <cell r="Q94">
            <v>3146.8872692981531</v>
          </cell>
          <cell r="U94">
            <v>122008</v>
          </cell>
          <cell r="V94">
            <v>26703.436200481505</v>
          </cell>
        </row>
        <row r="95">
          <cell r="B95">
            <v>1870</v>
          </cell>
          <cell r="D95">
            <v>316470.73</v>
          </cell>
          <cell r="Q95">
            <v>4673.0591262734561</v>
          </cell>
          <cell r="U95">
            <v>281554</v>
          </cell>
          <cell r="V95">
            <v>26516.669805989826</v>
          </cell>
        </row>
        <row r="96">
          <cell r="B96">
            <v>1871</v>
          </cell>
          <cell r="D96">
            <v>142814.81200000001</v>
          </cell>
          <cell r="Q96">
            <v>1109.7542169443768</v>
          </cell>
          <cell r="U96">
            <v>121792</v>
          </cell>
          <cell r="V96">
            <v>26749.835273446082</v>
          </cell>
        </row>
        <row r="97">
          <cell r="B97">
            <v>1874</v>
          </cell>
          <cell r="D97">
            <v>34374.966</v>
          </cell>
          <cell r="Q97">
            <v>-51.238181484118059</v>
          </cell>
          <cell r="U97">
            <v>32660</v>
          </cell>
          <cell r="V97">
            <v>34234.800838574425</v>
          </cell>
        </row>
        <row r="98">
          <cell r="B98">
            <v>1875</v>
          </cell>
          <cell r="D98">
            <v>87297.293999999994</v>
          </cell>
          <cell r="Q98">
            <v>1533.730493132347</v>
          </cell>
          <cell r="U98">
            <v>73093</v>
          </cell>
          <cell r="V98">
            <v>26783.803591058993</v>
          </cell>
        </row>
        <row r="99">
          <cell r="B99">
            <v>3101</v>
          </cell>
          <cell r="D99">
            <v>857865.277</v>
          </cell>
          <cell r="Q99">
            <v>31299.996967284853</v>
          </cell>
          <cell r="U99">
            <v>760503</v>
          </cell>
          <cell r="V99">
            <v>23814.091122592767</v>
          </cell>
        </row>
        <row r="100">
          <cell r="B100">
            <v>3103</v>
          </cell>
          <cell r="D100">
            <v>1561004.348</v>
          </cell>
          <cell r="Q100">
            <v>22021.049847029266</v>
          </cell>
          <cell r="U100">
            <v>1500208</v>
          </cell>
          <cell r="V100">
            <v>28821.886226969702</v>
          </cell>
        </row>
        <row r="101">
          <cell r="B101">
            <v>3105</v>
          </cell>
          <cell r="D101">
            <v>1569962.4210000001</v>
          </cell>
          <cell r="Q101">
            <v>78529.247590749874</v>
          </cell>
          <cell r="U101">
            <v>1443421</v>
          </cell>
          <cell r="V101">
            <v>24149.186060129494</v>
          </cell>
        </row>
        <row r="102">
          <cell r="B102">
            <v>3107</v>
          </cell>
          <cell r="D102">
            <v>2401498.537</v>
          </cell>
          <cell r="Q102">
            <v>63725.349146243942</v>
          </cell>
          <cell r="U102">
            <v>2219197</v>
          </cell>
          <cell r="V102">
            <v>26037.744925495721</v>
          </cell>
        </row>
        <row r="103">
          <cell r="B103">
            <v>3110</v>
          </cell>
          <cell r="D103">
            <v>162410.60800000001</v>
          </cell>
          <cell r="Q103">
            <v>-761.33013257961238</v>
          </cell>
          <cell r="U103">
            <v>159884</v>
          </cell>
          <cell r="V103">
            <v>33399.623981616875</v>
          </cell>
        </row>
        <row r="104">
          <cell r="B104">
            <v>3112</v>
          </cell>
          <cell r="D104">
            <v>234431.07699999999</v>
          </cell>
          <cell r="Q104">
            <v>3604.9482595182781</v>
          </cell>
          <cell r="U104">
            <v>209520</v>
          </cell>
          <cell r="V104">
            <v>26578.713687682357</v>
          </cell>
        </row>
        <row r="105">
          <cell r="B105">
            <v>3114</v>
          </cell>
          <cell r="D105">
            <v>169711.88800000001</v>
          </cell>
          <cell r="Q105">
            <v>5543.9341150205873</v>
          </cell>
          <cell r="U105">
            <v>149776</v>
          </cell>
          <cell r="V105">
            <v>24373.637103336045</v>
          </cell>
        </row>
        <row r="106">
          <cell r="B106">
            <v>3116</v>
          </cell>
          <cell r="D106">
            <v>106269.099</v>
          </cell>
          <cell r="Q106">
            <v>4551.679421915178</v>
          </cell>
          <cell r="U106">
            <v>96648</v>
          </cell>
          <cell r="V106">
            <v>24661.393212554223</v>
          </cell>
        </row>
        <row r="107">
          <cell r="B107">
            <v>3118</v>
          </cell>
          <cell r="D107">
            <v>1321806.9669999999</v>
          </cell>
          <cell r="Q107">
            <v>43840.60570686651</v>
          </cell>
          <cell r="U107">
            <v>1180517</v>
          </cell>
          <cell r="V107">
            <v>25114.176913585499</v>
          </cell>
        </row>
        <row r="108">
          <cell r="B108">
            <v>3120</v>
          </cell>
          <cell r="D108">
            <v>232637.83199999999</v>
          </cell>
          <cell r="Q108">
            <v>7441.2169669264258</v>
          </cell>
          <cell r="U108">
            <v>212206</v>
          </cell>
          <cell r="V108">
            <v>25202.612826603323</v>
          </cell>
        </row>
        <row r="109">
          <cell r="B109">
            <v>3122</v>
          </cell>
          <cell r="D109">
            <v>102458.16899999999</v>
          </cell>
          <cell r="Q109">
            <v>3171.2873083999129</v>
          </cell>
          <cell r="U109">
            <v>89150</v>
          </cell>
          <cell r="V109">
            <v>24371.241115363588</v>
          </cell>
        </row>
        <row r="110">
          <cell r="B110">
            <v>3124</v>
          </cell>
          <cell r="D110">
            <v>37679.872000000003</v>
          </cell>
          <cell r="Q110">
            <v>694.30615877599303</v>
          </cell>
          <cell r="U110">
            <v>32765</v>
          </cell>
          <cell r="V110">
            <v>24324.424647364514</v>
          </cell>
        </row>
        <row r="111">
          <cell r="B111">
            <v>3201</v>
          </cell>
          <cell r="D111">
            <v>6952613.3140000002</v>
          </cell>
          <cell r="Q111">
            <v>-289895.46442476311</v>
          </cell>
          <cell r="U111">
            <v>6861572</v>
          </cell>
          <cell r="V111">
            <v>52410.018255283721</v>
          </cell>
        </row>
        <row r="112">
          <cell r="B112">
            <v>3203</v>
          </cell>
          <cell r="D112">
            <v>4194869.8080000002</v>
          </cell>
          <cell r="Q112">
            <v>-86511.90522530704</v>
          </cell>
          <cell r="U112">
            <v>4121419</v>
          </cell>
          <cell r="V112">
            <v>41708.434954207354</v>
          </cell>
        </row>
        <row r="113">
          <cell r="B113">
            <v>3205</v>
          </cell>
          <cell r="D113">
            <v>3137037.0589999999</v>
          </cell>
          <cell r="Q113">
            <v>4036.7727693679153</v>
          </cell>
          <cell r="U113">
            <v>2813345</v>
          </cell>
          <cell r="V113">
            <v>29865.341132259742</v>
          </cell>
        </row>
        <row r="114">
          <cell r="B114">
            <v>3207</v>
          </cell>
          <cell r="D114">
            <v>2338563.3820000002</v>
          </cell>
          <cell r="Q114">
            <v>-23902.4903937825</v>
          </cell>
          <cell r="U114">
            <v>2133381</v>
          </cell>
          <cell r="V114">
            <v>33564.836375078659</v>
          </cell>
        </row>
        <row r="115">
          <cell r="B115">
            <v>3209</v>
          </cell>
          <cell r="D115">
            <v>1321754.2409999999</v>
          </cell>
          <cell r="Q115">
            <v>16903.359808869965</v>
          </cell>
          <cell r="U115">
            <v>1172908</v>
          </cell>
          <cell r="V115">
            <v>26770.164787510839</v>
          </cell>
        </row>
        <row r="116">
          <cell r="B116">
            <v>3212</v>
          </cell>
          <cell r="D116">
            <v>699319.29399999999</v>
          </cell>
          <cell r="Q116">
            <v>-2151.677892629762</v>
          </cell>
          <cell r="U116">
            <v>653348</v>
          </cell>
          <cell r="V116">
            <v>31838.019589688611</v>
          </cell>
        </row>
        <row r="117">
          <cell r="B117">
            <v>3214</v>
          </cell>
          <cell r="D117">
            <v>630947.08700000006</v>
          </cell>
          <cell r="Q117">
            <v>-12676.550535548107</v>
          </cell>
          <cell r="U117">
            <v>607389</v>
          </cell>
          <cell r="V117">
            <v>37391.590741196749</v>
          </cell>
        </row>
        <row r="118">
          <cell r="B118">
            <v>3216</v>
          </cell>
          <cell r="D118">
            <v>624310.174</v>
          </cell>
          <cell r="Q118">
            <v>3918.5656072371312</v>
          </cell>
          <cell r="U118">
            <v>563487</v>
          </cell>
          <cell r="V118">
            <v>28907.146155030008</v>
          </cell>
        </row>
        <row r="119">
          <cell r="B119">
            <v>3218</v>
          </cell>
          <cell r="D119">
            <v>685681.48300000001</v>
          </cell>
          <cell r="Q119">
            <v>5772.1851398954932</v>
          </cell>
          <cell r="U119">
            <v>610824</v>
          </cell>
          <cell r="V119">
            <v>27758.418541240626</v>
          </cell>
        </row>
        <row r="120">
          <cell r="B120">
            <v>3220</v>
          </cell>
          <cell r="D120">
            <v>325595.79499999998</v>
          </cell>
          <cell r="Q120">
            <v>8422.1001661397022</v>
          </cell>
          <cell r="U120">
            <v>290605</v>
          </cell>
          <cell r="V120">
            <v>25309.615049642918</v>
          </cell>
        </row>
        <row r="121">
          <cell r="B121">
            <v>3222</v>
          </cell>
          <cell r="D121">
            <v>1640883.976</v>
          </cell>
          <cell r="Q121">
            <v>751.09418525761976</v>
          </cell>
          <cell r="U121">
            <v>1457711</v>
          </cell>
          <cell r="V121">
            <v>30250.49804930688</v>
          </cell>
        </row>
        <row r="122">
          <cell r="B122">
            <v>3224</v>
          </cell>
          <cell r="D122">
            <v>654174.03799999994</v>
          </cell>
          <cell r="Q122">
            <v>3682.6739197958595</v>
          </cell>
          <cell r="U122">
            <v>587031</v>
          </cell>
          <cell r="V122">
            <v>29206.975471416488</v>
          </cell>
        </row>
        <row r="123">
          <cell r="B123">
            <v>3226</v>
          </cell>
          <cell r="D123">
            <v>490942.36300000001</v>
          </cell>
          <cell r="Q123">
            <v>17365.859460195861</v>
          </cell>
          <cell r="U123">
            <v>432637</v>
          </cell>
          <cell r="V123">
            <v>23958.190275778048</v>
          </cell>
        </row>
        <row r="124">
          <cell r="B124">
            <v>3228</v>
          </cell>
          <cell r="D124">
            <v>702444.27300000004</v>
          </cell>
          <cell r="Q124">
            <v>17716.25960933567</v>
          </cell>
          <cell r="U124">
            <v>619916</v>
          </cell>
          <cell r="V124">
            <v>25153.824305132886</v>
          </cell>
        </row>
        <row r="125">
          <cell r="B125">
            <v>3230</v>
          </cell>
          <cell r="D125">
            <v>262777.29800000001</v>
          </cell>
          <cell r="Q125">
            <v>-2479.7724707338903</v>
          </cell>
          <cell r="U125">
            <v>245663</v>
          </cell>
          <cell r="V125">
            <v>33206.677480400111</v>
          </cell>
        </row>
        <row r="126">
          <cell r="B126">
            <v>3232</v>
          </cell>
          <cell r="D126">
            <v>904848.36100000003</v>
          </cell>
          <cell r="Q126">
            <v>-6559.450607163486</v>
          </cell>
          <cell r="U126">
            <v>810236</v>
          </cell>
          <cell r="V126">
            <v>31304.999613631098</v>
          </cell>
        </row>
        <row r="127">
          <cell r="B127">
            <v>3234</v>
          </cell>
          <cell r="D127">
            <v>272133.571</v>
          </cell>
          <cell r="Q127">
            <v>5248.1380574219002</v>
          </cell>
          <cell r="U127">
            <v>241873</v>
          </cell>
          <cell r="V127">
            <v>25849.417548359517</v>
          </cell>
        </row>
        <row r="128">
          <cell r="B128">
            <v>3236</v>
          </cell>
          <cell r="D128">
            <v>191977.842</v>
          </cell>
          <cell r="Q128">
            <v>6518.3938314556617</v>
          </cell>
          <cell r="U128">
            <v>178019</v>
          </cell>
          <cell r="V128">
            <v>25297.56998721046</v>
          </cell>
        </row>
        <row r="129">
          <cell r="B129">
            <v>3238</v>
          </cell>
          <cell r="D129">
            <v>451248.69900000002</v>
          </cell>
          <cell r="Q129">
            <v>13228.28640308902</v>
          </cell>
          <cell r="U129">
            <v>392285</v>
          </cell>
          <cell r="V129">
            <v>24326.243333746745</v>
          </cell>
        </row>
        <row r="130">
          <cell r="B130">
            <v>3240</v>
          </cell>
          <cell r="D130">
            <v>762692.96699999995</v>
          </cell>
          <cell r="Q130">
            <v>25347.634046728868</v>
          </cell>
          <cell r="U130">
            <v>673332</v>
          </cell>
          <cell r="V130">
            <v>24119.931222238145</v>
          </cell>
        </row>
        <row r="131">
          <cell r="B131">
            <v>3242</v>
          </cell>
          <cell r="D131">
            <v>76023.995999999999</v>
          </cell>
          <cell r="Q131">
            <v>4005.8825192132826</v>
          </cell>
          <cell r="U131">
            <v>67461</v>
          </cell>
          <cell r="V131">
            <v>22183.821111476485</v>
          </cell>
        </row>
        <row r="132">
          <cell r="B132">
            <v>3301</v>
          </cell>
          <cell r="D132">
            <v>3209981.091</v>
          </cell>
          <cell r="Q132">
            <v>41222.977594526717</v>
          </cell>
          <cell r="U132">
            <v>2930830</v>
          </cell>
          <cell r="V132">
            <v>28049.709533243371</v>
          </cell>
        </row>
        <row r="133">
          <cell r="B133">
            <v>3303</v>
          </cell>
          <cell r="D133">
            <v>1055452.645</v>
          </cell>
          <cell r="Q133">
            <v>-8873.215176941012</v>
          </cell>
          <cell r="U133">
            <v>891317</v>
          </cell>
          <cell r="V133">
            <v>30897.011924570161</v>
          </cell>
        </row>
        <row r="134">
          <cell r="B134">
            <v>3305</v>
          </cell>
          <cell r="D134">
            <v>914954.38600000006</v>
          </cell>
          <cell r="Q134">
            <v>21096.14524605131</v>
          </cell>
          <cell r="U134">
            <v>850186</v>
          </cell>
          <cell r="V134">
            <v>26920.806814223743</v>
          </cell>
        </row>
        <row r="135">
          <cell r="B135">
            <v>3310</v>
          </cell>
          <cell r="D135">
            <v>248943.08300000001</v>
          </cell>
          <cell r="Q135">
            <v>-2425.8073978176653</v>
          </cell>
          <cell r="U135">
            <v>250057</v>
          </cell>
          <cell r="V135">
            <v>35778.652167692089</v>
          </cell>
        </row>
        <row r="136">
          <cell r="B136">
            <v>3312</v>
          </cell>
          <cell r="D136">
            <v>1025583.686</v>
          </cell>
          <cell r="Q136">
            <v>-7825.7760993480188</v>
          </cell>
          <cell r="U136">
            <v>956291</v>
          </cell>
          <cell r="V136">
            <v>33589.42746750966</v>
          </cell>
        </row>
        <row r="137">
          <cell r="B137">
            <v>3314</v>
          </cell>
          <cell r="D137">
            <v>641579.20700000005</v>
          </cell>
          <cell r="Q137">
            <v>5375.7605959130742</v>
          </cell>
          <cell r="U137">
            <v>573964</v>
          </cell>
          <cell r="V137">
            <v>27622.310987054239</v>
          </cell>
        </row>
        <row r="138">
          <cell r="B138">
            <v>3316</v>
          </cell>
          <cell r="D138">
            <v>406200.12599999999</v>
          </cell>
          <cell r="Q138">
            <v>14068.034221821137</v>
          </cell>
          <cell r="U138">
            <v>352400</v>
          </cell>
          <cell r="V138">
            <v>24030.003409478351</v>
          </cell>
        </row>
        <row r="139">
          <cell r="B139">
            <v>3318</v>
          </cell>
          <cell r="D139">
            <v>77622.581999999995</v>
          </cell>
          <cell r="Q139">
            <v>-601.1715424943377</v>
          </cell>
          <cell r="U139">
            <v>69793</v>
          </cell>
          <cell r="V139">
            <v>31143.685854529227</v>
          </cell>
        </row>
        <row r="140">
          <cell r="B140">
            <v>3320</v>
          </cell>
          <cell r="D140">
            <v>38188.010999999999</v>
          </cell>
          <cell r="Q140">
            <v>-337.2231608439194</v>
          </cell>
          <cell r="U140">
            <v>36583</v>
          </cell>
          <cell r="V140">
            <v>32809.865470852019</v>
          </cell>
        </row>
        <row r="141">
          <cell r="B141">
            <v>3322</v>
          </cell>
          <cell r="D141">
            <v>107084.29300000001</v>
          </cell>
          <cell r="Q141">
            <v>1115.6919660194585</v>
          </cell>
          <cell r="U141">
            <v>108415</v>
          </cell>
          <cell r="V141">
            <v>32843.077855195399</v>
          </cell>
        </row>
        <row r="142">
          <cell r="B142">
            <v>3324</v>
          </cell>
          <cell r="D142">
            <v>164869.86799999999</v>
          </cell>
          <cell r="Q142">
            <v>268.34551790054797</v>
          </cell>
          <cell r="U142">
            <v>153412</v>
          </cell>
          <cell r="V142">
            <v>30768.551945447252</v>
          </cell>
        </row>
        <row r="143">
          <cell r="B143">
            <v>3326</v>
          </cell>
          <cell r="D143">
            <v>103533.89599999999</v>
          </cell>
          <cell r="Q143">
            <v>-1626.9302454126519</v>
          </cell>
          <cell r="U143">
            <v>105256</v>
          </cell>
          <cell r="V143">
            <v>39480.870217554388</v>
          </cell>
        </row>
        <row r="144">
          <cell r="B144">
            <v>3328</v>
          </cell>
          <cell r="D144">
            <v>165806.77100000001</v>
          </cell>
          <cell r="Q144">
            <v>394.43692064423158</v>
          </cell>
          <cell r="U144">
            <v>149703</v>
          </cell>
          <cell r="V144">
            <v>29898.741761533853</v>
          </cell>
        </row>
        <row r="145">
          <cell r="B145">
            <v>3330</v>
          </cell>
          <cell r="D145">
            <v>197168.61499999999</v>
          </cell>
          <cell r="Q145">
            <v>-2766.0225909582878</v>
          </cell>
          <cell r="U145">
            <v>201256</v>
          </cell>
          <cell r="V145">
            <v>44763.345195729533</v>
          </cell>
        </row>
        <row r="146">
          <cell r="B146">
            <v>3332</v>
          </cell>
          <cell r="D146">
            <v>112137.973</v>
          </cell>
          <cell r="Q146">
            <v>941.71545310737883</v>
          </cell>
          <cell r="U146">
            <v>102987</v>
          </cell>
          <cell r="V146">
            <v>29207.884288145204</v>
          </cell>
        </row>
        <row r="147">
          <cell r="B147">
            <v>3334</v>
          </cell>
          <cell r="D147">
            <v>86587.101999999999</v>
          </cell>
          <cell r="Q147">
            <v>922.53722426100785</v>
          </cell>
          <cell r="U147">
            <v>77064</v>
          </cell>
          <cell r="V147">
            <v>27710.895361380801</v>
          </cell>
        </row>
        <row r="148">
          <cell r="B148">
            <v>3336</v>
          </cell>
          <cell r="D148">
            <v>45954.012000000002</v>
          </cell>
          <cell r="Q148">
            <v>579.16655962998288</v>
          </cell>
          <cell r="U148">
            <v>34715</v>
          </cell>
          <cell r="V148">
            <v>24885.304659498208</v>
          </cell>
        </row>
        <row r="149">
          <cell r="B149">
            <v>3338</v>
          </cell>
          <cell r="D149">
            <v>97408.535999999993</v>
          </cell>
          <cell r="Q149">
            <v>507.16433120759939</v>
          </cell>
          <cell r="U149">
            <v>89013</v>
          </cell>
          <cell r="V149">
            <v>35805.711987127914</v>
          </cell>
        </row>
        <row r="150">
          <cell r="B150">
            <v>3401</v>
          </cell>
          <cell r="D150">
            <v>502601.61</v>
          </cell>
          <cell r="Q150">
            <v>13481.145689163881</v>
          </cell>
          <cell r="U150">
            <v>460252</v>
          </cell>
          <cell r="V150">
            <v>25487.429394174327</v>
          </cell>
        </row>
        <row r="151">
          <cell r="B151">
            <v>3403</v>
          </cell>
          <cell r="D151">
            <v>1027573.48</v>
          </cell>
          <cell r="Q151">
            <v>8447.5374903296615</v>
          </cell>
          <cell r="U151">
            <v>943044</v>
          </cell>
          <cell r="V151">
            <v>28682.259192797832</v>
          </cell>
        </row>
        <row r="152">
          <cell r="B152">
            <v>3405</v>
          </cell>
          <cell r="D152">
            <v>913492.72199999995</v>
          </cell>
          <cell r="Q152">
            <v>7242.0753030589294</v>
          </cell>
          <cell r="U152">
            <v>823235</v>
          </cell>
          <cell r="V152">
            <v>28616.344549499445</v>
          </cell>
        </row>
        <row r="153">
          <cell r="B153">
            <v>3407</v>
          </cell>
          <cell r="D153">
            <v>882815.23600000003</v>
          </cell>
          <cell r="Q153">
            <v>17329.768146940361</v>
          </cell>
          <cell r="U153">
            <v>787015</v>
          </cell>
          <cell r="V153">
            <v>25467.26854997897</v>
          </cell>
        </row>
        <row r="154">
          <cell r="B154">
            <v>3411</v>
          </cell>
          <cell r="D154">
            <v>996347.91200000001</v>
          </cell>
          <cell r="Q154">
            <v>24338.744712782209</v>
          </cell>
          <cell r="U154">
            <v>882077</v>
          </cell>
          <cell r="V154">
            <v>24769.094687184093</v>
          </cell>
        </row>
        <row r="155">
          <cell r="B155">
            <v>3412</v>
          </cell>
          <cell r="D155">
            <v>197627.022</v>
          </cell>
          <cell r="Q155">
            <v>10234.23237192606</v>
          </cell>
          <cell r="U155">
            <v>169796</v>
          </cell>
          <cell r="V155">
            <v>21414.554168243158</v>
          </cell>
        </row>
        <row r="156">
          <cell r="B156">
            <v>3413</v>
          </cell>
          <cell r="D156">
            <v>591667.59499999997</v>
          </cell>
          <cell r="Q156">
            <v>18142.915911196251</v>
          </cell>
          <cell r="U156">
            <v>515442</v>
          </cell>
          <cell r="V156">
            <v>23857.532978477208</v>
          </cell>
        </row>
        <row r="157">
          <cell r="B157">
            <v>3414</v>
          </cell>
          <cell r="D157">
            <v>129812.524</v>
          </cell>
          <cell r="Q157">
            <v>4909.123857201077</v>
          </cell>
          <cell r="U157">
            <v>110485</v>
          </cell>
          <cell r="V157">
            <v>22132.411858974359</v>
          </cell>
        </row>
        <row r="158">
          <cell r="B158">
            <v>3415</v>
          </cell>
          <cell r="D158">
            <v>224895.52299999999</v>
          </cell>
          <cell r="Q158">
            <v>5820.4743810285472</v>
          </cell>
          <cell r="U158">
            <v>200637</v>
          </cell>
          <cell r="V158">
            <v>24733.357988165681</v>
          </cell>
        </row>
        <row r="159">
          <cell r="B159">
            <v>3416</v>
          </cell>
          <cell r="D159">
            <v>151047.29699999999</v>
          </cell>
          <cell r="Q159">
            <v>3754.0272285020546</v>
          </cell>
          <cell r="U159">
            <v>133212</v>
          </cell>
          <cell r="V159">
            <v>22054.96688741722</v>
          </cell>
        </row>
        <row r="160">
          <cell r="B160">
            <v>3417</v>
          </cell>
          <cell r="D160">
            <v>118114.048</v>
          </cell>
          <cell r="Q160">
            <v>5819.2478487192311</v>
          </cell>
          <cell r="U160">
            <v>113915</v>
          </cell>
          <cell r="V160">
            <v>25135.701676963814</v>
          </cell>
        </row>
        <row r="161">
          <cell r="B161">
            <v>3418</v>
          </cell>
          <cell r="D161">
            <v>185513.44099999999</v>
          </cell>
          <cell r="Q161">
            <v>8221.5619804826274</v>
          </cell>
          <cell r="U161">
            <v>158342</v>
          </cell>
          <cell r="V161">
            <v>21575.418994413409</v>
          </cell>
        </row>
        <row r="162">
          <cell r="B162">
            <v>3419</v>
          </cell>
          <cell r="D162">
            <v>89310.51</v>
          </cell>
          <cell r="Q162">
            <v>4403.0455959166393</v>
          </cell>
          <cell r="U162">
            <v>77726</v>
          </cell>
          <cell r="V162">
            <v>21500.968188105118</v>
          </cell>
        </row>
        <row r="163">
          <cell r="B163">
            <v>3420</v>
          </cell>
          <cell r="D163">
            <v>595630.40399999998</v>
          </cell>
          <cell r="Q163">
            <v>19481.640918243371</v>
          </cell>
          <cell r="U163">
            <v>529903</v>
          </cell>
          <cell r="V163">
            <v>24351.040852901981</v>
          </cell>
        </row>
        <row r="164">
          <cell r="B164">
            <v>3421</v>
          </cell>
          <cell r="D164">
            <v>187035.98699999999</v>
          </cell>
          <cell r="Q164">
            <v>4920.4423269335675</v>
          </cell>
          <cell r="U164">
            <v>170508</v>
          </cell>
          <cell r="V164">
            <v>25968.321657021017</v>
          </cell>
        </row>
        <row r="165">
          <cell r="B165">
            <v>3422</v>
          </cell>
          <cell r="D165">
            <v>119407.423</v>
          </cell>
          <cell r="Q165">
            <v>4811.7589111687048</v>
          </cell>
          <cell r="U165">
            <v>127409</v>
          </cell>
          <cell r="V165">
            <v>29705.99207274423</v>
          </cell>
        </row>
        <row r="166">
          <cell r="B166">
            <v>3423</v>
          </cell>
          <cell r="D166">
            <v>57536.294000000002</v>
          </cell>
          <cell r="Q166">
            <v>2722.2949213268948</v>
          </cell>
          <cell r="U166">
            <v>50529</v>
          </cell>
          <cell r="V166">
            <v>22200.790861159931</v>
          </cell>
        </row>
        <row r="167">
          <cell r="B167">
            <v>3424</v>
          </cell>
          <cell r="D167">
            <v>49443.245999999999</v>
          </cell>
          <cell r="Q167">
            <v>2730.4055912930844</v>
          </cell>
          <cell r="U167">
            <v>42287</v>
          </cell>
          <cell r="V167">
            <v>23019.597169297769</v>
          </cell>
        </row>
        <row r="168">
          <cell r="B168">
            <v>3425</v>
          </cell>
          <cell r="D168">
            <v>32860.667000000001</v>
          </cell>
          <cell r="Q168">
            <v>1954.6998086753138</v>
          </cell>
          <cell r="U168">
            <v>28449</v>
          </cell>
          <cell r="V168">
            <v>20903.012490815578</v>
          </cell>
        </row>
        <row r="169">
          <cell r="B169">
            <v>3426</v>
          </cell>
          <cell r="D169">
            <v>40036.906000000003</v>
          </cell>
          <cell r="Q169">
            <v>2283.6970800848831</v>
          </cell>
          <cell r="U169">
            <v>33451</v>
          </cell>
          <cell r="V169">
            <v>20854.738154613467</v>
          </cell>
        </row>
        <row r="170">
          <cell r="B170">
            <v>3427</v>
          </cell>
          <cell r="D170">
            <v>156143.83499999999</v>
          </cell>
          <cell r="Q170">
            <v>5336.8951128055487</v>
          </cell>
          <cell r="U170">
            <v>137605</v>
          </cell>
          <cell r="V170">
            <v>24175.158116654955</v>
          </cell>
        </row>
        <row r="171">
          <cell r="B171">
            <v>3428</v>
          </cell>
          <cell r="D171">
            <v>72133.495999999999</v>
          </cell>
          <cell r="Q171">
            <v>3147.7982606307387</v>
          </cell>
          <cell r="U171">
            <v>60854</v>
          </cell>
          <cell r="V171">
            <v>24091.053048297701</v>
          </cell>
        </row>
        <row r="172">
          <cell r="B172">
            <v>3429</v>
          </cell>
          <cell r="D172">
            <v>42134.137999999999</v>
          </cell>
          <cell r="Q172">
            <v>841.03553775263572</v>
          </cell>
          <cell r="U172">
            <v>34814</v>
          </cell>
          <cell r="V172">
            <v>22724.543080939948</v>
          </cell>
        </row>
        <row r="173">
          <cell r="B173">
            <v>3430</v>
          </cell>
          <cell r="D173">
            <v>52597.832999999999</v>
          </cell>
          <cell r="Q173">
            <v>1152.6047095397589</v>
          </cell>
          <cell r="U173">
            <v>44143</v>
          </cell>
          <cell r="V173">
            <v>23343.733474352197</v>
          </cell>
        </row>
        <row r="174">
          <cell r="B174">
            <v>3431</v>
          </cell>
          <cell r="D174">
            <v>68501.150999999998</v>
          </cell>
          <cell r="Q174">
            <v>2663.4721546659857</v>
          </cell>
          <cell r="U174">
            <v>56752</v>
          </cell>
          <cell r="V174">
            <v>22673.591689972036</v>
          </cell>
        </row>
        <row r="175">
          <cell r="B175">
            <v>3432</v>
          </cell>
          <cell r="D175">
            <v>56476.849000000002</v>
          </cell>
          <cell r="Q175">
            <v>1906.3021520985421</v>
          </cell>
          <cell r="U175">
            <v>49552</v>
          </cell>
          <cell r="V175">
            <v>24988.401412002015</v>
          </cell>
        </row>
        <row r="176">
          <cell r="B176">
            <v>3433</v>
          </cell>
          <cell r="D176">
            <v>70881.433000000005</v>
          </cell>
          <cell r="Q176">
            <v>1643.0572426688323</v>
          </cell>
          <cell r="U176">
            <v>63918</v>
          </cell>
          <cell r="V176">
            <v>29854.273703876694</v>
          </cell>
        </row>
        <row r="177">
          <cell r="B177">
            <v>3434</v>
          </cell>
          <cell r="D177">
            <v>63238.446000000004</v>
          </cell>
          <cell r="Q177">
            <v>1425.4110511506842</v>
          </cell>
          <cell r="U177">
            <v>54249</v>
          </cell>
          <cell r="V177">
            <v>24524.864376130201</v>
          </cell>
        </row>
        <row r="178">
          <cell r="B178">
            <v>3435</v>
          </cell>
          <cell r="D178">
            <v>94355.414000000004</v>
          </cell>
          <cell r="Q178">
            <v>3980.6308157655949</v>
          </cell>
          <cell r="U178">
            <v>81611</v>
          </cell>
          <cell r="V178">
            <v>23112.715944491643</v>
          </cell>
        </row>
        <row r="179">
          <cell r="B179">
            <v>3436</v>
          </cell>
          <cell r="D179">
            <v>173008.81299999999</v>
          </cell>
          <cell r="Q179">
            <v>3798.9869415879002</v>
          </cell>
          <cell r="U179">
            <v>152536</v>
          </cell>
          <cell r="V179">
            <v>27306.838524883638</v>
          </cell>
        </row>
        <row r="180">
          <cell r="B180">
            <v>3437</v>
          </cell>
          <cell r="D180">
            <v>139666.99</v>
          </cell>
          <cell r="Q180">
            <v>8612.1171743071754</v>
          </cell>
          <cell r="U180">
            <v>119338</v>
          </cell>
          <cell r="V180">
            <v>20732.800555941627</v>
          </cell>
        </row>
        <row r="181">
          <cell r="B181">
            <v>3438</v>
          </cell>
          <cell r="D181">
            <v>91949.933999999994</v>
          </cell>
          <cell r="Q181">
            <v>2668.4728517468939</v>
          </cell>
          <cell r="U181">
            <v>84082</v>
          </cell>
          <cell r="V181">
            <v>26957.999358768837</v>
          </cell>
        </row>
        <row r="182">
          <cell r="B182">
            <v>3439</v>
          </cell>
          <cell r="D182">
            <v>126213.557</v>
          </cell>
          <cell r="Q182">
            <v>2175.7727063869643</v>
          </cell>
          <cell r="U182">
            <v>115348</v>
          </cell>
          <cell r="V182">
            <v>26138.227962837071</v>
          </cell>
        </row>
        <row r="183">
          <cell r="B183">
            <v>3440</v>
          </cell>
          <cell r="D183">
            <v>156404.43700000001</v>
          </cell>
          <cell r="Q183">
            <v>1461.2275857485411</v>
          </cell>
          <cell r="U183">
            <v>144532</v>
          </cell>
          <cell r="V183">
            <v>28206.869633099141</v>
          </cell>
        </row>
        <row r="184">
          <cell r="B184">
            <v>3441</v>
          </cell>
          <cell r="D184">
            <v>178207.34400000001</v>
          </cell>
          <cell r="Q184">
            <v>3489.7149290809684</v>
          </cell>
          <cell r="U184">
            <v>161910</v>
          </cell>
          <cell r="V184">
            <v>26211.753278290431</v>
          </cell>
        </row>
        <row r="185">
          <cell r="B185">
            <v>3442</v>
          </cell>
          <cell r="D185">
            <v>411728.04100000003</v>
          </cell>
          <cell r="Q185">
            <v>10493.069288641636</v>
          </cell>
          <cell r="U185">
            <v>367358</v>
          </cell>
          <cell r="V185">
            <v>24754.582210242588</v>
          </cell>
        </row>
        <row r="186">
          <cell r="B186">
            <v>3443</v>
          </cell>
          <cell r="D186">
            <v>367334.13199999998</v>
          </cell>
          <cell r="Q186">
            <v>12286.741996711484</v>
          </cell>
          <cell r="U186">
            <v>317390</v>
          </cell>
          <cell r="V186">
            <v>23182.382587101012</v>
          </cell>
        </row>
        <row r="187">
          <cell r="B187">
            <v>3446</v>
          </cell>
          <cell r="D187">
            <v>401564.96100000001</v>
          </cell>
          <cell r="Q187">
            <v>5214.7165887668307</v>
          </cell>
          <cell r="U187">
            <v>358124</v>
          </cell>
          <cell r="V187">
            <v>26346.207606856471</v>
          </cell>
        </row>
        <row r="188">
          <cell r="B188">
            <v>3447</v>
          </cell>
          <cell r="D188">
            <v>136025.85200000001</v>
          </cell>
          <cell r="Q188">
            <v>7326.8490021762336</v>
          </cell>
          <cell r="U188">
            <v>117867</v>
          </cell>
          <cell r="V188">
            <v>21096.652944335063</v>
          </cell>
        </row>
        <row r="189">
          <cell r="B189">
            <v>3448</v>
          </cell>
          <cell r="D189">
            <v>169539.546</v>
          </cell>
          <cell r="Q189">
            <v>9129.3598309436311</v>
          </cell>
          <cell r="U189">
            <v>144497</v>
          </cell>
          <cell r="V189">
            <v>22196.159754224271</v>
          </cell>
        </row>
        <row r="190">
          <cell r="B190">
            <v>3449</v>
          </cell>
          <cell r="D190">
            <v>80780.566999999995</v>
          </cell>
          <cell r="Q190">
            <v>2511.4044582064344</v>
          </cell>
          <cell r="U190">
            <v>73117</v>
          </cell>
          <cell r="V190">
            <v>25781.734837799719</v>
          </cell>
        </row>
        <row r="191">
          <cell r="B191">
            <v>3450</v>
          </cell>
          <cell r="D191">
            <v>32111.214</v>
          </cell>
          <cell r="Q191">
            <v>1417.3920043128619</v>
          </cell>
          <cell r="U191">
            <v>29531</v>
          </cell>
          <cell r="V191">
            <v>21618.594436310395</v>
          </cell>
        </row>
        <row r="192">
          <cell r="B192">
            <v>3451</v>
          </cell>
          <cell r="D192">
            <v>188145.13200000001</v>
          </cell>
          <cell r="Q192">
            <v>4085.3837324955748</v>
          </cell>
          <cell r="U192">
            <v>172097</v>
          </cell>
          <cell r="V192">
            <v>26226.302956415726</v>
          </cell>
        </row>
        <row r="193">
          <cell r="B193">
            <v>3452</v>
          </cell>
          <cell r="D193">
            <v>67410.217999999993</v>
          </cell>
          <cell r="Q193">
            <v>94.995532508788529</v>
          </cell>
          <cell r="U193">
            <v>61897</v>
          </cell>
          <cell r="V193">
            <v>29307.291666666668</v>
          </cell>
        </row>
        <row r="194">
          <cell r="B194">
            <v>3453</v>
          </cell>
          <cell r="D194">
            <v>106038.174</v>
          </cell>
          <cell r="Q194">
            <v>179.34114972763564</v>
          </cell>
          <cell r="U194">
            <v>99768</v>
          </cell>
          <cell r="V194">
            <v>30251.061249241964</v>
          </cell>
        </row>
        <row r="195">
          <cell r="B195">
            <v>3454</v>
          </cell>
          <cell r="D195">
            <v>53457.120000000003</v>
          </cell>
          <cell r="Q195">
            <v>759.73529091245075</v>
          </cell>
          <cell r="U195">
            <v>49917</v>
          </cell>
          <cell r="V195">
            <v>30344.680851063833</v>
          </cell>
        </row>
        <row r="196">
          <cell r="B196">
            <v>3901</v>
          </cell>
          <cell r="D196">
            <v>797028.86300000001</v>
          </cell>
          <cell r="Q196">
            <v>21674.350829153133</v>
          </cell>
          <cell r="U196">
            <v>706044</v>
          </cell>
          <cell r="V196">
            <v>25270.911628905833</v>
          </cell>
        </row>
        <row r="197">
          <cell r="B197">
            <v>3903</v>
          </cell>
          <cell r="D197">
            <v>806343.12199999997</v>
          </cell>
          <cell r="Q197">
            <v>9298.1278759478446</v>
          </cell>
          <cell r="U197">
            <v>730390</v>
          </cell>
          <cell r="V197">
            <v>27180.33640964573</v>
          </cell>
        </row>
        <row r="198">
          <cell r="B198">
            <v>3905</v>
          </cell>
          <cell r="D198">
            <v>1880947.561</v>
          </cell>
          <cell r="Q198">
            <v>14546.032147992773</v>
          </cell>
          <cell r="U198">
            <v>1741383</v>
          </cell>
          <cell r="V198">
            <v>29428.177915976612</v>
          </cell>
        </row>
        <row r="199">
          <cell r="B199">
            <v>3907</v>
          </cell>
          <cell r="D199">
            <v>1970627.486</v>
          </cell>
          <cell r="Q199">
            <v>36637.974042071291</v>
          </cell>
          <cell r="U199">
            <v>1829293</v>
          </cell>
          <cell r="V199">
            <v>27619.890987603991</v>
          </cell>
        </row>
        <row r="200">
          <cell r="B200">
            <v>3909</v>
          </cell>
          <cell r="D200">
            <v>1415704.6259999999</v>
          </cell>
          <cell r="Q200">
            <v>28427.09369602018</v>
          </cell>
          <cell r="U200">
            <v>1323312</v>
          </cell>
          <cell r="V200">
            <v>27164.364158883302</v>
          </cell>
        </row>
        <row r="201">
          <cell r="B201">
            <v>3911</v>
          </cell>
          <cell r="D201">
            <v>903986.49100000004</v>
          </cell>
          <cell r="Q201">
            <v>964.33524601051886</v>
          </cell>
          <cell r="U201">
            <v>856311</v>
          </cell>
          <cell r="V201">
            <v>31137.44954728919</v>
          </cell>
        </row>
        <row r="202">
          <cell r="B202">
            <v>4001</v>
          </cell>
          <cell r="D202">
            <v>1145328.5859999999</v>
          </cell>
          <cell r="Q202">
            <v>11249.965086974924</v>
          </cell>
          <cell r="U202">
            <v>1016164</v>
          </cell>
          <cell r="V202">
            <v>27321.377678595436</v>
          </cell>
        </row>
        <row r="203">
          <cell r="B203">
            <v>4003</v>
          </cell>
          <cell r="D203">
            <v>1608011.5859999999</v>
          </cell>
          <cell r="Q203">
            <v>38918.108188273414</v>
          </cell>
          <cell r="U203">
            <v>1426218</v>
          </cell>
          <cell r="V203">
            <v>25189.741959412917</v>
          </cell>
        </row>
        <row r="204">
          <cell r="B204">
            <v>4005</v>
          </cell>
          <cell r="D204">
            <v>379465.413</v>
          </cell>
          <cell r="Q204">
            <v>10365.013663120655</v>
          </cell>
          <cell r="U204">
            <v>334259</v>
          </cell>
          <cell r="V204">
            <v>25196.668174280112</v>
          </cell>
        </row>
        <row r="205">
          <cell r="B205">
            <v>4010</v>
          </cell>
          <cell r="D205">
            <v>66784.748000000007</v>
          </cell>
          <cell r="Q205">
            <v>2132.5374600266405</v>
          </cell>
          <cell r="U205">
            <v>58889</v>
          </cell>
          <cell r="V205">
            <v>24722.50209907641</v>
          </cell>
        </row>
        <row r="206">
          <cell r="B206">
            <v>4012</v>
          </cell>
          <cell r="D206">
            <v>434904.89199999999</v>
          </cell>
          <cell r="Q206">
            <v>4378.2054220390273</v>
          </cell>
          <cell r="U206">
            <v>393923</v>
          </cell>
          <cell r="V206">
            <v>27606.910084799212</v>
          </cell>
        </row>
        <row r="207">
          <cell r="B207">
            <v>4014</v>
          </cell>
          <cell r="D207">
            <v>295647.12199999997</v>
          </cell>
          <cell r="Q207">
            <v>6733.9160545869672</v>
          </cell>
          <cell r="U207">
            <v>277813</v>
          </cell>
          <cell r="V207">
            <v>26597.702249880324</v>
          </cell>
        </row>
        <row r="208">
          <cell r="B208">
            <v>4016</v>
          </cell>
          <cell r="D208">
            <v>105050.236</v>
          </cell>
          <cell r="Q208">
            <v>5043.738764473972</v>
          </cell>
          <cell r="U208">
            <v>90854</v>
          </cell>
          <cell r="V208">
            <v>22235.438081253058</v>
          </cell>
        </row>
        <row r="209">
          <cell r="B209">
            <v>4018</v>
          </cell>
          <cell r="D209">
            <v>181085.51800000001</v>
          </cell>
          <cell r="Q209">
            <v>5857.9508990141148</v>
          </cell>
          <cell r="U209">
            <v>161652</v>
          </cell>
          <cell r="V209">
            <v>24721.211194372227</v>
          </cell>
        </row>
        <row r="210">
          <cell r="B210">
            <v>4020</v>
          </cell>
          <cell r="D210">
            <v>287467.29100000003</v>
          </cell>
          <cell r="Q210">
            <v>13345.934106055538</v>
          </cell>
          <cell r="U210">
            <v>249216</v>
          </cell>
          <cell r="V210">
            <v>22855.465884079236</v>
          </cell>
        </row>
        <row r="211">
          <cell r="B211">
            <v>4022</v>
          </cell>
          <cell r="D211">
            <v>87294.445999999996</v>
          </cell>
          <cell r="Q211">
            <v>2184.8410770068804</v>
          </cell>
          <cell r="U211">
            <v>81825</v>
          </cell>
          <cell r="V211">
            <v>27467.270896273916</v>
          </cell>
        </row>
        <row r="212">
          <cell r="B212">
            <v>4024</v>
          </cell>
          <cell r="D212">
            <v>53230.154000000002</v>
          </cell>
          <cell r="Q212">
            <v>612.78769252542145</v>
          </cell>
          <cell r="U212">
            <v>49453</v>
          </cell>
          <cell r="V212">
            <v>30339.26380368098</v>
          </cell>
        </row>
        <row r="213">
          <cell r="B213">
            <v>4026</v>
          </cell>
          <cell r="D213">
            <v>216619.51999999999</v>
          </cell>
          <cell r="Q213">
            <v>990.19594094353306</v>
          </cell>
          <cell r="U213">
            <v>197769</v>
          </cell>
          <cell r="V213">
            <v>35743.538767395628</v>
          </cell>
        </row>
        <row r="214">
          <cell r="B214">
            <v>4028</v>
          </cell>
          <cell r="D214">
            <v>76485.588000000003</v>
          </cell>
          <cell r="Q214">
            <v>996.24258556219547</v>
          </cell>
          <cell r="U214">
            <v>68707</v>
          </cell>
          <cell r="V214">
            <v>27952.400325467861</v>
          </cell>
        </row>
        <row r="215">
          <cell r="B215">
            <v>4030</v>
          </cell>
          <cell r="D215">
            <v>47993.949000000001</v>
          </cell>
          <cell r="Q215">
            <v>752.61354156305265</v>
          </cell>
          <cell r="U215">
            <v>41881</v>
          </cell>
          <cell r="V215">
            <v>28471.108089734873</v>
          </cell>
        </row>
        <row r="216">
          <cell r="B216">
            <v>4032</v>
          </cell>
          <cell r="D216">
            <v>39396.849000000002</v>
          </cell>
          <cell r="Q216">
            <v>796.190007054636</v>
          </cell>
          <cell r="U216">
            <v>34775</v>
          </cell>
          <cell r="V216">
            <v>27687.101910828027</v>
          </cell>
        </row>
        <row r="217">
          <cell r="B217">
            <v>4034</v>
          </cell>
          <cell r="D217">
            <v>90197.675000000003</v>
          </cell>
          <cell r="Q217">
            <v>573.22463508621695</v>
          </cell>
          <cell r="U217">
            <v>80149</v>
          </cell>
          <cell r="V217">
            <v>36233.72513562387</v>
          </cell>
        </row>
        <row r="218">
          <cell r="B218">
            <v>4036</v>
          </cell>
          <cell r="D218">
            <v>156250.837</v>
          </cell>
          <cell r="Q218">
            <v>1032.3490861607861</v>
          </cell>
          <cell r="U218">
            <v>153680</v>
          </cell>
          <cell r="V218">
            <v>39906.51778758764</v>
          </cell>
        </row>
        <row r="219">
          <cell r="B219">
            <v>4201</v>
          </cell>
          <cell r="D219">
            <v>187894.568</v>
          </cell>
          <cell r="Q219">
            <v>6477.8425576635163</v>
          </cell>
          <cell r="U219">
            <v>171535</v>
          </cell>
          <cell r="V219">
            <v>25133.333333333332</v>
          </cell>
        </row>
        <row r="220">
          <cell r="B220">
            <v>4202</v>
          </cell>
          <cell r="D220">
            <v>724430.26199999999</v>
          </cell>
          <cell r="Q220">
            <v>15542.155825963782</v>
          </cell>
          <cell r="U220">
            <v>661060</v>
          </cell>
          <cell r="V220">
            <v>26475.229284312547</v>
          </cell>
        </row>
        <row r="221">
          <cell r="B221">
            <v>4203</v>
          </cell>
          <cell r="D221">
            <v>1337676.4140000001</v>
          </cell>
          <cell r="Q221">
            <v>29429.734120431327</v>
          </cell>
          <cell r="U221">
            <v>1199230</v>
          </cell>
          <cell r="V221">
            <v>25870.564124689892</v>
          </cell>
        </row>
        <row r="222">
          <cell r="B222">
            <v>4204</v>
          </cell>
          <cell r="D222">
            <v>3335746.4849999999</v>
          </cell>
          <cell r="Q222">
            <v>84689.573927144927</v>
          </cell>
          <cell r="U222">
            <v>3129096</v>
          </cell>
          <cell r="V222">
            <v>26747.610825226951</v>
          </cell>
        </row>
        <row r="223">
          <cell r="B223">
            <v>4205</v>
          </cell>
          <cell r="D223">
            <v>664413.34100000001</v>
          </cell>
          <cell r="Q223">
            <v>19570.400325652226</v>
          </cell>
          <cell r="U223">
            <v>586451</v>
          </cell>
          <cell r="V223">
            <v>24755.213170113973</v>
          </cell>
        </row>
        <row r="224">
          <cell r="B224">
            <v>4206</v>
          </cell>
          <cell r="D224">
            <v>282688.96899999998</v>
          </cell>
          <cell r="Q224">
            <v>6907.9674997376569</v>
          </cell>
          <cell r="U224">
            <v>246027</v>
          </cell>
          <cell r="V224">
            <v>24911.603888213849</v>
          </cell>
        </row>
        <row r="225">
          <cell r="B225">
            <v>4207</v>
          </cell>
          <cell r="D225">
            <v>275398.83899999998</v>
          </cell>
          <cell r="Q225">
            <v>6837.8947549638106</v>
          </cell>
          <cell r="U225">
            <v>243416</v>
          </cell>
          <cell r="V225">
            <v>26232.99924560836</v>
          </cell>
        </row>
        <row r="226">
          <cell r="B226">
            <v>4211</v>
          </cell>
          <cell r="D226">
            <v>60246.264999999999</v>
          </cell>
          <cell r="Q226">
            <v>4244.8025065451657</v>
          </cell>
          <cell r="U226">
            <v>51100</v>
          </cell>
          <cell r="V226">
            <v>20908.346972176758</v>
          </cell>
        </row>
        <row r="227">
          <cell r="B227">
            <v>4212</v>
          </cell>
          <cell r="D227">
            <v>56062.315999999999</v>
          </cell>
          <cell r="Q227">
            <v>3671.9993015030923</v>
          </cell>
          <cell r="U227">
            <v>46733</v>
          </cell>
          <cell r="V227">
            <v>20605.379188712523</v>
          </cell>
        </row>
        <row r="228">
          <cell r="B228">
            <v>4213</v>
          </cell>
          <cell r="D228">
            <v>169604.12</v>
          </cell>
          <cell r="Q228">
            <v>8207.1154405409179</v>
          </cell>
          <cell r="U228">
            <v>156485</v>
          </cell>
          <cell r="V228">
            <v>24748.537086825872</v>
          </cell>
        </row>
        <row r="229">
          <cell r="B229">
            <v>4214</v>
          </cell>
          <cell r="D229">
            <v>169947.76199999999</v>
          </cell>
          <cell r="Q229">
            <v>7578.2882515139536</v>
          </cell>
          <cell r="U229">
            <v>146169</v>
          </cell>
          <cell r="V229">
            <v>23439.544579858881</v>
          </cell>
        </row>
        <row r="230">
          <cell r="B230">
            <v>4215</v>
          </cell>
          <cell r="D230">
            <v>363042.34499999997</v>
          </cell>
          <cell r="Q230">
            <v>3388.9025167031305</v>
          </cell>
          <cell r="U230">
            <v>323645</v>
          </cell>
          <cell r="V230">
            <v>28086.869738783302</v>
          </cell>
        </row>
        <row r="231">
          <cell r="B231">
            <v>4216</v>
          </cell>
          <cell r="D231">
            <v>132111.96299999999</v>
          </cell>
          <cell r="Q231">
            <v>8803.9539932499792</v>
          </cell>
          <cell r="U231">
            <v>117568</v>
          </cell>
          <cell r="V231">
            <v>21454.014598540143</v>
          </cell>
        </row>
        <row r="232">
          <cell r="B232">
            <v>4217</v>
          </cell>
          <cell r="D232">
            <v>48799.629000000001</v>
          </cell>
          <cell r="Q232">
            <v>2422.3606049507616</v>
          </cell>
          <cell r="U232">
            <v>44106</v>
          </cell>
          <cell r="V232">
            <v>24476.137624861265</v>
          </cell>
        </row>
        <row r="233">
          <cell r="B233">
            <v>4218</v>
          </cell>
          <cell r="D233">
            <v>35358.455000000002</v>
          </cell>
          <cell r="Q233">
            <v>2922.9515550428077</v>
          </cell>
          <cell r="U233">
            <v>31345</v>
          </cell>
          <cell r="V233">
            <v>22713.768115942028</v>
          </cell>
        </row>
        <row r="234">
          <cell r="B234">
            <v>4219</v>
          </cell>
          <cell r="D234">
            <v>98553.040999999997</v>
          </cell>
          <cell r="Q234">
            <v>5258.3103952708334</v>
          </cell>
          <cell r="U234">
            <v>87035</v>
          </cell>
          <cell r="V234">
            <v>21939.752961935974</v>
          </cell>
        </row>
        <row r="235">
          <cell r="B235">
            <v>4220</v>
          </cell>
          <cell r="D235">
            <v>35064.576000000001</v>
          </cell>
          <cell r="Q235">
            <v>937.775690816831</v>
          </cell>
          <cell r="U235">
            <v>31540</v>
          </cell>
          <cell r="V235">
            <v>26728.813559322036</v>
          </cell>
        </row>
        <row r="236">
          <cell r="B236">
            <v>4221</v>
          </cell>
          <cell r="D236">
            <v>54208.116999999998</v>
          </cell>
          <cell r="Q236">
            <v>-147.37653181461064</v>
          </cell>
          <cell r="U236">
            <v>49073</v>
          </cell>
          <cell r="V236">
            <v>40724.48132780083</v>
          </cell>
        </row>
        <row r="237">
          <cell r="B237">
            <v>4222</v>
          </cell>
          <cell r="D237">
            <v>78685.248999999996</v>
          </cell>
          <cell r="Q237">
            <v>-804.81659793807921</v>
          </cell>
          <cell r="U237">
            <v>77901</v>
          </cell>
          <cell r="V237">
            <v>77053.412462908018</v>
          </cell>
        </row>
        <row r="238">
          <cell r="B238">
            <v>4223</v>
          </cell>
          <cell r="D238">
            <v>382980.72700000001</v>
          </cell>
          <cell r="Q238">
            <v>25318.699252643797</v>
          </cell>
          <cell r="U238">
            <v>331114</v>
          </cell>
          <cell r="V238">
            <v>21428.552938130986</v>
          </cell>
        </row>
        <row r="239">
          <cell r="B239">
            <v>4224</v>
          </cell>
          <cell r="D239">
            <v>43875.311000000002</v>
          </cell>
          <cell r="Q239">
            <v>178.64672206607611</v>
          </cell>
          <cell r="U239">
            <v>40120</v>
          </cell>
          <cell r="V239">
            <v>43466.955579631634</v>
          </cell>
        </row>
        <row r="240">
          <cell r="B240">
            <v>4225</v>
          </cell>
          <cell r="D240">
            <v>277102.13900000002</v>
          </cell>
          <cell r="Q240">
            <v>13434.551392716399</v>
          </cell>
          <cell r="U240">
            <v>245701</v>
          </cell>
          <cell r="V240">
            <v>22676.60359944624</v>
          </cell>
        </row>
        <row r="241">
          <cell r="B241">
            <v>4226</v>
          </cell>
          <cell r="D241">
            <v>52098.398999999998</v>
          </cell>
          <cell r="Q241">
            <v>919.53460099103722</v>
          </cell>
          <cell r="U241">
            <v>43181</v>
          </cell>
          <cell r="V241">
            <v>24313.626126126128</v>
          </cell>
        </row>
        <row r="242">
          <cell r="B242">
            <v>4227</v>
          </cell>
          <cell r="D242">
            <v>192277.967</v>
          </cell>
          <cell r="Q242">
            <v>4365.6290696319256</v>
          </cell>
          <cell r="U242">
            <v>169364</v>
          </cell>
          <cell r="V242">
            <v>27352.067183462535</v>
          </cell>
        </row>
        <row r="243">
          <cell r="B243">
            <v>4228</v>
          </cell>
          <cell r="D243">
            <v>104491.458</v>
          </cell>
          <cell r="Q243">
            <v>-1049.3921939347783</v>
          </cell>
          <cell r="U243">
            <v>100500</v>
          </cell>
          <cell r="V243">
            <v>53657.234383342235</v>
          </cell>
        </row>
        <row r="244">
          <cell r="B244">
            <v>4601</v>
          </cell>
          <cell r="D244">
            <v>10451894.719000001</v>
          </cell>
          <cell r="Q244">
            <v>-108837.36873195029</v>
          </cell>
          <cell r="U244">
            <v>9587786</v>
          </cell>
          <cell r="V244">
            <v>32841.631842159346</v>
          </cell>
        </row>
        <row r="245">
          <cell r="B245">
            <v>4602</v>
          </cell>
          <cell r="D245">
            <v>561961.19799999997</v>
          </cell>
          <cell r="Q245">
            <v>1948.4243718349371</v>
          </cell>
          <cell r="U245">
            <v>538141</v>
          </cell>
          <cell r="V245">
            <v>31018.560147558936</v>
          </cell>
        </row>
        <row r="246">
          <cell r="B246">
            <v>4611</v>
          </cell>
          <cell r="D246">
            <v>128749.001</v>
          </cell>
          <cell r="Q246">
            <v>906.52915905624286</v>
          </cell>
          <cell r="U246">
            <v>110644</v>
          </cell>
          <cell r="V246">
            <v>27171.905697445971</v>
          </cell>
        </row>
        <row r="247">
          <cell r="B247">
            <v>4612</v>
          </cell>
          <cell r="D247">
            <v>171327.462</v>
          </cell>
          <cell r="Q247">
            <v>3479.876822956554</v>
          </cell>
          <cell r="U247">
            <v>150028</v>
          </cell>
          <cell r="V247">
            <v>26128.178335074885</v>
          </cell>
        </row>
        <row r="248">
          <cell r="B248">
            <v>4613</v>
          </cell>
          <cell r="D248">
            <v>400514.59600000002</v>
          </cell>
          <cell r="Q248">
            <v>1950.5965078109912</v>
          </cell>
          <cell r="U248">
            <v>356444</v>
          </cell>
          <cell r="V248">
            <v>29054.776654711444</v>
          </cell>
        </row>
        <row r="249">
          <cell r="B249">
            <v>4614</v>
          </cell>
          <cell r="D249">
            <v>712580.88800000004</v>
          </cell>
          <cell r="Q249">
            <v>-12268.118185487867</v>
          </cell>
          <cell r="U249">
            <v>617356</v>
          </cell>
          <cell r="V249">
            <v>32008.917923990255</v>
          </cell>
        </row>
        <row r="250">
          <cell r="B250">
            <v>4615</v>
          </cell>
          <cell r="D250">
            <v>103623.40300000001</v>
          </cell>
          <cell r="Q250">
            <v>332.5715727955901</v>
          </cell>
          <cell r="U250">
            <v>87424</v>
          </cell>
          <cell r="V250">
            <v>27294.411489228849</v>
          </cell>
        </row>
        <row r="251">
          <cell r="B251">
            <v>4616</v>
          </cell>
          <cell r="D251">
            <v>124861.514</v>
          </cell>
          <cell r="Q251">
            <v>-632.12756816469664</v>
          </cell>
          <cell r="U251">
            <v>106018</v>
          </cell>
          <cell r="V251">
            <v>36282.683093771389</v>
          </cell>
        </row>
        <row r="252">
          <cell r="B252">
            <v>4617</v>
          </cell>
          <cell r="D252">
            <v>443780.88199999998</v>
          </cell>
          <cell r="Q252">
            <v>2443.4558745580134</v>
          </cell>
          <cell r="U252">
            <v>392599</v>
          </cell>
          <cell r="V252">
            <v>29994.575597830237</v>
          </cell>
        </row>
        <row r="253">
          <cell r="B253">
            <v>4618</v>
          </cell>
          <cell r="D253">
            <v>423958.83899999998</v>
          </cell>
          <cell r="Q253">
            <v>-1954.3952360135663</v>
          </cell>
          <cell r="U253">
            <v>367160</v>
          </cell>
          <cell r="V253">
            <v>33326.676953798677</v>
          </cell>
        </row>
        <row r="254">
          <cell r="B254">
            <v>4619</v>
          </cell>
          <cell r="D254">
            <v>58020.565999999999</v>
          </cell>
          <cell r="Q254">
            <v>-100.0168398711503</v>
          </cell>
          <cell r="U254">
            <v>55936</v>
          </cell>
          <cell r="V254">
            <v>57785.123966942148</v>
          </cell>
        </row>
        <row r="255">
          <cell r="B255">
            <v>4620</v>
          </cell>
          <cell r="D255">
            <v>38773.974000000002</v>
          </cell>
          <cell r="Q255">
            <v>793.01255286632068</v>
          </cell>
          <cell r="U255">
            <v>36118</v>
          </cell>
          <cell r="V255">
            <v>33166.207529843894</v>
          </cell>
        </row>
        <row r="256">
          <cell r="B256">
            <v>4621</v>
          </cell>
          <cell r="D256">
            <v>511828.63799999998</v>
          </cell>
          <cell r="Q256">
            <v>4399.2629446098836</v>
          </cell>
          <cell r="U256">
            <v>448213</v>
          </cell>
          <cell r="V256">
            <v>27212.25183656123</v>
          </cell>
        </row>
        <row r="257">
          <cell r="B257">
            <v>4622</v>
          </cell>
          <cell r="D257">
            <v>268416.78399999999</v>
          </cell>
          <cell r="Q257">
            <v>2495.4658311658786</v>
          </cell>
          <cell r="U257">
            <v>235884</v>
          </cell>
          <cell r="V257">
            <v>27764.124293785313</v>
          </cell>
        </row>
        <row r="258">
          <cell r="B258">
            <v>4623</v>
          </cell>
          <cell r="D258">
            <v>75661.534</v>
          </cell>
          <cell r="Q258">
            <v>1528.2465159421113</v>
          </cell>
          <cell r="U258">
            <v>67970</v>
          </cell>
          <cell r="V258">
            <v>27166.266986410872</v>
          </cell>
        </row>
        <row r="259">
          <cell r="B259">
            <v>4624</v>
          </cell>
          <cell r="D259">
            <v>829472.05099999998</v>
          </cell>
          <cell r="Q259">
            <v>6740.7755955678658</v>
          </cell>
          <cell r="U259">
            <v>738585</v>
          </cell>
          <cell r="V259">
            <v>28319.976993865032</v>
          </cell>
        </row>
        <row r="260">
          <cell r="B260">
            <v>4625</v>
          </cell>
          <cell r="D260">
            <v>275576.87699999998</v>
          </cell>
          <cell r="Q260">
            <v>-9276.6753048597893</v>
          </cell>
          <cell r="U260">
            <v>261315</v>
          </cell>
          <cell r="V260">
            <v>49304.716981132071</v>
          </cell>
        </row>
        <row r="261">
          <cell r="B261">
            <v>4626</v>
          </cell>
          <cell r="D261">
            <v>1274416.649</v>
          </cell>
          <cell r="Q261">
            <v>10062.704575912565</v>
          </cell>
          <cell r="U261">
            <v>1131243</v>
          </cell>
          <cell r="V261">
            <v>28446.062160531081</v>
          </cell>
        </row>
        <row r="262">
          <cell r="B262">
            <v>4627</v>
          </cell>
          <cell r="D262">
            <v>887151.00199999998</v>
          </cell>
          <cell r="Q262">
            <v>19468.875276923296</v>
          </cell>
          <cell r="U262">
            <v>781184</v>
          </cell>
          <cell r="V262">
            <v>25914.214629291757</v>
          </cell>
        </row>
        <row r="263">
          <cell r="B263">
            <v>4628</v>
          </cell>
          <cell r="D263">
            <v>119214.387</v>
          </cell>
          <cell r="Q263">
            <v>3002.4404948700003</v>
          </cell>
          <cell r="U263">
            <v>105621</v>
          </cell>
          <cell r="V263">
            <v>27419.781931464175</v>
          </cell>
        </row>
        <row r="264">
          <cell r="B264">
            <v>4629</v>
          </cell>
          <cell r="D264">
            <v>25818.186000000002</v>
          </cell>
          <cell r="Q264">
            <v>301.14830385781715</v>
          </cell>
          <cell r="U264">
            <v>25837</v>
          </cell>
          <cell r="V264">
            <v>67283.854166666672</v>
          </cell>
        </row>
        <row r="265">
          <cell r="B265">
            <v>4630</v>
          </cell>
          <cell r="D265">
            <v>225841.55600000001</v>
          </cell>
          <cell r="Q265">
            <v>8306.6933251392693</v>
          </cell>
          <cell r="U265">
            <v>204183</v>
          </cell>
          <cell r="V265">
            <v>24900.365853658535</v>
          </cell>
        </row>
        <row r="266">
          <cell r="B266">
            <v>4631</v>
          </cell>
          <cell r="D266">
            <v>902270.08700000006</v>
          </cell>
          <cell r="Q266">
            <v>12013.35742987605</v>
          </cell>
          <cell r="U266">
            <v>799556</v>
          </cell>
          <cell r="V266">
            <v>26664.310011338624</v>
          </cell>
        </row>
        <row r="267">
          <cell r="B267">
            <v>4632</v>
          </cell>
          <cell r="D267">
            <v>116346.966</v>
          </cell>
          <cell r="Q267">
            <v>-2822.2813309042394</v>
          </cell>
          <cell r="U267">
            <v>111113</v>
          </cell>
          <cell r="V267">
            <v>38567.51128080528</v>
          </cell>
        </row>
        <row r="268">
          <cell r="B268">
            <v>4633</v>
          </cell>
          <cell r="D268">
            <v>15875.972</v>
          </cell>
          <cell r="Q268">
            <v>-110.20822660206522</v>
          </cell>
          <cell r="U268">
            <v>13881</v>
          </cell>
          <cell r="V268">
            <v>26745.664739884392</v>
          </cell>
        </row>
        <row r="269">
          <cell r="B269">
            <v>4634</v>
          </cell>
          <cell r="D269">
            <v>66131.823999999993</v>
          </cell>
          <cell r="Q269">
            <v>257.15645945953838</v>
          </cell>
          <cell r="U269">
            <v>59863</v>
          </cell>
          <cell r="V269">
            <v>35338.252656434481</v>
          </cell>
        </row>
        <row r="270">
          <cell r="B270">
            <v>4635</v>
          </cell>
          <cell r="D270">
            <v>81417.91</v>
          </cell>
          <cell r="Q270">
            <v>-897.07510265646351</v>
          </cell>
          <cell r="U270">
            <v>74514</v>
          </cell>
          <cell r="V270">
            <v>33354.521038495972</v>
          </cell>
        </row>
        <row r="271">
          <cell r="B271">
            <v>4636</v>
          </cell>
          <cell r="D271">
            <v>27752.066999999999</v>
          </cell>
          <cell r="Q271">
            <v>-136.65201679901816</v>
          </cell>
          <cell r="U271">
            <v>24231</v>
          </cell>
          <cell r="V271">
            <v>32308</v>
          </cell>
        </row>
        <row r="272">
          <cell r="B272">
            <v>4637</v>
          </cell>
          <cell r="D272">
            <v>41955.506999999998</v>
          </cell>
          <cell r="Q272">
            <v>67.890386892509468</v>
          </cell>
          <cell r="U272">
            <v>34830</v>
          </cell>
          <cell r="V272">
            <v>27468.454258675076</v>
          </cell>
        </row>
        <row r="273">
          <cell r="B273">
            <v>4638</v>
          </cell>
          <cell r="D273">
            <v>139254.36300000001</v>
          </cell>
          <cell r="Q273">
            <v>287.34481954677904</v>
          </cell>
          <cell r="U273">
            <v>119713</v>
          </cell>
          <cell r="V273">
            <v>30861.820056715645</v>
          </cell>
        </row>
        <row r="274">
          <cell r="B274">
            <v>4639</v>
          </cell>
          <cell r="D274">
            <v>89034.831000000006</v>
          </cell>
          <cell r="Q274">
            <v>83.427023462842044</v>
          </cell>
          <cell r="U274">
            <v>81803</v>
          </cell>
          <cell r="V274">
            <v>32067.032536260293</v>
          </cell>
        </row>
        <row r="275">
          <cell r="B275">
            <v>4640</v>
          </cell>
          <cell r="D275">
            <v>371224.07199999999</v>
          </cell>
          <cell r="Q275">
            <v>5702.5233749070721</v>
          </cell>
          <cell r="U275">
            <v>323617</v>
          </cell>
          <cell r="V275">
            <v>26269.74592093514</v>
          </cell>
        </row>
        <row r="276">
          <cell r="B276">
            <v>4641</v>
          </cell>
          <cell r="D276">
            <v>91009.418999999994</v>
          </cell>
          <cell r="Q276">
            <v>184.59105929324869</v>
          </cell>
          <cell r="U276">
            <v>82853</v>
          </cell>
          <cell r="V276">
            <v>46029.444444444445</v>
          </cell>
        </row>
        <row r="277">
          <cell r="B277">
            <v>4642</v>
          </cell>
          <cell r="D277">
            <v>81833.5</v>
          </cell>
          <cell r="Q277">
            <v>-163.97172458952991</v>
          </cell>
          <cell r="U277">
            <v>71188</v>
          </cell>
          <cell r="V277">
            <v>32957.407407407409</v>
          </cell>
        </row>
        <row r="278">
          <cell r="B278">
            <v>4643</v>
          </cell>
          <cell r="D278">
            <v>195215.16099999999</v>
          </cell>
          <cell r="Q278">
            <v>-883.76048420713414</v>
          </cell>
          <cell r="U278">
            <v>174097</v>
          </cell>
          <cell r="V278">
            <v>33230.960106890627</v>
          </cell>
        </row>
        <row r="279">
          <cell r="B279">
            <v>4644</v>
          </cell>
          <cell r="D279">
            <v>187331.82699999999</v>
          </cell>
          <cell r="Q279">
            <v>2938.5605791726093</v>
          </cell>
          <cell r="U279">
            <v>171439</v>
          </cell>
          <cell r="V279">
            <v>31919.381865574378</v>
          </cell>
        </row>
        <row r="280">
          <cell r="B280">
            <v>4645</v>
          </cell>
          <cell r="D280">
            <v>92091.42</v>
          </cell>
          <cell r="Q280">
            <v>1764.8487569984736</v>
          </cell>
          <cell r="U280">
            <v>81022</v>
          </cell>
          <cell r="V280">
            <v>27133.958472873408</v>
          </cell>
        </row>
        <row r="281">
          <cell r="B281">
            <v>4646</v>
          </cell>
          <cell r="D281">
            <v>87569.849000000002</v>
          </cell>
          <cell r="Q281">
            <v>-511.68131728006847</v>
          </cell>
          <cell r="U281">
            <v>84772</v>
          </cell>
          <cell r="V281">
            <v>29547.57755315441</v>
          </cell>
        </row>
        <row r="282">
          <cell r="B282">
            <v>4647</v>
          </cell>
          <cell r="D282">
            <v>715146.43700000003</v>
          </cell>
          <cell r="Q282">
            <v>5200.9100834332967</v>
          </cell>
          <cell r="U282">
            <v>643771</v>
          </cell>
          <cell r="V282">
            <v>28675.768374164811</v>
          </cell>
        </row>
        <row r="283">
          <cell r="B283">
            <v>4648</v>
          </cell>
          <cell r="D283">
            <v>118029.71400000001</v>
          </cell>
          <cell r="Q283">
            <v>166.93456940336455</v>
          </cell>
          <cell r="U283">
            <v>104101</v>
          </cell>
          <cell r="V283">
            <v>30690.153301886792</v>
          </cell>
        </row>
        <row r="284">
          <cell r="B284">
            <v>4649</v>
          </cell>
          <cell r="D284">
            <v>280943.14399999997</v>
          </cell>
          <cell r="Q284">
            <v>6609.0943386049803</v>
          </cell>
          <cell r="U284">
            <v>247007</v>
          </cell>
          <cell r="V284">
            <v>25703.121748178979</v>
          </cell>
        </row>
        <row r="285">
          <cell r="B285">
            <v>4650</v>
          </cell>
          <cell r="D285">
            <v>179296.45800000001</v>
          </cell>
          <cell r="Q285">
            <v>1544.4545918828517</v>
          </cell>
          <cell r="U285">
            <v>161510</v>
          </cell>
          <cell r="V285">
            <v>27254.471819102262</v>
          </cell>
        </row>
        <row r="286">
          <cell r="B286">
            <v>4651</v>
          </cell>
          <cell r="D286">
            <v>215383.296</v>
          </cell>
          <cell r="Q286">
            <v>2912.4228888048237</v>
          </cell>
          <cell r="U286">
            <v>197287</v>
          </cell>
          <cell r="V286">
            <v>27133.406684087473</v>
          </cell>
        </row>
        <row r="287">
          <cell r="B287">
            <v>5001</v>
          </cell>
          <cell r="D287">
            <v>7280082.7520000003</v>
          </cell>
          <cell r="Q287">
            <v>-12860.807458554053</v>
          </cell>
          <cell r="U287">
            <v>6760428</v>
          </cell>
          <cell r="V287">
            <v>31507.599095845078</v>
          </cell>
        </row>
        <row r="288">
          <cell r="B288">
            <v>5006</v>
          </cell>
          <cell r="D288">
            <v>634550.04299999995</v>
          </cell>
          <cell r="Q288">
            <v>27870.367439142414</v>
          </cell>
          <cell r="U288">
            <v>558490</v>
          </cell>
          <cell r="V288">
            <v>23239.430758988015</v>
          </cell>
        </row>
        <row r="289">
          <cell r="B289">
            <v>5007</v>
          </cell>
          <cell r="D289">
            <v>431156.17700000003</v>
          </cell>
          <cell r="Q289">
            <v>10315.895284287806</v>
          </cell>
          <cell r="U289">
            <v>372984</v>
          </cell>
          <cell r="V289">
            <v>24728.767486574288</v>
          </cell>
        </row>
        <row r="290">
          <cell r="B290">
            <v>5014</v>
          </cell>
          <cell r="D290">
            <v>482995.79700000002</v>
          </cell>
          <cell r="Q290">
            <v>-112617.33424067359</v>
          </cell>
          <cell r="U290">
            <v>238647</v>
          </cell>
          <cell r="V290">
            <v>43764.349899138091</v>
          </cell>
        </row>
        <row r="291">
          <cell r="B291">
            <v>5020</v>
          </cell>
          <cell r="D291">
            <v>25434.996999999999</v>
          </cell>
          <cell r="Q291">
            <v>1053.0666264854458</v>
          </cell>
          <cell r="U291">
            <v>20764</v>
          </cell>
          <cell r="V291">
            <v>23122.494432071271</v>
          </cell>
        </row>
        <row r="292">
          <cell r="B292">
            <v>5021</v>
          </cell>
          <cell r="D292">
            <v>204904.60699999999</v>
          </cell>
          <cell r="Q292">
            <v>6286.1538932931544</v>
          </cell>
          <cell r="U292">
            <v>183995</v>
          </cell>
          <cell r="V292">
            <v>24901.204493165515</v>
          </cell>
        </row>
        <row r="293">
          <cell r="B293">
            <v>5022</v>
          </cell>
          <cell r="D293">
            <v>67922.107000000004</v>
          </cell>
          <cell r="Q293">
            <v>4382.4360086508714</v>
          </cell>
          <cell r="U293">
            <v>58251</v>
          </cell>
          <cell r="V293">
            <v>23450.483091787439</v>
          </cell>
        </row>
        <row r="294">
          <cell r="B294">
            <v>5025</v>
          </cell>
          <cell r="D294">
            <v>160677.34700000001</v>
          </cell>
          <cell r="Q294">
            <v>3319.8273405991022</v>
          </cell>
          <cell r="U294">
            <v>146470</v>
          </cell>
          <cell r="V294">
            <v>25764.29199648197</v>
          </cell>
        </row>
        <row r="295">
          <cell r="B295">
            <v>5026</v>
          </cell>
          <cell r="D295">
            <v>51208.434999999998</v>
          </cell>
          <cell r="Q295">
            <v>2923.462016309988</v>
          </cell>
          <cell r="U295">
            <v>43927</v>
          </cell>
          <cell r="V295">
            <v>21585.749385749383</v>
          </cell>
        </row>
        <row r="296">
          <cell r="B296">
            <v>5027</v>
          </cell>
          <cell r="D296">
            <v>158669.649</v>
          </cell>
          <cell r="Q296">
            <v>7889.5491129148249</v>
          </cell>
          <cell r="U296">
            <v>133965</v>
          </cell>
          <cell r="V296">
            <v>21818.403908794789</v>
          </cell>
        </row>
        <row r="297">
          <cell r="B297">
            <v>5028</v>
          </cell>
          <cell r="D297">
            <v>490268.35100000002</v>
          </cell>
          <cell r="Q297">
            <v>17050.1110836687</v>
          </cell>
          <cell r="U297">
            <v>431424</v>
          </cell>
          <cell r="V297">
            <v>24568.564920273351</v>
          </cell>
        </row>
        <row r="298">
          <cell r="B298">
            <v>5029</v>
          </cell>
          <cell r="D298">
            <v>230447.51800000001</v>
          </cell>
          <cell r="Q298">
            <v>8576.1503048961822</v>
          </cell>
          <cell r="U298">
            <v>204241</v>
          </cell>
          <cell r="V298">
            <v>24073.668081093823</v>
          </cell>
        </row>
        <row r="299">
          <cell r="B299">
            <v>5031</v>
          </cell>
          <cell r="D299">
            <v>470375.92099999997</v>
          </cell>
          <cell r="Q299">
            <v>3560.6940441734096</v>
          </cell>
          <cell r="U299">
            <v>422839</v>
          </cell>
          <cell r="V299">
            <v>28603.057566123251</v>
          </cell>
        </row>
        <row r="300">
          <cell r="B300">
            <v>5032</v>
          </cell>
          <cell r="D300">
            <v>115637.06600000001</v>
          </cell>
          <cell r="Q300">
            <v>4031.704257309626</v>
          </cell>
          <cell r="U300">
            <v>101874</v>
          </cell>
          <cell r="V300">
            <v>24163.662239089186</v>
          </cell>
        </row>
        <row r="301">
          <cell r="B301">
            <v>5033</v>
          </cell>
          <cell r="D301">
            <v>36828.637000000002</v>
          </cell>
          <cell r="Q301">
            <v>350.89296610265865</v>
          </cell>
          <cell r="U301">
            <v>33777</v>
          </cell>
          <cell r="V301">
            <v>43695.989650711512</v>
          </cell>
        </row>
        <row r="302">
          <cell r="B302">
            <v>5034</v>
          </cell>
          <cell r="D302">
            <v>62138.815999999999</v>
          </cell>
          <cell r="Q302">
            <v>4819.9425664444789</v>
          </cell>
          <cell r="U302">
            <v>55447</v>
          </cell>
          <cell r="V302">
            <v>22594.539527302364</v>
          </cell>
        </row>
        <row r="303">
          <cell r="B303">
            <v>5035</v>
          </cell>
          <cell r="D303">
            <v>691754.22900000005</v>
          </cell>
          <cell r="Q303">
            <v>19039.471679486771</v>
          </cell>
          <cell r="U303">
            <v>623339</v>
          </cell>
          <cell r="V303">
            <v>25219.039527450743</v>
          </cell>
        </row>
        <row r="304">
          <cell r="B304">
            <v>5036</v>
          </cell>
          <cell r="D304">
            <v>69544.429000000004</v>
          </cell>
          <cell r="Q304">
            <v>2209.9925453959368</v>
          </cell>
          <cell r="U304">
            <v>60045</v>
          </cell>
          <cell r="V304">
            <v>22701.323251417769</v>
          </cell>
        </row>
        <row r="305">
          <cell r="B305">
            <v>5037</v>
          </cell>
          <cell r="D305">
            <v>581715.91700000002</v>
          </cell>
          <cell r="Q305">
            <v>11361.160088368502</v>
          </cell>
          <cell r="U305">
            <v>501694</v>
          </cell>
          <cell r="V305">
            <v>24384.854670943911</v>
          </cell>
        </row>
        <row r="306">
          <cell r="B306">
            <v>5038</v>
          </cell>
          <cell r="D306">
            <v>422162.15299999999</v>
          </cell>
          <cell r="Q306">
            <v>9632.8417815866851</v>
          </cell>
          <cell r="U306">
            <v>354650</v>
          </cell>
          <cell r="V306">
            <v>23342.986901862703</v>
          </cell>
        </row>
        <row r="307">
          <cell r="B307">
            <v>5041</v>
          </cell>
          <cell r="D307">
            <v>53725.256000000001</v>
          </cell>
          <cell r="Q307">
            <v>3256.4062367630577</v>
          </cell>
          <cell r="U307">
            <v>47416</v>
          </cell>
          <cell r="V307">
            <v>22429.517502365183</v>
          </cell>
        </row>
        <row r="308">
          <cell r="B308">
            <v>5042</v>
          </cell>
          <cell r="D308">
            <v>36348.410000000003</v>
          </cell>
          <cell r="Q308">
            <v>1558.5730986249691</v>
          </cell>
          <cell r="U308">
            <v>31890</v>
          </cell>
          <cell r="V308">
            <v>24511.913912375097</v>
          </cell>
        </row>
        <row r="309">
          <cell r="B309">
            <v>5043</v>
          </cell>
          <cell r="D309">
            <v>13543.643</v>
          </cell>
          <cell r="Q309">
            <v>515.05730272707285</v>
          </cell>
          <cell r="U309">
            <v>12491</v>
          </cell>
          <cell r="V309">
            <v>29529.550827423169</v>
          </cell>
        </row>
        <row r="310">
          <cell r="B310">
            <v>5044</v>
          </cell>
          <cell r="D310">
            <v>32410.233</v>
          </cell>
          <cell r="Q310">
            <v>504.37222594053719</v>
          </cell>
          <cell r="U310">
            <v>28969</v>
          </cell>
          <cell r="V310">
            <v>35764.197530864192</v>
          </cell>
        </row>
        <row r="311">
          <cell r="B311">
            <v>5045</v>
          </cell>
          <cell r="D311">
            <v>65588.524999999994</v>
          </cell>
          <cell r="Q311">
            <v>2465.995439649083</v>
          </cell>
          <cell r="U311">
            <v>56537</v>
          </cell>
          <cell r="V311">
            <v>24348.406546080965</v>
          </cell>
        </row>
        <row r="312">
          <cell r="B312">
            <v>5046</v>
          </cell>
          <cell r="D312">
            <v>31131.384999999998</v>
          </cell>
          <cell r="Q312">
            <v>1819.3270262172018</v>
          </cell>
          <cell r="U312">
            <v>25137</v>
          </cell>
          <cell r="V312">
            <v>20570.376432078559</v>
          </cell>
        </row>
        <row r="313">
          <cell r="B313">
            <v>5047</v>
          </cell>
          <cell r="D313">
            <v>106789.15700000001</v>
          </cell>
          <cell r="Q313">
            <v>3858.5542318648495</v>
          </cell>
          <cell r="U313">
            <v>92814</v>
          </cell>
          <cell r="V313">
            <v>23652.905198776756</v>
          </cell>
        </row>
        <row r="314">
          <cell r="B314">
            <v>5049</v>
          </cell>
          <cell r="D314">
            <v>36368.231</v>
          </cell>
          <cell r="Q314">
            <v>-343.06014406986492</v>
          </cell>
          <cell r="U314">
            <v>32525</v>
          </cell>
          <cell r="V314">
            <v>29144.265232974911</v>
          </cell>
        </row>
        <row r="315">
          <cell r="B315">
            <v>5052</v>
          </cell>
          <cell r="D315">
            <v>17765.228999999999</v>
          </cell>
          <cell r="Q315">
            <v>377.79982898526418</v>
          </cell>
          <cell r="U315">
            <v>14869</v>
          </cell>
          <cell r="V315">
            <v>24617.549668874173</v>
          </cell>
        </row>
        <row r="316">
          <cell r="B316">
            <v>5053</v>
          </cell>
          <cell r="D316">
            <v>194448.12599999999</v>
          </cell>
          <cell r="Q316">
            <v>4984.0029573952852</v>
          </cell>
          <cell r="U316">
            <v>169458</v>
          </cell>
          <cell r="V316">
            <v>24424.618045546267</v>
          </cell>
        </row>
        <row r="317">
          <cell r="B317">
            <v>5054</v>
          </cell>
          <cell r="D317">
            <v>255247.00099999999</v>
          </cell>
          <cell r="Q317">
            <v>13553.113554553187</v>
          </cell>
          <cell r="U317">
            <v>220855</v>
          </cell>
          <cell r="V317">
            <v>22034.819914197345</v>
          </cell>
        </row>
        <row r="318">
          <cell r="B318">
            <v>5055</v>
          </cell>
          <cell r="D318">
            <v>174276.38800000001</v>
          </cell>
          <cell r="Q318">
            <v>4913.4952788795963</v>
          </cell>
          <cell r="U318">
            <v>159200</v>
          </cell>
          <cell r="V318">
            <v>26128.34400131298</v>
          </cell>
        </row>
        <row r="319">
          <cell r="B319">
            <v>5056</v>
          </cell>
          <cell r="D319">
            <v>158989.057</v>
          </cell>
          <cell r="Q319">
            <v>2758.797695255018</v>
          </cell>
          <cell r="U319">
            <v>141463</v>
          </cell>
          <cell r="V319">
            <v>26575.803118542175</v>
          </cell>
        </row>
        <row r="320">
          <cell r="B320">
            <v>5057</v>
          </cell>
          <cell r="D320">
            <v>307546.91100000002</v>
          </cell>
          <cell r="Q320">
            <v>6072.1956674980975</v>
          </cell>
          <cell r="U320">
            <v>263250</v>
          </cell>
          <cell r="V320">
            <v>25019.007793195211</v>
          </cell>
        </row>
        <row r="321">
          <cell r="B321">
            <v>5058</v>
          </cell>
          <cell r="D321">
            <v>123673.467</v>
          </cell>
          <cell r="Q321">
            <v>3532.0674058583772</v>
          </cell>
          <cell r="U321">
            <v>109810</v>
          </cell>
          <cell r="V321">
            <v>25307.674579396175</v>
          </cell>
        </row>
        <row r="322">
          <cell r="B322">
            <v>5059</v>
          </cell>
          <cell r="D322">
            <v>515427.74800000002</v>
          </cell>
          <cell r="Q322">
            <v>16197.997790632435</v>
          </cell>
          <cell r="U322">
            <v>454617</v>
          </cell>
          <cell r="V322">
            <v>24190.762517958814</v>
          </cell>
        </row>
        <row r="323">
          <cell r="B323">
            <v>5060</v>
          </cell>
          <cell r="D323">
            <v>307656.89899999998</v>
          </cell>
          <cell r="Q323">
            <v>6819.9058988607321</v>
          </cell>
          <cell r="U323">
            <v>329113</v>
          </cell>
          <cell r="V323">
            <v>33016.954253611555</v>
          </cell>
        </row>
        <row r="324">
          <cell r="B324">
            <v>5061</v>
          </cell>
          <cell r="D324">
            <v>53040.866000000002</v>
          </cell>
          <cell r="Q324">
            <v>2223.4104237511874</v>
          </cell>
          <cell r="U324">
            <v>46232</v>
          </cell>
          <cell r="V324">
            <v>23611.84882533197</v>
          </cell>
        </row>
        <row r="325">
          <cell r="B325">
            <v>5501</v>
          </cell>
          <cell r="D325">
            <v>2631391.88</v>
          </cell>
          <cell r="Q325">
            <v>-4521.9870118577383</v>
          </cell>
          <cell r="U325">
            <v>2331706</v>
          </cell>
          <cell r="V325">
            <v>29610.845133024319</v>
          </cell>
        </row>
        <row r="326">
          <cell r="B326">
            <v>5503</v>
          </cell>
          <cell r="D326">
            <v>770344.30799999996</v>
          </cell>
          <cell r="Q326">
            <v>7839.6827631879714</v>
          </cell>
          <cell r="U326">
            <v>679129</v>
          </cell>
          <cell r="V326">
            <v>27104.446040868457</v>
          </cell>
        </row>
        <row r="327">
          <cell r="B327">
            <v>5510</v>
          </cell>
          <cell r="D327">
            <v>75792.144</v>
          </cell>
          <cell r="Q327">
            <v>2766.028638357473</v>
          </cell>
          <cell r="U327">
            <v>63759</v>
          </cell>
          <cell r="V327">
            <v>22410.896309314587</v>
          </cell>
        </row>
        <row r="328">
          <cell r="B328">
            <v>5512</v>
          </cell>
          <cell r="D328">
            <v>118734.02800000001</v>
          </cell>
          <cell r="Q328">
            <v>3479.8814191888268</v>
          </cell>
          <cell r="U328">
            <v>104035</v>
          </cell>
          <cell r="V328">
            <v>24301.565054893719</v>
          </cell>
        </row>
        <row r="329">
          <cell r="B329">
            <v>5514</v>
          </cell>
          <cell r="D329">
            <v>38722.76</v>
          </cell>
          <cell r="Q329">
            <v>244.11098854945794</v>
          </cell>
          <cell r="U329">
            <v>36805</v>
          </cell>
          <cell r="V329">
            <v>28073.989321128909</v>
          </cell>
        </row>
        <row r="330">
          <cell r="B330">
            <v>5516</v>
          </cell>
          <cell r="D330">
            <v>30731.345000000001</v>
          </cell>
          <cell r="Q330">
            <v>406.12801934628942</v>
          </cell>
          <cell r="U330">
            <v>35574</v>
          </cell>
          <cell r="V330">
            <v>33246.728971962621</v>
          </cell>
        </row>
        <row r="331">
          <cell r="B331">
            <v>5518</v>
          </cell>
          <cell r="D331">
            <v>22899.401999999998</v>
          </cell>
          <cell r="Q331">
            <v>1725.3783649586621</v>
          </cell>
          <cell r="U331">
            <v>18927</v>
          </cell>
          <cell r="V331">
            <v>19195.74036511156</v>
          </cell>
        </row>
        <row r="332">
          <cell r="B332">
            <v>5520</v>
          </cell>
          <cell r="D332">
            <v>137953.41699999999</v>
          </cell>
          <cell r="Q332">
            <v>1058.9401255122971</v>
          </cell>
          <cell r="U332">
            <v>120059</v>
          </cell>
          <cell r="V332">
            <v>30120.170597089815</v>
          </cell>
        </row>
        <row r="333">
          <cell r="B333">
            <v>5522</v>
          </cell>
          <cell r="D333">
            <v>56217.688999999998</v>
          </cell>
          <cell r="Q333">
            <v>2269.6656726523197</v>
          </cell>
          <cell r="U333">
            <v>47672</v>
          </cell>
          <cell r="V333">
            <v>23041.082648622523</v>
          </cell>
        </row>
        <row r="334">
          <cell r="B334">
            <v>5524</v>
          </cell>
          <cell r="D334">
            <v>212791.141</v>
          </cell>
          <cell r="Q334">
            <v>2541.1666007398144</v>
          </cell>
          <cell r="U334">
            <v>184325</v>
          </cell>
          <cell r="V334">
            <v>27453.827822460527</v>
          </cell>
        </row>
        <row r="335">
          <cell r="B335">
            <v>5526</v>
          </cell>
          <cell r="D335">
            <v>101251.24800000001</v>
          </cell>
          <cell r="Q335">
            <v>2747.5196937857327</v>
          </cell>
          <cell r="U335">
            <v>86910</v>
          </cell>
          <cell r="V335">
            <v>24938.307030129123</v>
          </cell>
        </row>
        <row r="336">
          <cell r="B336">
            <v>5528</v>
          </cell>
          <cell r="D336">
            <v>29794.186000000002</v>
          </cell>
          <cell r="Q336">
            <v>1068.1935033815298</v>
          </cell>
          <cell r="U336">
            <v>24485</v>
          </cell>
          <cell r="V336">
            <v>22819.198508853682</v>
          </cell>
        </row>
        <row r="337">
          <cell r="B337">
            <v>5530</v>
          </cell>
          <cell r="D337">
            <v>452370.44900000002</v>
          </cell>
          <cell r="Q337">
            <v>3905.1200212508666</v>
          </cell>
          <cell r="U337">
            <v>398259</v>
          </cell>
          <cell r="V337">
            <v>26739.559554182892</v>
          </cell>
        </row>
        <row r="338">
          <cell r="B338">
            <v>5532</v>
          </cell>
          <cell r="D338">
            <v>149703.65900000001</v>
          </cell>
          <cell r="Q338">
            <v>5582.393038166203</v>
          </cell>
          <cell r="U338">
            <v>124825</v>
          </cell>
          <cell r="V338">
            <v>22406.210734159038</v>
          </cell>
        </row>
        <row r="339">
          <cell r="B339">
            <v>5534</v>
          </cell>
          <cell r="D339">
            <v>62804.571000000004</v>
          </cell>
          <cell r="Q339">
            <v>2186.1741371909666</v>
          </cell>
          <cell r="U339">
            <v>56525</v>
          </cell>
          <cell r="V339">
            <v>25268.216361198032</v>
          </cell>
        </row>
        <row r="340">
          <cell r="B340">
            <v>5536</v>
          </cell>
          <cell r="D340">
            <v>73873.145000000004</v>
          </cell>
          <cell r="Q340">
            <v>2180.3470917634331</v>
          </cell>
          <cell r="U340">
            <v>62510</v>
          </cell>
          <cell r="V340">
            <v>22788.917243893546</v>
          </cell>
        </row>
        <row r="341">
          <cell r="B341">
            <v>5538</v>
          </cell>
          <cell r="D341">
            <v>52614.063999999998</v>
          </cell>
          <cell r="Q341">
            <v>1661.6617372075052</v>
          </cell>
          <cell r="U341">
            <v>45039</v>
          </cell>
          <cell r="V341">
            <v>24678.904109589042</v>
          </cell>
        </row>
        <row r="342">
          <cell r="B342">
            <v>5540</v>
          </cell>
          <cell r="D342">
            <v>53776.071000000004</v>
          </cell>
          <cell r="Q342">
            <v>2291.0697598418001</v>
          </cell>
          <cell r="U342">
            <v>44022</v>
          </cell>
          <cell r="V342">
            <v>22300.911854103342</v>
          </cell>
        </row>
        <row r="343">
          <cell r="B343">
            <v>5542</v>
          </cell>
          <cell r="D343">
            <v>75868.126999999993</v>
          </cell>
          <cell r="Q343">
            <v>2611.9498120151457</v>
          </cell>
          <cell r="U343">
            <v>65854</v>
          </cell>
          <cell r="V343">
            <v>23569.792412312097</v>
          </cell>
        </row>
        <row r="344">
          <cell r="B344">
            <v>5544</v>
          </cell>
          <cell r="D344">
            <v>132416.33300000001</v>
          </cell>
          <cell r="Q344">
            <v>4297.6536942143357</v>
          </cell>
          <cell r="U344">
            <v>112930</v>
          </cell>
          <cell r="V344">
            <v>23556.528994576554</v>
          </cell>
        </row>
        <row r="345">
          <cell r="B345">
            <v>5546</v>
          </cell>
          <cell r="D345">
            <v>33526.525999999998</v>
          </cell>
          <cell r="Q345">
            <v>1503.0027437296394</v>
          </cell>
          <cell r="U345">
            <v>27333</v>
          </cell>
          <cell r="V345">
            <v>23624.027657735525</v>
          </cell>
        </row>
        <row r="346">
          <cell r="B346">
            <v>5601</v>
          </cell>
          <cell r="D346">
            <v>636744.24399999995</v>
          </cell>
          <cell r="Q346">
            <v>16998.032244132584</v>
          </cell>
          <cell r="U346">
            <v>567374</v>
          </cell>
          <cell r="V346">
            <v>26136.631656532154</v>
          </cell>
        </row>
        <row r="347">
          <cell r="B347">
            <v>5603</v>
          </cell>
          <cell r="D347">
            <v>393295.49900000001</v>
          </cell>
          <cell r="Q347">
            <v>-4222.1433126379661</v>
          </cell>
          <cell r="U347">
            <v>323046</v>
          </cell>
          <cell r="V347">
            <v>28492.32668901041</v>
          </cell>
        </row>
        <row r="348">
          <cell r="B348">
            <v>5605</v>
          </cell>
          <cell r="D348">
            <v>298631.147</v>
          </cell>
          <cell r="Q348">
            <v>3280.6813361554596</v>
          </cell>
          <cell r="U348">
            <v>256936</v>
          </cell>
          <cell r="V348">
            <v>25532.743714598033</v>
          </cell>
        </row>
        <row r="349">
          <cell r="B349">
            <v>5607</v>
          </cell>
          <cell r="D349">
            <v>167477.03599999999</v>
          </cell>
          <cell r="Q349">
            <v>1972.2112830824262</v>
          </cell>
          <cell r="U349">
            <v>143415</v>
          </cell>
          <cell r="V349">
            <v>24696.917513345961</v>
          </cell>
        </row>
        <row r="350">
          <cell r="B350">
            <v>5610</v>
          </cell>
          <cell r="D350">
            <v>65770.888999999996</v>
          </cell>
          <cell r="Q350">
            <v>2598.4946107062606</v>
          </cell>
          <cell r="U350">
            <v>57505</v>
          </cell>
          <cell r="V350">
            <v>22419.103313840158</v>
          </cell>
        </row>
        <row r="351">
          <cell r="B351">
            <v>5612</v>
          </cell>
          <cell r="D351">
            <v>64782.445</v>
          </cell>
          <cell r="Q351">
            <v>5318.696158357463</v>
          </cell>
          <cell r="U351">
            <v>55281</v>
          </cell>
          <cell r="V351">
            <v>19410.463483146068</v>
          </cell>
        </row>
        <row r="352">
          <cell r="B352">
            <v>5614</v>
          </cell>
          <cell r="D352">
            <v>21521.575000000001</v>
          </cell>
          <cell r="Q352">
            <v>1280.0196223495259</v>
          </cell>
          <cell r="U352">
            <v>21902</v>
          </cell>
          <cell r="V352">
            <v>25349.537037037036</v>
          </cell>
        </row>
        <row r="353">
          <cell r="B353">
            <v>5616</v>
          </cell>
          <cell r="D353">
            <v>25352.935000000001</v>
          </cell>
          <cell r="Q353">
            <v>1613.3861989183824</v>
          </cell>
          <cell r="U353">
            <v>21571</v>
          </cell>
          <cell r="V353">
            <v>22033.707865168541</v>
          </cell>
        </row>
        <row r="354">
          <cell r="B354">
            <v>5618</v>
          </cell>
          <cell r="D354">
            <v>34623.747000000003</v>
          </cell>
          <cell r="Q354">
            <v>241.62035447928952</v>
          </cell>
          <cell r="U354">
            <v>30276</v>
          </cell>
          <cell r="V354">
            <v>27202.156334231804</v>
          </cell>
        </row>
        <row r="355">
          <cell r="B355">
            <v>5620</v>
          </cell>
          <cell r="D355">
            <v>89106.903999999995</v>
          </cell>
          <cell r="Q355">
            <v>532.06813688102557</v>
          </cell>
          <cell r="U355">
            <v>80101</v>
          </cell>
          <cell r="V355">
            <v>27143.680108437817</v>
          </cell>
        </row>
        <row r="356">
          <cell r="B356">
            <v>5622</v>
          </cell>
          <cell r="D356">
            <v>116743.32399999999</v>
          </cell>
          <cell r="Q356">
            <v>1010.2547116131418</v>
          </cell>
          <cell r="U356">
            <v>99100</v>
          </cell>
          <cell r="V356">
            <v>25482.129082026226</v>
          </cell>
        </row>
        <row r="357">
          <cell r="B357">
            <v>5624</v>
          </cell>
          <cell r="D357">
            <v>37607</v>
          </cell>
          <cell r="Q357">
            <v>713.51400367576343</v>
          </cell>
          <cell r="U357">
            <v>32288</v>
          </cell>
          <cell r="V357">
            <v>26574.485596707822</v>
          </cell>
        </row>
        <row r="358">
          <cell r="B358">
            <v>5626</v>
          </cell>
          <cell r="D358">
            <v>28236.833999999999</v>
          </cell>
          <cell r="Q358">
            <v>1401.1150672909148</v>
          </cell>
          <cell r="U358">
            <v>23277</v>
          </cell>
          <cell r="V358">
            <v>21754.205607476633</v>
          </cell>
        </row>
        <row r="359">
          <cell r="B359">
            <v>5628</v>
          </cell>
          <cell r="D359">
            <v>79698.675000000003</v>
          </cell>
          <cell r="Q359">
            <v>841.27250008561896</v>
          </cell>
          <cell r="U359">
            <v>67640</v>
          </cell>
          <cell r="V359">
            <v>24096.900605628787</v>
          </cell>
        </row>
        <row r="360">
          <cell r="B360">
            <v>5630</v>
          </cell>
          <cell r="D360">
            <v>26107.832999999999</v>
          </cell>
          <cell r="Q360">
            <v>-247.35912551958381</v>
          </cell>
          <cell r="U360">
            <v>21823</v>
          </cell>
          <cell r="V360">
            <v>24465.246636771302</v>
          </cell>
        </row>
        <row r="361">
          <cell r="B361">
            <v>5632</v>
          </cell>
          <cell r="D361">
            <v>59380.381000000001</v>
          </cell>
          <cell r="Q361">
            <v>1419.833204607</v>
          </cell>
          <cell r="U361">
            <v>49715</v>
          </cell>
          <cell r="V361">
            <v>23528.159015617603</v>
          </cell>
        </row>
        <row r="362">
          <cell r="B362">
            <v>5634</v>
          </cell>
          <cell r="D362">
            <v>49473.224000000002</v>
          </cell>
          <cell r="Q362">
            <v>2833.5110639777376</v>
          </cell>
          <cell r="U362">
            <v>43848</v>
          </cell>
          <cell r="V362">
            <v>22235.294117647059</v>
          </cell>
        </row>
        <row r="363">
          <cell r="B363">
            <v>5636</v>
          </cell>
          <cell r="D363">
            <v>22584.952000000001</v>
          </cell>
          <cell r="Q363">
            <v>848.4767303696608</v>
          </cell>
          <cell r="U363">
            <v>21873</v>
          </cell>
          <cell r="V363">
            <v>25463.329452852155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X8" sqref="X7:X8"/>
    </sheetView>
  </sheetViews>
  <sheetFormatPr baseColWidth="10" defaultColWidth="11.42578125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44" t="s">
        <v>2</v>
      </c>
      <c r="E1" s="244"/>
      <c r="F1" s="244"/>
      <c r="G1" s="245" t="s">
        <v>3</v>
      </c>
      <c r="H1" s="245"/>
      <c r="I1" s="245" t="s">
        <v>4</v>
      </c>
      <c r="J1" s="245"/>
      <c r="K1" s="245"/>
      <c r="L1" s="245"/>
      <c r="M1" s="69" t="s">
        <v>5</v>
      </c>
      <c r="N1" s="246" t="s">
        <v>6</v>
      </c>
      <c r="O1" s="246"/>
      <c r="P1" s="246"/>
      <c r="Q1" s="70" t="s">
        <v>7</v>
      </c>
      <c r="R1" s="238" t="s">
        <v>8</v>
      </c>
      <c r="S1" s="238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9" t="s">
        <v>449</v>
      </c>
      <c r="E2" s="240"/>
      <c r="F2" s="240"/>
      <c r="G2" s="241" t="s">
        <v>13</v>
      </c>
      <c r="H2" s="241"/>
      <c r="I2" s="179" t="s">
        <v>14</v>
      </c>
      <c r="J2" s="179"/>
      <c r="K2" s="179"/>
      <c r="L2" s="179"/>
      <c r="M2" s="180" t="str">
        <f>D2</f>
        <v>Jan-Sep</v>
      </c>
      <c r="N2" s="242" t="str">
        <f>D2</f>
        <v>Jan-Sep</v>
      </c>
      <c r="O2" s="243"/>
      <c r="P2" s="243"/>
      <c r="Q2" s="181" t="str">
        <f>RIGHT(N2,4)</f>
        <v>-Sep</v>
      </c>
      <c r="R2" s="247" t="s">
        <v>15</v>
      </c>
      <c r="S2" s="247"/>
      <c r="T2" s="73" t="s">
        <v>16</v>
      </c>
      <c r="U2" s="76" t="str">
        <f>D2</f>
        <v>Jan-Sep</v>
      </c>
      <c r="V2" s="74" t="str">
        <f>U2</f>
        <v>Jan-Sep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3" t="s">
        <v>20</v>
      </c>
      <c r="H3" s="243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45658</v>
      </c>
      <c r="V3" s="74"/>
      <c r="X3" s="184"/>
      <c r="Y3" s="179"/>
    </row>
    <row r="4" spans="2:27">
      <c r="B4" s="183"/>
      <c r="C4" s="77">
        <f>J367</f>
        <v>-303.74275486061322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200">
        <v>301</v>
      </c>
      <c r="C7" t="s">
        <v>35</v>
      </c>
      <c r="D7" s="1">
        <f>SUMIFS([1]sep25!$D$7:$D$363,[1]sep25!$B$7:$B$363,B7)</f>
        <v>32037831.684</v>
      </c>
      <c r="E7" s="86">
        <f>D7/T7*1000</f>
        <v>44233.430924077373</v>
      </c>
      <c r="F7" s="87">
        <f t="shared" ref="F7:F70" si="0">E7/E$365</f>
        <v>1.3094421716808418</v>
      </c>
      <c r="G7" s="189">
        <f>($E$365+$Y$365-E7-Y7)*0.62</f>
        <v>-6479.531484786</v>
      </c>
      <c r="H7" s="189">
        <f>G7*T7/1000</f>
        <v>-4693059.8591156518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-303.74275486061322</v>
      </c>
      <c r="L7" s="88">
        <f t="shared" ref="L7:L70" si="3">K7*T7/1000</f>
        <v>-219997.83991799355</v>
      </c>
      <c r="M7" s="89">
        <f>+H7+L7</f>
        <v>-4913057.699033645</v>
      </c>
      <c r="N7" s="89">
        <f>D7+M7</f>
        <v>27124773.984966356</v>
      </c>
      <c r="O7" s="89">
        <f>N7/T7*1000</f>
        <v>37450.15668443076</v>
      </c>
      <c r="P7" s="90">
        <f t="shared" ref="P7:P70" si="4">O7/O$365</f>
        <v>1.1086369172407058</v>
      </c>
      <c r="Q7" s="227">
        <f>SUMIFS([1]sep25!$Q$7:$Q$363,[1]sep25!$B$7:$B$363,B7)</f>
        <v>-951548.64396913769</v>
      </c>
      <c r="R7" s="90">
        <f>(D7-U7)/U7</f>
        <v>3.912487840783619E-2</v>
      </c>
      <c r="S7" s="90">
        <f>(E7-V7)/V7</f>
        <v>2.9684679454483848E-2</v>
      </c>
      <c r="T7" s="92">
        <v>724290</v>
      </c>
      <c r="U7" s="1">
        <f>SUMIFS([1]sep25!$U$7:$U$363,[1]sep25!$B$7:$B$363,B7)</f>
        <v>30831551</v>
      </c>
      <c r="V7" s="1">
        <f>SUMIFS([1]sep25!$V$7:$V$363,[1]sep25!$B$7:$B$363,B7)</f>
        <v>42958.229647071938</v>
      </c>
      <c r="W7" s="196"/>
      <c r="X7" s="89">
        <v>0</v>
      </c>
      <c r="Y7" s="89">
        <f>X7*1000/T7</f>
        <v>0</v>
      </c>
      <c r="Z7" s="1"/>
      <c r="AA7" s="1"/>
    </row>
    <row r="8" spans="2:27" ht="24.95" customHeight="1">
      <c r="B8" s="200">
        <v>1101</v>
      </c>
      <c r="C8" t="s">
        <v>36</v>
      </c>
      <c r="D8" s="1">
        <f>SUMIFS([1]sep25!$D$7:$D$363,[1]sep25!$B$7:$B$363,B8)</f>
        <v>537675.42000000004</v>
      </c>
      <c r="E8" s="86">
        <f t="shared" ref="E8:E71" si="5">D8/T8*1000</f>
        <v>34970.759024390245</v>
      </c>
      <c r="F8" s="87">
        <f>E8/E$365</f>
        <v>1.0352393130169586</v>
      </c>
      <c r="G8" s="189">
        <f t="shared" ref="G8:G71" si="6">($E$365+$Y$365-E8-Y8)*0.62</f>
        <v>-736.67490697998107</v>
      </c>
      <c r="H8" s="189">
        <f t="shared" ref="H8:H70" si="7">G8*T8/1000</f>
        <v>-11326.376694817209</v>
      </c>
      <c r="I8" s="189">
        <f t="shared" si="1"/>
        <v>0</v>
      </c>
      <c r="J8" s="88">
        <f t="shared" si="2"/>
        <v>0</v>
      </c>
      <c r="K8" s="189">
        <f t="shared" ref="K8:K71" si="8">I8+J$367</f>
        <v>-303.74275486061322</v>
      </c>
      <c r="L8" s="88">
        <f t="shared" si="3"/>
        <v>-4670.0448559819279</v>
      </c>
      <c r="M8" s="89">
        <f t="shared" ref="M8:M71" si="9">+H8+L8</f>
        <v>-15996.421550799136</v>
      </c>
      <c r="N8" s="89">
        <f t="shared" ref="N8:N71" si="10">D8+M8</f>
        <v>521678.99844920088</v>
      </c>
      <c r="O8" s="89">
        <f t="shared" ref="O8:O71" si="11">N8/T8*1000</f>
        <v>33930.341362549647</v>
      </c>
      <c r="P8" s="90">
        <f t="shared" si="4"/>
        <v>1.0044398309484301</v>
      </c>
      <c r="Q8" s="227">
        <f>SUMIFS([1]sep25!$Q$7:$Q$363,[1]sep25!$B$7:$B$363,B8)</f>
        <v>-4680.7086797094016</v>
      </c>
      <c r="R8" s="90">
        <f t="shared" ref="R8:S71" si="12">(D8-U8)/U8</f>
        <v>0.14790044385235673</v>
      </c>
      <c r="S8" s="90">
        <f t="shared" si="12"/>
        <v>0.1364027743659656</v>
      </c>
      <c r="T8" s="92">
        <v>15375</v>
      </c>
      <c r="U8" s="1">
        <f>SUMIFS([1]sep25!$U$7:$U$363,[1]sep25!$B$7:$B$363,B8)</f>
        <v>468399</v>
      </c>
      <c r="V8" s="1">
        <f>SUMIFS([1]sep25!$V$7:$V$363,[1]sep25!$B$7:$B$363,B8)</f>
        <v>30773.208067801064</v>
      </c>
      <c r="W8" s="196"/>
      <c r="X8" s="89">
        <v>0</v>
      </c>
      <c r="Y8" s="89">
        <f t="shared" ref="Y8:Y71" si="13">X8*1000/T8</f>
        <v>0</v>
      </c>
    </row>
    <row r="9" spans="2:27">
      <c r="B9" s="200">
        <v>1103</v>
      </c>
      <c r="C9" t="s">
        <v>37</v>
      </c>
      <c r="D9" s="1">
        <f>SUMIFS([1]sep25!$D$7:$D$363,[1]sep25!$B$7:$B$363,B9)</f>
        <v>6378142.227</v>
      </c>
      <c r="E9" s="86">
        <f t="shared" si="5"/>
        <v>42486.109570152468</v>
      </c>
      <c r="F9" s="87">
        <f t="shared" si="0"/>
        <v>1.2577162209573967</v>
      </c>
      <c r="G9" s="189">
        <f t="shared" si="6"/>
        <v>-5396.1922453525594</v>
      </c>
      <c r="H9" s="189">
        <f t="shared" si="7"/>
        <v>-810092.56844906218</v>
      </c>
      <c r="I9" s="189">
        <f t="shared" si="1"/>
        <v>0</v>
      </c>
      <c r="J9" s="88">
        <f t="shared" si="2"/>
        <v>0</v>
      </c>
      <c r="K9" s="189">
        <f t="shared" si="8"/>
        <v>-303.74275486061322</v>
      </c>
      <c r="L9" s="88">
        <f t="shared" si="3"/>
        <v>-45598.773587939839</v>
      </c>
      <c r="M9" s="89">
        <f t="shared" si="9"/>
        <v>-855691.34203700197</v>
      </c>
      <c r="N9" s="89">
        <f t="shared" si="10"/>
        <v>5522450.8849629983</v>
      </c>
      <c r="O9" s="89">
        <f t="shared" si="11"/>
        <v>36786.174569939307</v>
      </c>
      <c r="P9" s="90">
        <f t="shared" si="4"/>
        <v>1.0889810559657971</v>
      </c>
      <c r="Q9" s="227">
        <f>SUMIFS([1]sep25!$Q$7:$Q$363,[1]sep25!$B$7:$B$363,B9)</f>
        <v>-159958.96867197123</v>
      </c>
      <c r="R9" s="93">
        <f t="shared" si="12"/>
        <v>8.1776480078236236E-2</v>
      </c>
      <c r="S9" s="93">
        <f t="shared" si="12"/>
        <v>7.4030100668791107E-2</v>
      </c>
      <c r="T9" s="92">
        <v>150123</v>
      </c>
      <c r="U9" s="1">
        <f>SUMIFS([1]sep25!$U$7:$U$363,[1]sep25!$B$7:$B$363,B9)</f>
        <v>5895989</v>
      </c>
      <c r="V9" s="1">
        <f>SUMIFS([1]sep25!$V$7:$V$363,[1]sep25!$B$7:$B$363,B9)</f>
        <v>39557.652568300146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0">
        <v>1106</v>
      </c>
      <c r="C10" t="s">
        <v>38</v>
      </c>
      <c r="D10" s="1">
        <f>SUMIFS([1]sep25!$D$7:$D$363,[1]sep25!$B$7:$B$363,B10)</f>
        <v>1339582.023</v>
      </c>
      <c r="E10" s="86">
        <f>D10/T10*1000</f>
        <v>34847.741291849852</v>
      </c>
      <c r="F10" s="87">
        <f t="shared" si="0"/>
        <v>1.0315976193140797</v>
      </c>
      <c r="G10" s="189">
        <f t="shared" si="6"/>
        <v>-660.40391280493748</v>
      </c>
      <c r="H10" s="189">
        <f t="shared" si="7"/>
        <v>-25386.586812134603</v>
      </c>
      <c r="I10" s="189">
        <f t="shared" si="1"/>
        <v>0</v>
      </c>
      <c r="J10" s="88">
        <f t="shared" si="2"/>
        <v>0</v>
      </c>
      <c r="K10" s="189">
        <f t="shared" si="8"/>
        <v>-303.74275486061322</v>
      </c>
      <c r="L10" s="88">
        <f t="shared" si="3"/>
        <v>-11676.175239596832</v>
      </c>
      <c r="M10" s="89">
        <f t="shared" si="9"/>
        <v>-37062.762051731435</v>
      </c>
      <c r="N10" s="89">
        <f t="shared" si="10"/>
        <v>1302519.2609482687</v>
      </c>
      <c r="O10" s="89">
        <f t="shared" si="11"/>
        <v>33883.594624184298</v>
      </c>
      <c r="P10" s="90">
        <f t="shared" si="4"/>
        <v>1.0030559873413361</v>
      </c>
      <c r="Q10" s="227">
        <f>SUMIFS([1]sep25!$Q$7:$Q$363,[1]sep25!$B$7:$B$363,B10)</f>
        <v>-8604.6761220961707</v>
      </c>
      <c r="R10" s="93">
        <f t="shared" si="12"/>
        <v>9.8274615791393932E-2</v>
      </c>
      <c r="S10" s="93">
        <f t="shared" si="12"/>
        <v>9.4017626697642048E-2</v>
      </c>
      <c r="T10" s="92">
        <v>38441</v>
      </c>
      <c r="U10" s="1">
        <f>SUMIFS([1]sep25!$U$7:$U$363,[1]sep25!$B$7:$B$363,B10)</f>
        <v>1219715</v>
      </c>
      <c r="V10" s="1">
        <f>SUMIFS([1]sep25!$V$7:$V$363,[1]sep25!$B$7:$B$363,B10)</f>
        <v>31852.998015251229</v>
      </c>
      <c r="W10" s="196"/>
      <c r="X10" s="89">
        <v>0</v>
      </c>
      <c r="Y10" s="89">
        <f t="shared" si="13"/>
        <v>0</v>
      </c>
      <c r="Z10" s="1"/>
    </row>
    <row r="11" spans="2:27">
      <c r="B11" s="200">
        <v>1108</v>
      </c>
      <c r="C11" t="s">
        <v>39</v>
      </c>
      <c r="D11" s="1">
        <f>SUMIFS([1]sep25!$D$7:$D$363,[1]sep25!$B$7:$B$363,B11)</f>
        <v>2931714.75</v>
      </c>
      <c r="E11" s="86">
        <f t="shared" si="5"/>
        <v>34528.13339143544</v>
      </c>
      <c r="F11" s="87">
        <f t="shared" si="0"/>
        <v>1.0221362672447969</v>
      </c>
      <c r="G11" s="189">
        <f t="shared" si="6"/>
        <v>-462.24701454800191</v>
      </c>
      <c r="H11" s="189">
        <f t="shared" si="7"/>
        <v>-39248.469511241747</v>
      </c>
      <c r="I11" s="189">
        <f t="shared" si="1"/>
        <v>0</v>
      </c>
      <c r="J11" s="88">
        <f t="shared" si="2"/>
        <v>0</v>
      </c>
      <c r="K11" s="189">
        <f t="shared" si="8"/>
        <v>-303.74275486061322</v>
      </c>
      <c r="L11" s="88">
        <f t="shared" si="3"/>
        <v>-25790.189829704948</v>
      </c>
      <c r="M11" s="89">
        <f t="shared" si="9"/>
        <v>-65038.659340946695</v>
      </c>
      <c r="N11" s="89">
        <f t="shared" si="10"/>
        <v>2866676.0906590535</v>
      </c>
      <c r="O11" s="89">
        <f t="shared" si="11"/>
        <v>33762.14362202683</v>
      </c>
      <c r="P11" s="90">
        <f t="shared" si="4"/>
        <v>0.99946067355500889</v>
      </c>
      <c r="Q11" s="227">
        <f>SUMIFS([1]sep25!$Q$7:$Q$363,[1]sep25!$B$7:$B$363,B11)</f>
        <v>-8982.4617770424593</v>
      </c>
      <c r="R11" s="93">
        <f t="shared" si="12"/>
        <v>0.13329702847821129</v>
      </c>
      <c r="S11" s="93">
        <f t="shared" si="12"/>
        <v>0.11720012104493387</v>
      </c>
      <c r="T11" s="92">
        <v>84908</v>
      </c>
      <c r="U11" s="1">
        <f>SUMIFS([1]sep25!$U$7:$U$363,[1]sep25!$B$7:$B$363,B11)</f>
        <v>2586890</v>
      </c>
      <c r="V11" s="1">
        <f>SUMIFS([1]sep25!$V$7:$V$363,[1]sep25!$B$7:$B$363,B11)</f>
        <v>30905.952068050945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0">
        <v>1111</v>
      </c>
      <c r="C12" t="s">
        <v>40</v>
      </c>
      <c r="D12" s="1">
        <f>SUMIFS([1]sep25!$D$7:$D$363,[1]sep25!$B$7:$B$363,B12)</f>
        <v>96845.354999999996</v>
      </c>
      <c r="E12" s="86">
        <f t="shared" si="5"/>
        <v>28728.969148620585</v>
      </c>
      <c r="F12" s="87">
        <f t="shared" si="0"/>
        <v>0.85046361917281688</v>
      </c>
      <c r="G12" s="189">
        <f t="shared" si="6"/>
        <v>3133.2348159972084</v>
      </c>
      <c r="H12" s="189">
        <f t="shared" si="7"/>
        <v>10562.13456472659</v>
      </c>
      <c r="I12" s="189">
        <f t="shared" si="1"/>
        <v>586.37151050653938</v>
      </c>
      <c r="J12" s="88">
        <f t="shared" si="2"/>
        <v>1976.6583619175442</v>
      </c>
      <c r="K12" s="189">
        <f t="shared" si="8"/>
        <v>282.62875564592616</v>
      </c>
      <c r="L12" s="88">
        <f t="shared" si="3"/>
        <v>952.74153528241709</v>
      </c>
      <c r="M12" s="89">
        <f t="shared" si="9"/>
        <v>11514.876100009007</v>
      </c>
      <c r="N12" s="89">
        <f t="shared" si="10"/>
        <v>108360.231100009</v>
      </c>
      <c r="O12" s="89">
        <f t="shared" si="11"/>
        <v>32144.832720263723</v>
      </c>
      <c r="P12" s="90">
        <f t="shared" si="4"/>
        <v>0.95158342200012158</v>
      </c>
      <c r="Q12" s="227">
        <f>SUMIFS([1]sep25!$Q$7:$Q$363,[1]sep25!$B$7:$B$363,B12)</f>
        <v>2243.1691289702012</v>
      </c>
      <c r="R12" s="93">
        <f t="shared" si="12"/>
        <v>0.10219373819224724</v>
      </c>
      <c r="S12" s="93">
        <f t="shared" si="12"/>
        <v>9.434661576073898E-2</v>
      </c>
      <c r="T12" s="92">
        <v>3371</v>
      </c>
      <c r="U12" s="1">
        <f>SUMIFS([1]sep25!$U$7:$U$363,[1]sep25!$B$7:$B$363,B12)</f>
        <v>87866</v>
      </c>
      <c r="V12" s="1">
        <f>SUMIFS([1]sep25!$V$7:$V$363,[1]sep25!$B$7:$B$363,B12)</f>
        <v>26252.166118912461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0">
        <v>1112</v>
      </c>
      <c r="C13" t="s">
        <v>41</v>
      </c>
      <c r="D13" s="1">
        <f>SUMIFS([1]sep25!$D$7:$D$363,[1]sep25!$B$7:$B$363,B13)</f>
        <v>94683.53</v>
      </c>
      <c r="E13" s="86">
        <f t="shared" si="5"/>
        <v>29052.939552009819</v>
      </c>
      <c r="F13" s="87">
        <f t="shared" si="0"/>
        <v>0.86005411440938251</v>
      </c>
      <c r="G13" s="189">
        <f t="shared" si="6"/>
        <v>2932.3731658958832</v>
      </c>
      <c r="H13" s="189">
        <f t="shared" si="7"/>
        <v>9556.6041476546816</v>
      </c>
      <c r="I13" s="189">
        <f t="shared" si="1"/>
        <v>472.98186932030745</v>
      </c>
      <c r="J13" s="88">
        <f t="shared" si="2"/>
        <v>1541.447912114882</v>
      </c>
      <c r="K13" s="189">
        <f t="shared" si="8"/>
        <v>169.23911445969424</v>
      </c>
      <c r="L13" s="88">
        <f t="shared" si="3"/>
        <v>551.5502740241435</v>
      </c>
      <c r="M13" s="89">
        <f t="shared" si="9"/>
        <v>10108.154421678824</v>
      </c>
      <c r="N13" s="89">
        <f t="shared" si="10"/>
        <v>104791.68442167883</v>
      </c>
      <c r="O13" s="89">
        <f t="shared" si="11"/>
        <v>32154.5518323654</v>
      </c>
      <c r="P13" s="90">
        <f t="shared" si="4"/>
        <v>0.95187113685721847</v>
      </c>
      <c r="Q13" s="227">
        <f>SUMIFS([1]sep25!$Q$7:$Q$363,[1]sep25!$B$7:$B$363,B13)</f>
        <v>3158.9269444063575</v>
      </c>
      <c r="R13" s="93">
        <f t="shared" si="12"/>
        <v>6.8132417309688179E-2</v>
      </c>
      <c r="S13" s="93">
        <f t="shared" si="12"/>
        <v>5.7316716244570215E-2</v>
      </c>
      <c r="T13" s="92">
        <v>3259</v>
      </c>
      <c r="U13" s="1">
        <f>SUMIFS([1]sep25!$U$7:$U$363,[1]sep25!$B$7:$B$363,B13)</f>
        <v>88644</v>
      </c>
      <c r="V13" s="1">
        <f>SUMIFS([1]sep25!$V$7:$V$363,[1]sep25!$B$7:$B$363,B13)</f>
        <v>27477.991320520767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0">
        <v>1114</v>
      </c>
      <c r="C14" t="s">
        <v>42</v>
      </c>
      <c r="D14" s="1">
        <f>SUMIFS([1]sep25!$D$7:$D$363,[1]sep25!$B$7:$B$363,B14)</f>
        <v>90321.422000000006</v>
      </c>
      <c r="E14" s="86">
        <f t="shared" si="5"/>
        <v>31091.711531841655</v>
      </c>
      <c r="F14" s="87">
        <f t="shared" si="0"/>
        <v>0.92040787745831409</v>
      </c>
      <c r="G14" s="189">
        <f t="shared" si="6"/>
        <v>1668.334538400145</v>
      </c>
      <c r="H14" s="189">
        <f t="shared" si="7"/>
        <v>4846.5118340524214</v>
      </c>
      <c r="I14" s="189">
        <f t="shared" si="1"/>
        <v>0</v>
      </c>
      <c r="J14" s="88">
        <f t="shared" si="2"/>
        <v>0</v>
      </c>
      <c r="K14" s="189">
        <f t="shared" si="8"/>
        <v>-303.74275486061322</v>
      </c>
      <c r="L14" s="88">
        <f t="shared" si="3"/>
        <v>-882.37270287008141</v>
      </c>
      <c r="M14" s="89">
        <f t="shared" si="9"/>
        <v>3964.13913118234</v>
      </c>
      <c r="N14" s="89">
        <f t="shared" si="10"/>
        <v>94285.561131182345</v>
      </c>
      <c r="O14" s="89">
        <f t="shared" si="11"/>
        <v>32456.303315381185</v>
      </c>
      <c r="P14" s="90">
        <f t="shared" si="4"/>
        <v>0.96080388543614514</v>
      </c>
      <c r="Q14" s="227">
        <f>SUMIFS([1]sep25!$Q$7:$Q$363,[1]sep25!$B$7:$B$363,B14)</f>
        <v>600.87799716059271</v>
      </c>
      <c r="R14" s="93">
        <f t="shared" si="12"/>
        <v>0.13461996105772259</v>
      </c>
      <c r="S14" s="93">
        <f t="shared" si="12"/>
        <v>0.12954248791013212</v>
      </c>
      <c r="T14" s="92">
        <v>2905</v>
      </c>
      <c r="U14" s="1">
        <f>SUMIFS([1]sep25!$U$7:$U$363,[1]sep25!$B$7:$B$363,B14)</f>
        <v>79605</v>
      </c>
      <c r="V14" s="1">
        <f>SUMIFS([1]sep25!$V$7:$V$363,[1]sep25!$B$7:$B$363,B14)</f>
        <v>27525.933609958505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0">
        <v>1119</v>
      </c>
      <c r="C15" t="s">
        <v>43</v>
      </c>
      <c r="D15" s="1">
        <f>SUMIFS([1]sep25!$D$7:$D$363,[1]sep25!$B$7:$B$363,B15)</f>
        <v>590010.87600000005</v>
      </c>
      <c r="E15" s="86">
        <f t="shared" si="5"/>
        <v>29402.046942741814</v>
      </c>
      <c r="F15" s="87">
        <f t="shared" si="0"/>
        <v>0.87038873983454035</v>
      </c>
      <c r="G15" s="189">
        <f t="shared" si="6"/>
        <v>2715.9265836420464</v>
      </c>
      <c r="H15" s="189">
        <f t="shared" si="7"/>
        <v>54500.498753944943</v>
      </c>
      <c r="I15" s="189">
        <f t="shared" si="1"/>
        <v>350.79428256410915</v>
      </c>
      <c r="J15" s="88">
        <f t="shared" si="2"/>
        <v>7039.3888682139786</v>
      </c>
      <c r="K15" s="189">
        <f t="shared" si="8"/>
        <v>47.051527703495935</v>
      </c>
      <c r="L15" s="88">
        <f t="shared" si="3"/>
        <v>944.18300642605288</v>
      </c>
      <c r="M15" s="89">
        <f t="shared" si="9"/>
        <v>55444.681760370993</v>
      </c>
      <c r="N15" s="89">
        <f t="shared" si="10"/>
        <v>645455.55776037101</v>
      </c>
      <c r="O15" s="89">
        <f t="shared" si="11"/>
        <v>32165.02505408736</v>
      </c>
      <c r="P15" s="90">
        <f t="shared" si="4"/>
        <v>0.95218117561997329</v>
      </c>
      <c r="Q15" s="227">
        <f>SUMIFS([1]sep25!$Q$7:$Q$363,[1]sep25!$B$7:$B$363,B15)</f>
        <v>15871.075245020787</v>
      </c>
      <c r="R15" s="93">
        <f t="shared" si="12"/>
        <v>0.14747700906879105</v>
      </c>
      <c r="S15" s="93">
        <f t="shared" si="12"/>
        <v>0.13375325952095074</v>
      </c>
      <c r="T15" s="92">
        <v>20067</v>
      </c>
      <c r="U15" s="1">
        <f>SUMIFS([1]sep25!$U$7:$U$363,[1]sep25!$B$7:$B$363,B15)</f>
        <v>514181</v>
      </c>
      <c r="V15" s="1">
        <f>SUMIFS([1]sep25!$V$7:$V$363,[1]sep25!$B$7:$B$363,B15)</f>
        <v>25933.373682352347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0">
        <v>1120</v>
      </c>
      <c r="C16" t="s">
        <v>44</v>
      </c>
      <c r="D16" s="1">
        <f>SUMIFS([1]sep25!$D$7:$D$363,[1]sep25!$B$7:$B$363,B16)</f>
        <v>691339.22900000005</v>
      </c>
      <c r="E16" s="86">
        <f t="shared" si="5"/>
        <v>32631.890352119328</v>
      </c>
      <c r="F16" s="87">
        <f t="shared" si="0"/>
        <v>0.96600178815140147</v>
      </c>
      <c r="G16" s="189">
        <f t="shared" si="6"/>
        <v>713.42366982798762</v>
      </c>
      <c r="H16" s="189">
        <f t="shared" si="7"/>
        <v>15114.593868975746</v>
      </c>
      <c r="I16" s="189">
        <f t="shared" si="1"/>
        <v>0</v>
      </c>
      <c r="J16" s="88">
        <f t="shared" si="2"/>
        <v>0</v>
      </c>
      <c r="K16" s="189">
        <f t="shared" si="8"/>
        <v>-303.74275486061322</v>
      </c>
      <c r="L16" s="88">
        <f t="shared" si="3"/>
        <v>-6435.0940044769513</v>
      </c>
      <c r="M16" s="89">
        <f t="shared" si="9"/>
        <v>8679.4998644987936</v>
      </c>
      <c r="N16" s="89">
        <f t="shared" si="10"/>
        <v>700018.7288644989</v>
      </c>
      <c r="O16" s="89">
        <f t="shared" si="11"/>
        <v>33041.5712670867</v>
      </c>
      <c r="P16" s="90">
        <f t="shared" si="4"/>
        <v>0.9781295714995184</v>
      </c>
      <c r="Q16" s="227">
        <f>SUMIFS([1]sep25!$Q$7:$Q$363,[1]sep25!$B$7:$B$363,B16)</f>
        <v>-959.70412619468152</v>
      </c>
      <c r="R16" s="93">
        <f t="shared" si="12"/>
        <v>0.14154339699282395</v>
      </c>
      <c r="S16" s="93">
        <f t="shared" si="12"/>
        <v>0.12613315383508078</v>
      </c>
      <c r="T16" s="92">
        <v>21186</v>
      </c>
      <c r="U16" s="1">
        <f>SUMIFS([1]sep25!$U$7:$U$363,[1]sep25!$B$7:$B$363,B16)</f>
        <v>605618</v>
      </c>
      <c r="V16" s="1">
        <f>SUMIFS([1]sep25!$V$7:$V$363,[1]sep25!$B$7:$B$363,B16)</f>
        <v>28976.937799043062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0">
        <v>1121</v>
      </c>
      <c r="C17" t="s">
        <v>45</v>
      </c>
      <c r="D17" s="1">
        <f>SUMIFS([1]sep25!$D$7:$D$363,[1]sep25!$B$7:$B$363,B17)</f>
        <v>672893.21100000001</v>
      </c>
      <c r="E17" s="86">
        <f t="shared" si="5"/>
        <v>33382.607084387557</v>
      </c>
      <c r="F17" s="87">
        <f t="shared" si="0"/>
        <v>0.98822525415171503</v>
      </c>
      <c r="G17" s="189">
        <f t="shared" si="6"/>
        <v>247.97929582168567</v>
      </c>
      <c r="H17" s="189">
        <f t="shared" si="7"/>
        <v>4998.5186658777175</v>
      </c>
      <c r="I17" s="189">
        <f t="shared" si="1"/>
        <v>0</v>
      </c>
      <c r="J17" s="88">
        <f t="shared" si="2"/>
        <v>0</v>
      </c>
      <c r="K17" s="189">
        <f t="shared" si="8"/>
        <v>-303.74275486061322</v>
      </c>
      <c r="L17" s="88">
        <f t="shared" si="3"/>
        <v>-6122.5427097253805</v>
      </c>
      <c r="M17" s="89">
        <f t="shared" si="9"/>
        <v>-1124.0240438476631</v>
      </c>
      <c r="N17" s="89">
        <f t="shared" si="10"/>
        <v>671769.18695615232</v>
      </c>
      <c r="O17" s="89">
        <f t="shared" si="11"/>
        <v>33326.843625348629</v>
      </c>
      <c r="P17" s="90">
        <f t="shared" si="4"/>
        <v>0.98657448857963759</v>
      </c>
      <c r="Q17" s="227">
        <f>SUMIFS([1]sep25!$Q$7:$Q$363,[1]sep25!$B$7:$B$363,B17)</f>
        <v>909.24902367860432</v>
      </c>
      <c r="R17" s="93">
        <f t="shared" si="12"/>
        <v>0.11246106346994145</v>
      </c>
      <c r="S17" s="93">
        <f t="shared" si="12"/>
        <v>9.8829179624275995E-2</v>
      </c>
      <c r="T17" s="92">
        <v>20157</v>
      </c>
      <c r="U17" s="1">
        <f>SUMIFS([1]sep25!$U$7:$U$363,[1]sep25!$B$7:$B$363,B17)</f>
        <v>604869</v>
      </c>
      <c r="V17" s="1">
        <f>SUMIFS([1]sep25!$V$7:$V$363,[1]sep25!$B$7:$B$363,B17)</f>
        <v>30380.160723254648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0">
        <v>1122</v>
      </c>
      <c r="C18" t="s">
        <v>46</v>
      </c>
      <c r="D18" s="1">
        <f>SUMIFS([1]sep25!$D$7:$D$363,[1]sep25!$B$7:$B$363,B18)</f>
        <v>365020.58899999998</v>
      </c>
      <c r="E18" s="86">
        <f t="shared" si="5"/>
        <v>29117.787890874279</v>
      </c>
      <c r="F18" s="87">
        <f t="shared" si="0"/>
        <v>0.86197381966169095</v>
      </c>
      <c r="G18" s="189">
        <f t="shared" si="6"/>
        <v>2892.1671957999183</v>
      </c>
      <c r="H18" s="189">
        <f t="shared" si="7"/>
        <v>36256.20796654778</v>
      </c>
      <c r="I18" s="189">
        <f t="shared" si="1"/>
        <v>450.28495071774648</v>
      </c>
      <c r="J18" s="88">
        <f t="shared" si="2"/>
        <v>5644.7721421976694</v>
      </c>
      <c r="K18" s="189">
        <f t="shared" si="8"/>
        <v>146.54219585713327</v>
      </c>
      <c r="L18" s="88">
        <f t="shared" si="3"/>
        <v>1837.0529672650227</v>
      </c>
      <c r="M18" s="89">
        <f t="shared" si="9"/>
        <v>38093.260933812802</v>
      </c>
      <c r="N18" s="89">
        <f t="shared" si="10"/>
        <v>403113.8499338128</v>
      </c>
      <c r="O18" s="89">
        <f t="shared" si="11"/>
        <v>32156.497282531334</v>
      </c>
      <c r="P18" s="90">
        <f t="shared" si="4"/>
        <v>0.95192872801478778</v>
      </c>
      <c r="Q18" s="227">
        <f>SUMIFS([1]sep25!$Q$7:$Q$363,[1]sep25!$B$7:$B$363,B18)</f>
        <v>9310.2639751084644</v>
      </c>
      <c r="R18" s="93">
        <f t="shared" si="12"/>
        <v>0.10776114071718171</v>
      </c>
      <c r="S18" s="93">
        <f t="shared" si="12"/>
        <v>9.2385387806780447E-2</v>
      </c>
      <c r="T18" s="92">
        <v>12536</v>
      </c>
      <c r="U18" s="1">
        <f>SUMIFS([1]sep25!$U$7:$U$363,[1]sep25!$B$7:$B$363,B18)</f>
        <v>329512</v>
      </c>
      <c r="V18" s="1">
        <f>SUMIFS([1]sep25!$V$7:$V$363,[1]sep25!$B$7:$B$363,B18)</f>
        <v>26655.233780941595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0">
        <v>1124</v>
      </c>
      <c r="C19" t="s">
        <v>47</v>
      </c>
      <c r="D19" s="1">
        <f>SUMIFS([1]sep25!$D$7:$D$363,[1]sep25!$B$7:$B$363,B19)</f>
        <v>1232518.298</v>
      </c>
      <c r="E19" s="86">
        <f t="shared" si="5"/>
        <v>42277.580283332762</v>
      </c>
      <c r="F19" s="87">
        <f t="shared" si="0"/>
        <v>1.2515431288755066</v>
      </c>
      <c r="G19" s="189">
        <f t="shared" si="6"/>
        <v>-5266.9040875243409</v>
      </c>
      <c r="H19" s="189">
        <f t="shared" si="7"/>
        <v>-153546.05486359709</v>
      </c>
      <c r="I19" s="189">
        <f t="shared" si="1"/>
        <v>0</v>
      </c>
      <c r="J19" s="88">
        <f t="shared" si="2"/>
        <v>0</v>
      </c>
      <c r="K19" s="189">
        <f t="shared" si="8"/>
        <v>-303.74275486061322</v>
      </c>
      <c r="L19" s="88">
        <f t="shared" si="3"/>
        <v>-8855.0125324514556</v>
      </c>
      <c r="M19" s="89">
        <f t="shared" si="9"/>
        <v>-162401.06739604854</v>
      </c>
      <c r="N19" s="89">
        <f t="shared" si="10"/>
        <v>1070117.2306039515</v>
      </c>
      <c r="O19" s="89">
        <f t="shared" si="11"/>
        <v>36706.933440947811</v>
      </c>
      <c r="P19" s="90">
        <f t="shared" si="4"/>
        <v>1.0866352809746787</v>
      </c>
      <c r="Q19" s="227">
        <f>SUMIFS([1]sep25!$Q$7:$Q$363,[1]sep25!$B$7:$B$363,B19)</f>
        <v>-32153.381191461827</v>
      </c>
      <c r="R19" s="93">
        <f t="shared" si="12"/>
        <v>9.2464366247119262E-2</v>
      </c>
      <c r="S19" s="93">
        <f t="shared" si="12"/>
        <v>7.4926777546002646E-2</v>
      </c>
      <c r="T19" s="92">
        <v>29153</v>
      </c>
      <c r="U19" s="1">
        <f>SUMIFS([1]sep25!$U$7:$U$363,[1]sep25!$B$7:$B$363,B19)</f>
        <v>1128200</v>
      </c>
      <c r="V19" s="1">
        <f>SUMIFS([1]sep25!$V$7:$V$363,[1]sep25!$B$7:$B$363,B19)</f>
        <v>39330.660624019525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0">
        <v>1127</v>
      </c>
      <c r="C20" t="s">
        <v>48</v>
      </c>
      <c r="D20" s="1">
        <f>SUMIFS([1]sep25!$D$7:$D$363,[1]sep25!$B$7:$B$363,B20)</f>
        <v>432741.30200000003</v>
      </c>
      <c r="E20" s="86">
        <f t="shared" si="5"/>
        <v>36688.537685459938</v>
      </c>
      <c r="F20" s="87">
        <f t="shared" si="0"/>
        <v>1.0860907114598892</v>
      </c>
      <c r="G20" s="189">
        <f t="shared" si="6"/>
        <v>-1801.6976768431907</v>
      </c>
      <c r="H20" s="189">
        <f t="shared" si="7"/>
        <v>-21251.024098365433</v>
      </c>
      <c r="I20" s="189">
        <f t="shared" si="1"/>
        <v>0</v>
      </c>
      <c r="J20" s="88">
        <f t="shared" si="2"/>
        <v>0</v>
      </c>
      <c r="K20" s="189">
        <f t="shared" si="8"/>
        <v>-303.74275486061322</v>
      </c>
      <c r="L20" s="88">
        <f t="shared" si="3"/>
        <v>-3582.6457935809331</v>
      </c>
      <c r="M20" s="89">
        <f t="shared" si="9"/>
        <v>-24833.669891946367</v>
      </c>
      <c r="N20" s="89">
        <f t="shared" si="10"/>
        <v>407907.63210805366</v>
      </c>
      <c r="O20" s="89">
        <f t="shared" si="11"/>
        <v>34583.097253756139</v>
      </c>
      <c r="P20" s="90">
        <f t="shared" si="4"/>
        <v>1.0237633623567441</v>
      </c>
      <c r="Q20" s="227">
        <f>SUMIFS([1]sep25!$Q$7:$Q$363,[1]sep25!$B$7:$B$363,B20)</f>
        <v>-2859.5760324924486</v>
      </c>
      <c r="R20" s="93">
        <f t="shared" si="12"/>
        <v>9.7211472587544215E-2</v>
      </c>
      <c r="S20" s="93">
        <f t="shared" si="12"/>
        <v>9.228123027748554E-2</v>
      </c>
      <c r="T20" s="92">
        <v>11795</v>
      </c>
      <c r="U20" s="1">
        <f>SUMIFS([1]sep25!$U$7:$U$363,[1]sep25!$B$7:$B$363,B20)</f>
        <v>394401</v>
      </c>
      <c r="V20" s="1">
        <f>SUMIFS([1]sep25!$V$7:$V$363,[1]sep25!$B$7:$B$363,B20)</f>
        <v>33588.911599386818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0">
        <v>1130</v>
      </c>
      <c r="C21" t="s">
        <v>49</v>
      </c>
      <c r="D21" s="1">
        <f>SUMIFS([1]sep25!$D$7:$D$363,[1]sep25!$B$7:$B$363,B21)</f>
        <v>417407.38799999998</v>
      </c>
      <c r="E21" s="86">
        <f t="shared" si="5"/>
        <v>30218.445522334034</v>
      </c>
      <c r="F21" s="87">
        <f t="shared" si="0"/>
        <v>0.89455658543650773</v>
      </c>
      <c r="G21" s="189">
        <f t="shared" si="6"/>
        <v>2209.7594642948698</v>
      </c>
      <c r="H21" s="189">
        <f t="shared" si="7"/>
        <v>30523.407480305035</v>
      </c>
      <c r="I21" s="189">
        <f t="shared" si="1"/>
        <v>65.054779706832235</v>
      </c>
      <c r="J21" s="88">
        <f t="shared" si="2"/>
        <v>898.6016720904737</v>
      </c>
      <c r="K21" s="189">
        <f t="shared" si="8"/>
        <v>-238.687975153781</v>
      </c>
      <c r="L21" s="88">
        <f t="shared" si="3"/>
        <v>-3296.9970007991769</v>
      </c>
      <c r="M21" s="89">
        <f t="shared" si="9"/>
        <v>27226.410479505859</v>
      </c>
      <c r="N21" s="89">
        <f t="shared" si="10"/>
        <v>444633.79847950581</v>
      </c>
      <c r="O21" s="89">
        <f t="shared" si="11"/>
        <v>32189.517011475116</v>
      </c>
      <c r="P21" s="90">
        <f t="shared" si="4"/>
        <v>0.95290621098803197</v>
      </c>
      <c r="Q21" s="227">
        <f>SUMIFS([1]sep25!$Q$7:$Q$363,[1]sep25!$B$7:$B$363,B21)</f>
        <v>5122.1059255370674</v>
      </c>
      <c r="R21" s="93">
        <f t="shared" si="12"/>
        <v>0.13340914965949444</v>
      </c>
      <c r="S21" s="94">
        <f t="shared" si="12"/>
        <v>0.12438323157779281</v>
      </c>
      <c r="T21" s="92">
        <v>13813</v>
      </c>
      <c r="U21" s="1">
        <f>SUMIFS([1]sep25!$U$7:$U$363,[1]sep25!$B$7:$B$363,B21)</f>
        <v>368276</v>
      </c>
      <c r="V21" s="1">
        <f>SUMIFS([1]sep25!$V$7:$V$363,[1]sep25!$B$7:$B$363,B21)</f>
        <v>26875.574691673359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0">
        <v>1133</v>
      </c>
      <c r="C22" t="s">
        <v>50</v>
      </c>
      <c r="D22" s="1">
        <f>SUMIFS([1]sep25!$D$7:$D$363,[1]sep25!$B$7:$B$363,B22)</f>
        <v>111311.636</v>
      </c>
      <c r="E22" s="86">
        <f t="shared" si="5"/>
        <v>41518.700484893699</v>
      </c>
      <c r="F22" s="87">
        <f t="shared" si="0"/>
        <v>1.229078011642833</v>
      </c>
      <c r="G22" s="189">
        <f t="shared" si="6"/>
        <v>-4796.398612492123</v>
      </c>
      <c r="H22" s="189">
        <f t="shared" si="7"/>
        <v>-12859.144680091382</v>
      </c>
      <c r="I22" s="189">
        <f t="shared" si="1"/>
        <v>0</v>
      </c>
      <c r="J22" s="88">
        <f t="shared" si="2"/>
        <v>0</v>
      </c>
      <c r="K22" s="189">
        <f t="shared" si="8"/>
        <v>-303.74275486061322</v>
      </c>
      <c r="L22" s="88">
        <f t="shared" si="3"/>
        <v>-814.33432578130407</v>
      </c>
      <c r="M22" s="89">
        <f t="shared" si="9"/>
        <v>-13673.479005872687</v>
      </c>
      <c r="N22" s="89">
        <f t="shared" si="10"/>
        <v>97638.156994127319</v>
      </c>
      <c r="O22" s="89">
        <f t="shared" si="11"/>
        <v>36418.559117540965</v>
      </c>
      <c r="P22" s="90">
        <f t="shared" si="4"/>
        <v>1.0780985364262625</v>
      </c>
      <c r="Q22" s="227">
        <f>SUMIFS([1]sep25!$Q$7:$Q$363,[1]sep25!$B$7:$B$363,B22)</f>
        <v>-741.79252218671536</v>
      </c>
      <c r="R22" s="93">
        <f t="shared" si="12"/>
        <v>0.13510331113671822</v>
      </c>
      <c r="S22" s="94">
        <f t="shared" si="12"/>
        <v>0.11901456595835368</v>
      </c>
      <c r="T22" s="92">
        <v>2681</v>
      </c>
      <c r="U22" s="1">
        <f>SUMIFS([1]sep25!$U$7:$U$363,[1]sep25!$B$7:$B$363,B22)</f>
        <v>98063</v>
      </c>
      <c r="V22" s="1">
        <f>SUMIFS([1]sep25!$V$7:$V$363,[1]sep25!$B$7:$B$363,B22)</f>
        <v>37102.913356034813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0">
        <v>1134</v>
      </c>
      <c r="C23" t="s">
        <v>51</v>
      </c>
      <c r="D23" s="1">
        <f>SUMIFS([1]sep25!$D$7:$D$363,[1]sep25!$B$7:$B$363,B23)</f>
        <v>163565.82199999999</v>
      </c>
      <c r="E23" s="86">
        <f t="shared" si="5"/>
        <v>41524.707286113218</v>
      </c>
      <c r="F23" s="87">
        <f t="shared" si="0"/>
        <v>1.2292558309679322</v>
      </c>
      <c r="G23" s="189">
        <f t="shared" si="6"/>
        <v>-4800.1228292482247</v>
      </c>
      <c r="H23" s="189">
        <f t="shared" si="7"/>
        <v>-18907.683824408759</v>
      </c>
      <c r="I23" s="189">
        <f t="shared" si="1"/>
        <v>0</v>
      </c>
      <c r="J23" s="88">
        <f t="shared" si="2"/>
        <v>0</v>
      </c>
      <c r="K23" s="189">
        <f t="shared" si="8"/>
        <v>-303.74275486061322</v>
      </c>
      <c r="L23" s="88">
        <f t="shared" si="3"/>
        <v>-1196.4427113959555</v>
      </c>
      <c r="M23" s="89">
        <f t="shared" si="9"/>
        <v>-20104.126535804717</v>
      </c>
      <c r="N23" s="89">
        <f t="shared" si="10"/>
        <v>143461.69546419528</v>
      </c>
      <c r="O23" s="89">
        <f t="shared" si="11"/>
        <v>36420.841702004385</v>
      </c>
      <c r="P23" s="90">
        <f t="shared" si="4"/>
        <v>1.0781661077698004</v>
      </c>
      <c r="Q23" s="227">
        <f>SUMIFS([1]sep25!$Q$7:$Q$363,[1]sep25!$B$7:$B$363,B23)</f>
        <v>1505.6899232549658</v>
      </c>
      <c r="R23" s="93">
        <f t="shared" si="12"/>
        <v>4.88888304626078E-2</v>
      </c>
      <c r="S23" s="93">
        <f t="shared" si="12"/>
        <v>3.5574679276232805E-2</v>
      </c>
      <c r="T23" s="92">
        <v>3939</v>
      </c>
      <c r="U23" s="1">
        <f>SUMIFS([1]sep25!$U$7:$U$363,[1]sep25!$B$7:$B$363,B23)</f>
        <v>155942</v>
      </c>
      <c r="V23" s="1">
        <f>SUMIFS([1]sep25!$V$7:$V$363,[1]sep25!$B$7:$B$363,B23)</f>
        <v>40098.225764978146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0">
        <v>1135</v>
      </c>
      <c r="C24" t="s">
        <v>52</v>
      </c>
      <c r="D24" s="1">
        <f>SUMIFS([1]sep25!$D$7:$D$363,[1]sep25!$B$7:$B$363,B24)</f>
        <v>153204.93799999999</v>
      </c>
      <c r="E24" s="86">
        <f t="shared" si="5"/>
        <v>33305.421304347823</v>
      </c>
      <c r="F24" s="87">
        <f t="shared" si="0"/>
        <v>0.98594032365171413</v>
      </c>
      <c r="G24" s="189">
        <f t="shared" si="6"/>
        <v>295.83447944632064</v>
      </c>
      <c r="H24" s="189">
        <f t="shared" si="7"/>
        <v>1360.8386054530749</v>
      </c>
      <c r="I24" s="189">
        <f t="shared" si="1"/>
        <v>0</v>
      </c>
      <c r="J24" s="88">
        <f t="shared" si="2"/>
        <v>0</v>
      </c>
      <c r="K24" s="189">
        <f t="shared" si="8"/>
        <v>-303.74275486061322</v>
      </c>
      <c r="L24" s="88">
        <f t="shared" si="3"/>
        <v>-1397.2166723588209</v>
      </c>
      <c r="M24" s="89">
        <f t="shared" si="9"/>
        <v>-36.378066905745982</v>
      </c>
      <c r="N24" s="89">
        <f t="shared" si="10"/>
        <v>153168.55993309425</v>
      </c>
      <c r="O24" s="89">
        <f t="shared" si="11"/>
        <v>33297.513028933528</v>
      </c>
      <c r="P24" s="90">
        <f t="shared" si="4"/>
        <v>0.98570621498963729</v>
      </c>
      <c r="Q24" s="227">
        <f>SUMIFS([1]sep25!$Q$7:$Q$363,[1]sep25!$B$7:$B$363,B24)</f>
        <v>2316.9192701682668</v>
      </c>
      <c r="R24" s="93">
        <f t="shared" si="12"/>
        <v>0.10924026730959979</v>
      </c>
      <c r="S24" s="93">
        <f t="shared" si="12"/>
        <v>0.10248837003032393</v>
      </c>
      <c r="T24" s="92">
        <v>4600</v>
      </c>
      <c r="U24" s="1">
        <f>SUMIFS([1]sep25!$U$7:$U$363,[1]sep25!$B$7:$B$363,B24)</f>
        <v>138117</v>
      </c>
      <c r="V24" s="1">
        <f>SUMIFS([1]sep25!$V$7:$V$363,[1]sep25!$B$7:$B$363,B24)</f>
        <v>30209.317585301837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0">
        <v>1144</v>
      </c>
      <c r="C25" t="s">
        <v>53</v>
      </c>
      <c r="D25" s="1">
        <f>SUMIFS([1]sep25!$D$7:$D$363,[1]sep25!$B$7:$B$363,B25)</f>
        <v>18929.457999999999</v>
      </c>
      <c r="E25" s="86">
        <f t="shared" si="5"/>
        <v>33209.57543859649</v>
      </c>
      <c r="F25" s="87">
        <f t="shared" si="0"/>
        <v>0.98310299866981365</v>
      </c>
      <c r="G25" s="189">
        <f t="shared" si="6"/>
        <v>355.25891621214703</v>
      </c>
      <c r="H25" s="189">
        <f t="shared" si="7"/>
        <v>202.4975822409238</v>
      </c>
      <c r="I25" s="189">
        <f t="shared" si="1"/>
        <v>0</v>
      </c>
      <c r="J25" s="88">
        <f t="shared" si="2"/>
        <v>0</v>
      </c>
      <c r="K25" s="189">
        <f t="shared" si="8"/>
        <v>-303.74275486061322</v>
      </c>
      <c r="L25" s="88">
        <f t="shared" si="3"/>
        <v>-173.13337027054953</v>
      </c>
      <c r="M25" s="89">
        <f t="shared" si="9"/>
        <v>29.364211970374271</v>
      </c>
      <c r="N25" s="89">
        <f t="shared" si="10"/>
        <v>18958.822211970371</v>
      </c>
      <c r="O25" s="89">
        <f t="shared" si="11"/>
        <v>33261.09159994802</v>
      </c>
      <c r="P25" s="90">
        <f t="shared" si="4"/>
        <v>0.98462803149651501</v>
      </c>
      <c r="Q25" s="227">
        <f>SUMIFS([1]sep25!$Q$7:$Q$363,[1]sep25!$B$7:$B$363,B25)</f>
        <v>143.06488030345827</v>
      </c>
      <c r="R25" s="93">
        <f t="shared" si="12"/>
        <v>0.16267170321233332</v>
      </c>
      <c r="S25" s="93">
        <f t="shared" si="12"/>
        <v>0.1096375553465076</v>
      </c>
      <c r="T25" s="92">
        <v>570</v>
      </c>
      <c r="U25" s="1">
        <f>SUMIFS([1]sep25!$U$7:$U$363,[1]sep25!$B$7:$B$363,B25)</f>
        <v>16281</v>
      </c>
      <c r="V25" s="1">
        <f>SUMIFS([1]sep25!$V$7:$V$363,[1]sep25!$B$7:$B$363,B25)</f>
        <v>29928.308823529413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0">
        <v>1145</v>
      </c>
      <c r="C26" t="s">
        <v>54</v>
      </c>
      <c r="D26" s="1">
        <f>SUMIFS([1]sep25!$D$7:$D$363,[1]sep25!$B$7:$B$363,B26)</f>
        <v>30166.304</v>
      </c>
      <c r="E26" s="86">
        <f t="shared" si="5"/>
        <v>33780.855543113103</v>
      </c>
      <c r="F26" s="87">
        <f t="shared" si="0"/>
        <v>1.0000146025194057</v>
      </c>
      <c r="G26" s="189">
        <f t="shared" si="6"/>
        <v>1.0652514118472753</v>
      </c>
      <c r="H26" s="189">
        <f t="shared" si="7"/>
        <v>0.95126951077961686</v>
      </c>
      <c r="I26" s="189">
        <f t="shared" si="1"/>
        <v>0</v>
      </c>
      <c r="J26" s="88">
        <f t="shared" si="2"/>
        <v>0</v>
      </c>
      <c r="K26" s="189">
        <f t="shared" si="8"/>
        <v>-303.74275486061322</v>
      </c>
      <c r="L26" s="88">
        <f t="shared" si="3"/>
        <v>-271.24228009052763</v>
      </c>
      <c r="M26" s="89">
        <f t="shared" si="9"/>
        <v>-270.29101057974799</v>
      </c>
      <c r="N26" s="89">
        <f t="shared" si="10"/>
        <v>29896.012989420251</v>
      </c>
      <c r="O26" s="89">
        <f t="shared" si="11"/>
        <v>33478.178039664337</v>
      </c>
      <c r="P26" s="90">
        <f t="shared" si="4"/>
        <v>0.99105444095936013</v>
      </c>
      <c r="Q26" s="227">
        <f>SUMIFS([1]sep25!$Q$7:$Q$363,[1]sep25!$B$7:$B$363,B26)</f>
        <v>-38.560860191248764</v>
      </c>
      <c r="R26" s="93">
        <f t="shared" si="12"/>
        <v>0.16503703703703704</v>
      </c>
      <c r="S26" s="93">
        <f t="shared" si="12"/>
        <v>0.15199070963460656</v>
      </c>
      <c r="T26" s="92">
        <v>893</v>
      </c>
      <c r="U26" s="1">
        <f>SUMIFS([1]sep25!$U$7:$U$363,[1]sep25!$B$7:$B$363,B26)</f>
        <v>25893</v>
      </c>
      <c r="V26" s="1">
        <f>SUMIFS([1]sep25!$V$7:$V$363,[1]sep25!$B$7:$B$363,B26)</f>
        <v>29323.895809739526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0">
        <v>1146</v>
      </c>
      <c r="C27" t="s">
        <v>55</v>
      </c>
      <c r="D27" s="1">
        <f>SUMIFS([1]sep25!$D$7:$D$363,[1]sep25!$B$7:$B$363,B27)</f>
        <v>367366.30099999998</v>
      </c>
      <c r="E27" s="86">
        <f t="shared" si="5"/>
        <v>31358.625778915917</v>
      </c>
      <c r="F27" s="87">
        <f t="shared" si="0"/>
        <v>0.92830933940779248</v>
      </c>
      <c r="G27" s="189">
        <f t="shared" si="6"/>
        <v>1502.8477052141022</v>
      </c>
      <c r="H27" s="189">
        <f t="shared" si="7"/>
        <v>17605.860866583211</v>
      </c>
      <c r="I27" s="189">
        <f t="shared" si="1"/>
        <v>0</v>
      </c>
      <c r="J27" s="88">
        <f t="shared" si="2"/>
        <v>0</v>
      </c>
      <c r="K27" s="189">
        <f t="shared" si="8"/>
        <v>-303.74275486061322</v>
      </c>
      <c r="L27" s="88">
        <f t="shared" si="3"/>
        <v>-3558.3463731920842</v>
      </c>
      <c r="M27" s="89">
        <f t="shared" si="9"/>
        <v>14047.514493391127</v>
      </c>
      <c r="N27" s="89">
        <f t="shared" si="10"/>
        <v>381413.81549339113</v>
      </c>
      <c r="O27" s="89">
        <f t="shared" si="11"/>
        <v>32557.730729269409</v>
      </c>
      <c r="P27" s="90">
        <f t="shared" si="4"/>
        <v>0.96380644097694712</v>
      </c>
      <c r="Q27" s="227">
        <f>SUMIFS([1]sep25!$Q$7:$Q$363,[1]sep25!$B$7:$B$363,B27)</f>
        <v>2967.5899320263761</v>
      </c>
      <c r="R27" s="93">
        <f t="shared" si="12"/>
        <v>0.14593909495572094</v>
      </c>
      <c r="S27" s="93">
        <f t="shared" si="12"/>
        <v>0.13175546979408376</v>
      </c>
      <c r="T27" s="92">
        <v>11715</v>
      </c>
      <c r="U27" s="1">
        <f>SUMIFS([1]sep25!$U$7:$U$363,[1]sep25!$B$7:$B$363,B27)</f>
        <v>320581</v>
      </c>
      <c r="V27" s="1">
        <f>SUMIFS([1]sep25!$V$7:$V$363,[1]sep25!$B$7:$B$363,B27)</f>
        <v>27707.951598962834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0">
        <v>1149</v>
      </c>
      <c r="C28" t="s">
        <v>56</v>
      </c>
      <c r="D28" s="1">
        <f>SUMIFS([1]sep25!$D$7:$D$363,[1]sep25!$B$7:$B$363,B28)</f>
        <v>1344729.216</v>
      </c>
      <c r="E28" s="86">
        <f t="shared" si="5"/>
        <v>30755.648423026785</v>
      </c>
      <c r="F28" s="87">
        <f t="shared" si="0"/>
        <v>0.91045940188598795</v>
      </c>
      <c r="G28" s="189">
        <f t="shared" si="6"/>
        <v>1876.693665865364</v>
      </c>
      <c r="H28" s="189">
        <f t="shared" si="7"/>
        <v>82054.67715263131</v>
      </c>
      <c r="I28" s="189">
        <f t="shared" si="1"/>
        <v>0</v>
      </c>
      <c r="J28" s="88">
        <f t="shared" si="2"/>
        <v>0</v>
      </c>
      <c r="K28" s="189">
        <f t="shared" si="8"/>
        <v>-303.74275486061322</v>
      </c>
      <c r="L28" s="88">
        <f t="shared" si="3"/>
        <v>-13280.544470770592</v>
      </c>
      <c r="M28" s="89">
        <f t="shared" si="9"/>
        <v>68774.132681860719</v>
      </c>
      <c r="N28" s="89">
        <f t="shared" si="10"/>
        <v>1413503.3486818608</v>
      </c>
      <c r="O28" s="89">
        <f t="shared" si="11"/>
        <v>32328.599334031536</v>
      </c>
      <c r="P28" s="90">
        <f t="shared" si="4"/>
        <v>0.95702346471866129</v>
      </c>
      <c r="Q28" s="227">
        <f>SUMIFS([1]sep25!$Q$7:$Q$363,[1]sep25!$B$7:$B$363,B28)</f>
        <v>12297.078638049185</v>
      </c>
      <c r="R28" s="93">
        <f t="shared" si="12"/>
        <v>0.14663828002025994</v>
      </c>
      <c r="S28" s="93">
        <f t="shared" si="12"/>
        <v>0.13570243017536265</v>
      </c>
      <c r="T28" s="92">
        <v>43723</v>
      </c>
      <c r="U28" s="1">
        <f>SUMIFS([1]sep25!$U$7:$U$363,[1]sep25!$B$7:$B$363,B28)</f>
        <v>1172758</v>
      </c>
      <c r="V28" s="1">
        <f>SUMIFS([1]sep25!$V$7:$V$363,[1]sep25!$B$7:$B$363,B28)</f>
        <v>27080.727843716806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0">
        <v>1151</v>
      </c>
      <c r="C29" t="s">
        <v>57</v>
      </c>
      <c r="D29" s="1">
        <f>SUMIFS([1]sep25!$D$7:$D$363,[1]sep25!$B$7:$B$363,B29)</f>
        <v>7353.6310000000003</v>
      </c>
      <c r="E29" s="86">
        <f t="shared" si="5"/>
        <v>33887.700460829496</v>
      </c>
      <c r="F29" s="87">
        <f t="shared" si="0"/>
        <v>1.0031775324157493</v>
      </c>
      <c r="G29" s="189">
        <f t="shared" si="6"/>
        <v>-65.178597572316363</v>
      </c>
      <c r="H29" s="189">
        <f t="shared" si="7"/>
        <v>-14.143755673192651</v>
      </c>
      <c r="I29" s="189">
        <f t="shared" si="1"/>
        <v>0</v>
      </c>
      <c r="J29" s="88">
        <f t="shared" si="2"/>
        <v>0</v>
      </c>
      <c r="K29" s="189">
        <f t="shared" si="8"/>
        <v>-303.74275486061322</v>
      </c>
      <c r="L29" s="88">
        <f t="shared" si="3"/>
        <v>-65.912177804753071</v>
      </c>
      <c r="M29" s="89">
        <f t="shared" si="9"/>
        <v>-80.055933477945729</v>
      </c>
      <c r="N29" s="89">
        <f t="shared" si="10"/>
        <v>7273.5750665220548</v>
      </c>
      <c r="O29" s="89">
        <f t="shared" si="11"/>
        <v>33518.779108396564</v>
      </c>
      <c r="P29" s="90">
        <f t="shared" si="4"/>
        <v>0.99225635431997061</v>
      </c>
      <c r="Q29" s="227">
        <f>SUMIFS([1]sep25!$Q$7:$Q$363,[1]sep25!$B$7:$B$363,B29)</f>
        <v>-105.98359500727996</v>
      </c>
      <c r="R29" s="93">
        <f t="shared" si="12"/>
        <v>0.13481959876543215</v>
      </c>
      <c r="S29" s="93">
        <f t="shared" si="12"/>
        <v>0.12436043195653415</v>
      </c>
      <c r="T29" s="92">
        <v>217</v>
      </c>
      <c r="U29" s="1">
        <f>SUMIFS([1]sep25!$U$7:$U$363,[1]sep25!$B$7:$B$363,B29)</f>
        <v>6480</v>
      </c>
      <c r="V29" s="1">
        <f>SUMIFS([1]sep25!$V$7:$V$363,[1]sep25!$B$7:$B$363,B29)</f>
        <v>30139.534883720931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0">
        <v>1160</v>
      </c>
      <c r="C30" t="s">
        <v>58</v>
      </c>
      <c r="D30" s="1">
        <f>SUMIFS([1]sep25!$D$7:$D$363,[1]sep25!$B$7:$B$363,B30)</f>
        <v>320160.08799999999</v>
      </c>
      <c r="E30" s="86">
        <f t="shared" si="5"/>
        <v>35302.689160877715</v>
      </c>
      <c r="F30" s="87">
        <f t="shared" si="0"/>
        <v>1.0450654402173221</v>
      </c>
      <c r="G30" s="189">
        <f t="shared" si="6"/>
        <v>-942.47159160221247</v>
      </c>
      <c r="H30" s="189">
        <f t="shared" si="7"/>
        <v>-8547.2748642404658</v>
      </c>
      <c r="I30" s="189">
        <f t="shared" si="1"/>
        <v>0</v>
      </c>
      <c r="J30" s="88">
        <f t="shared" si="2"/>
        <v>0</v>
      </c>
      <c r="K30" s="189">
        <f t="shared" si="8"/>
        <v>-303.74275486061322</v>
      </c>
      <c r="L30" s="88">
        <f t="shared" si="3"/>
        <v>-2754.6430438309012</v>
      </c>
      <c r="M30" s="89">
        <f t="shared" si="9"/>
        <v>-11301.917908071367</v>
      </c>
      <c r="N30" s="89">
        <f t="shared" si="10"/>
        <v>308858.17009192862</v>
      </c>
      <c r="O30" s="89">
        <f t="shared" si="11"/>
        <v>34056.474814414891</v>
      </c>
      <c r="P30" s="90">
        <f t="shared" si="4"/>
        <v>1.0081737592845683</v>
      </c>
      <c r="Q30" s="227">
        <f>SUMIFS([1]sep25!$Q$7:$Q$363,[1]sep25!$B$7:$B$363,B30)</f>
        <v>-2469.6748940139387</v>
      </c>
      <c r="R30" s="93">
        <f t="shared" si="12"/>
        <v>6.025210785320198E-2</v>
      </c>
      <c r="S30" s="93">
        <f t="shared" si="12"/>
        <v>4.4936965485932276E-2</v>
      </c>
      <c r="T30" s="92">
        <v>9069</v>
      </c>
      <c r="U30" s="1">
        <f>SUMIFS([1]sep25!$U$7:$U$363,[1]sep25!$B$7:$B$363,B30)</f>
        <v>301966</v>
      </c>
      <c r="V30" s="1">
        <f>SUMIFS([1]sep25!$V$7:$V$363,[1]sep25!$B$7:$B$363,B30)</f>
        <v>33784.515551577533</v>
      </c>
      <c r="W30" s="196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200">
        <v>1505</v>
      </c>
      <c r="C31" t="s">
        <v>59</v>
      </c>
      <c r="D31" s="1">
        <f>SUMIFS([1]sep25!$D$7:$D$363,[1]sep25!$B$7:$B$363,B31)</f>
        <v>737792.91200000001</v>
      </c>
      <c r="E31" s="86">
        <f t="shared" si="5"/>
        <v>30018.427536821549</v>
      </c>
      <c r="F31" s="87">
        <f t="shared" si="0"/>
        <v>0.88863545339105909</v>
      </c>
      <c r="G31" s="189">
        <f t="shared" si="6"/>
        <v>2333.7706153126101</v>
      </c>
      <c r="H31" s="189">
        <f t="shared" si="7"/>
        <v>57359.414183153334</v>
      </c>
      <c r="I31" s="189">
        <f t="shared" si="1"/>
        <v>135.06107463620174</v>
      </c>
      <c r="J31" s="88">
        <f t="shared" si="2"/>
        <v>3319.5310924085661</v>
      </c>
      <c r="K31" s="189">
        <f t="shared" si="8"/>
        <v>-168.68168022441148</v>
      </c>
      <c r="L31" s="88">
        <f t="shared" si="3"/>
        <v>-4145.8583365555851</v>
      </c>
      <c r="M31" s="89">
        <f t="shared" si="9"/>
        <v>53213.555846597752</v>
      </c>
      <c r="N31" s="89">
        <f t="shared" si="10"/>
        <v>791006.46784659778</v>
      </c>
      <c r="O31" s="89">
        <f t="shared" si="11"/>
        <v>32183.516471909748</v>
      </c>
      <c r="P31" s="90">
        <f t="shared" si="4"/>
        <v>0.95272857702666869</v>
      </c>
      <c r="Q31" s="227">
        <f>SUMIFS([1]sep25!$Q$7:$Q$363,[1]sep25!$B$7:$B$363,B31)</f>
        <v>8506.0896797298192</v>
      </c>
      <c r="R31" s="93">
        <f t="shared" si="12"/>
        <v>0.13369860353051091</v>
      </c>
      <c r="S31" s="93">
        <f t="shared" si="12"/>
        <v>0.12567258200661524</v>
      </c>
      <c r="T31" s="92">
        <v>24578</v>
      </c>
      <c r="U31" s="1">
        <f>SUMIFS([1]sep25!$U$7:$U$363,[1]sep25!$B$7:$B$363,B31)</f>
        <v>650784</v>
      </c>
      <c r="V31" s="1">
        <f>SUMIFS([1]sep25!$V$7:$V$363,[1]sep25!$B$7:$B$363,B31)</f>
        <v>26667.103753483036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0">
        <v>1506</v>
      </c>
      <c r="C32" t="s">
        <v>60</v>
      </c>
      <c r="D32" s="1">
        <f>SUMIFS([1]sep25!$D$7:$D$363,[1]sep25!$B$7:$B$363,B32)</f>
        <v>1076035.395</v>
      </c>
      <c r="E32" s="86">
        <f t="shared" si="5"/>
        <v>32446.865331845736</v>
      </c>
      <c r="F32" s="87">
        <f t="shared" si="0"/>
        <v>0.96052449282745977</v>
      </c>
      <c r="G32" s="189">
        <f t="shared" si="6"/>
        <v>828.13918239761438</v>
      </c>
      <c r="H32" s="189">
        <f t="shared" si="7"/>
        <v>27463.579705852084</v>
      </c>
      <c r="I32" s="189">
        <f t="shared" si="1"/>
        <v>0</v>
      </c>
      <c r="J32" s="88">
        <f t="shared" si="2"/>
        <v>0</v>
      </c>
      <c r="K32" s="189">
        <f t="shared" si="8"/>
        <v>-303.74275486061322</v>
      </c>
      <c r="L32" s="88">
        <f t="shared" si="3"/>
        <v>-10073.020979442515</v>
      </c>
      <c r="M32" s="89">
        <f t="shared" si="9"/>
        <v>17390.558726409567</v>
      </c>
      <c r="N32" s="89">
        <f t="shared" si="10"/>
        <v>1093425.9537264095</v>
      </c>
      <c r="O32" s="89">
        <f t="shared" si="11"/>
        <v>32971.261759382731</v>
      </c>
      <c r="P32" s="90">
        <f t="shared" si="4"/>
        <v>0.9760481992764205</v>
      </c>
      <c r="Q32" s="227">
        <f>SUMIFS([1]sep25!$Q$7:$Q$363,[1]sep25!$B$7:$B$363,B32)</f>
        <v>2407.0569745324319</v>
      </c>
      <c r="R32" s="93">
        <f t="shared" si="12"/>
        <v>0.132030133524664</v>
      </c>
      <c r="S32" s="93">
        <f t="shared" si="12"/>
        <v>0.12018517208169893</v>
      </c>
      <c r="T32" s="92">
        <v>33163</v>
      </c>
      <c r="U32" s="1">
        <f>SUMIFS([1]sep25!$U$7:$U$363,[1]sep25!$B$7:$B$363,B32)</f>
        <v>950536</v>
      </c>
      <c r="V32" s="1">
        <f>SUMIFS([1]sep25!$V$7:$V$363,[1]sep25!$B$7:$B$363,B32)</f>
        <v>28965.626523646999</v>
      </c>
      <c r="W32" s="196"/>
      <c r="X32" s="89">
        <v>0</v>
      </c>
      <c r="Y32" s="89">
        <f t="shared" si="13"/>
        <v>0</v>
      </c>
      <c r="Z32" s="1"/>
      <c r="AA32" s="1"/>
    </row>
    <row r="33" spans="2:28">
      <c r="B33" s="200">
        <v>1508</v>
      </c>
      <c r="C33" s="222" t="s">
        <v>61</v>
      </c>
      <c r="D33" s="1">
        <f>SUMIFS([1]sep25!$D$7:$D$363,[1]sep25!$B$7:$B$363,B33)</f>
        <v>1976122.4926977023</v>
      </c>
      <c r="E33" s="86">
        <f t="shared" si="5"/>
        <v>33381.575267706714</v>
      </c>
      <c r="F33" s="87">
        <f t="shared" si="0"/>
        <v>0.98819470928447073</v>
      </c>
      <c r="G33" s="189">
        <f t="shared" si="6"/>
        <v>248.61902216380827</v>
      </c>
      <c r="H33" s="189">
        <f t="shared" si="7"/>
        <v>14717.748874053123</v>
      </c>
      <c r="I33" s="189">
        <f t="shared" si="1"/>
        <v>0</v>
      </c>
      <c r="J33" s="88">
        <f t="shared" si="2"/>
        <v>0</v>
      </c>
      <c r="K33" s="189">
        <f t="shared" si="8"/>
        <v>-303.74275486061322</v>
      </c>
      <c r="L33" s="88">
        <f t="shared" si="3"/>
        <v>-17980.963602238582</v>
      </c>
      <c r="M33" s="89">
        <f t="shared" si="9"/>
        <v>-3263.2147281854595</v>
      </c>
      <c r="N33" s="89">
        <f t="shared" si="10"/>
        <v>1972859.2779695168</v>
      </c>
      <c r="O33" s="89">
        <f t="shared" si="11"/>
        <v>33326.451535009917</v>
      </c>
      <c r="P33" s="90">
        <f t="shared" si="4"/>
        <v>0.98656288153008498</v>
      </c>
      <c r="Q33" s="227">
        <f>SUMIFS([1]sep25!$Q$7:$Q$363,[1]sep25!$B$7:$B$363,B33)</f>
        <v>-423.84051880632978</v>
      </c>
      <c r="R33" s="93">
        <f t="shared" si="12"/>
        <v>9.4539597397308855E-2</v>
      </c>
      <c r="S33" s="93">
        <f t="shared" si="12"/>
        <v>8.1800353122050348E-2</v>
      </c>
      <c r="T33" s="92">
        <v>59198</v>
      </c>
      <c r="U33" s="1">
        <f>SUMIFS([1]sep25!$U$7:$U$363,[1]sep25!$B$7:$B$363,B33)</f>
        <v>1805437.1878337683</v>
      </c>
      <c r="V33" s="1">
        <f>SUMIFS([1]sep25!$V$7:$V$363,[1]sep25!$B$7:$B$363,B33)</f>
        <v>30857.426854565423</v>
      </c>
      <c r="W33" s="196"/>
      <c r="X33" s="89">
        <v>0</v>
      </c>
      <c r="Y33" s="89">
        <f t="shared" si="13"/>
        <v>0</v>
      </c>
      <c r="Z33" s="1"/>
      <c r="AA33" s="1"/>
    </row>
    <row r="34" spans="2:28">
      <c r="B34" s="200">
        <v>1511</v>
      </c>
      <c r="C34" t="s">
        <v>62</v>
      </c>
      <c r="D34" s="1">
        <f>SUMIFS([1]sep25!$D$7:$D$363,[1]sep25!$B$7:$B$363,B34)</f>
        <v>94367.592000000004</v>
      </c>
      <c r="E34" s="86">
        <f t="shared" si="5"/>
        <v>30960.49606299213</v>
      </c>
      <c r="F34" s="87">
        <f t="shared" si="0"/>
        <v>0.91652350618303691</v>
      </c>
      <c r="G34" s="189">
        <f t="shared" si="6"/>
        <v>1749.6881290868505</v>
      </c>
      <c r="H34" s="189">
        <f t="shared" si="7"/>
        <v>5333.0494174567202</v>
      </c>
      <c r="I34" s="189">
        <f t="shared" si="1"/>
        <v>0</v>
      </c>
      <c r="J34" s="88">
        <f t="shared" si="2"/>
        <v>0</v>
      </c>
      <c r="K34" s="189">
        <f t="shared" si="8"/>
        <v>-303.74275486061322</v>
      </c>
      <c r="L34" s="88">
        <f t="shared" si="3"/>
        <v>-925.80791681514916</v>
      </c>
      <c r="M34" s="89">
        <f t="shared" si="9"/>
        <v>4407.2415006415713</v>
      </c>
      <c r="N34" s="89">
        <f t="shared" si="10"/>
        <v>98774.833500641573</v>
      </c>
      <c r="O34" s="89">
        <f t="shared" si="11"/>
        <v>32406.441437218364</v>
      </c>
      <c r="P34" s="90">
        <f t="shared" si="4"/>
        <v>0.95932782435153985</v>
      </c>
      <c r="Q34" s="227">
        <f>SUMIFS([1]sep25!$Q$7:$Q$363,[1]sep25!$B$7:$B$363,B34)</f>
        <v>1322.2109618332238</v>
      </c>
      <c r="R34" s="93">
        <f t="shared" si="12"/>
        <v>0.15265166727739105</v>
      </c>
      <c r="S34" s="93">
        <f t="shared" si="12"/>
        <v>0.14433200301226559</v>
      </c>
      <c r="T34" s="92">
        <v>3048</v>
      </c>
      <c r="U34" s="1">
        <f>SUMIFS([1]sep25!$U$7:$U$363,[1]sep25!$B$7:$B$363,B34)</f>
        <v>81870</v>
      </c>
      <c r="V34" s="1">
        <f>SUMIFS([1]sep25!$V$7:$V$363,[1]sep25!$B$7:$B$363,B34)</f>
        <v>27055.518836748182</v>
      </c>
      <c r="W34" s="196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1">
        <v>1514</v>
      </c>
      <c r="C35" s="202" t="s">
        <v>63</v>
      </c>
      <c r="D35" s="213">
        <f>SUMIFS([1]sep25!$D$7:$D$363,[1]sep25!$B$7:$B$363,B35)</f>
        <v>83569.122000000003</v>
      </c>
      <c r="E35" s="214">
        <f t="shared" si="5"/>
        <v>34319.967967145792</v>
      </c>
      <c r="F35" s="215">
        <f t="shared" si="0"/>
        <v>1.0159739465846933</v>
      </c>
      <c r="G35" s="216">
        <f>($E$365+$Y$365-E35-Y35)*0.62</f>
        <v>-899.73866914755934</v>
      </c>
      <c r="H35" s="216">
        <f>G35*T35/1000</f>
        <v>-2190.8636593743067</v>
      </c>
      <c r="I35" s="216">
        <f t="shared" si="1"/>
        <v>0</v>
      </c>
      <c r="J35" s="217">
        <f t="shared" si="2"/>
        <v>0</v>
      </c>
      <c r="K35" s="216">
        <f t="shared" si="8"/>
        <v>-303.74275486061322</v>
      </c>
      <c r="L35" s="217">
        <f t="shared" si="3"/>
        <v>-739.61360808559323</v>
      </c>
      <c r="M35" s="218">
        <f t="shared" si="9"/>
        <v>-2930.4772674598998</v>
      </c>
      <c r="N35" s="218">
        <f t="shared" si="10"/>
        <v>80638.64473254011</v>
      </c>
      <c r="O35" s="218">
        <f t="shared" si="11"/>
        <v>33116.486543137617</v>
      </c>
      <c r="P35" s="219">
        <f t="shared" si="4"/>
        <v>0.98034728827424833</v>
      </c>
      <c r="Q35" s="227">
        <f>SUMIFS([1]sep25!$Q$7:$Q$363,[1]sep25!$B$7:$B$363,B35)</f>
        <v>585.328996208631</v>
      </c>
      <c r="R35" s="219">
        <f t="shared" si="12"/>
        <v>0.13831127153851397</v>
      </c>
      <c r="S35" s="219">
        <f t="shared" si="12"/>
        <v>0.13971370842336633</v>
      </c>
      <c r="T35" s="92">
        <v>2435</v>
      </c>
      <c r="U35" s="1">
        <f>SUMIFS([1]sep25!$U$7:$U$363,[1]sep25!$B$7:$B$363,B35)</f>
        <v>73415</v>
      </c>
      <c r="V35" s="1">
        <f>SUMIFS([1]sep25!$V$7:$V$363,[1]sep25!$B$7:$B$363,B35)</f>
        <v>30112.797374897458</v>
      </c>
      <c r="W35" s="220"/>
      <c r="X35" s="218">
        <v>2225.096000000005</v>
      </c>
      <c r="Y35" s="218">
        <f>X35*1000/T35</f>
        <v>913.7971252566756</v>
      </c>
      <c r="Z35" s="1"/>
      <c r="AA35" s="235" t="s">
        <v>451</v>
      </c>
    </row>
    <row r="36" spans="2:28">
      <c r="B36" s="200">
        <v>1515</v>
      </c>
      <c r="C36" t="s">
        <v>64</v>
      </c>
      <c r="D36" s="1">
        <f>SUMIFS([1]sep25!$D$7:$D$363,[1]sep25!$B$7:$B$363,B36)</f>
        <v>311704.73499999999</v>
      </c>
      <c r="E36" s="86">
        <f t="shared" si="5"/>
        <v>34514.974532166983</v>
      </c>
      <c r="F36" s="87">
        <f t="shared" si="0"/>
        <v>1.021746725558851</v>
      </c>
      <c r="G36" s="189">
        <f t="shared" si="6"/>
        <v>-454.08852180155884</v>
      </c>
      <c r="H36" s="189">
        <f t="shared" si="7"/>
        <v>-4100.8734403898779</v>
      </c>
      <c r="I36" s="189">
        <f t="shared" si="1"/>
        <v>0</v>
      </c>
      <c r="J36" s="88">
        <f t="shared" si="2"/>
        <v>0</v>
      </c>
      <c r="K36" s="189">
        <f t="shared" si="8"/>
        <v>-303.74275486061322</v>
      </c>
      <c r="L36" s="88">
        <f t="shared" si="3"/>
        <v>-2743.1008191461979</v>
      </c>
      <c r="M36" s="89">
        <f t="shared" si="9"/>
        <v>-6843.9742595360758</v>
      </c>
      <c r="N36" s="89">
        <f t="shared" si="10"/>
        <v>304860.76074046391</v>
      </c>
      <c r="O36" s="89">
        <f t="shared" si="11"/>
        <v>33757.143255504809</v>
      </c>
      <c r="P36" s="90">
        <f t="shared" si="4"/>
        <v>0.99931264771434924</v>
      </c>
      <c r="Q36" s="227">
        <f>SUMIFS([1]sep25!$Q$7:$Q$363,[1]sep25!$B$7:$B$363,B36)</f>
        <v>1658.3769566324927</v>
      </c>
      <c r="R36" s="93">
        <f t="shared" si="12"/>
        <v>4.9804271900901552E-2</v>
      </c>
      <c r="S36" s="93">
        <f t="shared" si="12"/>
        <v>4.2480867058718577E-2</v>
      </c>
      <c r="T36" s="92">
        <v>9031</v>
      </c>
      <c r="U36" s="1">
        <f>SUMIFS([1]sep25!$U$7:$U$363,[1]sep25!$B$7:$B$363,B36)</f>
        <v>296917</v>
      </c>
      <c r="V36" s="1">
        <f>SUMIFS([1]sep25!$V$7:$V$363,[1]sep25!$B$7:$B$363,B36)</f>
        <v>33108.496877787686</v>
      </c>
      <c r="W36" s="196"/>
      <c r="X36" s="89">
        <v>0</v>
      </c>
      <c r="Y36" s="89">
        <f t="shared" si="13"/>
        <v>0</v>
      </c>
      <c r="Z36" s="1"/>
      <c r="AA36" s="1"/>
    </row>
    <row r="37" spans="2:28">
      <c r="B37" s="200">
        <v>1516</v>
      </c>
      <c r="C37" t="s">
        <v>65</v>
      </c>
      <c r="D37" s="1">
        <f>SUMIFS([1]sep25!$D$7:$D$363,[1]sep25!$B$7:$B$363,B37)</f>
        <v>301426.25699999998</v>
      </c>
      <c r="E37" s="86">
        <f t="shared" si="5"/>
        <v>34013.344278943805</v>
      </c>
      <c r="F37" s="87">
        <f t="shared" si="0"/>
        <v>1.0068969661248881</v>
      </c>
      <c r="G37" s="189">
        <f t="shared" si="6"/>
        <v>-143.07776480318819</v>
      </c>
      <c r="H37" s="189">
        <f t="shared" si="7"/>
        <v>-1267.9551516858537</v>
      </c>
      <c r="I37" s="189">
        <f t="shared" si="1"/>
        <v>0</v>
      </c>
      <c r="J37" s="88">
        <f t="shared" si="2"/>
        <v>0</v>
      </c>
      <c r="K37" s="189">
        <f t="shared" si="8"/>
        <v>-303.74275486061322</v>
      </c>
      <c r="L37" s="88">
        <f t="shared" si="3"/>
        <v>-2691.7682935747544</v>
      </c>
      <c r="M37" s="89">
        <f t="shared" si="9"/>
        <v>-3959.7234452606081</v>
      </c>
      <c r="N37" s="89">
        <f t="shared" si="10"/>
        <v>297466.53355473938</v>
      </c>
      <c r="O37" s="89">
        <f t="shared" si="11"/>
        <v>33566.523759280004</v>
      </c>
      <c r="P37" s="90">
        <f t="shared" si="4"/>
        <v>0.99366973912944334</v>
      </c>
      <c r="Q37" s="227">
        <f>SUMIFS([1]sep25!$Q$7:$Q$363,[1]sep25!$B$7:$B$363,B37)</f>
        <v>-1318.6371070715063</v>
      </c>
      <c r="R37" s="93">
        <f t="shared" si="12"/>
        <v>0.17289675983392538</v>
      </c>
      <c r="S37" s="93">
        <f t="shared" si="12"/>
        <v>0.17276440858591899</v>
      </c>
      <c r="T37" s="92">
        <v>8862</v>
      </c>
      <c r="U37" s="1">
        <f>SUMIFS([1]sep25!$U$7:$U$363,[1]sep25!$B$7:$B$363,B37)</f>
        <v>256993</v>
      </c>
      <c r="V37" s="1">
        <f>SUMIFS([1]sep25!$V$7:$V$363,[1]sep25!$B$7:$B$363,B37)</f>
        <v>29002.708497912197</v>
      </c>
      <c r="W37" s="196"/>
      <c r="X37" s="89">
        <v>0</v>
      </c>
      <c r="Y37" s="89">
        <f t="shared" si="13"/>
        <v>0</v>
      </c>
      <c r="Z37" s="1"/>
      <c r="AA37" s="1"/>
    </row>
    <row r="38" spans="2:28">
      <c r="B38" s="200">
        <v>1517</v>
      </c>
      <c r="C38" t="s">
        <v>66</v>
      </c>
      <c r="D38" s="1">
        <f>SUMIFS([1]sep25!$D$7:$D$363,[1]sep25!$B$7:$B$363,B38)</f>
        <v>149410.78599999999</v>
      </c>
      <c r="E38" s="86">
        <f t="shared" si="5"/>
        <v>28084.734210526312</v>
      </c>
      <c r="F38" s="87">
        <f t="shared" si="0"/>
        <v>0.83139233352330943</v>
      </c>
      <c r="G38" s="189">
        <f t="shared" si="6"/>
        <v>3532.6604776156573</v>
      </c>
      <c r="H38" s="189">
        <f t="shared" si="7"/>
        <v>18793.753740915297</v>
      </c>
      <c r="I38" s="189">
        <f t="shared" si="1"/>
        <v>811.85373883953469</v>
      </c>
      <c r="J38" s="88">
        <f t="shared" si="2"/>
        <v>4319.0618906263244</v>
      </c>
      <c r="K38" s="189">
        <f t="shared" si="8"/>
        <v>508.11098397892147</v>
      </c>
      <c r="L38" s="88">
        <f t="shared" si="3"/>
        <v>2703.1504347678624</v>
      </c>
      <c r="M38" s="89">
        <f t="shared" si="9"/>
        <v>21496.904175683161</v>
      </c>
      <c r="N38" s="89">
        <f t="shared" si="10"/>
        <v>170907.69017568315</v>
      </c>
      <c r="O38" s="89">
        <f t="shared" si="11"/>
        <v>32125.505672120893</v>
      </c>
      <c r="P38" s="90">
        <f t="shared" si="4"/>
        <v>0.95101128343063623</v>
      </c>
      <c r="Q38" s="227">
        <f>SUMIFS([1]sep25!$Q$7:$Q$363,[1]sep25!$B$7:$B$363,B38)</f>
        <v>4048.7920767818177</v>
      </c>
      <c r="R38" s="93">
        <f t="shared" si="12"/>
        <v>0.16791046666145543</v>
      </c>
      <c r="S38" s="93">
        <f t="shared" si="12"/>
        <v>0.1683495307466665</v>
      </c>
      <c r="T38" s="92">
        <v>5320</v>
      </c>
      <c r="U38" s="1">
        <f>SUMIFS([1]sep25!$U$7:$U$363,[1]sep25!$B$7:$B$363,B38)</f>
        <v>127930</v>
      </c>
      <c r="V38" s="1">
        <f>SUMIFS([1]sep25!$V$7:$V$363,[1]sep25!$B$7:$B$363,B38)</f>
        <v>24037.955655768506</v>
      </c>
      <c r="W38" s="196"/>
      <c r="X38" s="89">
        <v>0</v>
      </c>
      <c r="Y38" s="89">
        <f t="shared" si="13"/>
        <v>0</v>
      </c>
      <c r="Z38" s="1"/>
      <c r="AA38" s="1"/>
    </row>
    <row r="39" spans="2:28">
      <c r="B39" s="200">
        <v>1520</v>
      </c>
      <c r="C39" t="s">
        <v>67</v>
      </c>
      <c r="D39" s="1">
        <f>SUMIFS([1]sep25!$D$7:$D$363,[1]sep25!$B$7:$B$363,B39)</f>
        <v>316495.95699999999</v>
      </c>
      <c r="E39" s="86">
        <f t="shared" si="5"/>
        <v>28629.213658977835</v>
      </c>
      <c r="F39" s="87">
        <f t="shared" si="0"/>
        <v>0.84751055760228011</v>
      </c>
      <c r="G39" s="189">
        <f t="shared" si="6"/>
        <v>3195.0832195757134</v>
      </c>
      <c r="H39" s="189">
        <f t="shared" si="7"/>
        <v>35321.644992409514</v>
      </c>
      <c r="I39" s="189">
        <f t="shared" si="1"/>
        <v>621.28593188150182</v>
      </c>
      <c r="J39" s="88">
        <f t="shared" si="2"/>
        <v>6868.3159769500026</v>
      </c>
      <c r="K39" s="189">
        <f t="shared" si="8"/>
        <v>317.54317702088861</v>
      </c>
      <c r="L39" s="88">
        <f t="shared" si="3"/>
        <v>3510.4398219659233</v>
      </c>
      <c r="M39" s="89">
        <f t="shared" si="9"/>
        <v>38832.084814375441</v>
      </c>
      <c r="N39" s="89">
        <f t="shared" si="10"/>
        <v>355328.04181437544</v>
      </c>
      <c r="O39" s="89">
        <f t="shared" si="11"/>
        <v>32141.840055574441</v>
      </c>
      <c r="P39" s="90">
        <f t="shared" si="4"/>
        <v>0.9514948301530054</v>
      </c>
      <c r="Q39" s="227">
        <f>SUMIFS([1]sep25!$Q$7:$Q$363,[1]sep25!$B$7:$B$363,B39)</f>
        <v>8606.8551456528148</v>
      </c>
      <c r="R39" s="93">
        <f t="shared" si="12"/>
        <v>0.1165335758105996</v>
      </c>
      <c r="S39" s="94">
        <f t="shared" si="12"/>
        <v>0.10673676379308453</v>
      </c>
      <c r="T39" s="92">
        <v>11055</v>
      </c>
      <c r="U39" s="1">
        <f>SUMIFS([1]sep25!$U$7:$U$363,[1]sep25!$B$7:$B$363,B39)</f>
        <v>283463</v>
      </c>
      <c r="V39" s="1">
        <f>SUMIFS([1]sep25!$V$7:$V$363,[1]sep25!$B$7:$B$363,B39)</f>
        <v>25868.132870961854</v>
      </c>
      <c r="W39" s="196"/>
      <c r="X39" s="89">
        <v>0</v>
      </c>
      <c r="Y39" s="89">
        <f t="shared" si="13"/>
        <v>0</v>
      </c>
      <c r="Z39" s="1"/>
      <c r="AA39" s="1"/>
    </row>
    <row r="40" spans="2:28">
      <c r="B40" s="200">
        <v>1525</v>
      </c>
      <c r="C40" t="s">
        <v>68</v>
      </c>
      <c r="D40" s="1">
        <f>SUMIFS([1]sep25!$D$7:$D$363,[1]sep25!$B$7:$B$363,B40)</f>
        <v>137873.98199999999</v>
      </c>
      <c r="E40" s="86">
        <f t="shared" si="5"/>
        <v>31478.07808219178</v>
      </c>
      <c r="F40" s="87">
        <f t="shared" si="0"/>
        <v>0.93184548571492154</v>
      </c>
      <c r="G40" s="189">
        <f t="shared" si="6"/>
        <v>1428.7872771830675</v>
      </c>
      <c r="H40" s="189">
        <f t="shared" si="7"/>
        <v>6258.0882740618363</v>
      </c>
      <c r="I40" s="189">
        <f t="shared" si="1"/>
        <v>0</v>
      </c>
      <c r="J40" s="88">
        <f t="shared" si="2"/>
        <v>0</v>
      </c>
      <c r="K40" s="189">
        <f t="shared" si="8"/>
        <v>-303.74275486061322</v>
      </c>
      <c r="L40" s="88">
        <f t="shared" si="3"/>
        <v>-1330.3932662894858</v>
      </c>
      <c r="M40" s="89">
        <f t="shared" si="9"/>
        <v>4927.6950077723504</v>
      </c>
      <c r="N40" s="89">
        <f t="shared" si="10"/>
        <v>142801.67700777235</v>
      </c>
      <c r="O40" s="89">
        <f t="shared" si="11"/>
        <v>32603.122604514232</v>
      </c>
      <c r="P40" s="90">
        <f t="shared" si="4"/>
        <v>0.96515017657365598</v>
      </c>
      <c r="Q40" s="227">
        <f>SUMIFS([1]sep25!$Q$7:$Q$363,[1]sep25!$B$7:$B$363,B40)</f>
        <v>350.37468759500734</v>
      </c>
      <c r="R40" s="93">
        <f t="shared" si="12"/>
        <v>9.6125724461970138E-2</v>
      </c>
      <c r="S40" s="93">
        <f t="shared" si="12"/>
        <v>8.8117499991015161E-2</v>
      </c>
      <c r="T40" s="92">
        <v>4380</v>
      </c>
      <c r="U40" s="1">
        <f>SUMIFS([1]sep25!$U$7:$U$363,[1]sep25!$B$7:$B$363,B40)</f>
        <v>125783</v>
      </c>
      <c r="V40" s="1">
        <f>SUMIFS([1]sep25!$V$7:$V$363,[1]sep25!$B$7:$B$363,B40)</f>
        <v>28928.932842686292</v>
      </c>
      <c r="W40" s="196"/>
      <c r="X40" s="89">
        <v>0</v>
      </c>
      <c r="Y40" s="89">
        <f t="shared" si="13"/>
        <v>0</v>
      </c>
      <c r="Z40" s="1"/>
      <c r="AA40" s="1"/>
    </row>
    <row r="41" spans="2:28">
      <c r="B41" s="200">
        <v>1528</v>
      </c>
      <c r="C41" t="s">
        <v>69</v>
      </c>
      <c r="D41" s="1">
        <f>SUMIFS([1]sep25!$D$7:$D$363,[1]sep25!$B$7:$B$363,B41)</f>
        <v>216199.299</v>
      </c>
      <c r="E41" s="86">
        <f t="shared" si="5"/>
        <v>28350.288355625489</v>
      </c>
      <c r="F41" s="87">
        <f t="shared" si="0"/>
        <v>0.83925353237660116</v>
      </c>
      <c r="G41" s="189">
        <f t="shared" si="6"/>
        <v>3368.0169076541674</v>
      </c>
      <c r="H41" s="189">
        <f t="shared" si="7"/>
        <v>25684.49693777068</v>
      </c>
      <c r="I41" s="189">
        <f t="shared" si="1"/>
        <v>718.9097880548228</v>
      </c>
      <c r="J41" s="88">
        <f t="shared" si="2"/>
        <v>5482.4060437060789</v>
      </c>
      <c r="K41" s="189">
        <f t="shared" si="8"/>
        <v>415.16703319420958</v>
      </c>
      <c r="L41" s="88">
        <f t="shared" si="3"/>
        <v>3166.0637951390422</v>
      </c>
      <c r="M41" s="89">
        <f t="shared" si="9"/>
        <v>28850.560732909722</v>
      </c>
      <c r="N41" s="89">
        <f t="shared" si="10"/>
        <v>245049.85973290971</v>
      </c>
      <c r="O41" s="89">
        <f t="shared" si="11"/>
        <v>32133.472296473868</v>
      </c>
      <c r="P41" s="90">
        <f t="shared" si="4"/>
        <v>0.95124711939623496</v>
      </c>
      <c r="Q41" s="227">
        <f>SUMIFS([1]sep25!$Q$7:$Q$363,[1]sep25!$B$7:$B$363,B41)</f>
        <v>8548.5207103906178</v>
      </c>
      <c r="R41" s="93">
        <f t="shared" si="12"/>
        <v>0.17579496397008837</v>
      </c>
      <c r="S41" s="93">
        <f t="shared" si="12"/>
        <v>0.17440732239183884</v>
      </c>
      <c r="T41" s="92">
        <v>7626</v>
      </c>
      <c r="U41" s="1">
        <f>SUMIFS([1]sep25!$U$7:$U$363,[1]sep25!$B$7:$B$363,B41)</f>
        <v>183875</v>
      </c>
      <c r="V41" s="1">
        <f>SUMIFS([1]sep25!$V$7:$V$363,[1]sep25!$B$7:$B$363,B41)</f>
        <v>24140.081396875408</v>
      </c>
      <c r="W41" s="196"/>
      <c r="X41" s="89">
        <v>0</v>
      </c>
      <c r="Y41" s="89">
        <f t="shared" si="13"/>
        <v>0</v>
      </c>
      <c r="Z41" s="1"/>
      <c r="AA41" s="1"/>
    </row>
    <row r="42" spans="2:28">
      <c r="B42" s="200">
        <v>1531</v>
      </c>
      <c r="C42" t="s">
        <v>70</v>
      </c>
      <c r="D42" s="1">
        <f>SUMIFS([1]sep25!$D$7:$D$363,[1]sep25!$B$7:$B$363,B42)</f>
        <v>273110.47200000001</v>
      </c>
      <c r="E42" s="86">
        <f t="shared" si="5"/>
        <v>27985.497694435908</v>
      </c>
      <c r="F42" s="87">
        <f t="shared" si="0"/>
        <v>0.8284546351258576</v>
      </c>
      <c r="G42" s="189">
        <f t="shared" si="6"/>
        <v>3594.1871175917081</v>
      </c>
      <c r="H42" s="189">
        <f t="shared" si="7"/>
        <v>35075.672080577475</v>
      </c>
      <c r="I42" s="189">
        <f t="shared" si="1"/>
        <v>846.5865194711763</v>
      </c>
      <c r="J42" s="88">
        <f t="shared" si="2"/>
        <v>8261.8378435192099</v>
      </c>
      <c r="K42" s="189">
        <f t="shared" si="8"/>
        <v>542.84376461056308</v>
      </c>
      <c r="L42" s="88">
        <f t="shared" si="3"/>
        <v>5297.612298834485</v>
      </c>
      <c r="M42" s="89">
        <f t="shared" si="9"/>
        <v>40373.284379411962</v>
      </c>
      <c r="N42" s="89">
        <f t="shared" si="10"/>
        <v>313483.75637941196</v>
      </c>
      <c r="O42" s="89">
        <f t="shared" si="11"/>
        <v>32122.528576638175</v>
      </c>
      <c r="P42" s="90">
        <f t="shared" si="4"/>
        <v>0.95092315247871251</v>
      </c>
      <c r="Q42" s="227">
        <f>SUMIFS([1]sep25!$Q$7:$Q$363,[1]sep25!$B$7:$B$363,B42)</f>
        <v>10776.023187128441</v>
      </c>
      <c r="R42" s="93">
        <f t="shared" si="12"/>
        <v>0.12765634019150021</v>
      </c>
      <c r="S42" s="93">
        <f t="shared" si="12"/>
        <v>0.12314987464508473</v>
      </c>
      <c r="T42" s="92">
        <v>9759</v>
      </c>
      <c r="U42" s="1">
        <f>SUMIFS([1]sep25!$U$7:$U$363,[1]sep25!$B$7:$B$363,B42)</f>
        <v>242193</v>
      </c>
      <c r="V42" s="1">
        <f>SUMIFS([1]sep25!$V$7:$V$363,[1]sep25!$B$7:$B$363,B42)</f>
        <v>24916.975308641977</v>
      </c>
      <c r="W42" s="196"/>
      <c r="X42" s="89">
        <v>0</v>
      </c>
      <c r="Y42" s="89">
        <f t="shared" si="13"/>
        <v>0</v>
      </c>
      <c r="Z42" s="1"/>
      <c r="AA42" s="1"/>
    </row>
    <row r="43" spans="2:28">
      <c r="B43" s="200">
        <v>1532</v>
      </c>
      <c r="C43" t="s">
        <v>71</v>
      </c>
      <c r="D43" s="1">
        <f>SUMIFS([1]sep25!$D$7:$D$363,[1]sep25!$B$7:$B$363,B43)</f>
        <v>266806.97600000002</v>
      </c>
      <c r="E43" s="86">
        <f t="shared" si="5"/>
        <v>30412.284965234241</v>
      </c>
      <c r="F43" s="87">
        <f t="shared" si="0"/>
        <v>0.9002948140967334</v>
      </c>
      <c r="G43" s="189">
        <f t="shared" si="6"/>
        <v>2089.5790096967412</v>
      </c>
      <c r="H43" s="189">
        <f t="shared" si="7"/>
        <v>18331.87665206951</v>
      </c>
      <c r="I43" s="189">
        <f t="shared" si="1"/>
        <v>0</v>
      </c>
      <c r="J43" s="88">
        <f t="shared" si="2"/>
        <v>0</v>
      </c>
      <c r="K43" s="189">
        <f t="shared" si="8"/>
        <v>-303.74275486061322</v>
      </c>
      <c r="L43" s="88">
        <f t="shared" si="3"/>
        <v>-2664.7351883921597</v>
      </c>
      <c r="M43" s="89">
        <f t="shared" si="9"/>
        <v>15667.14146367735</v>
      </c>
      <c r="N43" s="89">
        <f t="shared" si="10"/>
        <v>282474.11746367736</v>
      </c>
      <c r="O43" s="89">
        <f t="shared" si="11"/>
        <v>32198.12122007037</v>
      </c>
      <c r="P43" s="90">
        <f t="shared" si="4"/>
        <v>0.95316092135874464</v>
      </c>
      <c r="Q43" s="227">
        <f>SUMIFS([1]sep25!$Q$7:$Q$363,[1]sep25!$B$7:$B$363,B43)</f>
        <v>5245.7465847056701</v>
      </c>
      <c r="R43" s="93">
        <f t="shared" si="12"/>
        <v>0.12324645100449634</v>
      </c>
      <c r="S43" s="93">
        <f t="shared" si="12"/>
        <v>0.11274762403739616</v>
      </c>
      <c r="T43" s="92">
        <v>8773</v>
      </c>
      <c r="U43" s="1">
        <f>SUMIFS([1]sep25!$U$7:$U$363,[1]sep25!$B$7:$B$363,B43)</f>
        <v>237532</v>
      </c>
      <c r="V43" s="1">
        <f>SUMIFS([1]sep25!$V$7:$V$363,[1]sep25!$B$7:$B$363,B43)</f>
        <v>27330.801979058797</v>
      </c>
      <c r="W43" s="196"/>
      <c r="X43" s="89">
        <v>0</v>
      </c>
      <c r="Y43" s="89">
        <f t="shared" si="13"/>
        <v>0</v>
      </c>
      <c r="Z43" s="1"/>
      <c r="AA43" s="1"/>
    </row>
    <row r="44" spans="2:28">
      <c r="B44" s="200">
        <v>1535</v>
      </c>
      <c r="C44" t="s">
        <v>72</v>
      </c>
      <c r="D44" s="1">
        <f>SUMIFS([1]sep25!$D$7:$D$363,[1]sep25!$B$7:$B$363,B44)</f>
        <v>231438.77299999999</v>
      </c>
      <c r="E44" s="86">
        <f t="shared" si="5"/>
        <v>31957.853217343276</v>
      </c>
      <c r="F44" s="87">
        <f t="shared" si="0"/>
        <v>0.94604826813009424</v>
      </c>
      <c r="G44" s="189">
        <f t="shared" si="6"/>
        <v>1131.3266933891398</v>
      </c>
      <c r="H44" s="189">
        <f t="shared" si="7"/>
        <v>8193.0679135241498</v>
      </c>
      <c r="I44" s="189">
        <f t="shared" si="1"/>
        <v>0</v>
      </c>
      <c r="J44" s="88">
        <f t="shared" si="2"/>
        <v>0</v>
      </c>
      <c r="K44" s="189">
        <f t="shared" si="8"/>
        <v>-303.74275486061322</v>
      </c>
      <c r="L44" s="88">
        <f t="shared" si="3"/>
        <v>-2199.7050307005611</v>
      </c>
      <c r="M44" s="89">
        <f t="shared" si="9"/>
        <v>5993.3628828235887</v>
      </c>
      <c r="N44" s="89">
        <f t="shared" si="10"/>
        <v>237432.13588282358</v>
      </c>
      <c r="O44" s="89">
        <f t="shared" si="11"/>
        <v>32785.437155871805</v>
      </c>
      <c r="P44" s="90">
        <f t="shared" si="4"/>
        <v>0.97054723389142183</v>
      </c>
      <c r="Q44" s="227">
        <f>SUMIFS([1]sep25!$Q$7:$Q$363,[1]sep25!$B$7:$B$363,B44)</f>
        <v>700.32535943444327</v>
      </c>
      <c r="R44" s="93">
        <f t="shared" si="12"/>
        <v>0.16600301779947496</v>
      </c>
      <c r="S44" s="93">
        <f t="shared" si="12"/>
        <v>0.15070747973113063</v>
      </c>
      <c r="T44" s="92">
        <v>7242</v>
      </c>
      <c r="U44" s="1">
        <f>SUMIFS([1]sep25!$U$7:$U$363,[1]sep25!$B$7:$B$363,B44)</f>
        <v>198489</v>
      </c>
      <c r="V44" s="1">
        <f>SUMIFS([1]sep25!$V$7:$V$363,[1]sep25!$B$7:$B$363,B44)</f>
        <v>27772.352035819225</v>
      </c>
      <c r="W44" s="196"/>
      <c r="X44" s="89">
        <v>0</v>
      </c>
      <c r="Y44" s="89">
        <f t="shared" si="13"/>
        <v>0</v>
      </c>
      <c r="Z44" s="1"/>
      <c r="AA44" s="1"/>
    </row>
    <row r="45" spans="2:28">
      <c r="B45" s="200">
        <v>1539</v>
      </c>
      <c r="C45" t="s">
        <v>73</v>
      </c>
      <c r="D45" s="1">
        <f>SUMIFS([1]sep25!$D$7:$D$363,[1]sep25!$B$7:$B$363,B45)</f>
        <v>220560.071</v>
      </c>
      <c r="E45" s="86">
        <f t="shared" si="5"/>
        <v>30650.371178432462</v>
      </c>
      <c r="F45" s="87">
        <f t="shared" si="0"/>
        <v>0.90734287981410122</v>
      </c>
      <c r="G45" s="189">
        <f t="shared" si="6"/>
        <v>1941.9655575138443</v>
      </c>
      <c r="H45" s="189">
        <f t="shared" si="7"/>
        <v>13974.384151869623</v>
      </c>
      <c r="I45" s="189">
        <f t="shared" si="1"/>
        <v>0</v>
      </c>
      <c r="J45" s="88">
        <f t="shared" si="2"/>
        <v>0</v>
      </c>
      <c r="K45" s="189">
        <f t="shared" si="8"/>
        <v>-303.74275486061322</v>
      </c>
      <c r="L45" s="88">
        <f t="shared" si="3"/>
        <v>-2185.7328639769726</v>
      </c>
      <c r="M45" s="89">
        <f t="shared" si="9"/>
        <v>11788.65128789265</v>
      </c>
      <c r="N45" s="89">
        <f t="shared" si="10"/>
        <v>232348.72228789266</v>
      </c>
      <c r="O45" s="89">
        <f t="shared" si="11"/>
        <v>32288.593981085698</v>
      </c>
      <c r="P45" s="90">
        <f t="shared" si="4"/>
        <v>0.95583918633134446</v>
      </c>
      <c r="Q45" s="227">
        <f>SUMIFS([1]sep25!$Q$7:$Q$363,[1]sep25!$B$7:$B$363,B45)</f>
        <v>2511.4607565327842</v>
      </c>
      <c r="R45" s="93">
        <f t="shared" si="12"/>
        <v>0.12008323938369032</v>
      </c>
      <c r="S45" s="93">
        <f t="shared" si="12"/>
        <v>0.13611555923590268</v>
      </c>
      <c r="T45" s="92">
        <v>7196</v>
      </c>
      <c r="U45" s="1">
        <f>SUMIFS([1]sep25!$U$7:$U$363,[1]sep25!$B$7:$B$363,B45)</f>
        <v>196914</v>
      </c>
      <c r="V45" s="1">
        <f>SUMIFS([1]sep25!$V$7:$V$363,[1]sep25!$B$7:$B$363,B45)</f>
        <v>26978.216193999178</v>
      </c>
      <c r="W45" s="196"/>
      <c r="X45" s="89">
        <v>0</v>
      </c>
      <c r="Y45" s="89">
        <f t="shared" si="13"/>
        <v>0</v>
      </c>
      <c r="Z45" s="1"/>
      <c r="AA45" s="1"/>
    </row>
    <row r="46" spans="2:28">
      <c r="B46" s="200">
        <v>1547</v>
      </c>
      <c r="C46" t="s">
        <v>74</v>
      </c>
      <c r="D46" s="1">
        <f>SUMIFS([1]sep25!$D$7:$D$363,[1]sep25!$B$7:$B$363,B46)</f>
        <v>119708.82799999999</v>
      </c>
      <c r="E46" s="86">
        <f t="shared" si="5"/>
        <v>31845.923915935087</v>
      </c>
      <c r="F46" s="87">
        <f t="shared" si="0"/>
        <v>0.94273482523297369</v>
      </c>
      <c r="G46" s="189">
        <f t="shared" si="6"/>
        <v>1200.7228602622167</v>
      </c>
      <c r="H46" s="189">
        <f t="shared" si="7"/>
        <v>4513.517231725672</v>
      </c>
      <c r="I46" s="189">
        <f t="shared" si="1"/>
        <v>0</v>
      </c>
      <c r="J46" s="88">
        <f t="shared" si="2"/>
        <v>0</v>
      </c>
      <c r="K46" s="189">
        <f t="shared" si="8"/>
        <v>-303.74275486061322</v>
      </c>
      <c r="L46" s="88">
        <f t="shared" si="3"/>
        <v>-1141.769015521045</v>
      </c>
      <c r="M46" s="89">
        <f t="shared" si="9"/>
        <v>3371.7482162046272</v>
      </c>
      <c r="N46" s="89">
        <f t="shared" si="10"/>
        <v>123080.57621620462</v>
      </c>
      <c r="O46" s="89">
        <f t="shared" si="11"/>
        <v>32742.904021336693</v>
      </c>
      <c r="P46" s="90">
        <f t="shared" si="4"/>
        <v>0.96928812559051603</v>
      </c>
      <c r="Q46" s="227">
        <f>SUMIFS([1]sep25!$Q$7:$Q$363,[1]sep25!$B$7:$B$363,B46)</f>
        <v>948.85490842228228</v>
      </c>
      <c r="R46" s="93">
        <f t="shared" si="12"/>
        <v>0.18776433000942594</v>
      </c>
      <c r="S46" s="94">
        <f t="shared" si="12"/>
        <v>0.16217004676101851</v>
      </c>
      <c r="T46" s="92">
        <v>3759</v>
      </c>
      <c r="U46" s="1">
        <f>SUMIFS([1]sep25!$U$7:$U$363,[1]sep25!$B$7:$B$363,B46)</f>
        <v>100785</v>
      </c>
      <c r="V46" s="1">
        <f>SUMIFS([1]sep25!$V$7:$V$363,[1]sep25!$B$7:$B$363,B46)</f>
        <v>27402.120717781403</v>
      </c>
      <c r="W46" s="196"/>
      <c r="X46" s="89">
        <v>0</v>
      </c>
      <c r="Y46" s="89">
        <f t="shared" si="13"/>
        <v>0</v>
      </c>
      <c r="Z46" s="1"/>
      <c r="AA46" s="1"/>
    </row>
    <row r="47" spans="2:28">
      <c r="B47" s="200">
        <v>1554</v>
      </c>
      <c r="C47" t="s">
        <v>75</v>
      </c>
      <c r="D47" s="1">
        <f>SUMIFS([1]sep25!$D$7:$D$363,[1]sep25!$B$7:$B$363,B47)</f>
        <v>192150.076</v>
      </c>
      <c r="E47" s="86">
        <f t="shared" si="5"/>
        <v>32067.769692923895</v>
      </c>
      <c r="F47" s="87">
        <f t="shared" si="0"/>
        <v>0.94930212534806213</v>
      </c>
      <c r="G47" s="189">
        <f t="shared" si="6"/>
        <v>1063.1784785291557</v>
      </c>
      <c r="H47" s="189">
        <f t="shared" si="7"/>
        <v>6370.5654433467007</v>
      </c>
      <c r="I47" s="189">
        <f t="shared" si="1"/>
        <v>0</v>
      </c>
      <c r="J47" s="88">
        <f t="shared" si="2"/>
        <v>0</v>
      </c>
      <c r="K47" s="189">
        <f t="shared" si="8"/>
        <v>-303.74275486061322</v>
      </c>
      <c r="L47" s="88">
        <f t="shared" si="3"/>
        <v>-1820.0265871247946</v>
      </c>
      <c r="M47" s="89">
        <f t="shared" si="9"/>
        <v>4550.5388562219059</v>
      </c>
      <c r="N47" s="89">
        <f t="shared" si="10"/>
        <v>196700.61485622192</v>
      </c>
      <c r="O47" s="89">
        <f t="shared" si="11"/>
        <v>32827.205416592442</v>
      </c>
      <c r="P47" s="90">
        <f t="shared" si="4"/>
        <v>0.9717836996342496</v>
      </c>
      <c r="Q47" s="227">
        <f>SUMIFS([1]sep25!$Q$7:$Q$363,[1]sep25!$B$7:$B$363,B47)</f>
        <v>1738.7232675409273</v>
      </c>
      <c r="R47" s="93">
        <f t="shared" si="12"/>
        <v>0.1786685068977997</v>
      </c>
      <c r="S47" s="94">
        <f t="shared" si="12"/>
        <v>0.17139034689192192</v>
      </c>
      <c r="T47" s="92">
        <v>5992</v>
      </c>
      <c r="U47" s="1">
        <f>SUMIFS([1]sep25!$U$7:$U$363,[1]sep25!$B$7:$B$363,B47)</f>
        <v>163023</v>
      </c>
      <c r="V47" s="1">
        <f>SUMIFS([1]sep25!$V$7:$V$363,[1]sep25!$B$7:$B$363,B47)</f>
        <v>27375.81863979849</v>
      </c>
      <c r="W47" s="196"/>
      <c r="X47" s="89">
        <v>0</v>
      </c>
      <c r="Y47" s="89">
        <f t="shared" si="13"/>
        <v>0</v>
      </c>
      <c r="Z47" s="1"/>
      <c r="AA47" s="1"/>
    </row>
    <row r="48" spans="2:28">
      <c r="B48" s="200">
        <v>1557</v>
      </c>
      <c r="C48" t="s">
        <v>76</v>
      </c>
      <c r="D48" s="1">
        <f>SUMIFS([1]sep25!$D$7:$D$363,[1]sep25!$B$7:$B$363,B48)</f>
        <v>74195.237999999998</v>
      </c>
      <c r="E48" s="86">
        <f t="shared" si="5"/>
        <v>27398.536927621863</v>
      </c>
      <c r="F48" s="87">
        <f t="shared" si="0"/>
        <v>0.81107883666003988</v>
      </c>
      <c r="G48" s="189">
        <f t="shared" si="6"/>
        <v>3958.1027930164159</v>
      </c>
      <c r="H48" s="189">
        <f t="shared" si="7"/>
        <v>10718.542363488454</v>
      </c>
      <c r="I48" s="189">
        <f t="shared" si="1"/>
        <v>1052.022787856092</v>
      </c>
      <c r="J48" s="88">
        <f t="shared" si="2"/>
        <v>2848.8777095142973</v>
      </c>
      <c r="K48" s="189">
        <f t="shared" si="8"/>
        <v>748.28003299547879</v>
      </c>
      <c r="L48" s="88">
        <f t="shared" si="3"/>
        <v>2026.3423293517565</v>
      </c>
      <c r="M48" s="89">
        <f t="shared" si="9"/>
        <v>12744.884692840211</v>
      </c>
      <c r="N48" s="89">
        <f t="shared" si="10"/>
        <v>86940.122692840203</v>
      </c>
      <c r="O48" s="89">
        <f t="shared" si="11"/>
        <v>32104.919753633752</v>
      </c>
      <c r="P48" s="90">
        <f t="shared" si="4"/>
        <v>0.95040187852473801</v>
      </c>
      <c r="Q48" s="227">
        <f>SUMIFS([1]sep25!$Q$7:$Q$363,[1]sep25!$B$7:$B$363,B48)</f>
        <v>2244.0870196325377</v>
      </c>
      <c r="R48" s="93">
        <f t="shared" si="12"/>
        <v>0.14375270541082161</v>
      </c>
      <c r="S48" s="94">
        <f t="shared" si="12"/>
        <v>0.14037382001817519</v>
      </c>
      <c r="T48" s="92">
        <v>2708</v>
      </c>
      <c r="U48" s="1">
        <f>SUMIFS([1]sep25!$U$7:$U$363,[1]sep25!$B$7:$B$363,B48)</f>
        <v>64870</v>
      </c>
      <c r="V48" s="1">
        <f>SUMIFS([1]sep25!$V$7:$V$363,[1]sep25!$B$7:$B$363,B48)</f>
        <v>24025.925925925927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0">
        <v>1560</v>
      </c>
      <c r="C49" t="s">
        <v>77</v>
      </c>
      <c r="D49" s="1">
        <f>SUMIFS([1]sep25!$D$7:$D$363,[1]sep25!$B$7:$B$363,B49)</f>
        <v>84125.032000000007</v>
      </c>
      <c r="E49" s="86">
        <f t="shared" si="5"/>
        <v>27339.951901202472</v>
      </c>
      <c r="F49" s="87">
        <f t="shared" si="0"/>
        <v>0.8093445442341537</v>
      </c>
      <c r="G49" s="189">
        <f t="shared" si="6"/>
        <v>3994.425509396438</v>
      </c>
      <c r="H49" s="189">
        <f t="shared" si="7"/>
        <v>12290.84729241284</v>
      </c>
      <c r="I49" s="189">
        <f t="shared" si="1"/>
        <v>1072.5275471028788</v>
      </c>
      <c r="J49" s="88">
        <f t="shared" si="2"/>
        <v>3300.1672624355579</v>
      </c>
      <c r="K49" s="189">
        <f t="shared" si="8"/>
        <v>768.78479224226555</v>
      </c>
      <c r="L49" s="88">
        <f t="shared" si="3"/>
        <v>2365.550805729451</v>
      </c>
      <c r="M49" s="89">
        <f t="shared" si="9"/>
        <v>14656.39809814229</v>
      </c>
      <c r="N49" s="89">
        <f t="shared" si="10"/>
        <v>98781.4300981423</v>
      </c>
      <c r="O49" s="89">
        <f t="shared" si="11"/>
        <v>32103.162202841177</v>
      </c>
      <c r="P49" s="90">
        <f t="shared" si="4"/>
        <v>0.95034984975196157</v>
      </c>
      <c r="Q49" s="227">
        <f>SUMIFS([1]sep25!$Q$7:$Q$363,[1]sep25!$B$7:$B$363,B49)</f>
        <v>2260.8135094901336</v>
      </c>
      <c r="R49" s="93">
        <f t="shared" si="12"/>
        <v>0.14869982931658368</v>
      </c>
      <c r="S49" s="94">
        <f t="shared" si="12"/>
        <v>0.13526037729988008</v>
      </c>
      <c r="T49" s="92">
        <v>3077</v>
      </c>
      <c r="U49" s="1">
        <f>SUMIFS([1]sep25!$U$7:$U$363,[1]sep25!$B$7:$B$363,B49)</f>
        <v>73235</v>
      </c>
      <c r="V49" s="1">
        <f>SUMIFS([1]sep25!$V$7:$V$363,[1]sep25!$B$7:$B$363,B49)</f>
        <v>24082.538638605722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0">
        <v>1563</v>
      </c>
      <c r="C50" t="s">
        <v>78</v>
      </c>
      <c r="D50" s="1">
        <f>SUMIFS([1]sep25!$D$7:$D$363,[1]sep25!$B$7:$B$363,B50)</f>
        <v>244662.255</v>
      </c>
      <c r="E50" s="86">
        <f t="shared" si="5"/>
        <v>34013.937856249126</v>
      </c>
      <c r="F50" s="87">
        <f t="shared" si="0"/>
        <v>1.0069145377927307</v>
      </c>
      <c r="G50" s="189">
        <f t="shared" si="6"/>
        <v>-143.44578273248698</v>
      </c>
      <c r="H50" s="189">
        <f t="shared" si="7"/>
        <v>-1031.8055151947788</v>
      </c>
      <c r="I50" s="189">
        <f t="shared" si="1"/>
        <v>0</v>
      </c>
      <c r="J50" s="88">
        <f t="shared" si="2"/>
        <v>0</v>
      </c>
      <c r="K50" s="189">
        <f t="shared" si="8"/>
        <v>-303.74275486061322</v>
      </c>
      <c r="L50" s="88">
        <f t="shared" si="3"/>
        <v>-2184.8216357123906</v>
      </c>
      <c r="M50" s="89">
        <f t="shared" si="9"/>
        <v>-3216.6271509071694</v>
      </c>
      <c r="N50" s="89">
        <f t="shared" si="10"/>
        <v>241445.62784909282</v>
      </c>
      <c r="O50" s="89">
        <f t="shared" si="11"/>
        <v>33566.749318656031</v>
      </c>
      <c r="P50" s="90">
        <f t="shared" si="4"/>
        <v>0.99367641636322379</v>
      </c>
      <c r="Q50" s="227">
        <f>SUMIFS([1]sep25!$Q$7:$Q$363,[1]sep25!$B$7:$B$363,B50)</f>
        <v>550.71485895226442</v>
      </c>
      <c r="R50" s="93">
        <f t="shared" si="12"/>
        <v>8.0429831882675593E-2</v>
      </c>
      <c r="S50" s="94">
        <f t="shared" si="12"/>
        <v>8.5536826778269848E-2</v>
      </c>
      <c r="T50" s="92">
        <v>7193</v>
      </c>
      <c r="U50" s="1">
        <f>SUMIFS([1]sep25!$U$7:$U$363,[1]sep25!$B$7:$B$363,B50)</f>
        <v>226449</v>
      </c>
      <c r="V50" s="1">
        <f>SUMIFS([1]sep25!$V$7:$V$363,[1]sep25!$B$7:$B$363,B50)</f>
        <v>31333.748443337485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0">
        <v>1566</v>
      </c>
      <c r="C51" t="s">
        <v>79</v>
      </c>
      <c r="D51" s="1">
        <f>SUMIFS([1]sep25!$D$7:$D$363,[1]sep25!$B$7:$B$363,B51)</f>
        <v>165020.79199999999</v>
      </c>
      <c r="E51" s="86">
        <f t="shared" si="5"/>
        <v>27734.586890756302</v>
      </c>
      <c r="F51" s="87">
        <f t="shared" si="0"/>
        <v>0.82102692308081315</v>
      </c>
      <c r="G51" s="189">
        <f t="shared" si="6"/>
        <v>3749.7518158730636</v>
      </c>
      <c r="H51" s="189">
        <f t="shared" si="7"/>
        <v>22311.02330444473</v>
      </c>
      <c r="I51" s="189">
        <f t="shared" si="1"/>
        <v>934.40530075903837</v>
      </c>
      <c r="J51" s="88">
        <f t="shared" si="2"/>
        <v>5559.7115395162782</v>
      </c>
      <c r="K51" s="189">
        <f t="shared" si="8"/>
        <v>630.66254589842515</v>
      </c>
      <c r="L51" s="88">
        <f t="shared" si="3"/>
        <v>3752.4421480956298</v>
      </c>
      <c r="M51" s="89">
        <f t="shared" si="9"/>
        <v>26063.46545254036</v>
      </c>
      <c r="N51" s="89">
        <f t="shared" si="10"/>
        <v>191084.25745254033</v>
      </c>
      <c r="O51" s="89">
        <f t="shared" si="11"/>
        <v>32115.001252527789</v>
      </c>
      <c r="P51" s="90">
        <f t="shared" si="4"/>
        <v>0.95070032111736125</v>
      </c>
      <c r="Q51" s="227">
        <f>SUMIFS([1]sep25!$Q$7:$Q$363,[1]sep25!$B$7:$B$363,B51)</f>
        <v>6075.5529999533464</v>
      </c>
      <c r="R51" s="93">
        <f t="shared" si="12"/>
        <v>0.1146739617951419</v>
      </c>
      <c r="S51" s="94">
        <f t="shared" si="12"/>
        <v>0.11523598228008076</v>
      </c>
      <c r="T51" s="92">
        <v>5950</v>
      </c>
      <c r="U51" s="1">
        <f>SUMIFS([1]sep25!$U$7:$U$363,[1]sep25!$B$7:$B$363,B51)</f>
        <v>148044</v>
      </c>
      <c r="V51" s="1">
        <f>SUMIFS([1]sep25!$V$7:$V$363,[1]sep25!$B$7:$B$363,B51)</f>
        <v>24868.805644213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0">
        <v>1573</v>
      </c>
      <c r="C52" t="s">
        <v>80</v>
      </c>
      <c r="D52" s="1">
        <f>SUMIFS([1]sep25!$D$7:$D$363,[1]sep25!$B$7:$B$363,B52)</f>
        <v>66399.148000000001</v>
      </c>
      <c r="E52" s="86">
        <f t="shared" si="5"/>
        <v>30626.913284132843</v>
      </c>
      <c r="F52" s="87">
        <f t="shared" si="0"/>
        <v>0.9066484558136777</v>
      </c>
      <c r="G52" s="189">
        <f t="shared" si="6"/>
        <v>1956.5094519796082</v>
      </c>
      <c r="H52" s="189">
        <f t="shared" si="7"/>
        <v>4241.7124918917898</v>
      </c>
      <c r="I52" s="189">
        <f t="shared" si="1"/>
        <v>0</v>
      </c>
      <c r="J52" s="88">
        <f t="shared" si="2"/>
        <v>0</v>
      </c>
      <c r="K52" s="189">
        <f t="shared" si="8"/>
        <v>-303.74275486061322</v>
      </c>
      <c r="L52" s="88">
        <f t="shared" si="3"/>
        <v>-658.51429253780941</v>
      </c>
      <c r="M52" s="89">
        <f t="shared" si="9"/>
        <v>3583.1981993539803</v>
      </c>
      <c r="N52" s="89">
        <f t="shared" si="10"/>
        <v>69982.346199353982</v>
      </c>
      <c r="O52" s="89">
        <f t="shared" si="11"/>
        <v>32279.67998125184</v>
      </c>
      <c r="P52" s="90">
        <f t="shared" si="4"/>
        <v>0.9555753052111835</v>
      </c>
      <c r="Q52" s="227">
        <f>SUMIFS([1]sep25!$Q$7:$Q$363,[1]sep25!$B$7:$B$363,B52)</f>
        <v>803.09711154016713</v>
      </c>
      <c r="R52" s="93">
        <f t="shared" si="12"/>
        <v>0.16577677897361168</v>
      </c>
      <c r="S52" s="94">
        <f t="shared" si="12"/>
        <v>0.16093729972510504</v>
      </c>
      <c r="T52" s="92">
        <v>2168</v>
      </c>
      <c r="U52" s="1">
        <f>SUMIFS([1]sep25!$U$7:$U$363,[1]sep25!$B$7:$B$363,B52)</f>
        <v>56957</v>
      </c>
      <c r="V52" s="1">
        <f>SUMIFS([1]sep25!$V$7:$V$363,[1]sep25!$B$7:$B$363,B52)</f>
        <v>26381.194997684113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0">
        <v>1576</v>
      </c>
      <c r="C53" t="s">
        <v>81</v>
      </c>
      <c r="D53" s="1">
        <f>SUMIFS([1]sep25!$D$7:$D$363,[1]sep25!$B$7:$B$363,B53)</f>
        <v>103494.322</v>
      </c>
      <c r="E53" s="86">
        <f t="shared" si="5"/>
        <v>30493.318208603418</v>
      </c>
      <c r="F53" s="87">
        <f t="shared" si="0"/>
        <v>0.90269364104637251</v>
      </c>
      <c r="G53" s="189">
        <f t="shared" si="6"/>
        <v>2039.3383988078519</v>
      </c>
      <c r="H53" s="189">
        <f t="shared" si="7"/>
        <v>6921.5145255538491</v>
      </c>
      <c r="I53" s="189">
        <f t="shared" si="1"/>
        <v>0</v>
      </c>
      <c r="J53" s="88">
        <f t="shared" si="2"/>
        <v>0</v>
      </c>
      <c r="K53" s="189">
        <f t="shared" si="8"/>
        <v>-303.74275486061322</v>
      </c>
      <c r="L53" s="88">
        <f t="shared" si="3"/>
        <v>-1030.9029099969214</v>
      </c>
      <c r="M53" s="89">
        <f t="shared" si="9"/>
        <v>5890.611615556928</v>
      </c>
      <c r="N53" s="89">
        <f t="shared" si="10"/>
        <v>109384.93361555693</v>
      </c>
      <c r="O53" s="89">
        <f t="shared" si="11"/>
        <v>32228.913852550653</v>
      </c>
      <c r="P53" s="90">
        <f t="shared" si="4"/>
        <v>0.95407247559960739</v>
      </c>
      <c r="Q53" s="227">
        <f>SUMIFS([1]sep25!$Q$7:$Q$363,[1]sep25!$B$7:$B$363,B53)</f>
        <v>973.90629678039932</v>
      </c>
      <c r="R53" s="93">
        <f t="shared" si="12"/>
        <v>0.1357650867508752</v>
      </c>
      <c r="S53" s="94">
        <f t="shared" si="12"/>
        <v>0.14045003407394893</v>
      </c>
      <c r="T53" s="92">
        <v>3394</v>
      </c>
      <c r="U53" s="1">
        <f>SUMIFS([1]sep25!$U$7:$U$363,[1]sep25!$B$7:$B$363,B53)</f>
        <v>91123</v>
      </c>
      <c r="V53" s="1">
        <f>SUMIFS([1]sep25!$V$7:$V$363,[1]sep25!$B$7:$B$363,B53)</f>
        <v>26737.969483568075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0">
        <v>1577</v>
      </c>
      <c r="C54" t="s">
        <v>82</v>
      </c>
      <c r="D54" s="1">
        <f>SUMIFS([1]sep25!$D$7:$D$363,[1]sep25!$B$7:$B$363,B54)</f>
        <v>297015.11099999998</v>
      </c>
      <c r="E54" s="86">
        <f t="shared" si="5"/>
        <v>26683.59635252897</v>
      </c>
      <c r="F54" s="87">
        <f t="shared" si="0"/>
        <v>0.78991445217267686</v>
      </c>
      <c r="G54" s="189">
        <f t="shared" si="6"/>
        <v>4401.3659495740094</v>
      </c>
      <c r="H54" s="189">
        <f t="shared" si="7"/>
        <v>48991.604384708298</v>
      </c>
      <c r="I54" s="189">
        <f t="shared" si="1"/>
        <v>1302.2519891386046</v>
      </c>
      <c r="J54" s="88">
        <f t="shared" si="2"/>
        <v>14495.366891101807</v>
      </c>
      <c r="K54" s="189">
        <f t="shared" si="8"/>
        <v>998.50923427799137</v>
      </c>
      <c r="L54" s="88">
        <f t="shared" si="3"/>
        <v>11114.406286748323</v>
      </c>
      <c r="M54" s="89">
        <f t="shared" si="9"/>
        <v>60106.010671456621</v>
      </c>
      <c r="N54" s="89">
        <f t="shared" si="10"/>
        <v>357121.12167145661</v>
      </c>
      <c r="O54" s="89">
        <f t="shared" si="11"/>
        <v>32083.471536380977</v>
      </c>
      <c r="P54" s="90">
        <f t="shared" si="4"/>
        <v>0.94976694699011743</v>
      </c>
      <c r="Q54" s="227">
        <f>SUMIFS([1]sep25!$Q$7:$Q$363,[1]sep25!$B$7:$B$363,B54)</f>
        <v>12762.425348035431</v>
      </c>
      <c r="R54" s="93">
        <f t="shared" si="12"/>
        <v>0.15629921710457154</v>
      </c>
      <c r="S54" s="94">
        <f t="shared" si="12"/>
        <v>0.15235173976650895</v>
      </c>
      <c r="T54" s="92">
        <v>11131</v>
      </c>
      <c r="U54" s="1">
        <f>SUMIFS([1]sep25!$U$7:$U$363,[1]sep25!$B$7:$B$363,B54)</f>
        <v>256867</v>
      </c>
      <c r="V54" s="1">
        <f>SUMIFS([1]sep25!$V$7:$V$363,[1]sep25!$B$7:$B$363,B54)</f>
        <v>23155.773911475706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0">
        <v>1578</v>
      </c>
      <c r="C55" t="s">
        <v>83</v>
      </c>
      <c r="D55" s="1">
        <f>SUMIFS([1]sep25!$D$7:$D$363,[1]sep25!$B$7:$B$363,B55)</f>
        <v>77597.650999999998</v>
      </c>
      <c r="E55" s="86">
        <f t="shared" si="5"/>
        <v>30964.745011971267</v>
      </c>
      <c r="F55" s="87">
        <f t="shared" si="0"/>
        <v>0.91664928781160093</v>
      </c>
      <c r="G55" s="189">
        <f t="shared" si="6"/>
        <v>1747.0537807197857</v>
      </c>
      <c r="H55" s="189">
        <f t="shared" si="7"/>
        <v>4378.116774483783</v>
      </c>
      <c r="I55" s="189">
        <f t="shared" si="1"/>
        <v>0</v>
      </c>
      <c r="J55" s="88">
        <f t="shared" si="2"/>
        <v>0</v>
      </c>
      <c r="K55" s="189">
        <f t="shared" si="8"/>
        <v>-303.74275486061322</v>
      </c>
      <c r="L55" s="88">
        <f t="shared" si="3"/>
        <v>-761.17934368069666</v>
      </c>
      <c r="M55" s="89">
        <f t="shared" si="9"/>
        <v>3616.9374308030865</v>
      </c>
      <c r="N55" s="89">
        <f t="shared" si="10"/>
        <v>81214.58843080308</v>
      </c>
      <c r="O55" s="89">
        <f t="shared" si="11"/>
        <v>32408.05603783044</v>
      </c>
      <c r="P55" s="90">
        <f t="shared" si="4"/>
        <v>0.95937562137039423</v>
      </c>
      <c r="Q55" s="227">
        <f>SUMIFS([1]sep25!$Q$7:$Q$363,[1]sep25!$B$7:$B$363,B55)</f>
        <v>1614.9593189481889</v>
      </c>
      <c r="R55" s="93">
        <f t="shared" si="12"/>
        <v>0.10067590070921983</v>
      </c>
      <c r="S55" s="93">
        <f t="shared" si="12"/>
        <v>9.4526873330955968E-2</v>
      </c>
      <c r="T55" s="92">
        <v>2506</v>
      </c>
      <c r="U55" s="1">
        <f>SUMIFS([1]sep25!$U$7:$U$363,[1]sep25!$B$7:$B$363,B55)</f>
        <v>70500</v>
      </c>
      <c r="V55" s="1">
        <f>SUMIFS([1]sep25!$V$7:$V$363,[1]sep25!$B$7:$B$363,B55)</f>
        <v>28290.529695024077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0">
        <v>1579</v>
      </c>
      <c r="C56" t="s">
        <v>84</v>
      </c>
      <c r="D56" s="1">
        <f>SUMIFS([1]sep25!$D$7:$D$363,[1]sep25!$B$7:$B$363,B56)</f>
        <v>391737.06400000001</v>
      </c>
      <c r="E56" s="86">
        <f t="shared" si="5"/>
        <v>29103.793759286778</v>
      </c>
      <c r="F56" s="87">
        <f t="shared" si="0"/>
        <v>0.86155955141087004</v>
      </c>
      <c r="G56" s="189">
        <f t="shared" si="6"/>
        <v>2900.8435573841684</v>
      </c>
      <c r="H56" s="189">
        <f t="shared" si="7"/>
        <v>39045.354282390908</v>
      </c>
      <c r="I56" s="189">
        <f t="shared" si="1"/>
        <v>455.18289677337157</v>
      </c>
      <c r="J56" s="88">
        <f t="shared" si="2"/>
        <v>6126.7617905695815</v>
      </c>
      <c r="K56" s="189">
        <f t="shared" si="8"/>
        <v>151.44014191275835</v>
      </c>
      <c r="L56" s="88">
        <f t="shared" si="3"/>
        <v>2038.3843101457273</v>
      </c>
      <c r="M56" s="89">
        <f t="shared" si="9"/>
        <v>41083.738592536632</v>
      </c>
      <c r="N56" s="89">
        <f t="shared" si="10"/>
        <v>432820.80259253667</v>
      </c>
      <c r="O56" s="89">
        <f t="shared" si="11"/>
        <v>32156.077458583703</v>
      </c>
      <c r="P56" s="90">
        <f t="shared" si="4"/>
        <v>0.9519162999672629</v>
      </c>
      <c r="Q56" s="227">
        <f>SUMIFS([1]sep25!$Q$7:$Q$363,[1]sep25!$B$7:$B$363,B56)</f>
        <v>7603.2814177599066</v>
      </c>
      <c r="R56" s="93">
        <f t="shared" si="12"/>
        <v>0.16673833818807821</v>
      </c>
      <c r="S56" s="93">
        <f t="shared" si="12"/>
        <v>0.16474465454927259</v>
      </c>
      <c r="T56" s="92">
        <v>13460</v>
      </c>
      <c r="U56" s="1">
        <f>SUMIFS([1]sep25!$U$7:$U$363,[1]sep25!$B$7:$B$363,B56)</f>
        <v>335754</v>
      </c>
      <c r="V56" s="1">
        <f>SUMIFS([1]sep25!$V$7:$V$363,[1]sep25!$B$7:$B$363,B56)</f>
        <v>24987.273945077024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0">
        <v>1580</v>
      </c>
      <c r="C57" s="222" t="s">
        <v>85</v>
      </c>
      <c r="D57" s="1">
        <f>SUMIFS([1]sep25!$D$7:$D$363,[1]sep25!$B$7:$B$363,B57)</f>
        <v>278068.90230229776</v>
      </c>
      <c r="E57" s="86">
        <f t="shared" si="5"/>
        <v>29553.502210893588</v>
      </c>
      <c r="F57" s="87">
        <f t="shared" si="0"/>
        <v>0.87487226985014255</v>
      </c>
      <c r="G57" s="189">
        <f t="shared" si="6"/>
        <v>2622.0243173879462</v>
      </c>
      <c r="H57" s="189">
        <f t="shared" si="7"/>
        <v>24670.626802303188</v>
      </c>
      <c r="I57" s="189">
        <f t="shared" si="1"/>
        <v>297.78493871098817</v>
      </c>
      <c r="J57" s="88">
        <f t="shared" si="2"/>
        <v>2801.8584883316876</v>
      </c>
      <c r="K57" s="189">
        <f t="shared" si="8"/>
        <v>-5.9578161496250459</v>
      </c>
      <c r="L57" s="88">
        <f t="shared" si="3"/>
        <v>-56.057092151822054</v>
      </c>
      <c r="M57" s="89">
        <f t="shared" si="9"/>
        <v>24614.569710151365</v>
      </c>
      <c r="N57" s="89">
        <f t="shared" si="10"/>
        <v>302683.47201244911</v>
      </c>
      <c r="O57" s="89">
        <f t="shared" si="11"/>
        <v>32169.568712131906</v>
      </c>
      <c r="P57" s="90">
        <f t="shared" si="4"/>
        <v>0.9523156815204411</v>
      </c>
      <c r="Q57" s="227">
        <f>SUMIFS([1]sep25!$Q$7:$Q$363,[1]sep25!$B$7:$B$363,B57)</f>
        <v>5964.8565376294755</v>
      </c>
      <c r="R57" s="93">
        <f t="shared" si="12"/>
        <v>9.9860284400407298E-2</v>
      </c>
      <c r="S57" s="93">
        <f t="shared" si="12"/>
        <v>9.3781770765714811E-2</v>
      </c>
      <c r="T57" s="92">
        <v>9409</v>
      </c>
      <c r="U57" s="1">
        <f>SUMIFS([1]sep25!$U$7:$U$363,[1]sep25!$B$7:$B$363,B57)</f>
        <v>252822.02316623152</v>
      </c>
      <c r="V57" s="1">
        <f>SUMIFS([1]sep25!$V$7:$V$363,[1]sep25!$B$7:$B$363,B57)</f>
        <v>27019.560026315223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0">
        <v>1804</v>
      </c>
      <c r="C58" t="s">
        <v>86</v>
      </c>
      <c r="D58" s="1">
        <f>SUMIFS([1]sep25!$D$7:$D$363,[1]sep25!$B$7:$B$363,B58)</f>
        <v>1764302.1040000001</v>
      </c>
      <c r="E58" s="86">
        <f t="shared" si="5"/>
        <v>32839.499376454165</v>
      </c>
      <c r="F58" s="87">
        <f t="shared" si="0"/>
        <v>0.97214763770469881</v>
      </c>
      <c r="G58" s="189">
        <f t="shared" si="6"/>
        <v>584.70607474038854</v>
      </c>
      <c r="H58" s="189">
        <f t="shared" si="7"/>
        <v>31413.333865427376</v>
      </c>
      <c r="I58" s="189">
        <f t="shared" si="1"/>
        <v>0</v>
      </c>
      <c r="J58" s="88">
        <f t="shared" si="2"/>
        <v>0</v>
      </c>
      <c r="K58" s="189">
        <f t="shared" si="8"/>
        <v>-303.74275486061322</v>
      </c>
      <c r="L58" s="88">
        <f t="shared" si="3"/>
        <v>-16318.579504886444</v>
      </c>
      <c r="M58" s="89">
        <f t="shared" si="9"/>
        <v>15094.754360540932</v>
      </c>
      <c r="N58" s="89">
        <f t="shared" si="10"/>
        <v>1779396.8583605411</v>
      </c>
      <c r="O58" s="89">
        <f t="shared" si="11"/>
        <v>33120.462696333947</v>
      </c>
      <c r="P58" s="90">
        <f t="shared" si="4"/>
        <v>0.98046499432977163</v>
      </c>
      <c r="Q58" s="227">
        <f>SUMIFS([1]sep25!$Q$7:$Q$363,[1]sep25!$B$7:$B$363,B58)</f>
        <v>2286.1039115847052</v>
      </c>
      <c r="R58" s="93">
        <f t="shared" si="12"/>
        <v>0.11505124881419693</v>
      </c>
      <c r="S58" s="93">
        <f t="shared" si="12"/>
        <v>0.11478143650643353</v>
      </c>
      <c r="T58" s="92">
        <v>53725</v>
      </c>
      <c r="U58" s="1">
        <f>SUMIFS([1]sep25!$U$7:$U$363,[1]sep25!$B$7:$B$363,B58)</f>
        <v>1582261</v>
      </c>
      <c r="V58" s="1">
        <f>SUMIFS([1]sep25!$V$7:$V$363,[1]sep25!$B$7:$B$363,B58)</f>
        <v>29458.240244265715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0">
        <v>1806</v>
      </c>
      <c r="C59" t="s">
        <v>87</v>
      </c>
      <c r="D59" s="1">
        <f>SUMIFS([1]sep25!$D$7:$D$363,[1]sep25!$B$7:$B$363,B59)</f>
        <v>667923.44999999995</v>
      </c>
      <c r="E59" s="86">
        <f t="shared" si="5"/>
        <v>30935.27164096151</v>
      </c>
      <c r="F59" s="87">
        <f t="shared" si="0"/>
        <v>0.91577678766554593</v>
      </c>
      <c r="G59" s="189">
        <f t="shared" si="6"/>
        <v>1765.327270745835</v>
      </c>
      <c r="H59" s="189">
        <f t="shared" si="7"/>
        <v>38115.181102673319</v>
      </c>
      <c r="I59" s="189">
        <f t="shared" si="1"/>
        <v>0</v>
      </c>
      <c r="J59" s="88">
        <f t="shared" si="2"/>
        <v>0</v>
      </c>
      <c r="K59" s="189">
        <f t="shared" si="8"/>
        <v>-303.74275486061322</v>
      </c>
      <c r="L59" s="88">
        <f t="shared" si="3"/>
        <v>-6558.1098201955001</v>
      </c>
      <c r="M59" s="89">
        <f t="shared" si="9"/>
        <v>31557.07128247782</v>
      </c>
      <c r="N59" s="89">
        <f t="shared" si="10"/>
        <v>699480.52128247777</v>
      </c>
      <c r="O59" s="89">
        <f t="shared" si="11"/>
        <v>32396.85615684673</v>
      </c>
      <c r="P59" s="90">
        <f t="shared" si="4"/>
        <v>0.95904407131489333</v>
      </c>
      <c r="Q59" s="227">
        <f>SUMIFS([1]sep25!$Q$7:$Q$363,[1]sep25!$B$7:$B$363,B59)</f>
        <v>8341.1302271789245</v>
      </c>
      <c r="R59" s="93">
        <f t="shared" si="12"/>
        <v>0.13815796648524478</v>
      </c>
      <c r="S59" s="93">
        <f t="shared" si="12"/>
        <v>0.13757810739435797</v>
      </c>
      <c r="T59" s="92">
        <v>21591</v>
      </c>
      <c r="U59" s="1">
        <f>SUMIFS([1]sep25!$U$7:$U$363,[1]sep25!$B$7:$B$363,B59)</f>
        <v>586846</v>
      </c>
      <c r="V59" s="1">
        <f>SUMIFS([1]sep25!$V$7:$V$363,[1]sep25!$B$7:$B$363,B59)</f>
        <v>27193.975903614457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0">
        <v>1811</v>
      </c>
      <c r="C60" t="s">
        <v>88</v>
      </c>
      <c r="D60" s="1">
        <f>SUMIFS([1]sep25!$D$7:$D$363,[1]sep25!$B$7:$B$363,B60)</f>
        <v>41445.953999999998</v>
      </c>
      <c r="E60" s="86">
        <f t="shared" si="5"/>
        <v>30164.449781659387</v>
      </c>
      <c r="F60" s="87">
        <f t="shared" si="0"/>
        <v>0.89295814962781173</v>
      </c>
      <c r="G60" s="189">
        <f t="shared" si="6"/>
        <v>2243.2368235131512</v>
      </c>
      <c r="H60" s="189">
        <f t="shared" si="7"/>
        <v>3082.2073955070696</v>
      </c>
      <c r="I60" s="189">
        <f t="shared" si="1"/>
        <v>83.953288942958707</v>
      </c>
      <c r="J60" s="88">
        <f t="shared" si="2"/>
        <v>115.35181900762527</v>
      </c>
      <c r="K60" s="189">
        <f t="shared" si="8"/>
        <v>-219.78946591765452</v>
      </c>
      <c r="L60" s="88">
        <f t="shared" si="3"/>
        <v>-301.99072617085733</v>
      </c>
      <c r="M60" s="89">
        <f t="shared" si="9"/>
        <v>2780.2166693362124</v>
      </c>
      <c r="N60" s="89">
        <f t="shared" si="10"/>
        <v>44226.170669336207</v>
      </c>
      <c r="O60" s="89">
        <f t="shared" si="11"/>
        <v>32187.897139254877</v>
      </c>
      <c r="P60" s="90">
        <f t="shared" si="4"/>
        <v>0.9528582579137711</v>
      </c>
      <c r="Q60" s="227">
        <f>SUMIFS([1]sep25!$Q$7:$Q$363,[1]sep25!$B$7:$B$363,B60)</f>
        <v>1477.6347308970162</v>
      </c>
      <c r="R60" s="93">
        <f t="shared" si="12"/>
        <v>0.12185886747509739</v>
      </c>
      <c r="S60" s="93">
        <f t="shared" si="12"/>
        <v>0.14227114672318875</v>
      </c>
      <c r="T60" s="92">
        <v>1374</v>
      </c>
      <c r="U60" s="1">
        <f>SUMIFS([1]sep25!$U$7:$U$363,[1]sep25!$B$7:$B$363,B60)</f>
        <v>36944</v>
      </c>
      <c r="V60" s="1">
        <f>SUMIFS([1]sep25!$V$7:$V$363,[1]sep25!$B$7:$B$363,B60)</f>
        <v>26407.433881343815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0">
        <v>1812</v>
      </c>
      <c r="C61" t="s">
        <v>89</v>
      </c>
      <c r="D61" s="1">
        <f>SUMIFS([1]sep25!$D$7:$D$363,[1]sep25!$B$7:$B$363,B61)</f>
        <v>53441.928</v>
      </c>
      <c r="E61" s="86">
        <f t="shared" si="5"/>
        <v>27004.511369378473</v>
      </c>
      <c r="F61" s="87">
        <f t="shared" si="0"/>
        <v>0.79941449880730653</v>
      </c>
      <c r="G61" s="189">
        <f t="shared" si="6"/>
        <v>4202.3986391273174</v>
      </c>
      <c r="H61" s="189">
        <f t="shared" si="7"/>
        <v>8316.5469068329621</v>
      </c>
      <c r="I61" s="189">
        <f t="shared" si="1"/>
        <v>1189.9317332412784</v>
      </c>
      <c r="J61" s="88">
        <f t="shared" si="2"/>
        <v>2354.87490008449</v>
      </c>
      <c r="K61" s="189">
        <f t="shared" si="8"/>
        <v>886.18897838066516</v>
      </c>
      <c r="L61" s="88">
        <f t="shared" si="3"/>
        <v>1753.7679882153363</v>
      </c>
      <c r="M61" s="89">
        <f t="shared" si="9"/>
        <v>10070.314895048299</v>
      </c>
      <c r="N61" s="89">
        <f t="shared" si="10"/>
        <v>63512.242895048301</v>
      </c>
      <c r="O61" s="89">
        <f t="shared" si="11"/>
        <v>32093.09898688646</v>
      </c>
      <c r="P61" s="90">
        <f t="shared" si="4"/>
        <v>0.95005194838915619</v>
      </c>
      <c r="Q61" s="227">
        <f>SUMIFS([1]sep25!$Q$7:$Q$363,[1]sep25!$B$7:$B$363,B61)</f>
        <v>1003.7706579626301</v>
      </c>
      <c r="R61" s="93">
        <f t="shared" si="12"/>
        <v>0.15971372770279069</v>
      </c>
      <c r="S61" s="93">
        <f t="shared" si="12"/>
        <v>0.15795569779722812</v>
      </c>
      <c r="T61" s="92">
        <v>1979</v>
      </c>
      <c r="U61" s="1">
        <f>SUMIFS([1]sep25!$U$7:$U$363,[1]sep25!$B$7:$B$363,B61)</f>
        <v>46082</v>
      </c>
      <c r="V61" s="1">
        <f>SUMIFS([1]sep25!$V$7:$V$363,[1]sep25!$B$7:$B$363,B61)</f>
        <v>23320.850202429148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0">
        <v>1813</v>
      </c>
      <c r="C62" t="s">
        <v>90</v>
      </c>
      <c r="D62" s="1">
        <f>SUMIFS([1]sep25!$D$7:$D$363,[1]sep25!$B$7:$B$363,B62)</f>
        <v>229205.11</v>
      </c>
      <c r="E62" s="86">
        <f t="shared" si="5"/>
        <v>29242.805562643527</v>
      </c>
      <c r="F62" s="87">
        <f t="shared" si="0"/>
        <v>0.86567471756176539</v>
      </c>
      <c r="G62" s="189">
        <f t="shared" si="6"/>
        <v>2814.656239302984</v>
      </c>
      <c r="H62" s="189">
        <f t="shared" si="7"/>
        <v>22061.275603656788</v>
      </c>
      <c r="I62" s="189">
        <f t="shared" si="1"/>
        <v>406.52876559850955</v>
      </c>
      <c r="J62" s="88">
        <f t="shared" si="2"/>
        <v>3186.372464761118</v>
      </c>
      <c r="K62" s="189">
        <f t="shared" si="8"/>
        <v>102.78601073789633</v>
      </c>
      <c r="L62" s="88">
        <f t="shared" si="3"/>
        <v>805.63675216363151</v>
      </c>
      <c r="M62" s="89">
        <f t="shared" si="9"/>
        <v>22866.912355820419</v>
      </c>
      <c r="N62" s="89">
        <f t="shared" si="10"/>
        <v>252072.0223558204</v>
      </c>
      <c r="O62" s="89">
        <f t="shared" si="11"/>
        <v>32160.247812684411</v>
      </c>
      <c r="P62" s="90">
        <f t="shared" si="4"/>
        <v>0.95203975495178994</v>
      </c>
      <c r="Q62" s="227">
        <f>SUMIFS([1]sep25!$Q$7:$Q$363,[1]sep25!$B$7:$B$363,B62)</f>
        <v>3170.9282954578703</v>
      </c>
      <c r="R62" s="93">
        <f t="shared" si="12"/>
        <v>8.4260642499988103E-2</v>
      </c>
      <c r="S62" s="93">
        <f t="shared" si="12"/>
        <v>8.2600636412976033E-2</v>
      </c>
      <c r="T62" s="92">
        <v>7838</v>
      </c>
      <c r="U62" s="1">
        <f>SUMIFS([1]sep25!$U$7:$U$363,[1]sep25!$B$7:$B$363,B62)</f>
        <v>211393</v>
      </c>
      <c r="V62" s="1">
        <f>SUMIFS([1]sep25!$V$7:$V$363,[1]sep25!$B$7:$B$363,B62)</f>
        <v>27011.627906976744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0">
        <v>1815</v>
      </c>
      <c r="C63" t="s">
        <v>91</v>
      </c>
      <c r="D63" s="1">
        <f>SUMIFS([1]sep25!$D$7:$D$363,[1]sep25!$B$7:$B$363,B63)</f>
        <v>31806.219000000001</v>
      </c>
      <c r="E63" s="86">
        <f t="shared" si="5"/>
        <v>26351.465617232807</v>
      </c>
      <c r="F63" s="87">
        <f t="shared" si="0"/>
        <v>0.78008238664616047</v>
      </c>
      <c r="G63" s="189">
        <f t="shared" si="6"/>
        <v>4607.2870054576306</v>
      </c>
      <c r="H63" s="189">
        <f t="shared" si="7"/>
        <v>5560.9954155873602</v>
      </c>
      <c r="I63" s="189">
        <f t="shared" si="1"/>
        <v>1418.4977464922615</v>
      </c>
      <c r="J63" s="88">
        <f t="shared" si="2"/>
        <v>1712.1267800161597</v>
      </c>
      <c r="K63" s="189">
        <f t="shared" si="8"/>
        <v>1114.7549916316484</v>
      </c>
      <c r="L63" s="88">
        <f t="shared" si="3"/>
        <v>1345.5092748993995</v>
      </c>
      <c r="M63" s="89">
        <f t="shared" si="9"/>
        <v>6906.5046904867595</v>
      </c>
      <c r="N63" s="89">
        <f t="shared" si="10"/>
        <v>38712.72369048676</v>
      </c>
      <c r="O63" s="89">
        <f t="shared" si="11"/>
        <v>32073.50761432209</v>
      </c>
      <c r="P63" s="90">
        <f t="shared" si="4"/>
        <v>0.94947198502432184</v>
      </c>
      <c r="Q63" s="227">
        <f>SUMIFS([1]sep25!$Q$7:$Q$363,[1]sep25!$B$7:$B$363,B63)</f>
        <v>879.81709007624886</v>
      </c>
      <c r="R63" s="93">
        <f t="shared" si="12"/>
        <v>0.13796847942754922</v>
      </c>
      <c r="S63" s="93">
        <f t="shared" si="12"/>
        <v>0.13891128678415848</v>
      </c>
      <c r="T63" s="92">
        <v>1207</v>
      </c>
      <c r="U63" s="1">
        <f>SUMIFS([1]sep25!$U$7:$U$363,[1]sep25!$B$7:$B$363,B63)</f>
        <v>27950</v>
      </c>
      <c r="V63" s="1">
        <f>SUMIFS([1]sep25!$V$7:$V$363,[1]sep25!$B$7:$B$363,B63)</f>
        <v>23137.417218543047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0">
        <v>1816</v>
      </c>
      <c r="C64" t="s">
        <v>92</v>
      </c>
      <c r="D64" s="1">
        <f>SUMIFS([1]sep25!$D$7:$D$363,[1]sep25!$B$7:$B$363,B64)</f>
        <v>12280.602000000001</v>
      </c>
      <c r="E64" s="86">
        <f t="shared" si="5"/>
        <v>26128.940425531917</v>
      </c>
      <c r="F64" s="87">
        <f t="shared" si="0"/>
        <v>0.77349497381864007</v>
      </c>
      <c r="G64" s="189">
        <f t="shared" si="6"/>
        <v>4745.252624312182</v>
      </c>
      <c r="H64" s="189">
        <f t="shared" si="7"/>
        <v>2230.2687334267257</v>
      </c>
      <c r="I64" s="189">
        <f t="shared" si="1"/>
        <v>1496.3815635875731</v>
      </c>
      <c r="J64" s="88">
        <f t="shared" si="2"/>
        <v>703.29933488615927</v>
      </c>
      <c r="K64" s="189">
        <f t="shared" si="8"/>
        <v>1192.6388087269597</v>
      </c>
      <c r="L64" s="88">
        <f t="shared" si="3"/>
        <v>560.54024010167109</v>
      </c>
      <c r="M64" s="89">
        <f t="shared" si="9"/>
        <v>2790.8089735283966</v>
      </c>
      <c r="N64" s="89">
        <f t="shared" si="10"/>
        <v>15071.410973528396</v>
      </c>
      <c r="O64" s="89">
        <f t="shared" si="11"/>
        <v>32066.831858571055</v>
      </c>
      <c r="P64" s="90">
        <f t="shared" si="4"/>
        <v>0.94927436263949594</v>
      </c>
      <c r="Q64" s="227">
        <f>SUMIFS([1]sep25!$Q$7:$Q$363,[1]sep25!$B$7:$B$363,B64)</f>
        <v>334.70570236606045</v>
      </c>
      <c r="R64" s="93">
        <f t="shared" si="12"/>
        <v>0.14643409260642279</v>
      </c>
      <c r="S64" s="93">
        <f t="shared" si="12"/>
        <v>0.17082630734272961</v>
      </c>
      <c r="T64" s="92">
        <v>470</v>
      </c>
      <c r="U64" s="1">
        <f>SUMIFS([1]sep25!$U$7:$U$363,[1]sep25!$B$7:$B$363,B64)</f>
        <v>10712</v>
      </c>
      <c r="V64" s="1">
        <f>SUMIFS([1]sep25!$V$7:$V$363,[1]sep25!$B$7:$B$363,B64)</f>
        <v>22316.666666666668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0">
        <v>1818</v>
      </c>
      <c r="C65" t="s">
        <v>64</v>
      </c>
      <c r="D65" s="1">
        <f>SUMIFS([1]sep25!$D$7:$D$363,[1]sep25!$B$7:$B$363,B65)</f>
        <v>54571.883000000002</v>
      </c>
      <c r="E65" s="86">
        <f t="shared" si="5"/>
        <v>28904.599046610168</v>
      </c>
      <c r="F65" s="87">
        <f t="shared" si="0"/>
        <v>0.85566279070961904</v>
      </c>
      <c r="G65" s="189">
        <f t="shared" si="6"/>
        <v>3024.3442792436663</v>
      </c>
      <c r="H65" s="189">
        <f t="shared" si="7"/>
        <v>5709.9619992120415</v>
      </c>
      <c r="I65" s="189">
        <f t="shared" si="1"/>
        <v>524.90104621018509</v>
      </c>
      <c r="J65" s="88">
        <f t="shared" si="2"/>
        <v>991.01317524482943</v>
      </c>
      <c r="K65" s="189">
        <f t="shared" si="8"/>
        <v>221.15829134957187</v>
      </c>
      <c r="L65" s="88">
        <f t="shared" si="3"/>
        <v>417.54685406799166</v>
      </c>
      <c r="M65" s="89">
        <f t="shared" si="9"/>
        <v>6127.5088532800328</v>
      </c>
      <c r="N65" s="89">
        <f t="shared" si="10"/>
        <v>60699.391853280031</v>
      </c>
      <c r="O65" s="89">
        <f t="shared" si="11"/>
        <v>32150.101617203403</v>
      </c>
      <c r="P65" s="90">
        <f t="shared" si="4"/>
        <v>0.95173939714622535</v>
      </c>
      <c r="Q65" s="227">
        <f>SUMIFS([1]sep25!$Q$7:$Q$363,[1]sep25!$B$7:$B$363,B65)</f>
        <v>1206.6562755045215</v>
      </c>
      <c r="R65" s="93">
        <f t="shared" si="12"/>
        <v>2.1280116057000448E-3</v>
      </c>
      <c r="S65" s="93">
        <f t="shared" si="12"/>
        <v>-2.2288242914354172E-2</v>
      </c>
      <c r="T65" s="92">
        <v>1888</v>
      </c>
      <c r="U65" s="1">
        <f>SUMIFS([1]sep25!$U$7:$U$363,[1]sep25!$B$7:$B$363,B65)</f>
        <v>54456</v>
      </c>
      <c r="V65" s="1">
        <f>SUMIFS([1]sep25!$V$7:$V$363,[1]sep25!$B$7:$B$363,B65)</f>
        <v>29563.517915309447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0">
        <v>1820</v>
      </c>
      <c r="C66" t="s">
        <v>93</v>
      </c>
      <c r="D66" s="1">
        <f>SUMIFS([1]sep25!$D$7:$D$363,[1]sep25!$B$7:$B$363,B66)</f>
        <v>221688.07500000001</v>
      </c>
      <c r="E66" s="86">
        <f t="shared" si="5"/>
        <v>29696.995981245815</v>
      </c>
      <c r="F66" s="87">
        <f t="shared" si="0"/>
        <v>0.87912011566149728</v>
      </c>
      <c r="G66" s="189">
        <f t="shared" si="6"/>
        <v>2533.0581797695659</v>
      </c>
      <c r="H66" s="189">
        <f t="shared" si="7"/>
        <v>18909.279311979808</v>
      </c>
      <c r="I66" s="189">
        <f t="shared" si="1"/>
        <v>247.56211908770891</v>
      </c>
      <c r="J66" s="88">
        <f t="shared" si="2"/>
        <v>1848.0512189897472</v>
      </c>
      <c r="K66" s="189">
        <f t="shared" si="8"/>
        <v>-56.18063577290431</v>
      </c>
      <c r="L66" s="88">
        <f t="shared" si="3"/>
        <v>-419.38844604473064</v>
      </c>
      <c r="M66" s="89">
        <f t="shared" si="9"/>
        <v>18489.890865935078</v>
      </c>
      <c r="N66" s="89">
        <f t="shared" si="10"/>
        <v>240177.96586593508</v>
      </c>
      <c r="O66" s="89">
        <f t="shared" si="11"/>
        <v>32173.873525242478</v>
      </c>
      <c r="P66" s="90">
        <f t="shared" si="4"/>
        <v>0.95244311689478189</v>
      </c>
      <c r="Q66" s="227">
        <f>SUMIFS([1]sep25!$Q$7:$Q$363,[1]sep25!$B$7:$B$363,B66)</f>
        <v>2536.1620175801181</v>
      </c>
      <c r="R66" s="93">
        <f t="shared" si="12"/>
        <v>0.17548411128726948</v>
      </c>
      <c r="S66" s="93">
        <f t="shared" si="12"/>
        <v>0.16855560480412954</v>
      </c>
      <c r="T66" s="92">
        <v>7465</v>
      </c>
      <c r="U66" s="1">
        <f>SUMIFS([1]sep25!$U$7:$U$363,[1]sep25!$B$7:$B$363,B66)</f>
        <v>188593</v>
      </c>
      <c r="V66" s="1">
        <f>SUMIFS([1]sep25!$V$7:$V$363,[1]sep25!$B$7:$B$363,B66)</f>
        <v>25413.421371782777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0">
        <v>1822</v>
      </c>
      <c r="C67" t="s">
        <v>94</v>
      </c>
      <c r="D67" s="1">
        <f>SUMIFS([1]sep25!$D$7:$D$363,[1]sep25!$B$7:$B$363,B67)</f>
        <v>57891.777000000002</v>
      </c>
      <c r="E67" s="86">
        <f t="shared" si="5"/>
        <v>24592.938402718777</v>
      </c>
      <c r="F67" s="87">
        <f t="shared" si="0"/>
        <v>0.72802470885296677</v>
      </c>
      <c r="G67" s="189">
        <f t="shared" si="6"/>
        <v>5697.5738784563291</v>
      </c>
      <c r="H67" s="189">
        <f t="shared" si="7"/>
        <v>13412.088909886199</v>
      </c>
      <c r="I67" s="189">
        <f t="shared" si="1"/>
        <v>2033.9822715721718</v>
      </c>
      <c r="J67" s="88">
        <f t="shared" si="2"/>
        <v>4787.994267280892</v>
      </c>
      <c r="K67" s="189">
        <f t="shared" si="8"/>
        <v>1730.2395167115587</v>
      </c>
      <c r="L67" s="88">
        <f t="shared" si="3"/>
        <v>4072.9838223390093</v>
      </c>
      <c r="M67" s="89">
        <f t="shared" si="9"/>
        <v>17485.07273222521</v>
      </c>
      <c r="N67" s="89">
        <f t="shared" si="10"/>
        <v>75376.849732225208</v>
      </c>
      <c r="O67" s="89">
        <f t="shared" si="11"/>
        <v>32020.751797886667</v>
      </c>
      <c r="P67" s="90">
        <f t="shared" si="4"/>
        <v>0.94791025469052603</v>
      </c>
      <c r="Q67" s="227">
        <f>SUMIFS([1]sep25!$Q$7:$Q$363,[1]sep25!$B$7:$B$363,B67)</f>
        <v>3267.297119850442</v>
      </c>
      <c r="R67" s="93">
        <f t="shared" si="12"/>
        <v>0.14320254739336497</v>
      </c>
      <c r="S67" s="93">
        <f t="shared" si="12"/>
        <v>0.14223126230636976</v>
      </c>
      <c r="T67" s="92">
        <v>2354</v>
      </c>
      <c r="U67" s="1">
        <f>SUMIFS([1]sep25!$U$7:$U$363,[1]sep25!$B$7:$B$363,B67)</f>
        <v>50640</v>
      </c>
      <c r="V67" s="1">
        <f>SUMIFS([1]sep25!$V$7:$V$363,[1]sep25!$B$7:$B$363,B67)</f>
        <v>21530.612244897959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0">
        <v>1824</v>
      </c>
      <c r="C68" t="s">
        <v>95</v>
      </c>
      <c r="D68" s="1">
        <f>SUMIFS([1]sep25!$D$7:$D$363,[1]sep25!$B$7:$B$363,B68)</f>
        <v>398057.17200000002</v>
      </c>
      <c r="E68" s="86">
        <f t="shared" si="5"/>
        <v>29540.420927643787</v>
      </c>
      <c r="F68" s="87">
        <f t="shared" si="0"/>
        <v>0.87448502464692968</v>
      </c>
      <c r="G68" s="189">
        <f t="shared" si="6"/>
        <v>2630.134713002823</v>
      </c>
      <c r="H68" s="189">
        <f t="shared" si="7"/>
        <v>35441.065257713039</v>
      </c>
      <c r="I68" s="189">
        <f t="shared" si="1"/>
        <v>302.3633878484186</v>
      </c>
      <c r="J68" s="88">
        <f t="shared" si="2"/>
        <v>4074.3466512574405</v>
      </c>
      <c r="K68" s="189">
        <f t="shared" si="8"/>
        <v>-1.3793670121946207</v>
      </c>
      <c r="L68" s="88">
        <f t="shared" si="3"/>
        <v>-18.586970489322514</v>
      </c>
      <c r="M68" s="89">
        <f t="shared" si="9"/>
        <v>35422.478287223719</v>
      </c>
      <c r="N68" s="89">
        <f t="shared" si="10"/>
        <v>433479.65028722375</v>
      </c>
      <c r="O68" s="89">
        <f t="shared" si="11"/>
        <v>32169.176273634414</v>
      </c>
      <c r="P68" s="90">
        <f t="shared" si="4"/>
        <v>0.95230406416434477</v>
      </c>
      <c r="Q68" s="227">
        <f>SUMIFS([1]sep25!$Q$7:$Q$363,[1]sep25!$B$7:$B$363,B68)</f>
        <v>3963.7925078355074</v>
      </c>
      <c r="R68" s="93">
        <f t="shared" si="12"/>
        <v>0.167470302706793</v>
      </c>
      <c r="S68" s="93">
        <f t="shared" si="12"/>
        <v>0.16695046435308319</v>
      </c>
      <c r="T68" s="92">
        <v>13475</v>
      </c>
      <c r="U68" s="1">
        <f>SUMIFS([1]sep25!$U$7:$U$363,[1]sep25!$B$7:$B$363,B68)</f>
        <v>340957</v>
      </c>
      <c r="V68" s="1">
        <f>SUMIFS([1]sep25!$V$7:$V$363,[1]sep25!$B$7:$B$363,B68)</f>
        <v>25314.202984631374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0">
        <v>1825</v>
      </c>
      <c r="C69" t="s">
        <v>96</v>
      </c>
      <c r="D69" s="1">
        <f>SUMIFS([1]sep25!$D$7:$D$363,[1]sep25!$B$7:$B$363,B69)</f>
        <v>41791.879999999997</v>
      </c>
      <c r="E69" s="86">
        <f t="shared" si="5"/>
        <v>29225.090909090908</v>
      </c>
      <c r="F69" s="87">
        <f t="shared" si="0"/>
        <v>0.86515031070627346</v>
      </c>
      <c r="G69" s="189">
        <f t="shared" si="6"/>
        <v>2825.6393245056079</v>
      </c>
      <c r="H69" s="189">
        <f t="shared" si="7"/>
        <v>4040.6642340430194</v>
      </c>
      <c r="I69" s="189">
        <f t="shared" si="1"/>
        <v>412.72889434192621</v>
      </c>
      <c r="J69" s="88">
        <f t="shared" si="2"/>
        <v>590.20231890895445</v>
      </c>
      <c r="K69" s="189">
        <f t="shared" si="8"/>
        <v>108.98613948131299</v>
      </c>
      <c r="L69" s="88">
        <f t="shared" si="3"/>
        <v>155.85017945827755</v>
      </c>
      <c r="M69" s="89">
        <f t="shared" si="9"/>
        <v>4196.514413501297</v>
      </c>
      <c r="N69" s="89">
        <f t="shared" si="10"/>
        <v>45988.394413501293</v>
      </c>
      <c r="O69" s="89">
        <f t="shared" si="11"/>
        <v>32159.716373077827</v>
      </c>
      <c r="P69" s="90">
        <f t="shared" si="4"/>
        <v>0.95202402274612508</v>
      </c>
      <c r="Q69" s="227">
        <f>SUMIFS([1]sep25!$Q$7:$Q$363,[1]sep25!$B$7:$B$363,B69)</f>
        <v>626.47680719887239</v>
      </c>
      <c r="R69" s="93">
        <f t="shared" si="12"/>
        <v>0.22102083150728949</v>
      </c>
      <c r="S69" s="93">
        <f t="shared" si="12"/>
        <v>0.23553646376996354</v>
      </c>
      <c r="T69" s="92">
        <v>1430</v>
      </c>
      <c r="U69" s="1">
        <f>SUMIFS([1]sep25!$U$7:$U$363,[1]sep25!$B$7:$B$363,B69)</f>
        <v>34227</v>
      </c>
      <c r="V69" s="1">
        <f>SUMIFS([1]sep25!$V$7:$V$363,[1]sep25!$B$7:$B$363,B69)</f>
        <v>23653.766413268833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0">
        <v>1826</v>
      </c>
      <c r="C70" t="s">
        <v>97</v>
      </c>
      <c r="D70" s="1">
        <f>SUMIFS([1]sep25!$D$7:$D$363,[1]sep25!$B$7:$B$363,B70)</f>
        <v>32777.572</v>
      </c>
      <c r="E70" s="86">
        <f t="shared" si="5"/>
        <v>25728.078492935638</v>
      </c>
      <c r="F70" s="87">
        <f t="shared" si="0"/>
        <v>0.76162825878891505</v>
      </c>
      <c r="G70" s="189">
        <f t="shared" si="6"/>
        <v>4993.7870225218758</v>
      </c>
      <c r="H70" s="189">
        <f t="shared" si="7"/>
        <v>6362.0846666928701</v>
      </c>
      <c r="I70" s="189">
        <f t="shared" si="1"/>
        <v>1636.6832399962707</v>
      </c>
      <c r="J70" s="88">
        <f t="shared" si="2"/>
        <v>2085.1344477552489</v>
      </c>
      <c r="K70" s="189">
        <f t="shared" si="8"/>
        <v>1332.9404851356576</v>
      </c>
      <c r="L70" s="88">
        <f t="shared" si="3"/>
        <v>1698.1661780628278</v>
      </c>
      <c r="M70" s="89">
        <f t="shared" si="9"/>
        <v>8060.2508447556975</v>
      </c>
      <c r="N70" s="89">
        <f t="shared" si="10"/>
        <v>40837.822844755698</v>
      </c>
      <c r="O70" s="89">
        <f t="shared" si="11"/>
        <v>32054.806000593166</v>
      </c>
      <c r="P70" s="90">
        <f t="shared" si="4"/>
        <v>0.94891836118860418</v>
      </c>
      <c r="Q70" s="227">
        <f>SUMIFS([1]sep25!$Q$7:$Q$363,[1]sep25!$B$7:$B$363,B70)</f>
        <v>1253.2234844135364</v>
      </c>
      <c r="R70" s="93">
        <f t="shared" si="12"/>
        <v>0.16418298703605044</v>
      </c>
      <c r="S70" s="93">
        <f t="shared" si="12"/>
        <v>0.17332100106302112</v>
      </c>
      <c r="T70" s="92">
        <v>1274</v>
      </c>
      <c r="U70" s="1">
        <f>SUMIFS([1]sep25!$U$7:$U$363,[1]sep25!$B$7:$B$363,B70)</f>
        <v>28155</v>
      </c>
      <c r="V70" s="1">
        <f>SUMIFS([1]sep25!$V$7:$V$363,[1]sep25!$B$7:$B$363,B70)</f>
        <v>21927.570093457944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0">
        <v>1827</v>
      </c>
      <c r="C71" t="s">
        <v>98</v>
      </c>
      <c r="D71" s="1">
        <f>SUMIFS([1]sep25!$D$7:$D$363,[1]sep25!$B$7:$B$363,B71)</f>
        <v>46922.57</v>
      </c>
      <c r="E71" s="86">
        <f t="shared" si="5"/>
        <v>32427.484450587421</v>
      </c>
      <c r="F71" s="87">
        <f t="shared" ref="F71:F134" si="14">E71/E$365</f>
        <v>0.95995076063635898</v>
      </c>
      <c r="G71" s="189">
        <f t="shared" si="6"/>
        <v>840.15532877777002</v>
      </c>
      <c r="H71" s="189">
        <f t="shared" ref="H71:H134" si="15">G71*T71/1000</f>
        <v>1215.7047607414331</v>
      </c>
      <c r="I71" s="189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9">
        <f t="shared" si="8"/>
        <v>-303.74275486061322</v>
      </c>
      <c r="L71" s="88">
        <f t="shared" ref="L71:L134" si="18">K71*T71/1000</f>
        <v>-439.51576628330736</v>
      </c>
      <c r="M71" s="89">
        <f t="shared" si="9"/>
        <v>776.18899445812576</v>
      </c>
      <c r="N71" s="89">
        <f t="shared" si="10"/>
        <v>47698.758994458127</v>
      </c>
      <c r="O71" s="89">
        <f t="shared" si="11"/>
        <v>32963.897024504586</v>
      </c>
      <c r="P71" s="90">
        <f t="shared" ref="P71:P134" si="19">O71/O$365</f>
        <v>0.97583018104380259</v>
      </c>
      <c r="Q71" s="227">
        <f>SUMIFS([1]sep25!$Q$7:$Q$363,[1]sep25!$B$7:$B$363,B71)</f>
        <v>555.19439301597095</v>
      </c>
      <c r="R71" s="93">
        <f t="shared" si="12"/>
        <v>9.6962478082992395E-2</v>
      </c>
      <c r="S71" s="93">
        <f t="shared" si="12"/>
        <v>8.1800591723863197E-2</v>
      </c>
      <c r="T71" s="92">
        <v>1447</v>
      </c>
      <c r="U71" s="1">
        <f>SUMIFS([1]sep25!$U$7:$U$363,[1]sep25!$B$7:$B$363,B71)</f>
        <v>42775</v>
      </c>
      <c r="V71" s="1">
        <f>SUMIFS([1]sep25!$V$7:$V$363,[1]sep25!$B$7:$B$363,B71)</f>
        <v>29975.473020322355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0">
        <v>1828</v>
      </c>
      <c r="C72" t="s">
        <v>99</v>
      </c>
      <c r="D72" s="1">
        <f>SUMIFS([1]sep25!$D$7:$D$363,[1]sep25!$B$7:$B$363,B72)</f>
        <v>46941.46</v>
      </c>
      <c r="E72" s="86">
        <f t="shared" ref="E72:E135" si="20">D72/T72*1000</f>
        <v>26520.598870056496</v>
      </c>
      <c r="F72" s="87">
        <f t="shared" si="14"/>
        <v>0.78508923800844865</v>
      </c>
      <c r="G72" s="189">
        <f t="shared" ref="G72:G135" si="21">($E$365+$Y$365-E72-Y72)*0.62</f>
        <v>4502.4243887069433</v>
      </c>
      <c r="H72" s="189">
        <f t="shared" si="15"/>
        <v>7969.2911680112902</v>
      </c>
      <c r="I72" s="189">
        <f t="shared" si="16"/>
        <v>1359.3011080039705</v>
      </c>
      <c r="J72" s="88">
        <f t="shared" si="17"/>
        <v>2405.9629611670275</v>
      </c>
      <c r="K72" s="189">
        <f t="shared" ref="K72:K135" si="22">I72+J$367</f>
        <v>1055.5583531433572</v>
      </c>
      <c r="L72" s="88">
        <f t="shared" si="18"/>
        <v>1868.3382850637422</v>
      </c>
      <c r="M72" s="89">
        <f t="shared" ref="M72:M135" si="23">+H72+L72</f>
        <v>9837.6294530750329</v>
      </c>
      <c r="N72" s="89">
        <f t="shared" ref="N72:N135" si="24">D72+M72</f>
        <v>56779.08945307503</v>
      </c>
      <c r="O72" s="89">
        <f t="shared" ref="O72:O135" si="25">N72/T72*1000</f>
        <v>32078.5816119068</v>
      </c>
      <c r="P72" s="90">
        <f t="shared" si="19"/>
        <v>0.94962219056519048</v>
      </c>
      <c r="Q72" s="227">
        <f>SUMIFS([1]sep25!$Q$7:$Q$363,[1]sep25!$B$7:$B$363,B72)</f>
        <v>2335.907568910492</v>
      </c>
      <c r="R72" s="93">
        <f t="shared" ref="R72:S135" si="26">(D72-U72)/U72</f>
        <v>6.7822111010009081E-2</v>
      </c>
      <c r="S72" s="93">
        <f t="shared" si="26"/>
        <v>9.0747105483670279E-2</v>
      </c>
      <c r="T72" s="92">
        <v>1770</v>
      </c>
      <c r="U72" s="1">
        <f>SUMIFS([1]sep25!$U$7:$U$363,[1]sep25!$B$7:$B$363,B72)</f>
        <v>43960</v>
      </c>
      <c r="V72" s="1">
        <f>SUMIFS([1]sep25!$V$7:$V$363,[1]sep25!$B$7:$B$363,B72)</f>
        <v>24314.159292035398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0">
        <v>1832</v>
      </c>
      <c r="C73" t="s">
        <v>100</v>
      </c>
      <c r="D73" s="1">
        <f>SUMIFS([1]sep25!$D$7:$D$363,[1]sep25!$B$7:$B$363,B73)</f>
        <v>147169.14799999999</v>
      </c>
      <c r="E73" s="86">
        <f t="shared" si="20"/>
        <v>32813.633890746925</v>
      </c>
      <c r="F73" s="87">
        <f t="shared" si="14"/>
        <v>0.9713819417804056</v>
      </c>
      <c r="G73" s="189">
        <f t="shared" si="21"/>
        <v>600.74267587887721</v>
      </c>
      <c r="H73" s="189">
        <f t="shared" si="15"/>
        <v>2694.3309013167641</v>
      </c>
      <c r="I73" s="189">
        <f t="shared" si="16"/>
        <v>0</v>
      </c>
      <c r="J73" s="88">
        <f t="shared" si="17"/>
        <v>0</v>
      </c>
      <c r="K73" s="189">
        <f t="shared" si="22"/>
        <v>-303.74275486061322</v>
      </c>
      <c r="L73" s="88">
        <f t="shared" si="18"/>
        <v>-1362.2862555498502</v>
      </c>
      <c r="M73" s="89">
        <f t="shared" si="23"/>
        <v>1332.0446457669138</v>
      </c>
      <c r="N73" s="89">
        <f t="shared" si="24"/>
        <v>148501.19264576689</v>
      </c>
      <c r="O73" s="89">
        <f t="shared" si="25"/>
        <v>33110.63381176519</v>
      </c>
      <c r="P73" s="90">
        <f t="shared" si="19"/>
        <v>0.98017402987854008</v>
      </c>
      <c r="Q73" s="227">
        <f>SUMIFS([1]sep25!$Q$7:$Q$363,[1]sep25!$B$7:$B$363,B73)</f>
        <v>4656.0777829140752</v>
      </c>
      <c r="R73" s="93">
        <f t="shared" si="26"/>
        <v>0.13068745150162484</v>
      </c>
      <c r="S73" s="93">
        <f t="shared" si="26"/>
        <v>0.13068745150162467</v>
      </c>
      <c r="T73" s="92">
        <v>4485</v>
      </c>
      <c r="U73" s="1">
        <f>SUMIFS([1]sep25!$U$7:$U$363,[1]sep25!$B$7:$B$363,B73)</f>
        <v>130159</v>
      </c>
      <c r="V73" s="1">
        <f>SUMIFS([1]sep25!$V$7:$V$363,[1]sep25!$B$7:$B$363,B73)</f>
        <v>29020.958751393533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0">
        <v>1833</v>
      </c>
      <c r="C74" t="s">
        <v>101</v>
      </c>
      <c r="D74" s="1">
        <f>SUMIFS([1]sep25!$D$7:$D$363,[1]sep25!$B$7:$B$363,B74)</f>
        <v>794492.01300000004</v>
      </c>
      <c r="E74" s="86">
        <f t="shared" si="20"/>
        <v>30643.42241678559</v>
      </c>
      <c r="F74" s="87">
        <f t="shared" si="14"/>
        <v>0.90713717563625906</v>
      </c>
      <c r="G74" s="189">
        <f t="shared" si="21"/>
        <v>1946.273789734905</v>
      </c>
      <c r="H74" s="189">
        <f>G74*T74/1000</f>
        <v>50461.040546456883</v>
      </c>
      <c r="I74" s="189">
        <f t="shared" si="16"/>
        <v>0</v>
      </c>
      <c r="J74" s="88">
        <f t="shared" si="17"/>
        <v>0</v>
      </c>
      <c r="K74" s="189">
        <f t="shared" si="22"/>
        <v>-303.74275486061322</v>
      </c>
      <c r="L74" s="88">
        <f t="shared" si="18"/>
        <v>-7875.1384052711182</v>
      </c>
      <c r="M74" s="89">
        <f t="shared" si="23"/>
        <v>42585.902141185768</v>
      </c>
      <c r="N74" s="89">
        <f t="shared" si="24"/>
        <v>837077.91514118575</v>
      </c>
      <c r="O74" s="89">
        <f t="shared" si="25"/>
        <v>32285.95345165988</v>
      </c>
      <c r="P74" s="90">
        <f t="shared" si="19"/>
        <v>0.95576101874376429</v>
      </c>
      <c r="Q74" s="227">
        <f>SUMIFS([1]sep25!$Q$7:$Q$363,[1]sep25!$B$7:$B$363,B74)</f>
        <v>8020.0135302592098</v>
      </c>
      <c r="R74" s="93">
        <f t="shared" si="26"/>
        <v>0.12955864025079444</v>
      </c>
      <c r="S74" s="93">
        <f t="shared" si="26"/>
        <v>0.13247762157901605</v>
      </c>
      <c r="T74" s="92">
        <v>25927</v>
      </c>
      <c r="U74" s="1">
        <f>SUMIFS([1]sep25!$U$7:$U$363,[1]sep25!$B$7:$B$363,B74)</f>
        <v>703365</v>
      </c>
      <c r="V74" s="1">
        <f>SUMIFS([1]sep25!$V$7:$V$363,[1]sep25!$B$7:$B$363,B74)</f>
        <v>27058.744325613603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0">
        <v>1834</v>
      </c>
      <c r="C75" t="s">
        <v>102</v>
      </c>
      <c r="D75" s="1">
        <f>SUMIFS([1]sep25!$D$7:$D$363,[1]sep25!$B$7:$B$363,B75)</f>
        <v>115840.099</v>
      </c>
      <c r="E75" s="86">
        <f t="shared" si="20"/>
        <v>59466.169917864478</v>
      </c>
      <c r="F75" s="87">
        <f t="shared" si="14"/>
        <v>1.7603769151988875</v>
      </c>
      <c r="G75" s="189">
        <f t="shared" si="21"/>
        <v>-15923.829660934005</v>
      </c>
      <c r="H75" s="189">
        <f t="shared" si="15"/>
        <v>-31019.620179499441</v>
      </c>
      <c r="I75" s="189">
        <f t="shared" si="16"/>
        <v>0</v>
      </c>
      <c r="J75" s="88">
        <f t="shared" si="17"/>
        <v>0</v>
      </c>
      <c r="K75" s="189">
        <f t="shared" si="22"/>
        <v>-303.74275486061322</v>
      </c>
      <c r="L75" s="88">
        <f t="shared" si="18"/>
        <v>-591.69088646847456</v>
      </c>
      <c r="M75" s="89">
        <f t="shared" si="23"/>
        <v>-31611.311065967915</v>
      </c>
      <c r="N75" s="89">
        <f t="shared" si="24"/>
        <v>84228.787934032094</v>
      </c>
      <c r="O75" s="89">
        <f t="shared" si="25"/>
        <v>43238.597502069868</v>
      </c>
      <c r="P75" s="90">
        <f t="shared" si="19"/>
        <v>1.2799921197775637</v>
      </c>
      <c r="Q75" s="227">
        <f>SUMIFS([1]sep25!$Q$7:$Q$363,[1]sep25!$B$7:$B$363,B75)</f>
        <v>-884.97695103309889</v>
      </c>
      <c r="R75" s="93">
        <f t="shared" si="26"/>
        <v>0.37914730814105774</v>
      </c>
      <c r="S75" s="93">
        <f t="shared" si="26"/>
        <v>0.33525247595176327</v>
      </c>
      <c r="T75" s="92">
        <v>1948</v>
      </c>
      <c r="U75" s="1">
        <f>SUMIFS([1]sep25!$U$7:$U$363,[1]sep25!$B$7:$B$363,B75)</f>
        <v>83994</v>
      </c>
      <c r="V75" s="1">
        <f>SUMIFS([1]sep25!$V$7:$V$363,[1]sep25!$B$7:$B$363,B75)</f>
        <v>44535.524920466596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0">
        <v>1835</v>
      </c>
      <c r="C76" t="s">
        <v>103</v>
      </c>
      <c r="D76" s="1">
        <f>SUMIFS([1]sep25!$D$7:$D$363,[1]sep25!$B$7:$B$363,B76)</f>
        <v>13235.683999999999</v>
      </c>
      <c r="E76" s="86">
        <f t="shared" si="20"/>
        <v>28586.790496760259</v>
      </c>
      <c r="F76" s="87">
        <f t="shared" si="14"/>
        <v>0.84625470481168152</v>
      </c>
      <c r="G76" s="189">
        <f t="shared" si="21"/>
        <v>3221.3855801506102</v>
      </c>
      <c r="H76" s="189">
        <f t="shared" si="15"/>
        <v>1491.5015236097324</v>
      </c>
      <c r="I76" s="189">
        <f t="shared" si="16"/>
        <v>636.13403865765338</v>
      </c>
      <c r="J76" s="88">
        <f t="shared" si="17"/>
        <v>294.5300598984935</v>
      </c>
      <c r="K76" s="189">
        <f t="shared" si="22"/>
        <v>332.39128379704016</v>
      </c>
      <c r="L76" s="88">
        <f t="shared" si="18"/>
        <v>153.89716439802959</v>
      </c>
      <c r="M76" s="89">
        <f t="shared" si="23"/>
        <v>1645.3986880077621</v>
      </c>
      <c r="N76" s="89">
        <f t="shared" si="24"/>
        <v>14881.082688007762</v>
      </c>
      <c r="O76" s="89">
        <f t="shared" si="25"/>
        <v>32140.567360707912</v>
      </c>
      <c r="P76" s="90">
        <f t="shared" si="19"/>
        <v>0.95145715456928748</v>
      </c>
      <c r="Q76" s="227">
        <f>SUMIFS([1]sep25!$Q$7:$Q$363,[1]sep25!$B$7:$B$363,B76)</f>
        <v>494.43973833082168</v>
      </c>
      <c r="R76" s="93">
        <f t="shared" si="26"/>
        <v>7.5110389082933909E-2</v>
      </c>
      <c r="S76" s="93">
        <f t="shared" si="26"/>
        <v>2.6347282882628126E-2</v>
      </c>
      <c r="T76" s="92">
        <v>463</v>
      </c>
      <c r="U76" s="1">
        <f>SUMIFS([1]sep25!$U$7:$U$363,[1]sep25!$B$7:$B$363,B76)</f>
        <v>12311</v>
      </c>
      <c r="V76" s="1">
        <f>SUMIFS([1]sep25!$V$7:$V$363,[1]sep25!$B$7:$B$363,B76)</f>
        <v>27852.941176470587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0">
        <v>1836</v>
      </c>
      <c r="C77" t="s">
        <v>104</v>
      </c>
      <c r="D77" s="1">
        <f>SUMIFS([1]sep25!$D$7:$D$363,[1]sep25!$B$7:$B$363,B77)</f>
        <v>33428.758000000002</v>
      </c>
      <c r="E77" s="86">
        <f t="shared" si="20"/>
        <v>28817.894827586209</v>
      </c>
      <c r="F77" s="87">
        <f t="shared" si="14"/>
        <v>0.85309608587843611</v>
      </c>
      <c r="G77" s="189">
        <f t="shared" si="21"/>
        <v>3078.1008950385212</v>
      </c>
      <c r="H77" s="189">
        <f t="shared" si="15"/>
        <v>3570.5970382446849</v>
      </c>
      <c r="I77" s="189">
        <f t="shared" si="16"/>
        <v>555.24752286857074</v>
      </c>
      <c r="J77" s="88">
        <f t="shared" si="17"/>
        <v>644.08712652754207</v>
      </c>
      <c r="K77" s="189">
        <f t="shared" si="22"/>
        <v>251.50476800795752</v>
      </c>
      <c r="L77" s="88">
        <f t="shared" si="18"/>
        <v>291.74553088923074</v>
      </c>
      <c r="M77" s="89">
        <f t="shared" si="23"/>
        <v>3862.3425691339157</v>
      </c>
      <c r="N77" s="89">
        <f t="shared" si="24"/>
        <v>37291.100569133916</v>
      </c>
      <c r="O77" s="89">
        <f t="shared" si="25"/>
        <v>32147.500490632687</v>
      </c>
      <c r="P77" s="90">
        <f t="shared" si="19"/>
        <v>0.95166239600128999</v>
      </c>
      <c r="Q77" s="227">
        <f>SUMIFS([1]sep25!$Q$7:$Q$363,[1]sep25!$B$7:$B$363,B77)</f>
        <v>70.038835839642161</v>
      </c>
      <c r="R77" s="93">
        <f t="shared" si="26"/>
        <v>0.18407332105412305</v>
      </c>
      <c r="S77" s="93">
        <f t="shared" si="26"/>
        <v>0.16263751093159159</v>
      </c>
      <c r="T77" s="92">
        <v>1160</v>
      </c>
      <c r="U77" s="1">
        <f>SUMIFS([1]sep25!$U$7:$U$363,[1]sep25!$B$7:$B$363,B77)</f>
        <v>28232</v>
      </c>
      <c r="V77" s="1">
        <f>SUMIFS([1]sep25!$V$7:$V$363,[1]sep25!$B$7:$B$363,B77)</f>
        <v>24786.654960491658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0">
        <v>1837</v>
      </c>
      <c r="C78" t="s">
        <v>105</v>
      </c>
      <c r="D78" s="1">
        <f>SUMIFS([1]sep25!$D$7:$D$363,[1]sep25!$B$7:$B$363,B78)</f>
        <v>209554.64799999999</v>
      </c>
      <c r="E78" s="86">
        <f t="shared" si="20"/>
        <v>34330.709043250325</v>
      </c>
      <c r="F78" s="87">
        <f t="shared" si="14"/>
        <v>1.0162919146402269</v>
      </c>
      <c r="G78" s="189">
        <f t="shared" si="21"/>
        <v>-339.84391867323035</v>
      </c>
      <c r="H78" s="189">
        <f t="shared" si="15"/>
        <v>-2074.4072795813981</v>
      </c>
      <c r="I78" s="189">
        <f t="shared" si="16"/>
        <v>0</v>
      </c>
      <c r="J78" s="88">
        <f t="shared" si="17"/>
        <v>0</v>
      </c>
      <c r="K78" s="189">
        <f t="shared" si="22"/>
        <v>-303.74275486061322</v>
      </c>
      <c r="L78" s="88">
        <f t="shared" si="18"/>
        <v>-1854.0457756691831</v>
      </c>
      <c r="M78" s="89">
        <f t="shared" si="23"/>
        <v>-3928.4530552505812</v>
      </c>
      <c r="N78" s="89">
        <f t="shared" si="24"/>
        <v>205626.19494474941</v>
      </c>
      <c r="O78" s="89">
        <f t="shared" si="25"/>
        <v>33687.122369716482</v>
      </c>
      <c r="P78" s="90">
        <f t="shared" si="19"/>
        <v>0.99723981956527219</v>
      </c>
      <c r="Q78" s="227">
        <f>SUMIFS([1]sep25!$Q$7:$Q$363,[1]sep25!$B$7:$B$363,B78)</f>
        <v>1436.0437972145846</v>
      </c>
      <c r="R78" s="93">
        <f t="shared" si="26"/>
        <v>0.16914837896193302</v>
      </c>
      <c r="S78" s="93">
        <f t="shared" si="26"/>
        <v>0.1837052722779727</v>
      </c>
      <c r="T78" s="92">
        <v>6104</v>
      </c>
      <c r="U78" s="1">
        <f>SUMIFS([1]sep25!$U$7:$U$363,[1]sep25!$B$7:$B$363,B78)</f>
        <v>179237</v>
      </c>
      <c r="V78" s="1">
        <f>SUMIFS([1]sep25!$V$7:$V$363,[1]sep25!$B$7:$B$363,B78)</f>
        <v>29002.75080906149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0">
        <v>1838</v>
      </c>
      <c r="C79" t="s">
        <v>106</v>
      </c>
      <c r="D79" s="1">
        <f>SUMIFS([1]sep25!$D$7:$D$363,[1]sep25!$B$7:$B$363,B79)</f>
        <v>60641.13</v>
      </c>
      <c r="E79" s="86">
        <f t="shared" si="20"/>
        <v>30275.152271592611</v>
      </c>
      <c r="F79" s="87">
        <f t="shared" si="14"/>
        <v>0.89623527522716773</v>
      </c>
      <c r="G79" s="189">
        <f t="shared" si="21"/>
        <v>2174.6012797545518</v>
      </c>
      <c r="H79" s="189">
        <f t="shared" si="15"/>
        <v>4355.7263633483681</v>
      </c>
      <c r="I79" s="189">
        <f t="shared" si="16"/>
        <v>45.207417466330114</v>
      </c>
      <c r="J79" s="88">
        <f t="shared" si="17"/>
        <v>90.550457185059216</v>
      </c>
      <c r="K79" s="189">
        <f t="shared" si="22"/>
        <v>-258.53533739428309</v>
      </c>
      <c r="L79" s="88">
        <f t="shared" si="18"/>
        <v>-517.84628080074901</v>
      </c>
      <c r="M79" s="89">
        <f t="shared" si="23"/>
        <v>3837.8800825476192</v>
      </c>
      <c r="N79" s="89">
        <f t="shared" si="24"/>
        <v>64479.010082547618</v>
      </c>
      <c r="O79" s="89">
        <f t="shared" si="25"/>
        <v>32191.218213952881</v>
      </c>
      <c r="P79" s="90">
        <f t="shared" si="19"/>
        <v>0.95295657168175196</v>
      </c>
      <c r="Q79" s="227">
        <f>SUMIFS([1]sep25!$Q$7:$Q$363,[1]sep25!$B$7:$B$363,B79)</f>
        <v>1315.2456617952794</v>
      </c>
      <c r="R79" s="93">
        <f t="shared" si="26"/>
        <v>0.15322398448197166</v>
      </c>
      <c r="S79" s="93">
        <f t="shared" si="26"/>
        <v>0.12731530784608125</v>
      </c>
      <c r="T79" s="92">
        <v>2003</v>
      </c>
      <c r="U79" s="1">
        <f>SUMIFS([1]sep25!$U$7:$U$363,[1]sep25!$B$7:$B$363,B79)</f>
        <v>52584</v>
      </c>
      <c r="V79" s="1">
        <f>SUMIFS([1]sep25!$V$7:$V$363,[1]sep25!$B$7:$B$363,B79)</f>
        <v>26855.975485188967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0">
        <v>1839</v>
      </c>
      <c r="C80" t="s">
        <v>107</v>
      </c>
      <c r="D80" s="1">
        <f>SUMIFS([1]sep25!$D$7:$D$363,[1]sep25!$B$7:$B$363,B80)</f>
        <v>30582.370999999999</v>
      </c>
      <c r="E80" s="86">
        <f t="shared" si="20"/>
        <v>28878.537299338997</v>
      </c>
      <c r="F80" s="87">
        <f t="shared" si="14"/>
        <v>0.8548912848546214</v>
      </c>
      <c r="G80" s="189">
        <f t="shared" si="21"/>
        <v>3040.5025625517924</v>
      </c>
      <c r="H80" s="189">
        <f t="shared" si="15"/>
        <v>3219.8922137423478</v>
      </c>
      <c r="I80" s="189">
        <f t="shared" si="16"/>
        <v>534.02265775509488</v>
      </c>
      <c r="J80" s="88">
        <f t="shared" si="17"/>
        <v>565.52999456264547</v>
      </c>
      <c r="K80" s="189">
        <f t="shared" si="22"/>
        <v>230.27990289448167</v>
      </c>
      <c r="L80" s="88">
        <f t="shared" si="18"/>
        <v>243.86641716525608</v>
      </c>
      <c r="M80" s="89">
        <f t="shared" si="23"/>
        <v>3463.7586309076041</v>
      </c>
      <c r="N80" s="89">
        <f t="shared" si="24"/>
        <v>34046.129630907606</v>
      </c>
      <c r="O80" s="89">
        <f t="shared" si="25"/>
        <v>32149.319764785276</v>
      </c>
      <c r="P80" s="90">
        <f t="shared" si="19"/>
        <v>0.95171625197057563</v>
      </c>
      <c r="Q80" s="227">
        <f>SUMIFS([1]sep25!$Q$7:$Q$363,[1]sep25!$B$7:$B$363,B80)</f>
        <v>2013.1433604948616</v>
      </c>
      <c r="R80" s="93">
        <f t="shared" si="26"/>
        <v>0.13947505495733817</v>
      </c>
      <c r="S80" s="93">
        <f t="shared" si="26"/>
        <v>0.14270302961727391</v>
      </c>
      <c r="T80" s="92">
        <v>1059</v>
      </c>
      <c r="U80" s="1">
        <f>SUMIFS([1]sep25!$U$7:$U$363,[1]sep25!$B$7:$B$363,B80)</f>
        <v>26839</v>
      </c>
      <c r="V80" s="1">
        <f>SUMIFS([1]sep25!$V$7:$V$363,[1]sep25!$B$7:$B$363,B80)</f>
        <v>25272.128060263654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0">
        <v>1840</v>
      </c>
      <c r="C81" t="s">
        <v>108</v>
      </c>
      <c r="D81" s="1">
        <f>SUMIFS([1]sep25!$D$7:$D$363,[1]sep25!$B$7:$B$363,B81)</f>
        <v>128129.52099999999</v>
      </c>
      <c r="E81" s="86">
        <f t="shared" si="20"/>
        <v>26571.86250518457</v>
      </c>
      <c r="F81" s="87">
        <f t="shared" si="14"/>
        <v>0.78660679530183564</v>
      </c>
      <c r="G81" s="189">
        <f t="shared" si="21"/>
        <v>4470.6409349275373</v>
      </c>
      <c r="H81" s="189">
        <f t="shared" si="15"/>
        <v>21557.430588220584</v>
      </c>
      <c r="I81" s="189">
        <f t="shared" si="16"/>
        <v>1341.3588357091444</v>
      </c>
      <c r="J81" s="88">
        <f t="shared" si="17"/>
        <v>6468.0323057894939</v>
      </c>
      <c r="K81" s="189">
        <f t="shared" si="22"/>
        <v>1037.6160808485311</v>
      </c>
      <c r="L81" s="88">
        <f t="shared" si="18"/>
        <v>5003.384741851617</v>
      </c>
      <c r="M81" s="89">
        <f t="shared" si="23"/>
        <v>26560.815330072201</v>
      </c>
      <c r="N81" s="89">
        <f t="shared" si="24"/>
        <v>154690.3363300722</v>
      </c>
      <c r="O81" s="89">
        <f t="shared" si="25"/>
        <v>32080.119520960638</v>
      </c>
      <c r="P81" s="90">
        <f t="shared" si="19"/>
        <v>0.94966771728399191</v>
      </c>
      <c r="Q81" s="227">
        <f>SUMIFS([1]sep25!$Q$7:$Q$363,[1]sep25!$B$7:$B$363,B81)</f>
        <v>4961.182448274787</v>
      </c>
      <c r="R81" s="90">
        <f t="shared" si="26"/>
        <v>0.12323375587348336</v>
      </c>
      <c r="S81" s="90">
        <f t="shared" si="26"/>
        <v>0.13674424070149277</v>
      </c>
      <c r="T81" s="92">
        <v>4822</v>
      </c>
      <c r="U81" s="1">
        <f>SUMIFS([1]sep25!$U$7:$U$363,[1]sep25!$B$7:$B$363,B81)</f>
        <v>114072</v>
      </c>
      <c r="V81" s="1">
        <f>SUMIFS([1]sep25!$V$7:$V$363,[1]sep25!$B$7:$B$363,B81)</f>
        <v>23375.409836065577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0">
        <v>1841</v>
      </c>
      <c r="C82" t="s">
        <v>109</v>
      </c>
      <c r="D82" s="1">
        <f>SUMIFS([1]sep25!$D$7:$D$363,[1]sep25!$B$7:$B$363,B82)</f>
        <v>288600.91499999998</v>
      </c>
      <c r="E82" s="86">
        <f t="shared" si="20"/>
        <v>29434.055583885769</v>
      </c>
      <c r="F82" s="87">
        <f t="shared" si="14"/>
        <v>0.87133629157756554</v>
      </c>
      <c r="G82" s="189">
        <f t="shared" si="21"/>
        <v>2696.0812261327942</v>
      </c>
      <c r="H82" s="189">
        <f t="shared" si="15"/>
        <v>26435.076422232047</v>
      </c>
      <c r="I82" s="189">
        <f t="shared" si="16"/>
        <v>339.59125816372489</v>
      </c>
      <c r="J82" s="88">
        <f t="shared" si="17"/>
        <v>3329.6922862953229</v>
      </c>
      <c r="K82" s="189">
        <f t="shared" si="22"/>
        <v>35.84850330311167</v>
      </c>
      <c r="L82" s="88">
        <f t="shared" si="18"/>
        <v>351.49457488700995</v>
      </c>
      <c r="M82" s="89">
        <f t="shared" si="23"/>
        <v>26786.570997119055</v>
      </c>
      <c r="N82" s="89">
        <f t="shared" si="24"/>
        <v>315387.48599711905</v>
      </c>
      <c r="O82" s="89">
        <f t="shared" si="25"/>
        <v>32165.985313321678</v>
      </c>
      <c r="P82" s="90">
        <f t="shared" si="19"/>
        <v>0.95220960217226402</v>
      </c>
      <c r="Q82" s="227">
        <f>SUMIFS([1]sep25!$Q$7:$Q$363,[1]sep25!$B$7:$B$363,B82)</f>
        <v>6349.5298793601178</v>
      </c>
      <c r="R82" s="90">
        <f t="shared" si="26"/>
        <v>0.13680142670884024</v>
      </c>
      <c r="S82" s="90">
        <f t="shared" si="26"/>
        <v>0.13935212853317414</v>
      </c>
      <c r="T82" s="92">
        <v>9805</v>
      </c>
      <c r="U82" s="1">
        <f>SUMIFS([1]sep25!$U$7:$U$363,[1]sep25!$B$7:$B$363,B82)</f>
        <v>253871</v>
      </c>
      <c r="V82" s="1">
        <f>SUMIFS([1]sep25!$V$7:$V$363,[1]sep25!$B$7:$B$363,B82)</f>
        <v>25834.02869644856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0">
        <v>1845</v>
      </c>
      <c r="C83" t="s">
        <v>110</v>
      </c>
      <c r="D83" s="1">
        <f>SUMIFS([1]sep25!$D$7:$D$363,[1]sep25!$B$7:$B$363,B83)</f>
        <v>67960.623000000007</v>
      </c>
      <c r="E83" s="86">
        <f t="shared" si="20"/>
        <v>36715.625607779577</v>
      </c>
      <c r="F83" s="87">
        <f t="shared" si="14"/>
        <v>1.0868925951728989</v>
      </c>
      <c r="G83" s="189">
        <f t="shared" si="21"/>
        <v>-1818.4921886813668</v>
      </c>
      <c r="H83" s="189">
        <f t="shared" si="15"/>
        <v>-3366.02904124921</v>
      </c>
      <c r="I83" s="189">
        <f t="shared" si="16"/>
        <v>0</v>
      </c>
      <c r="J83" s="88">
        <f t="shared" si="17"/>
        <v>0</v>
      </c>
      <c r="K83" s="189">
        <f t="shared" si="22"/>
        <v>-303.74275486061322</v>
      </c>
      <c r="L83" s="88">
        <f t="shared" si="18"/>
        <v>-562.22783924699502</v>
      </c>
      <c r="M83" s="89">
        <f t="shared" si="23"/>
        <v>-3928.2568804962048</v>
      </c>
      <c r="N83" s="89">
        <f t="shared" si="24"/>
        <v>64032.3661195038</v>
      </c>
      <c r="O83" s="89">
        <f t="shared" si="25"/>
        <v>34593.390664237602</v>
      </c>
      <c r="P83" s="90">
        <f t="shared" si="19"/>
        <v>1.0240680781676876</v>
      </c>
      <c r="Q83" s="227">
        <f>SUMIFS([1]sep25!$Q$7:$Q$363,[1]sep25!$B$7:$B$363,B83)</f>
        <v>1012.3288271959636</v>
      </c>
      <c r="R83" s="90">
        <f t="shared" si="26"/>
        <v>0.14209936980085719</v>
      </c>
      <c r="S83" s="90">
        <f t="shared" si="26"/>
        <v>0.14641849221501466</v>
      </c>
      <c r="T83" s="92">
        <v>1851</v>
      </c>
      <c r="U83" s="1">
        <f>SUMIFS([1]sep25!$U$7:$U$363,[1]sep25!$B$7:$B$363,B83)</f>
        <v>59505</v>
      </c>
      <c r="V83" s="1">
        <f>SUMIFS([1]sep25!$V$7:$V$363,[1]sep25!$B$7:$B$363,B83)</f>
        <v>32026.372443487624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0">
        <v>1848</v>
      </c>
      <c r="C84" t="s">
        <v>111</v>
      </c>
      <c r="D84" s="1">
        <f>SUMIFS([1]sep25!$D$7:$D$363,[1]sep25!$B$7:$B$363,B84)</f>
        <v>79031.698999999993</v>
      </c>
      <c r="E84" s="86">
        <f t="shared" si="20"/>
        <v>29688.842599549207</v>
      </c>
      <c r="F84" s="87">
        <f t="shared" si="14"/>
        <v>0.87887875111860947</v>
      </c>
      <c r="G84" s="189">
        <f t="shared" si="21"/>
        <v>2538.1132764214626</v>
      </c>
      <c r="H84" s="189">
        <f t="shared" si="15"/>
        <v>6756.4575418339336</v>
      </c>
      <c r="I84" s="189">
        <f t="shared" si="16"/>
        <v>250.41580268152154</v>
      </c>
      <c r="J84" s="88">
        <f t="shared" si="17"/>
        <v>666.60686673821033</v>
      </c>
      <c r="K84" s="189">
        <f t="shared" si="22"/>
        <v>-53.326952179091677</v>
      </c>
      <c r="L84" s="88">
        <f t="shared" si="18"/>
        <v>-141.95634670074205</v>
      </c>
      <c r="M84" s="89">
        <f t="shared" si="23"/>
        <v>6614.5011951331917</v>
      </c>
      <c r="N84" s="89">
        <f t="shared" si="24"/>
        <v>85646.200195133191</v>
      </c>
      <c r="O84" s="89">
        <f t="shared" si="25"/>
        <v>32173.628923791584</v>
      </c>
      <c r="P84" s="90">
        <f t="shared" si="19"/>
        <v>0.95243587595849544</v>
      </c>
      <c r="Q84" s="227">
        <f>SUMIFS([1]sep25!$Q$7:$Q$363,[1]sep25!$B$7:$B$363,B84)</f>
        <v>1427.9330574009828</v>
      </c>
      <c r="R84" s="90">
        <f t="shared" si="26"/>
        <v>0.16001319536180822</v>
      </c>
      <c r="S84" s="90">
        <f t="shared" si="26"/>
        <v>0.16437087077639045</v>
      </c>
      <c r="T84" s="92">
        <v>2662</v>
      </c>
      <c r="U84" s="1">
        <f>SUMIFS([1]sep25!$U$7:$U$363,[1]sep25!$B$7:$B$363,B84)</f>
        <v>68130</v>
      </c>
      <c r="V84" s="1">
        <f>SUMIFS([1]sep25!$V$7:$V$363,[1]sep25!$B$7:$B$363,B84)</f>
        <v>25497.754491017964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0">
        <v>1851</v>
      </c>
      <c r="C85" t="s">
        <v>112</v>
      </c>
      <c r="D85" s="1">
        <f>SUMIFS([1]sep25!$D$7:$D$363,[1]sep25!$B$7:$B$363,B85)</f>
        <v>56478.972000000002</v>
      </c>
      <c r="E85" s="86">
        <f t="shared" si="20"/>
        <v>27324.12772133527</v>
      </c>
      <c r="F85" s="87">
        <f t="shared" si="14"/>
        <v>0.80887610106758268</v>
      </c>
      <c r="G85" s="189">
        <f t="shared" si="21"/>
        <v>4004.2365009141035</v>
      </c>
      <c r="H85" s="189">
        <f t="shared" si="15"/>
        <v>8276.7568473894517</v>
      </c>
      <c r="I85" s="189">
        <f t="shared" si="16"/>
        <v>1078.0660100563996</v>
      </c>
      <c r="J85" s="88">
        <f t="shared" si="17"/>
        <v>2228.362442786578</v>
      </c>
      <c r="K85" s="189">
        <f t="shared" si="22"/>
        <v>774.32325519578637</v>
      </c>
      <c r="L85" s="88">
        <f t="shared" si="18"/>
        <v>1600.5261684896905</v>
      </c>
      <c r="M85" s="89">
        <f t="shared" si="23"/>
        <v>9877.2830158791421</v>
      </c>
      <c r="N85" s="89">
        <f t="shared" si="24"/>
        <v>66356.255015879142</v>
      </c>
      <c r="O85" s="89">
        <f t="shared" si="25"/>
        <v>32102.687477445157</v>
      </c>
      <c r="P85" s="90">
        <f t="shared" si="19"/>
        <v>0.95033579645696431</v>
      </c>
      <c r="Q85" s="227">
        <f>SUMIFS([1]sep25!$Q$7:$Q$363,[1]sep25!$B$7:$B$363,B85)</f>
        <v>1656.7419244056346</v>
      </c>
      <c r="R85" s="90">
        <f t="shared" si="26"/>
        <v>0.14734026733839845</v>
      </c>
      <c r="S85" s="90">
        <f t="shared" si="26"/>
        <v>0.14345474151770718</v>
      </c>
      <c r="T85" s="92">
        <v>2067</v>
      </c>
      <c r="U85" s="1">
        <f>SUMIFS([1]sep25!$U$7:$U$363,[1]sep25!$B$7:$B$363,B85)</f>
        <v>49226</v>
      </c>
      <c r="V85" s="1">
        <f>SUMIFS([1]sep25!$V$7:$V$363,[1]sep25!$B$7:$B$363,B85)</f>
        <v>23896.11650485437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0">
        <v>1853</v>
      </c>
      <c r="C86" t="s">
        <v>113</v>
      </c>
      <c r="D86" s="1">
        <f>SUMIFS([1]sep25!$D$7:$D$363,[1]sep25!$B$7:$B$363,B86)</f>
        <v>41249.796000000002</v>
      </c>
      <c r="E86" s="86">
        <f t="shared" si="20"/>
        <v>30286.193832599121</v>
      </c>
      <c r="F86" s="87">
        <f t="shared" si="14"/>
        <v>0.89656213853668421</v>
      </c>
      <c r="G86" s="189">
        <f t="shared" si="21"/>
        <v>2167.7555119305157</v>
      </c>
      <c r="H86" s="189">
        <f t="shared" si="15"/>
        <v>2952.4830072493623</v>
      </c>
      <c r="I86" s="189">
        <f t="shared" si="16"/>
        <v>41.342871114051555</v>
      </c>
      <c r="J86" s="88">
        <f t="shared" si="17"/>
        <v>56.308990457338219</v>
      </c>
      <c r="K86" s="189">
        <f t="shared" si="22"/>
        <v>-262.39988374656167</v>
      </c>
      <c r="L86" s="88">
        <f t="shared" si="18"/>
        <v>-357.38864166281701</v>
      </c>
      <c r="M86" s="89">
        <f t="shared" si="23"/>
        <v>2595.0943655865453</v>
      </c>
      <c r="N86" s="89">
        <f t="shared" si="24"/>
        <v>43844.890365586551</v>
      </c>
      <c r="O86" s="89">
        <f t="shared" si="25"/>
        <v>32191.549460783081</v>
      </c>
      <c r="P86" s="90">
        <f t="shared" si="19"/>
        <v>0.95296637758103764</v>
      </c>
      <c r="Q86" s="227">
        <f>SUMIFS([1]sep25!$Q$7:$Q$363,[1]sep25!$B$7:$B$363,B86)</f>
        <v>428.19799085653813</v>
      </c>
      <c r="R86" s="90">
        <f t="shared" si="26"/>
        <v>0.21573227232537584</v>
      </c>
      <c r="S86" s="90">
        <f t="shared" si="26"/>
        <v>0.18716881218263579</v>
      </c>
      <c r="T86" s="92">
        <v>1362</v>
      </c>
      <c r="U86" s="1">
        <f>SUMIFS([1]sep25!$U$7:$U$363,[1]sep25!$B$7:$B$363,B86)</f>
        <v>33930</v>
      </c>
      <c r="V86" s="1">
        <f>SUMIFS([1]sep25!$V$7:$V$363,[1]sep25!$B$7:$B$363,B86)</f>
        <v>25511.278195488721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0">
        <v>1856</v>
      </c>
      <c r="C87" t="s">
        <v>114</v>
      </c>
      <c r="D87" s="1">
        <f>SUMIFS([1]sep25!$D$7:$D$363,[1]sep25!$B$7:$B$363,B87)</f>
        <v>15495.628000000001</v>
      </c>
      <c r="E87" s="86">
        <f t="shared" si="20"/>
        <v>33833.248908296948</v>
      </c>
      <c r="F87" s="87">
        <f t="shared" si="14"/>
        <v>1.0015656032094891</v>
      </c>
      <c r="G87" s="189">
        <f t="shared" si="21"/>
        <v>-31.418635002136725</v>
      </c>
      <c r="H87" s="189">
        <f t="shared" si="15"/>
        <v>-14.38973483097862</v>
      </c>
      <c r="I87" s="189">
        <f t="shared" si="16"/>
        <v>0</v>
      </c>
      <c r="J87" s="88">
        <f t="shared" si="17"/>
        <v>0</v>
      </c>
      <c r="K87" s="189">
        <f t="shared" si="22"/>
        <v>-303.74275486061322</v>
      </c>
      <c r="L87" s="88">
        <f t="shared" si="18"/>
        <v>-139.11418172616087</v>
      </c>
      <c r="M87" s="89">
        <f t="shared" si="23"/>
        <v>-153.50391655713949</v>
      </c>
      <c r="N87" s="89">
        <f t="shared" si="24"/>
        <v>15342.124083442861</v>
      </c>
      <c r="O87" s="89">
        <f t="shared" si="25"/>
        <v>33498.0875184342</v>
      </c>
      <c r="P87" s="90">
        <f t="shared" si="19"/>
        <v>0.99164382122159189</v>
      </c>
      <c r="Q87" s="227">
        <f>SUMIFS([1]sep25!$Q$7:$Q$363,[1]sep25!$B$7:$B$363,B87)</f>
        <v>162.78379062979516</v>
      </c>
      <c r="R87" s="90">
        <f t="shared" si="26"/>
        <v>3.1735002330381561E-2</v>
      </c>
      <c r="S87" s="90">
        <f t="shared" si="26"/>
        <v>3.6240395353658431E-2</v>
      </c>
      <c r="T87" s="92">
        <v>458</v>
      </c>
      <c r="U87" s="1">
        <f>SUMIFS([1]sep25!$U$7:$U$363,[1]sep25!$B$7:$B$363,B87)</f>
        <v>15019</v>
      </c>
      <c r="V87" s="1">
        <f>SUMIFS([1]sep25!$V$7:$V$363,[1]sep25!$B$7:$B$363,B87)</f>
        <v>32650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0">
        <v>1857</v>
      </c>
      <c r="C88" t="s">
        <v>115</v>
      </c>
      <c r="D88" s="1">
        <f>SUMIFS([1]sep25!$D$7:$D$363,[1]sep25!$B$7:$B$363,B88)</f>
        <v>21529.066999999999</v>
      </c>
      <c r="E88" s="86">
        <f t="shared" si="20"/>
        <v>31800.689807976367</v>
      </c>
      <c r="F88" s="87">
        <f t="shared" si="14"/>
        <v>0.94139576002093583</v>
      </c>
      <c r="G88" s="189">
        <f t="shared" si="21"/>
        <v>1228.7680071966233</v>
      </c>
      <c r="H88" s="189">
        <f t="shared" si="15"/>
        <v>831.87594087211403</v>
      </c>
      <c r="I88" s="189">
        <f t="shared" si="16"/>
        <v>0</v>
      </c>
      <c r="J88" s="88">
        <f t="shared" si="17"/>
        <v>0</v>
      </c>
      <c r="K88" s="189">
        <f t="shared" si="22"/>
        <v>-303.74275486061322</v>
      </c>
      <c r="L88" s="88">
        <f t="shared" si="18"/>
        <v>-205.63384504063515</v>
      </c>
      <c r="M88" s="89">
        <f t="shared" si="23"/>
        <v>626.24209583147888</v>
      </c>
      <c r="N88" s="89">
        <f t="shared" si="24"/>
        <v>22155.309095831479</v>
      </c>
      <c r="O88" s="89">
        <f t="shared" si="25"/>
        <v>32725.715060312374</v>
      </c>
      <c r="P88" s="90">
        <f t="shared" si="19"/>
        <v>0.96877928080994147</v>
      </c>
      <c r="Q88" s="227">
        <f>SUMIFS([1]sep25!$Q$7:$Q$363,[1]sep25!$B$7:$B$363,B88)</f>
        <v>556.54639400954545</v>
      </c>
      <c r="R88" s="90">
        <f t="shared" si="26"/>
        <v>3.7445402852737043E-2</v>
      </c>
      <c r="S88" s="90">
        <f t="shared" si="26"/>
        <v>4.6639896821889834E-2</v>
      </c>
      <c r="T88" s="92">
        <v>677</v>
      </c>
      <c r="U88" s="1">
        <f>SUMIFS([1]sep25!$U$7:$U$363,[1]sep25!$B$7:$B$363,B88)</f>
        <v>20752</v>
      </c>
      <c r="V88" s="1">
        <f>SUMIFS([1]sep25!$V$7:$V$363,[1]sep25!$B$7:$B$363,B88)</f>
        <v>30383.601756954613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0">
        <v>1859</v>
      </c>
      <c r="C89" t="s">
        <v>116</v>
      </c>
      <c r="D89" s="1">
        <f>SUMIFS([1]sep25!$D$7:$D$363,[1]sep25!$B$7:$B$363,B89)</f>
        <v>38375.485000000001</v>
      </c>
      <c r="E89" s="86">
        <f t="shared" si="20"/>
        <v>30312.38941548183</v>
      </c>
      <c r="F89" s="87">
        <f t="shared" si="14"/>
        <v>0.89733760632703619</v>
      </c>
      <c r="G89" s="189">
        <f t="shared" si="21"/>
        <v>2151.5142505432364</v>
      </c>
      <c r="H89" s="189">
        <f t="shared" si="15"/>
        <v>2723.8170411877372</v>
      </c>
      <c r="I89" s="189">
        <f t="shared" si="16"/>
        <v>32.174417105103565</v>
      </c>
      <c r="J89" s="88">
        <f t="shared" si="17"/>
        <v>40.73281205506111</v>
      </c>
      <c r="K89" s="189">
        <f t="shared" si="22"/>
        <v>-271.56833775550967</v>
      </c>
      <c r="L89" s="88">
        <f t="shared" si="18"/>
        <v>-343.80551559847521</v>
      </c>
      <c r="M89" s="89">
        <f t="shared" si="23"/>
        <v>2380.011525589262</v>
      </c>
      <c r="N89" s="89">
        <f t="shared" si="24"/>
        <v>40755.49652558926</v>
      </c>
      <c r="O89" s="89">
        <f t="shared" si="25"/>
        <v>32192.335328269557</v>
      </c>
      <c r="P89" s="90">
        <f t="shared" si="19"/>
        <v>0.95298964161474797</v>
      </c>
      <c r="Q89" s="227">
        <f>SUMIFS([1]sep25!$Q$7:$Q$363,[1]sep25!$B$7:$B$363,B89)</f>
        <v>447.08379837326925</v>
      </c>
      <c r="R89" s="90">
        <f t="shared" si="26"/>
        <v>0.10761350189049558</v>
      </c>
      <c r="S89" s="90">
        <f t="shared" si="26"/>
        <v>7.5242491171736842E-2</v>
      </c>
      <c r="T89" s="92">
        <v>1266</v>
      </c>
      <c r="U89" s="1">
        <f>SUMIFS([1]sep25!$U$7:$U$363,[1]sep25!$B$7:$B$363,B89)</f>
        <v>34647</v>
      </c>
      <c r="V89" s="1">
        <f>SUMIFS([1]sep25!$V$7:$V$363,[1]sep25!$B$7:$B$363,B89)</f>
        <v>28191.212367778684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0">
        <v>1860</v>
      </c>
      <c r="C90" t="s">
        <v>117</v>
      </c>
      <c r="D90" s="1">
        <f>SUMIFS([1]sep25!$D$7:$D$363,[1]sep25!$B$7:$B$363,B90)</f>
        <v>337040.53899999999</v>
      </c>
      <c r="E90" s="86">
        <f t="shared" si="20"/>
        <v>29100.374633051284</v>
      </c>
      <c r="F90" s="87">
        <f t="shared" si="14"/>
        <v>0.86145833502341096</v>
      </c>
      <c r="G90" s="189">
        <f t="shared" si="21"/>
        <v>2902.9634156501747</v>
      </c>
      <c r="H90" s="189">
        <f t="shared" si="15"/>
        <v>33622.122280060321</v>
      </c>
      <c r="I90" s="189">
        <f t="shared" si="16"/>
        <v>456.37959095579458</v>
      </c>
      <c r="J90" s="88">
        <f t="shared" si="17"/>
        <v>5285.7884224500121</v>
      </c>
      <c r="K90" s="189">
        <f t="shared" si="22"/>
        <v>152.63683609518137</v>
      </c>
      <c r="L90" s="88">
        <f t="shared" si="18"/>
        <v>1767.8398356543905</v>
      </c>
      <c r="M90" s="89">
        <f t="shared" si="23"/>
        <v>35389.962115714712</v>
      </c>
      <c r="N90" s="89">
        <f t="shared" si="24"/>
        <v>372430.50111571472</v>
      </c>
      <c r="O90" s="89">
        <f t="shared" si="25"/>
        <v>32155.97488479664</v>
      </c>
      <c r="P90" s="90">
        <f t="shared" si="19"/>
        <v>0.9519132634756392</v>
      </c>
      <c r="Q90" s="227">
        <f>SUMIFS([1]sep25!$Q$7:$Q$363,[1]sep25!$B$7:$B$363,B90)</f>
        <v>2379.7698323058503</v>
      </c>
      <c r="R90" s="90">
        <f t="shared" si="26"/>
        <v>0.15899952545193821</v>
      </c>
      <c r="S90" s="90">
        <f t="shared" si="26"/>
        <v>0.16270207962580469</v>
      </c>
      <c r="T90" s="92">
        <v>11582</v>
      </c>
      <c r="U90" s="1">
        <f>SUMIFS([1]sep25!$U$7:$U$363,[1]sep25!$B$7:$B$363,B90)</f>
        <v>290803</v>
      </c>
      <c r="V90" s="1">
        <f>SUMIFS([1]sep25!$V$7:$V$363,[1]sep25!$B$7:$B$363,B90)</f>
        <v>25028.229623891901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0">
        <v>1865</v>
      </c>
      <c r="C91" t="s">
        <v>118</v>
      </c>
      <c r="D91" s="1">
        <f>SUMIFS([1]sep25!$D$7:$D$363,[1]sep25!$B$7:$B$363,B91)</f>
        <v>291435.451</v>
      </c>
      <c r="E91" s="86">
        <f t="shared" si="20"/>
        <v>29524.409988856245</v>
      </c>
      <c r="F91" s="87">
        <f t="shared" si="14"/>
        <v>0.87401105285639435</v>
      </c>
      <c r="G91" s="189">
        <f t="shared" si="21"/>
        <v>2640.061495051099</v>
      </c>
      <c r="H91" s="189">
        <f t="shared" si="15"/>
        <v>26060.047017649398</v>
      </c>
      <c r="I91" s="189">
        <f t="shared" si="16"/>
        <v>307.96721642405828</v>
      </c>
      <c r="J91" s="88">
        <f t="shared" si="17"/>
        <v>3039.944393321879</v>
      </c>
      <c r="K91" s="189">
        <f t="shared" si="22"/>
        <v>4.2244615634450611</v>
      </c>
      <c r="L91" s="88">
        <f t="shared" si="18"/>
        <v>41.699660092766202</v>
      </c>
      <c r="M91" s="89">
        <f t="shared" si="23"/>
        <v>26101.746677742165</v>
      </c>
      <c r="N91" s="89">
        <f t="shared" si="24"/>
        <v>317537.19767774217</v>
      </c>
      <c r="O91" s="89">
        <f t="shared" si="25"/>
        <v>32168.695945470787</v>
      </c>
      <c r="P91" s="90">
        <f t="shared" si="19"/>
        <v>0.95228984501062863</v>
      </c>
      <c r="Q91" s="227">
        <f>SUMIFS([1]sep25!$Q$7:$Q$363,[1]sep25!$B$7:$B$363,B91)</f>
        <v>8911.7663916923557</v>
      </c>
      <c r="R91" s="90">
        <f t="shared" si="26"/>
        <v>6.1579612428514188E-2</v>
      </c>
      <c r="S91" s="90">
        <f t="shared" si="26"/>
        <v>5.3191079375183754E-2</v>
      </c>
      <c r="T91" s="92">
        <v>9871</v>
      </c>
      <c r="U91" s="1">
        <f>SUMIFS([1]sep25!$U$7:$U$363,[1]sep25!$B$7:$B$363,B91)</f>
        <v>274530</v>
      </c>
      <c r="V91" s="1">
        <f>SUMIFS([1]sep25!$V$7:$V$363,[1]sep25!$B$7:$B$363,B91)</f>
        <v>28033.289084039621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0">
        <v>1866</v>
      </c>
      <c r="C92" t="s">
        <v>119</v>
      </c>
      <c r="D92" s="1">
        <f>SUMIFS([1]sep25!$D$7:$D$363,[1]sep25!$B$7:$B$363,B92)</f>
        <v>270388.25699999998</v>
      </c>
      <c r="E92" s="86">
        <f t="shared" si="20"/>
        <v>32189.078214285713</v>
      </c>
      <c r="F92" s="87">
        <f t="shared" si="14"/>
        <v>0.95289322127566622</v>
      </c>
      <c r="G92" s="189">
        <f t="shared" si="21"/>
        <v>987.96719528482868</v>
      </c>
      <c r="H92" s="189">
        <f t="shared" si="15"/>
        <v>8298.9244403925604</v>
      </c>
      <c r="I92" s="189">
        <f t="shared" si="16"/>
        <v>0</v>
      </c>
      <c r="J92" s="88">
        <f t="shared" si="17"/>
        <v>0</v>
      </c>
      <c r="K92" s="189">
        <f t="shared" si="22"/>
        <v>-303.74275486061322</v>
      </c>
      <c r="L92" s="88">
        <f t="shared" si="18"/>
        <v>-2551.4391408291513</v>
      </c>
      <c r="M92" s="89">
        <f t="shared" si="23"/>
        <v>5747.4852995634092</v>
      </c>
      <c r="N92" s="89">
        <f t="shared" si="24"/>
        <v>276135.74229956337</v>
      </c>
      <c r="O92" s="89">
        <f t="shared" si="25"/>
        <v>32873.302654709922</v>
      </c>
      <c r="P92" s="90">
        <f t="shared" si="19"/>
        <v>0.9731483160867388</v>
      </c>
      <c r="Q92" s="227">
        <f>SUMIFS([1]sep25!$Q$7:$Q$363,[1]sep25!$B$7:$B$363,B92)</f>
        <v>-755.61201447534495</v>
      </c>
      <c r="R92" s="90">
        <f t="shared" si="26"/>
        <v>0.1278348592856457</v>
      </c>
      <c r="S92" s="90">
        <f t="shared" si="26"/>
        <v>0.10581522631864028</v>
      </c>
      <c r="T92" s="92">
        <v>8400</v>
      </c>
      <c r="U92" s="1">
        <f>SUMIFS([1]sep25!$U$7:$U$363,[1]sep25!$B$7:$B$363,B92)</f>
        <v>239741</v>
      </c>
      <c r="V92" s="1">
        <f>SUMIFS([1]sep25!$V$7:$V$363,[1]sep25!$B$7:$B$363,B92)</f>
        <v>29108.91209324915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1">
        <v>1867</v>
      </c>
      <c r="C93" s="202" t="s">
        <v>120</v>
      </c>
      <c r="D93" s="213">
        <f>SUMIFS([1]sep25!$D$7:$D$363,[1]sep25!$B$7:$B$363,B93)</f>
        <v>78942.073999999993</v>
      </c>
      <c r="E93" s="214">
        <f t="shared" si="20"/>
        <v>30165.102789453569</v>
      </c>
      <c r="F93" s="215">
        <f t="shared" si="14"/>
        <v>0.89297748061630344</v>
      </c>
      <c r="G93" s="216">
        <f t="shared" si="21"/>
        <v>-160.97034930548494</v>
      </c>
      <c r="H93" s="216">
        <f t="shared" si="15"/>
        <v>-421.25940413245405</v>
      </c>
      <c r="I93" s="216">
        <f t="shared" si="16"/>
        <v>0</v>
      </c>
      <c r="J93" s="217">
        <f t="shared" si="17"/>
        <v>0</v>
      </c>
      <c r="K93" s="216">
        <f t="shared" si="22"/>
        <v>-303.74275486061322</v>
      </c>
      <c r="L93" s="217">
        <f t="shared" si="18"/>
        <v>-794.89478947022474</v>
      </c>
      <c r="M93" s="218">
        <f t="shared" si="23"/>
        <v>-1216.1541936026788</v>
      </c>
      <c r="N93" s="218">
        <f t="shared" si="24"/>
        <v>77725.919806397316</v>
      </c>
      <c r="O93" s="218">
        <f t="shared" si="25"/>
        <v>29700.389685287471</v>
      </c>
      <c r="P93" s="219">
        <f t="shared" si="19"/>
        <v>0.87922057947580112</v>
      </c>
      <c r="Q93" s="227">
        <f>SUMIFS([1]sep25!$Q$7:$Q$363,[1]sep25!$B$7:$B$363,B93)</f>
        <v>1533.6978894283379</v>
      </c>
      <c r="R93" s="219">
        <f t="shared" si="26"/>
        <v>-3.8803906050238125E-2</v>
      </c>
      <c r="S93" s="219">
        <f t="shared" si="26"/>
        <v>-3.2559987977198092E-2</v>
      </c>
      <c r="T93" s="92">
        <v>2617</v>
      </c>
      <c r="U93" s="1">
        <f>SUMIFS([1]sep25!$U$7:$U$363,[1]sep25!$B$7:$B$363,B93)</f>
        <v>82129</v>
      </c>
      <c r="V93" s="1">
        <f>SUMIFS([1]sep25!$V$7:$V$363,[1]sep25!$B$7:$B$363,B93)</f>
        <v>31180.334092634777</v>
      </c>
      <c r="W93" s="220"/>
      <c r="X93" s="218">
        <v>10146.371999999996</v>
      </c>
      <c r="Y93" s="218">
        <f t="shared" si="27"/>
        <v>3877.1004967520048</v>
      </c>
      <c r="Z93" s="1"/>
      <c r="AA93" s="235" t="s">
        <v>450</v>
      </c>
    </row>
    <row r="94" spans="2:29">
      <c r="B94" s="200">
        <v>1868</v>
      </c>
      <c r="C94" t="s">
        <v>121</v>
      </c>
      <c r="D94" s="1">
        <f>SUMIFS([1]sep25!$D$7:$D$363,[1]sep25!$B$7:$B$363,B94)</f>
        <v>137834.56099999999</v>
      </c>
      <c r="E94" s="86">
        <f t="shared" si="20"/>
        <v>29782.748703543646</v>
      </c>
      <c r="F94" s="87">
        <f t="shared" si="14"/>
        <v>0.88165865333690274</v>
      </c>
      <c r="G94" s="189">
        <f t="shared" si="21"/>
        <v>2479.8914919449103</v>
      </c>
      <c r="H94" s="189">
        <f t="shared" si="15"/>
        <v>11476.937824721044</v>
      </c>
      <c r="I94" s="189">
        <f t="shared" si="16"/>
        <v>217.5486662834679</v>
      </c>
      <c r="J94" s="88">
        <f t="shared" si="17"/>
        <v>1006.8152275598894</v>
      </c>
      <c r="K94" s="189">
        <f t="shared" si="22"/>
        <v>-86.194088577145322</v>
      </c>
      <c r="L94" s="88">
        <f t="shared" si="18"/>
        <v>-398.90624193502856</v>
      </c>
      <c r="M94" s="89">
        <f t="shared" si="23"/>
        <v>11078.031582786016</v>
      </c>
      <c r="N94" s="89">
        <f t="shared" si="24"/>
        <v>148912.59258278599</v>
      </c>
      <c r="O94" s="89">
        <f t="shared" si="25"/>
        <v>32176.446106911408</v>
      </c>
      <c r="P94" s="90">
        <f t="shared" si="19"/>
        <v>0.95251927302504391</v>
      </c>
      <c r="Q94" s="227">
        <f>SUMIFS([1]sep25!$Q$7:$Q$363,[1]sep25!$B$7:$B$363,B94)</f>
        <v>3146.8872692981531</v>
      </c>
      <c r="R94" s="90">
        <f t="shared" si="26"/>
        <v>0.12971740377680141</v>
      </c>
      <c r="S94" s="90">
        <f t="shared" si="26"/>
        <v>0.11531521561283624</v>
      </c>
      <c r="T94" s="92">
        <v>4628</v>
      </c>
      <c r="U94" s="1">
        <f>SUMIFS([1]sep25!$U$7:$U$363,[1]sep25!$B$7:$B$363,B94)</f>
        <v>122008</v>
      </c>
      <c r="V94" s="1">
        <f>SUMIFS([1]sep25!$V$7:$V$363,[1]sep25!$B$7:$B$363,B94)</f>
        <v>26703.436200481505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0">
        <v>1870</v>
      </c>
      <c r="C95" t="s">
        <v>122</v>
      </c>
      <c r="D95" s="1">
        <f>SUMIFS([1]sep25!$D$7:$D$363,[1]sep25!$B$7:$B$363,B95)</f>
        <v>316470.73</v>
      </c>
      <c r="E95" s="86">
        <f t="shared" si="20"/>
        <v>29354.487524348391</v>
      </c>
      <c r="F95" s="87">
        <f t="shared" si="14"/>
        <v>0.86898083846211793</v>
      </c>
      <c r="G95" s="189">
        <f t="shared" si="21"/>
        <v>2745.4134230459686</v>
      </c>
      <c r="H95" s="189">
        <f t="shared" si="15"/>
        <v>29598.302113858586</v>
      </c>
      <c r="I95" s="189">
        <f t="shared" si="16"/>
        <v>367.44007900180713</v>
      </c>
      <c r="J95" s="88">
        <f t="shared" si="17"/>
        <v>3961.3714917184825</v>
      </c>
      <c r="K95" s="189">
        <f t="shared" si="22"/>
        <v>63.697324141193917</v>
      </c>
      <c r="L95" s="88">
        <f t="shared" si="18"/>
        <v>686.72085156621165</v>
      </c>
      <c r="M95" s="89">
        <f t="shared" si="23"/>
        <v>30285.0229654248</v>
      </c>
      <c r="N95" s="89">
        <f t="shared" si="24"/>
        <v>346755.75296542479</v>
      </c>
      <c r="O95" s="89">
        <f t="shared" si="25"/>
        <v>32163.598271535557</v>
      </c>
      <c r="P95" s="90">
        <f t="shared" si="19"/>
        <v>0.9521389385788005</v>
      </c>
      <c r="Q95" s="227">
        <f>SUMIFS([1]sep25!$Q$7:$Q$363,[1]sep25!$B$7:$B$363,B95)</f>
        <v>4673.0591262734561</v>
      </c>
      <c r="R95" s="90">
        <f t="shared" si="26"/>
        <v>0.12401432762454087</v>
      </c>
      <c r="S95" s="90">
        <f t="shared" si="26"/>
        <v>0.10702014012775966</v>
      </c>
      <c r="T95" s="92">
        <v>10781</v>
      </c>
      <c r="U95" s="1">
        <f>SUMIFS([1]sep25!$U$7:$U$363,[1]sep25!$B$7:$B$363,B95)</f>
        <v>281554</v>
      </c>
      <c r="V95" s="1">
        <f>SUMIFS([1]sep25!$V$7:$V$363,[1]sep25!$B$7:$B$363,B95)</f>
        <v>26516.669805989826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0">
        <v>1871</v>
      </c>
      <c r="C96" t="s">
        <v>123</v>
      </c>
      <c r="D96" s="1">
        <f>SUMIFS([1]sep25!$D$7:$D$363,[1]sep25!$B$7:$B$363,B96)</f>
        <v>142814.81200000001</v>
      </c>
      <c r="E96" s="86">
        <f t="shared" si="20"/>
        <v>31443.155438132984</v>
      </c>
      <c r="F96" s="87">
        <f t="shared" si="14"/>
        <v>0.93081167074913973</v>
      </c>
      <c r="G96" s="189">
        <f t="shared" si="21"/>
        <v>1450.4393164995206</v>
      </c>
      <c r="H96" s="189">
        <f t="shared" si="15"/>
        <v>6587.8953755408229</v>
      </c>
      <c r="I96" s="189">
        <f t="shared" si="16"/>
        <v>0</v>
      </c>
      <c r="J96" s="88">
        <f t="shared" si="17"/>
        <v>0</v>
      </c>
      <c r="K96" s="189">
        <f t="shared" si="22"/>
        <v>-303.74275486061322</v>
      </c>
      <c r="L96" s="88">
        <f t="shared" si="18"/>
        <v>-1379.5995925769053</v>
      </c>
      <c r="M96" s="89">
        <f t="shared" si="23"/>
        <v>5208.2957829639181</v>
      </c>
      <c r="N96" s="89">
        <f t="shared" si="24"/>
        <v>148023.10778296393</v>
      </c>
      <c r="O96" s="89">
        <f t="shared" si="25"/>
        <v>32589.851999771887</v>
      </c>
      <c r="P96" s="90">
        <f t="shared" si="19"/>
        <v>0.96475732688665883</v>
      </c>
      <c r="Q96" s="227">
        <f>SUMIFS([1]sep25!$Q$7:$Q$363,[1]sep25!$B$7:$B$363,B96)</f>
        <v>1109.7542169443768</v>
      </c>
      <c r="R96" s="90">
        <f t="shared" si="26"/>
        <v>0.17261242117708886</v>
      </c>
      <c r="S96" s="90">
        <f t="shared" si="26"/>
        <v>0.1754523015454173</v>
      </c>
      <c r="T96" s="92">
        <v>4542</v>
      </c>
      <c r="U96" s="1">
        <f>SUMIFS([1]sep25!$U$7:$U$363,[1]sep25!$B$7:$B$363,B96)</f>
        <v>121792</v>
      </c>
      <c r="V96" s="1">
        <f>SUMIFS([1]sep25!$V$7:$V$363,[1]sep25!$B$7:$B$363,B96)</f>
        <v>26749.835273446082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0">
        <v>1874</v>
      </c>
      <c r="C97" t="s">
        <v>124</v>
      </c>
      <c r="D97" s="1">
        <f>SUMIFS([1]sep25!$D$7:$D$363,[1]sep25!$B$7:$B$363,B97)</f>
        <v>34374.966</v>
      </c>
      <c r="E97" s="86">
        <f t="shared" si="20"/>
        <v>35474.68111455108</v>
      </c>
      <c r="F97" s="87">
        <f t="shared" si="14"/>
        <v>1.0501569176954368</v>
      </c>
      <c r="G97" s="189">
        <f t="shared" si="21"/>
        <v>-1049.1066028796988</v>
      </c>
      <c r="H97" s="189">
        <f t="shared" si="15"/>
        <v>-1016.5842981904282</v>
      </c>
      <c r="I97" s="189">
        <f t="shared" si="16"/>
        <v>0</v>
      </c>
      <c r="J97" s="88">
        <f t="shared" si="17"/>
        <v>0</v>
      </c>
      <c r="K97" s="189">
        <f t="shared" si="22"/>
        <v>-303.74275486061322</v>
      </c>
      <c r="L97" s="88">
        <f t="shared" si="18"/>
        <v>-294.3267294599342</v>
      </c>
      <c r="M97" s="89">
        <f t="shared" si="23"/>
        <v>-1310.9110276503625</v>
      </c>
      <c r="N97" s="89">
        <f t="shared" si="24"/>
        <v>33064.054972349637</v>
      </c>
      <c r="O97" s="89">
        <f t="shared" si="25"/>
        <v>34121.831756810774</v>
      </c>
      <c r="P97" s="90">
        <f t="shared" si="19"/>
        <v>1.0101085207262521</v>
      </c>
      <c r="Q97" s="227">
        <f>SUMIFS([1]sep25!$Q$7:$Q$363,[1]sep25!$B$7:$B$363,B97)</f>
        <v>-51.238181484118059</v>
      </c>
      <c r="R97" s="90">
        <f t="shared" si="26"/>
        <v>5.2509675443968166E-2</v>
      </c>
      <c r="S97" s="90">
        <f t="shared" si="26"/>
        <v>3.6216956009850851E-2</v>
      </c>
      <c r="T97" s="92">
        <v>969</v>
      </c>
      <c r="U97" s="1">
        <f>SUMIFS([1]sep25!$U$7:$U$363,[1]sep25!$B$7:$B$363,B97)</f>
        <v>32660</v>
      </c>
      <c r="V97" s="1">
        <f>SUMIFS([1]sep25!$V$7:$V$363,[1]sep25!$B$7:$B$363,B97)</f>
        <v>34234.800838574425</v>
      </c>
      <c r="W97" s="196"/>
      <c r="X97" s="89">
        <v>0</v>
      </c>
      <c r="Y97" s="89">
        <f t="shared" si="27"/>
        <v>0</v>
      </c>
    </row>
    <row r="98" spans="2:27" ht="29.1" customHeight="1">
      <c r="B98" s="200">
        <v>1875</v>
      </c>
      <c r="C98" t="s">
        <v>125</v>
      </c>
      <c r="D98" s="1">
        <f>SUMIFS([1]sep25!$D$7:$D$363,[1]sep25!$B$7:$B$363,B98)</f>
        <v>87297.293999999994</v>
      </c>
      <c r="E98" s="86">
        <f t="shared" si="20"/>
        <v>31334.276381909545</v>
      </c>
      <c r="F98" s="87">
        <f t="shared" si="14"/>
        <v>0.92758852425443328</v>
      </c>
      <c r="G98" s="189">
        <f t="shared" si="21"/>
        <v>1517.9443313580528</v>
      </c>
      <c r="H98" s="189">
        <f t="shared" si="15"/>
        <v>4228.9929071635352</v>
      </c>
      <c r="I98" s="189">
        <f t="shared" si="16"/>
        <v>0</v>
      </c>
      <c r="J98" s="88">
        <f t="shared" si="17"/>
        <v>0</v>
      </c>
      <c r="K98" s="189">
        <f t="shared" si="22"/>
        <v>-303.74275486061322</v>
      </c>
      <c r="L98" s="88">
        <f t="shared" si="18"/>
        <v>-846.22731504166848</v>
      </c>
      <c r="M98" s="89">
        <f t="shared" si="23"/>
        <v>3382.7655921218666</v>
      </c>
      <c r="N98" s="89">
        <f t="shared" si="24"/>
        <v>90680.059592121863</v>
      </c>
      <c r="O98" s="89">
        <f t="shared" si="25"/>
        <v>32548.477958406984</v>
      </c>
      <c r="P98" s="90">
        <f t="shared" si="19"/>
        <v>0.96353253121867055</v>
      </c>
      <c r="Q98" s="227">
        <f>SUMIFS([1]sep25!$Q$7:$Q$363,[1]sep25!$B$7:$B$363,B98)</f>
        <v>1533.730493132347</v>
      </c>
      <c r="R98" s="90">
        <f t="shared" si="26"/>
        <v>0.19433179647845888</v>
      </c>
      <c r="S98" s="90">
        <f t="shared" si="26"/>
        <v>0.16989643667972526</v>
      </c>
      <c r="T98" s="92">
        <v>2786</v>
      </c>
      <c r="U98" s="1">
        <f>SUMIFS([1]sep25!$U$7:$U$363,[1]sep25!$B$7:$B$363,B98)</f>
        <v>73093</v>
      </c>
      <c r="V98" s="1">
        <f>SUMIFS([1]sep25!$V$7:$V$363,[1]sep25!$B$7:$B$363,B98)</f>
        <v>26783.803591058993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0">
        <v>3101</v>
      </c>
      <c r="C99" t="s">
        <v>126</v>
      </c>
      <c r="D99" s="1">
        <f>SUMIFS([1]sep25!$D$7:$D$363,[1]sep25!$B$7:$B$363,B99)</f>
        <v>857865.277</v>
      </c>
      <c r="E99" s="86">
        <f t="shared" si="20"/>
        <v>26776.492821025033</v>
      </c>
      <c r="F99" s="87">
        <f t="shared" si="14"/>
        <v>0.79266446615322816</v>
      </c>
      <c r="G99" s="189">
        <f t="shared" si="21"/>
        <v>4343.7701391064502</v>
      </c>
      <c r="H99" s="189">
        <f t="shared" si="15"/>
        <v>139165.70771669244</v>
      </c>
      <c r="I99" s="189">
        <f t="shared" si="16"/>
        <v>1269.7382251649824</v>
      </c>
      <c r="J99" s="88">
        <f t="shared" si="17"/>
        <v>40679.873257835709</v>
      </c>
      <c r="K99" s="189">
        <f t="shared" si="22"/>
        <v>965.99547030436918</v>
      </c>
      <c r="L99" s="88">
        <f t="shared" si="18"/>
        <v>30948.562877611381</v>
      </c>
      <c r="M99" s="89">
        <f t="shared" si="23"/>
        <v>170114.27059430382</v>
      </c>
      <c r="N99" s="89">
        <f t="shared" si="24"/>
        <v>1027979.5475943038</v>
      </c>
      <c r="O99" s="89">
        <f t="shared" si="25"/>
        <v>32086.258430435853</v>
      </c>
      <c r="P99" s="90">
        <f t="shared" si="19"/>
        <v>0.94984944740953381</v>
      </c>
      <c r="Q99" s="227">
        <f>SUMIFS([1]sep25!$Q$7:$Q$363,[1]sep25!$B$7:$B$363,B99)</f>
        <v>31299.996967284853</v>
      </c>
      <c r="R99" s="90">
        <f t="shared" si="26"/>
        <v>0.1280235278493313</v>
      </c>
      <c r="S99" s="90">
        <f t="shared" si="26"/>
        <v>0.12439700861066218</v>
      </c>
      <c r="T99" s="92">
        <v>32038</v>
      </c>
      <c r="U99" s="1">
        <f>SUMIFS([1]sep25!$U$7:$U$363,[1]sep25!$B$7:$B$363,B99)</f>
        <v>760503</v>
      </c>
      <c r="V99" s="1">
        <f>SUMIFS([1]sep25!$V$7:$V$363,[1]sep25!$B$7:$B$363,B99)</f>
        <v>23814.091122592767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0">
        <v>3103</v>
      </c>
      <c r="C100" t="s">
        <v>127</v>
      </c>
      <c r="D100" s="1">
        <f>SUMIFS([1]sep25!$D$7:$D$363,[1]sep25!$B$7:$B$363,B100)</f>
        <v>1561004.348</v>
      </c>
      <c r="E100" s="86">
        <f t="shared" si="20"/>
        <v>29650.958249439653</v>
      </c>
      <c r="F100" s="87">
        <f t="shared" si="14"/>
        <v>0.877757260774229</v>
      </c>
      <c r="G100" s="189">
        <f t="shared" si="21"/>
        <v>2561.6015734893863</v>
      </c>
      <c r="H100" s="189">
        <f t="shared" si="15"/>
        <v>134858.07643792225</v>
      </c>
      <c r="I100" s="189">
        <f t="shared" si="16"/>
        <v>263.67532521986556</v>
      </c>
      <c r="J100" s="88">
        <f t="shared" si="17"/>
        <v>13881.451171525043</v>
      </c>
      <c r="K100" s="189">
        <f t="shared" si="22"/>
        <v>-40.067429640747662</v>
      </c>
      <c r="L100" s="88">
        <f t="shared" si="18"/>
        <v>-2109.3899008668013</v>
      </c>
      <c r="M100" s="89">
        <f t="shared" si="23"/>
        <v>132748.68653705544</v>
      </c>
      <c r="N100" s="89">
        <f t="shared" si="24"/>
        <v>1693753.0345370555</v>
      </c>
      <c r="O100" s="89">
        <f t="shared" si="25"/>
        <v>32172.492393288296</v>
      </c>
      <c r="P100" s="90">
        <f t="shared" si="19"/>
        <v>0.95240223124816392</v>
      </c>
      <c r="Q100" s="227">
        <f>SUMIFS([1]sep25!$Q$7:$Q$363,[1]sep25!$B$7:$B$363,B100)</f>
        <v>22021.049847029266</v>
      </c>
      <c r="R100" s="90">
        <f t="shared" si="26"/>
        <v>4.0525279161289632E-2</v>
      </c>
      <c r="S100" s="90">
        <f t="shared" si="26"/>
        <v>2.8765363097372768E-2</v>
      </c>
      <c r="T100" s="92">
        <v>52646</v>
      </c>
      <c r="U100" s="1">
        <f>SUMIFS([1]sep25!$U$7:$U$363,[1]sep25!$B$7:$B$363,B100)</f>
        <v>1500208</v>
      </c>
      <c r="V100" s="1">
        <f>SUMIFS([1]sep25!$V$7:$V$363,[1]sep25!$B$7:$B$363,B100)</f>
        <v>28821.886226969702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0">
        <v>3105</v>
      </c>
      <c r="C101" t="s">
        <v>128</v>
      </c>
      <c r="D101" s="1">
        <f>SUMIFS([1]sep25!$D$7:$D$363,[1]sep25!$B$7:$B$363,B101)</f>
        <v>1569962.4210000001</v>
      </c>
      <c r="E101" s="86">
        <f t="shared" si="20"/>
        <v>26105.562463625934</v>
      </c>
      <c r="F101" s="87">
        <f t="shared" si="14"/>
        <v>0.7728029160567137</v>
      </c>
      <c r="G101" s="189">
        <f t="shared" si="21"/>
        <v>4759.7469606938912</v>
      </c>
      <c r="H101" s="189">
        <f t="shared" si="15"/>
        <v>286246.42246916989</v>
      </c>
      <c r="I101" s="189">
        <f t="shared" si="16"/>
        <v>1504.5638502546669</v>
      </c>
      <c r="J101" s="88">
        <f t="shared" si="17"/>
        <v>90482.965390465411</v>
      </c>
      <c r="K101" s="189">
        <f t="shared" si="22"/>
        <v>1200.8210953940538</v>
      </c>
      <c r="L101" s="88">
        <f t="shared" si="18"/>
        <v>72216.179855902999</v>
      </c>
      <c r="M101" s="89">
        <f t="shared" si="23"/>
        <v>358462.60232507286</v>
      </c>
      <c r="N101" s="89">
        <f t="shared" si="24"/>
        <v>1928425.0233250731</v>
      </c>
      <c r="O101" s="89">
        <f t="shared" si="25"/>
        <v>32066.130519713879</v>
      </c>
      <c r="P101" s="90">
        <f t="shared" si="19"/>
        <v>0.94925360090663835</v>
      </c>
      <c r="Q101" s="227">
        <f>SUMIFS([1]sep25!$Q$7:$Q$363,[1]sep25!$B$7:$B$363,B101)</f>
        <v>78529.247590749874</v>
      </c>
      <c r="R101" s="90">
        <f t="shared" si="26"/>
        <v>8.7667715101831065E-2</v>
      </c>
      <c r="S101" s="90">
        <f t="shared" si="26"/>
        <v>8.1012105278630245E-2</v>
      </c>
      <c r="T101" s="92">
        <v>60139</v>
      </c>
      <c r="U101" s="1">
        <f>SUMIFS([1]sep25!$U$7:$U$363,[1]sep25!$B$7:$B$363,B101)</f>
        <v>1443421</v>
      </c>
      <c r="V101" s="1">
        <f>SUMIFS([1]sep25!$V$7:$V$363,[1]sep25!$B$7:$B$363,B101)</f>
        <v>24149.186060129494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0">
        <v>3107</v>
      </c>
      <c r="C102" t="s">
        <v>129</v>
      </c>
      <c r="D102" s="1">
        <f>SUMIFS([1]sep25!$D$7:$D$363,[1]sep25!$B$7:$B$363,B102)</f>
        <v>2401498.537</v>
      </c>
      <c r="E102" s="86">
        <f t="shared" si="20"/>
        <v>27969.282534765091</v>
      </c>
      <c r="F102" s="87">
        <f t="shared" si="14"/>
        <v>0.82797461778490222</v>
      </c>
      <c r="G102" s="189">
        <f t="shared" si="21"/>
        <v>3604.2405165876148</v>
      </c>
      <c r="H102" s="189">
        <f t="shared" si="15"/>
        <v>309467.29923524574</v>
      </c>
      <c r="I102" s="189">
        <f t="shared" si="16"/>
        <v>852.26182535596229</v>
      </c>
      <c r="J102" s="88">
        <f t="shared" si="17"/>
        <v>73176.904848713632</v>
      </c>
      <c r="K102" s="189">
        <f t="shared" si="22"/>
        <v>548.51907049534907</v>
      </c>
      <c r="L102" s="88">
        <f t="shared" si="18"/>
        <v>47096.944430871663</v>
      </c>
      <c r="M102" s="89">
        <f t="shared" si="23"/>
        <v>356564.24366611743</v>
      </c>
      <c r="N102" s="89">
        <f t="shared" si="24"/>
        <v>2758062.7806661176</v>
      </c>
      <c r="O102" s="89">
        <f t="shared" si="25"/>
        <v>32122.042121848055</v>
      </c>
      <c r="P102" s="90">
        <f t="shared" si="19"/>
        <v>0.95090875195848401</v>
      </c>
      <c r="Q102" s="227">
        <f>SUMIFS([1]sep25!$Q$7:$Q$363,[1]sep25!$B$7:$B$363,B102)</f>
        <v>63725.349146243942</v>
      </c>
      <c r="R102" s="90">
        <f t="shared" si="26"/>
        <v>8.2147523180682025E-2</v>
      </c>
      <c r="S102" s="90">
        <f t="shared" si="26"/>
        <v>7.4182215656396586E-2</v>
      </c>
      <c r="T102" s="92">
        <v>85862</v>
      </c>
      <c r="U102" s="1">
        <f>SUMIFS([1]sep25!$U$7:$U$363,[1]sep25!$B$7:$B$363,B102)</f>
        <v>2219197</v>
      </c>
      <c r="V102" s="1">
        <f>SUMIFS([1]sep25!$V$7:$V$363,[1]sep25!$B$7:$B$363,B102)</f>
        <v>26037.744925495721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0">
        <v>3110</v>
      </c>
      <c r="C103" t="s">
        <v>130</v>
      </c>
      <c r="D103" s="1">
        <f>SUMIFS([1]sep25!$D$7:$D$363,[1]sep25!$B$7:$B$363,B103)</f>
        <v>162410.60800000001</v>
      </c>
      <c r="E103" s="86">
        <f t="shared" si="20"/>
        <v>33998.452585304585</v>
      </c>
      <c r="F103" s="87">
        <f t="shared" si="14"/>
        <v>1.0064561273463539</v>
      </c>
      <c r="G103" s="189">
        <f t="shared" si="21"/>
        <v>-133.84491474687195</v>
      </c>
      <c r="H103" s="189">
        <f t="shared" si="15"/>
        <v>-639.37715774580727</v>
      </c>
      <c r="I103" s="189">
        <f t="shared" si="16"/>
        <v>0</v>
      </c>
      <c r="J103" s="88">
        <f t="shared" si="17"/>
        <v>0</v>
      </c>
      <c r="K103" s="189">
        <f t="shared" si="22"/>
        <v>-303.74275486061322</v>
      </c>
      <c r="L103" s="88">
        <f t="shared" si="18"/>
        <v>-1450.9791399691494</v>
      </c>
      <c r="M103" s="89">
        <f t="shared" si="23"/>
        <v>-2090.3562977149568</v>
      </c>
      <c r="N103" s="89">
        <f t="shared" si="24"/>
        <v>160320.25170228505</v>
      </c>
      <c r="O103" s="89">
        <f t="shared" si="25"/>
        <v>33560.864915697101</v>
      </c>
      <c r="P103" s="90">
        <f t="shared" si="19"/>
        <v>0.99350222039360037</v>
      </c>
      <c r="Q103" s="227">
        <f>SUMIFS([1]sep25!$Q$7:$Q$363,[1]sep25!$B$7:$B$363,B103)</f>
        <v>-761.33013257961238</v>
      </c>
      <c r="R103" s="90">
        <f t="shared" si="26"/>
        <v>1.5802756998824195E-2</v>
      </c>
      <c r="S103" s="90">
        <f t="shared" si="26"/>
        <v>1.7929201958001247E-2</v>
      </c>
      <c r="T103" s="92">
        <v>4777</v>
      </c>
      <c r="U103" s="1">
        <f>SUMIFS([1]sep25!$U$7:$U$363,[1]sep25!$B$7:$B$363,B103)</f>
        <v>159884</v>
      </c>
      <c r="V103" s="1">
        <f>SUMIFS([1]sep25!$V$7:$V$363,[1]sep25!$B$7:$B$363,B103)</f>
        <v>33399.623981616875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0">
        <v>3112</v>
      </c>
      <c r="C104" t="s">
        <v>131</v>
      </c>
      <c r="D104" s="1">
        <f>SUMIFS([1]sep25!$D$7:$D$363,[1]sep25!$B$7:$B$363,B104)</f>
        <v>234431.07699999999</v>
      </c>
      <c r="E104" s="86">
        <f t="shared" si="20"/>
        <v>29863.831464968149</v>
      </c>
      <c r="F104" s="87">
        <f t="shared" si="14"/>
        <v>0.8840589461694397</v>
      </c>
      <c r="G104" s="189">
        <f t="shared" si="21"/>
        <v>2429.6201798617185</v>
      </c>
      <c r="H104" s="189">
        <f t="shared" si="15"/>
        <v>19072.518411914491</v>
      </c>
      <c r="I104" s="189">
        <f t="shared" si="16"/>
        <v>189.16969978489195</v>
      </c>
      <c r="J104" s="88">
        <f t="shared" si="17"/>
        <v>1484.9821433114018</v>
      </c>
      <c r="K104" s="189">
        <f t="shared" si="22"/>
        <v>-114.57305507572127</v>
      </c>
      <c r="L104" s="88">
        <f t="shared" si="18"/>
        <v>-899.39848234441206</v>
      </c>
      <c r="M104" s="89">
        <f t="shared" si="23"/>
        <v>18173.119929570079</v>
      </c>
      <c r="N104" s="89">
        <f t="shared" si="24"/>
        <v>252604.19692957005</v>
      </c>
      <c r="O104" s="89">
        <f t="shared" si="25"/>
        <v>32178.878589754149</v>
      </c>
      <c r="P104" s="90">
        <f t="shared" si="19"/>
        <v>0.95259128181002017</v>
      </c>
      <c r="Q104" s="227">
        <f>SUMIFS([1]sep25!$Q$7:$Q$363,[1]sep25!$B$7:$B$363,B104)</f>
        <v>3604.9482595182781</v>
      </c>
      <c r="R104" s="90">
        <f t="shared" si="26"/>
        <v>0.11889593833524241</v>
      </c>
      <c r="S104" s="90">
        <f t="shared" si="26"/>
        <v>0.12359957731168335</v>
      </c>
      <c r="T104" s="92">
        <v>7850</v>
      </c>
      <c r="U104" s="1">
        <f>SUMIFS([1]sep25!$U$7:$U$363,[1]sep25!$B$7:$B$363,B104)</f>
        <v>209520</v>
      </c>
      <c r="V104" s="1">
        <f>SUMIFS([1]sep25!$V$7:$V$363,[1]sep25!$B$7:$B$363,B104)</f>
        <v>26578.713687682357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0">
        <v>3114</v>
      </c>
      <c r="C105" t="s">
        <v>132</v>
      </c>
      <c r="D105" s="1">
        <f>SUMIFS([1]sep25!$D$7:$D$363,[1]sep25!$B$7:$B$363,B105)</f>
        <v>169711.88800000001</v>
      </c>
      <c r="E105" s="86">
        <f t="shared" si="20"/>
        <v>27541.68906199286</v>
      </c>
      <c r="F105" s="87">
        <f t="shared" si="14"/>
        <v>0.81531656902209082</v>
      </c>
      <c r="G105" s="189">
        <f t="shared" si="21"/>
        <v>3869.3484697063977</v>
      </c>
      <c r="H105" s="189">
        <f t="shared" si="15"/>
        <v>23842.925270330823</v>
      </c>
      <c r="I105" s="189">
        <f t="shared" si="16"/>
        <v>1001.919540826243</v>
      </c>
      <c r="J105" s="88">
        <f t="shared" si="17"/>
        <v>6173.8282105713088</v>
      </c>
      <c r="K105" s="189">
        <f t="shared" si="22"/>
        <v>698.17678596562973</v>
      </c>
      <c r="L105" s="88">
        <f t="shared" si="18"/>
        <v>4302.1653551202098</v>
      </c>
      <c r="M105" s="89">
        <f t="shared" si="23"/>
        <v>28145.090625451034</v>
      </c>
      <c r="N105" s="89">
        <f t="shared" si="24"/>
        <v>197856.97862545104</v>
      </c>
      <c r="O105" s="89">
        <f t="shared" si="25"/>
        <v>32109.214317664886</v>
      </c>
      <c r="P105" s="90">
        <f t="shared" si="19"/>
        <v>0.95052901049559957</v>
      </c>
      <c r="Q105" s="227">
        <f>SUMIFS([1]sep25!$Q$7:$Q$363,[1]sep25!$B$7:$B$363,B105)</f>
        <v>5543.9341150205873</v>
      </c>
      <c r="R105" s="90">
        <f t="shared" si="26"/>
        <v>0.1331046896699071</v>
      </c>
      <c r="S105" s="90">
        <f t="shared" si="26"/>
        <v>0.12997862999376489</v>
      </c>
      <c r="T105" s="92">
        <v>6162</v>
      </c>
      <c r="U105" s="1">
        <f>SUMIFS([1]sep25!$U$7:$U$363,[1]sep25!$B$7:$B$363,B105)</f>
        <v>149776</v>
      </c>
      <c r="V105" s="1">
        <f>SUMIFS([1]sep25!$V$7:$V$363,[1]sep25!$B$7:$B$363,B105)</f>
        <v>24373.637103336045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0">
        <v>3116</v>
      </c>
      <c r="C106" t="s">
        <v>133</v>
      </c>
      <c r="D106" s="1">
        <f>SUMIFS([1]sep25!$D$7:$D$363,[1]sep25!$B$7:$B$363,B106)</f>
        <v>106269.099</v>
      </c>
      <c r="E106" s="86">
        <f t="shared" si="20"/>
        <v>26862.76516683519</v>
      </c>
      <c r="F106" s="87">
        <f t="shared" si="14"/>
        <v>0.79521838624248276</v>
      </c>
      <c r="G106" s="189">
        <f t="shared" si="21"/>
        <v>4290.2812847041532</v>
      </c>
      <c r="H106" s="189">
        <f t="shared" si="15"/>
        <v>16972.352762289629</v>
      </c>
      <c r="I106" s="189">
        <f t="shared" si="16"/>
        <v>1239.5429041314273</v>
      </c>
      <c r="J106" s="88">
        <f t="shared" si="17"/>
        <v>4903.6317287439269</v>
      </c>
      <c r="K106" s="189">
        <f t="shared" si="22"/>
        <v>935.80014927081413</v>
      </c>
      <c r="L106" s="88">
        <f t="shared" si="18"/>
        <v>3702.0253905153404</v>
      </c>
      <c r="M106" s="89">
        <f t="shared" si="23"/>
        <v>20674.378152804969</v>
      </c>
      <c r="N106" s="89">
        <f t="shared" si="24"/>
        <v>126943.47715280498</v>
      </c>
      <c r="O106" s="89">
        <f t="shared" si="25"/>
        <v>32088.846600810157</v>
      </c>
      <c r="P106" s="90">
        <f t="shared" si="19"/>
        <v>0.94992606501221133</v>
      </c>
      <c r="Q106" s="227">
        <f>SUMIFS([1]sep25!$Q$7:$Q$363,[1]sep25!$B$7:$B$363,B106)</f>
        <v>4551.679421915178</v>
      </c>
      <c r="R106" s="90">
        <f t="shared" si="26"/>
        <v>9.954783337472066E-2</v>
      </c>
      <c r="S106" s="90">
        <f t="shared" si="26"/>
        <v>8.9263892567120987E-2</v>
      </c>
      <c r="T106" s="92">
        <v>3956</v>
      </c>
      <c r="U106" s="1">
        <f>SUMIFS([1]sep25!$U$7:$U$363,[1]sep25!$B$7:$B$363,B106)</f>
        <v>96648</v>
      </c>
      <c r="V106" s="1">
        <f>SUMIFS([1]sep25!$V$7:$V$363,[1]sep25!$B$7:$B$363,B106)</f>
        <v>24661.393212554223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0">
        <v>3118</v>
      </c>
      <c r="C107" t="s">
        <v>134</v>
      </c>
      <c r="D107" s="1">
        <f>SUMIFS([1]sep25!$D$7:$D$363,[1]sep25!$B$7:$B$363,B107)</f>
        <v>1321806.9669999999</v>
      </c>
      <c r="E107" s="86">
        <f t="shared" si="20"/>
        <v>27857.425172290248</v>
      </c>
      <c r="F107" s="87">
        <f t="shared" si="14"/>
        <v>0.82466330449588898</v>
      </c>
      <c r="G107" s="189">
        <f t="shared" si="21"/>
        <v>3673.5920813220168</v>
      </c>
      <c r="H107" s="189">
        <f t="shared" si="15"/>
        <v>174308.2706666484</v>
      </c>
      <c r="I107" s="189">
        <f t="shared" si="16"/>
        <v>891.4119022221571</v>
      </c>
      <c r="J107" s="88">
        <f t="shared" si="17"/>
        <v>42296.603348539131</v>
      </c>
      <c r="K107" s="189">
        <f t="shared" si="22"/>
        <v>587.66914736154388</v>
      </c>
      <c r="L107" s="88">
        <f t="shared" si="18"/>
        <v>27884.313373157896</v>
      </c>
      <c r="M107" s="89">
        <f t="shared" si="23"/>
        <v>202192.5840398063</v>
      </c>
      <c r="N107" s="89">
        <f t="shared" si="24"/>
        <v>1523999.5510398063</v>
      </c>
      <c r="O107" s="89">
        <f t="shared" si="25"/>
        <v>32118.686400973806</v>
      </c>
      <c r="P107" s="90">
        <f t="shared" si="19"/>
        <v>0.95080941255981344</v>
      </c>
      <c r="Q107" s="227">
        <f>SUMIFS([1]sep25!$Q$7:$Q$363,[1]sep25!$B$7:$B$363,B107)</f>
        <v>43840.60570686651</v>
      </c>
      <c r="R107" s="90">
        <f t="shared" si="26"/>
        <v>0.11968482198900986</v>
      </c>
      <c r="S107" s="90">
        <f t="shared" si="26"/>
        <v>0.10923106371926489</v>
      </c>
      <c r="T107" s="92">
        <v>47449</v>
      </c>
      <c r="U107" s="1">
        <f>SUMIFS([1]sep25!$U$7:$U$363,[1]sep25!$B$7:$B$363,B107)</f>
        <v>1180517</v>
      </c>
      <c r="V107" s="1">
        <f>SUMIFS([1]sep25!$V$7:$V$363,[1]sep25!$B$7:$B$363,B107)</f>
        <v>25114.176913585499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0">
        <v>3120</v>
      </c>
      <c r="C108" t="s">
        <v>135</v>
      </c>
      <c r="D108" s="1">
        <f>SUMIFS([1]sep25!$D$7:$D$363,[1]sep25!$B$7:$B$363,B108)</f>
        <v>232637.83199999999</v>
      </c>
      <c r="E108" s="86">
        <f t="shared" si="20"/>
        <v>27282.494664008442</v>
      </c>
      <c r="F108" s="87">
        <f t="shared" si="14"/>
        <v>0.80764363775056514</v>
      </c>
      <c r="G108" s="189">
        <f t="shared" si="21"/>
        <v>4030.0489964567369</v>
      </c>
      <c r="H108" s="189">
        <f t="shared" si="15"/>
        <v>34364.227792786602</v>
      </c>
      <c r="I108" s="189">
        <f t="shared" si="16"/>
        <v>1092.6375801207894</v>
      </c>
      <c r="J108" s="88">
        <f t="shared" si="17"/>
        <v>9316.9206456899719</v>
      </c>
      <c r="K108" s="189">
        <f t="shared" si="22"/>
        <v>788.89482526017616</v>
      </c>
      <c r="L108" s="88">
        <f t="shared" si="18"/>
        <v>6726.9061749935227</v>
      </c>
      <c r="M108" s="89">
        <f t="shared" si="23"/>
        <v>41091.133967780122</v>
      </c>
      <c r="N108" s="89">
        <f t="shared" si="24"/>
        <v>273728.9659677801</v>
      </c>
      <c r="O108" s="89">
        <f t="shared" si="25"/>
        <v>32101.438485725354</v>
      </c>
      <c r="P108" s="90">
        <f t="shared" si="19"/>
        <v>0.95029882255745379</v>
      </c>
      <c r="Q108" s="227">
        <f>SUMIFS([1]sep25!$Q$7:$Q$363,[1]sep25!$B$7:$B$363,B108)</f>
        <v>7441.2169669264258</v>
      </c>
      <c r="R108" s="90">
        <f t="shared" si="26"/>
        <v>9.6283008020508348E-2</v>
      </c>
      <c r="S108" s="90">
        <f t="shared" si="26"/>
        <v>8.2526436910130258E-2</v>
      </c>
      <c r="T108" s="92">
        <v>8527</v>
      </c>
      <c r="U108" s="1">
        <f>SUMIFS([1]sep25!$U$7:$U$363,[1]sep25!$B$7:$B$363,B108)</f>
        <v>212206</v>
      </c>
      <c r="V108" s="1">
        <f>SUMIFS([1]sep25!$V$7:$V$363,[1]sep25!$B$7:$B$363,B108)</f>
        <v>25202.612826603323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0">
        <v>3122</v>
      </c>
      <c r="C109" t="s">
        <v>136</v>
      </c>
      <c r="D109" s="1">
        <f>SUMIFS([1]sep25!$D$7:$D$363,[1]sep25!$B$7:$B$363,B109)</f>
        <v>102458.16899999999</v>
      </c>
      <c r="E109" s="86">
        <f t="shared" si="20"/>
        <v>28032.33077975376</v>
      </c>
      <c r="F109" s="87">
        <f t="shared" si="14"/>
        <v>0.82984103486162264</v>
      </c>
      <c r="G109" s="189">
        <f t="shared" si="21"/>
        <v>3565.1506046946397</v>
      </c>
      <c r="H109" s="189">
        <f t="shared" si="15"/>
        <v>13030.625460158908</v>
      </c>
      <c r="I109" s="189">
        <f t="shared" si="16"/>
        <v>830.19493960992804</v>
      </c>
      <c r="J109" s="88">
        <f t="shared" si="17"/>
        <v>3034.3625042742869</v>
      </c>
      <c r="K109" s="189">
        <f t="shared" si="22"/>
        <v>526.45218474931482</v>
      </c>
      <c r="L109" s="88">
        <f t="shared" si="18"/>
        <v>1924.1827352587457</v>
      </c>
      <c r="M109" s="89">
        <f t="shared" si="23"/>
        <v>14954.808195417654</v>
      </c>
      <c r="N109" s="89">
        <f t="shared" si="24"/>
        <v>117412.97719541765</v>
      </c>
      <c r="O109" s="89">
        <f t="shared" si="25"/>
        <v>32123.933569197718</v>
      </c>
      <c r="P109" s="90">
        <f t="shared" si="19"/>
        <v>0.95096474447078572</v>
      </c>
      <c r="Q109" s="227">
        <f>SUMIFS([1]sep25!$Q$7:$Q$363,[1]sep25!$B$7:$B$363,B109)</f>
        <v>3171.2873083999129</v>
      </c>
      <c r="R109" s="90">
        <f t="shared" si="26"/>
        <v>0.14927839596186196</v>
      </c>
      <c r="S109" s="90">
        <f t="shared" si="26"/>
        <v>0.15022171612270613</v>
      </c>
      <c r="T109" s="92">
        <v>3655</v>
      </c>
      <c r="U109" s="1">
        <f>SUMIFS([1]sep25!$U$7:$U$363,[1]sep25!$B$7:$B$363,B109)</f>
        <v>89150</v>
      </c>
      <c r="V109" s="1">
        <f>SUMIFS([1]sep25!$V$7:$V$363,[1]sep25!$B$7:$B$363,B109)</f>
        <v>24371.241115363588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0">
        <v>3124</v>
      </c>
      <c r="C110" t="s">
        <v>137</v>
      </c>
      <c r="D110" s="1">
        <f>SUMIFS([1]sep25!$D$7:$D$363,[1]sep25!$B$7:$B$363,B110)</f>
        <v>37679.872000000003</v>
      </c>
      <c r="E110" s="86">
        <f t="shared" si="20"/>
        <v>27993.961367013377</v>
      </c>
      <c r="F110" s="87">
        <f t="shared" si="14"/>
        <v>0.82870518520910252</v>
      </c>
      <c r="G110" s="189">
        <f t="shared" si="21"/>
        <v>3588.9396405936773</v>
      </c>
      <c r="H110" s="189">
        <f t="shared" si="15"/>
        <v>4830.7127562390888</v>
      </c>
      <c r="I110" s="189">
        <f t="shared" si="16"/>
        <v>843.62423406906214</v>
      </c>
      <c r="J110" s="88">
        <f t="shared" si="17"/>
        <v>1135.5182190569576</v>
      </c>
      <c r="K110" s="189">
        <f t="shared" si="22"/>
        <v>539.88147920844892</v>
      </c>
      <c r="L110" s="88">
        <f t="shared" si="18"/>
        <v>726.68047101457228</v>
      </c>
      <c r="M110" s="89">
        <f t="shared" si="23"/>
        <v>5557.3932272536613</v>
      </c>
      <c r="N110" s="89">
        <f t="shared" si="24"/>
        <v>43237.265227253665</v>
      </c>
      <c r="O110" s="89">
        <f t="shared" si="25"/>
        <v>32122.782486815504</v>
      </c>
      <c r="P110" s="90">
        <f t="shared" si="19"/>
        <v>0.95093066898121004</v>
      </c>
      <c r="Q110" s="227">
        <f>SUMIFS([1]sep25!$Q$7:$Q$363,[1]sep25!$B$7:$B$363,B110)</f>
        <v>694.30615877599303</v>
      </c>
      <c r="R110" s="90">
        <f t="shared" si="26"/>
        <v>0.15000372348542662</v>
      </c>
      <c r="S110" s="90">
        <f t="shared" si="26"/>
        <v>0.15085810960985863</v>
      </c>
      <c r="T110" s="92">
        <v>1346</v>
      </c>
      <c r="U110" s="1">
        <f>SUMIFS([1]sep25!$U$7:$U$363,[1]sep25!$B$7:$B$363,B110)</f>
        <v>32765</v>
      </c>
      <c r="V110" s="1">
        <f>SUMIFS([1]sep25!$V$7:$V$363,[1]sep25!$B$7:$B$363,B110)</f>
        <v>24324.424647364514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0">
        <v>3201</v>
      </c>
      <c r="C111" t="s">
        <v>138</v>
      </c>
      <c r="D111" s="1">
        <f>SUMIFS([1]sep25!$D$7:$D$363,[1]sep25!$B$7:$B$363,B111)</f>
        <v>6952613.3140000002</v>
      </c>
      <c r="E111" s="86">
        <f t="shared" si="20"/>
        <v>52528.848380906333</v>
      </c>
      <c r="F111" s="87">
        <f t="shared" si="14"/>
        <v>1.5550113989088525</v>
      </c>
      <c r="G111" s="189">
        <f t="shared" si="21"/>
        <v>-11622.690308019955</v>
      </c>
      <c r="H111" s="189">
        <f t="shared" si="15"/>
        <v>-1538356.0437889053</v>
      </c>
      <c r="I111" s="189">
        <f t="shared" si="16"/>
        <v>0</v>
      </c>
      <c r="J111" s="88">
        <f t="shared" si="17"/>
        <v>0</v>
      </c>
      <c r="K111" s="189">
        <f t="shared" si="22"/>
        <v>-303.74275486061322</v>
      </c>
      <c r="L111" s="88">
        <f t="shared" si="18"/>
        <v>-40202.783547841042</v>
      </c>
      <c r="M111" s="89">
        <f t="shared" si="23"/>
        <v>-1578558.8273367463</v>
      </c>
      <c r="N111" s="89">
        <f t="shared" si="24"/>
        <v>5374054.486663254</v>
      </c>
      <c r="O111" s="89">
        <f t="shared" si="25"/>
        <v>40602.415318025764</v>
      </c>
      <c r="P111" s="90">
        <f t="shared" si="19"/>
        <v>1.20195322358735</v>
      </c>
      <c r="Q111" s="227">
        <f>SUMIFS([1]sep25!$Q$7:$Q$363,[1]sep25!$B$7:$B$363,B111)</f>
        <v>-289895.46442476311</v>
      </c>
      <c r="R111" s="90">
        <f t="shared" si="26"/>
        <v>1.3268288083255593E-2</v>
      </c>
      <c r="S111" s="90">
        <f t="shared" si="26"/>
        <v>2.2673170050008808E-3</v>
      </c>
      <c r="T111" s="92">
        <v>132358</v>
      </c>
      <c r="U111" s="1">
        <f>SUMIFS([1]sep25!$U$7:$U$363,[1]sep25!$B$7:$B$363,B111)</f>
        <v>6861572</v>
      </c>
      <c r="V111" s="1">
        <f>SUMIFS([1]sep25!$V$7:$V$363,[1]sep25!$B$7:$B$363,B111)</f>
        <v>52410.018255283721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0">
        <v>3203</v>
      </c>
      <c r="C112" t="s">
        <v>139</v>
      </c>
      <c r="D112" s="1">
        <f>SUMIFS([1]sep25!$D$7:$D$363,[1]sep25!$B$7:$B$363,B112)</f>
        <v>4194869.8080000002</v>
      </c>
      <c r="E112" s="86">
        <f t="shared" si="20"/>
        <v>41743.320940970429</v>
      </c>
      <c r="F112" s="87">
        <f t="shared" si="14"/>
        <v>1.2357274505776943</v>
      </c>
      <c r="G112" s="189">
        <f t="shared" si="21"/>
        <v>-4935.6632952596947</v>
      </c>
      <c r="H112" s="189">
        <f t="shared" si="15"/>
        <v>-495994.67586723721</v>
      </c>
      <c r="I112" s="189">
        <f t="shared" si="16"/>
        <v>0</v>
      </c>
      <c r="J112" s="88">
        <f t="shared" si="17"/>
        <v>0</v>
      </c>
      <c r="K112" s="189">
        <f t="shared" si="22"/>
        <v>-303.74275486061322</v>
      </c>
      <c r="L112" s="88">
        <f t="shared" si="18"/>
        <v>-30523.716921452742</v>
      </c>
      <c r="M112" s="89">
        <f t="shared" si="23"/>
        <v>-526518.39278868993</v>
      </c>
      <c r="N112" s="89">
        <f t="shared" si="24"/>
        <v>3668351.4152113101</v>
      </c>
      <c r="O112" s="89">
        <f t="shared" si="25"/>
        <v>36503.914890850116</v>
      </c>
      <c r="P112" s="90">
        <f t="shared" si="19"/>
        <v>1.0806253232215097</v>
      </c>
      <c r="Q112" s="227">
        <f>SUMIFS([1]sep25!$Q$7:$Q$363,[1]sep25!$B$7:$B$363,B112)</f>
        <v>-86511.90522530704</v>
      </c>
      <c r="R112" s="90">
        <f t="shared" si="26"/>
        <v>1.782172790487941E-2</v>
      </c>
      <c r="S112" s="90">
        <f t="shared" si="26"/>
        <v>8.3642521713837002E-4</v>
      </c>
      <c r="T112" s="92">
        <v>100492</v>
      </c>
      <c r="U112" s="1">
        <f>SUMIFS([1]sep25!$U$7:$U$363,[1]sep25!$B$7:$B$363,B112)</f>
        <v>4121419</v>
      </c>
      <c r="V112" s="1">
        <f>SUMIFS([1]sep25!$V$7:$V$363,[1]sep25!$B$7:$B$363,B112)</f>
        <v>41708.434954207354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0">
        <v>3205</v>
      </c>
      <c r="C113" t="s">
        <v>140</v>
      </c>
      <c r="D113" s="1">
        <f>SUMIFS([1]sep25!$D$7:$D$363,[1]sep25!$B$7:$B$363,B113)</f>
        <v>3137037.0589999999</v>
      </c>
      <c r="E113" s="86">
        <f t="shared" si="20"/>
        <v>32758.683601010838</v>
      </c>
      <c r="F113" s="87">
        <f t="shared" si="14"/>
        <v>0.96975524845765582</v>
      </c>
      <c r="G113" s="189">
        <f t="shared" si="21"/>
        <v>634.81185551525118</v>
      </c>
      <c r="H113" s="189">
        <f t="shared" si="15"/>
        <v>60790.852907851477</v>
      </c>
      <c r="I113" s="189">
        <f t="shared" si="16"/>
        <v>0</v>
      </c>
      <c r="J113" s="88">
        <f t="shared" si="17"/>
        <v>0</v>
      </c>
      <c r="K113" s="189">
        <f t="shared" si="22"/>
        <v>-303.74275486061322</v>
      </c>
      <c r="L113" s="88">
        <f t="shared" si="18"/>
        <v>-29087.013690962041</v>
      </c>
      <c r="M113" s="89">
        <f t="shared" si="23"/>
        <v>31703.839216889435</v>
      </c>
      <c r="N113" s="89">
        <f t="shared" si="24"/>
        <v>3168740.8982168892</v>
      </c>
      <c r="O113" s="89">
        <f t="shared" si="25"/>
        <v>33089.752701665479</v>
      </c>
      <c r="P113" s="90">
        <f t="shared" si="19"/>
        <v>0.97955588641589519</v>
      </c>
      <c r="Q113" s="227">
        <f>SUMIFS([1]sep25!$Q$7:$Q$363,[1]sep25!$B$7:$B$363,B113)</f>
        <v>4036.7727693679153</v>
      </c>
      <c r="R113" s="90">
        <f t="shared" si="26"/>
        <v>0.11505594194810799</v>
      </c>
      <c r="S113" s="90">
        <f t="shared" si="26"/>
        <v>9.6879605558089041E-2</v>
      </c>
      <c r="T113" s="92">
        <v>95762</v>
      </c>
      <c r="U113" s="1">
        <f>SUMIFS([1]sep25!$U$7:$U$363,[1]sep25!$B$7:$B$363,B113)</f>
        <v>2813345</v>
      </c>
      <c r="V113" s="1">
        <f>SUMIFS([1]sep25!$V$7:$V$363,[1]sep25!$B$7:$B$363,B113)</f>
        <v>29865.341132259742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0">
        <v>3207</v>
      </c>
      <c r="C114" t="s">
        <v>141</v>
      </c>
      <c r="D114" s="1">
        <f>SUMIFS([1]sep25!$D$7:$D$363,[1]sep25!$B$7:$B$363,B114)</f>
        <v>2338563.3820000002</v>
      </c>
      <c r="E114" s="86">
        <f t="shared" si="20"/>
        <v>36162.605647306242</v>
      </c>
      <c r="F114" s="87">
        <f t="shared" si="14"/>
        <v>1.0705215463327582</v>
      </c>
      <c r="G114" s="189">
        <f t="shared" si="21"/>
        <v>-1475.6198131878989</v>
      </c>
      <c r="H114" s="189">
        <f t="shared" si="15"/>
        <v>-95425.382079235045</v>
      </c>
      <c r="I114" s="189">
        <f t="shared" si="16"/>
        <v>0</v>
      </c>
      <c r="J114" s="88">
        <f t="shared" si="17"/>
        <v>0</v>
      </c>
      <c r="K114" s="189">
        <f t="shared" si="22"/>
        <v>-303.74275486061322</v>
      </c>
      <c r="L114" s="88">
        <f t="shared" si="18"/>
        <v>-19642.436471326135</v>
      </c>
      <c r="M114" s="89">
        <f t="shared" si="23"/>
        <v>-115067.81855056118</v>
      </c>
      <c r="N114" s="89">
        <f t="shared" si="24"/>
        <v>2223495.5634494391</v>
      </c>
      <c r="O114" s="89">
        <f t="shared" si="25"/>
        <v>34383.243079257729</v>
      </c>
      <c r="P114" s="90">
        <f t="shared" si="19"/>
        <v>1.017847079608434</v>
      </c>
      <c r="Q114" s="227">
        <f>SUMIFS([1]sep25!$Q$7:$Q$363,[1]sep25!$B$7:$B$363,B114)</f>
        <v>-23902.4903937825</v>
      </c>
      <c r="R114" s="93">
        <f t="shared" si="26"/>
        <v>9.6177092605587197E-2</v>
      </c>
      <c r="S114" s="94">
        <f t="shared" si="26"/>
        <v>7.739555894741032E-2</v>
      </c>
      <c r="T114" s="92">
        <v>64668</v>
      </c>
      <c r="U114" s="1">
        <f>SUMIFS([1]sep25!$U$7:$U$363,[1]sep25!$B$7:$B$363,B114)</f>
        <v>2133381</v>
      </c>
      <c r="V114" s="1">
        <f>SUMIFS([1]sep25!$V$7:$V$363,[1]sep25!$B$7:$B$363,B114)</f>
        <v>33564.836375078659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0">
        <v>3209</v>
      </c>
      <c r="C115" t="s">
        <v>142</v>
      </c>
      <c r="D115" s="1">
        <f>SUMIFS([1]sep25!$D$7:$D$363,[1]sep25!$B$7:$B$363,B115)</f>
        <v>1321754.2409999999</v>
      </c>
      <c r="E115" s="86">
        <f t="shared" si="20"/>
        <v>29329.300159765677</v>
      </c>
      <c r="F115" s="87">
        <f t="shared" si="14"/>
        <v>0.86823521695618688</v>
      </c>
      <c r="G115" s="189">
        <f t="shared" si="21"/>
        <v>2761.0295890872512</v>
      </c>
      <c r="H115" s="189">
        <f t="shared" si="15"/>
        <v>124428.55946180606</v>
      </c>
      <c r="I115" s="189">
        <f t="shared" si="16"/>
        <v>376.25565660575717</v>
      </c>
      <c r="J115" s="88">
        <f t="shared" si="17"/>
        <v>16956.337420595053</v>
      </c>
      <c r="K115" s="189">
        <f t="shared" si="22"/>
        <v>72.512901745143949</v>
      </c>
      <c r="L115" s="88">
        <f t="shared" si="18"/>
        <v>3267.8664300466571</v>
      </c>
      <c r="M115" s="89">
        <f t="shared" si="23"/>
        <v>127696.42589185272</v>
      </c>
      <c r="N115" s="89">
        <f t="shared" si="24"/>
        <v>1449450.6668918526</v>
      </c>
      <c r="O115" s="89">
        <f t="shared" si="25"/>
        <v>32162.842650598071</v>
      </c>
      <c r="P115" s="90">
        <f t="shared" si="19"/>
        <v>0.95211656993362248</v>
      </c>
      <c r="Q115" s="227">
        <f>SUMIFS([1]sep25!$Q$7:$Q$363,[1]sep25!$B$7:$B$363,B115)</f>
        <v>16903.359808869965</v>
      </c>
      <c r="R115" s="93">
        <f t="shared" si="26"/>
        <v>0.12690359431430251</v>
      </c>
      <c r="S115" s="94">
        <f t="shared" si="26"/>
        <v>9.5596549089931565E-2</v>
      </c>
      <c r="T115" s="92">
        <v>45066</v>
      </c>
      <c r="U115" s="1">
        <f>SUMIFS([1]sep25!$U$7:$U$363,[1]sep25!$B$7:$B$363,B115)</f>
        <v>1172908</v>
      </c>
      <c r="V115" s="1">
        <f>SUMIFS([1]sep25!$V$7:$V$363,[1]sep25!$B$7:$B$363,B115)</f>
        <v>26770.164787510839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0">
        <v>3212</v>
      </c>
      <c r="C116" t="s">
        <v>143</v>
      </c>
      <c r="D116" s="1">
        <f>SUMIFS([1]sep25!$D$7:$D$363,[1]sep25!$B$7:$B$363,B116)</f>
        <v>699319.29399999999</v>
      </c>
      <c r="E116" s="86">
        <f t="shared" si="20"/>
        <v>33786.805198569906</v>
      </c>
      <c r="F116" s="87">
        <f t="shared" si="14"/>
        <v>1.0001907301585997</v>
      </c>
      <c r="G116" s="189">
        <f t="shared" si="21"/>
        <v>-2.6235349713706819</v>
      </c>
      <c r="H116" s="189">
        <f t="shared" si="15"/>
        <v>-54.301926837430372</v>
      </c>
      <c r="I116" s="189">
        <f t="shared" si="16"/>
        <v>0</v>
      </c>
      <c r="J116" s="88">
        <f t="shared" si="17"/>
        <v>0</v>
      </c>
      <c r="K116" s="189">
        <f t="shared" si="22"/>
        <v>-303.74275486061322</v>
      </c>
      <c r="L116" s="88">
        <f t="shared" si="18"/>
        <v>-6286.8675401049722</v>
      </c>
      <c r="M116" s="89">
        <f t="shared" si="23"/>
        <v>-6341.1694669424023</v>
      </c>
      <c r="N116" s="89">
        <f t="shared" si="24"/>
        <v>692978.12453305756</v>
      </c>
      <c r="O116" s="89">
        <f t="shared" si="25"/>
        <v>33480.438908737924</v>
      </c>
      <c r="P116" s="90">
        <f t="shared" si="19"/>
        <v>0.99112136946225382</v>
      </c>
      <c r="Q116" s="227">
        <f>SUMIFS([1]sep25!$Q$7:$Q$363,[1]sep25!$B$7:$B$363,B116)</f>
        <v>-2151.677892629762</v>
      </c>
      <c r="R116" s="93">
        <f t="shared" si="26"/>
        <v>7.036264594060132E-2</v>
      </c>
      <c r="S116" s="93">
        <f t="shared" si="26"/>
        <v>6.1209385319696483E-2</v>
      </c>
      <c r="T116" s="92">
        <v>20698</v>
      </c>
      <c r="U116" s="1">
        <f>SUMIFS([1]sep25!$U$7:$U$363,[1]sep25!$B$7:$B$363,B116)</f>
        <v>653348</v>
      </c>
      <c r="V116" s="1">
        <f>SUMIFS([1]sep25!$V$7:$V$363,[1]sep25!$B$7:$B$363,B116)</f>
        <v>31838.019589688611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0">
        <v>3214</v>
      </c>
      <c r="C117" t="s">
        <v>144</v>
      </c>
      <c r="D117" s="1">
        <f>SUMIFS([1]sep25!$D$7:$D$363,[1]sep25!$B$7:$B$363,B117)</f>
        <v>630947.08700000006</v>
      </c>
      <c r="E117" s="86">
        <f t="shared" si="20"/>
        <v>38620.743526963335</v>
      </c>
      <c r="F117" s="87">
        <f t="shared" si="14"/>
        <v>1.1432897973181697</v>
      </c>
      <c r="G117" s="189">
        <f t="shared" si="21"/>
        <v>-2999.6652985752967</v>
      </c>
      <c r="H117" s="189">
        <f t="shared" si="15"/>
        <v>-49005.531982824621</v>
      </c>
      <c r="I117" s="189">
        <f t="shared" si="16"/>
        <v>0</v>
      </c>
      <c r="J117" s="88">
        <f t="shared" si="17"/>
        <v>0</v>
      </c>
      <c r="K117" s="189">
        <f t="shared" si="22"/>
        <v>-303.74275486061322</v>
      </c>
      <c r="L117" s="88">
        <f t="shared" si="18"/>
        <v>-4962.2453861578379</v>
      </c>
      <c r="M117" s="89">
        <f t="shared" si="23"/>
        <v>-53967.777368982461</v>
      </c>
      <c r="N117" s="89">
        <f t="shared" si="24"/>
        <v>576979.30963101762</v>
      </c>
      <c r="O117" s="89">
        <f t="shared" si="25"/>
        <v>35317.335473527426</v>
      </c>
      <c r="P117" s="90">
        <f t="shared" si="19"/>
        <v>1.0454990149828904</v>
      </c>
      <c r="Q117" s="227">
        <f>SUMIFS([1]sep25!$Q$7:$Q$363,[1]sep25!$B$7:$B$363,B117)</f>
        <v>-12676.550535548107</v>
      </c>
      <c r="R117" s="93">
        <f t="shared" si="26"/>
        <v>3.8785830826702589E-2</v>
      </c>
      <c r="S117" s="93">
        <f t="shared" si="26"/>
        <v>3.2872439000364552E-2</v>
      </c>
      <c r="T117" s="92">
        <v>16337</v>
      </c>
      <c r="U117" s="1">
        <f>SUMIFS([1]sep25!$U$7:$U$363,[1]sep25!$B$7:$B$363,B117)</f>
        <v>607389</v>
      </c>
      <c r="V117" s="1">
        <f>SUMIFS([1]sep25!$V$7:$V$363,[1]sep25!$B$7:$B$363,B117)</f>
        <v>37391.590741196749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0">
        <v>3216</v>
      </c>
      <c r="C118" t="s">
        <v>145</v>
      </c>
      <c r="D118" s="1">
        <f>SUMIFS([1]sep25!$D$7:$D$363,[1]sep25!$B$7:$B$363,B118)</f>
        <v>624310.174</v>
      </c>
      <c r="E118" s="86">
        <f t="shared" si="20"/>
        <v>31443.473885671116</v>
      </c>
      <c r="F118" s="87">
        <f t="shared" si="14"/>
        <v>0.93082109775100652</v>
      </c>
      <c r="G118" s="189">
        <f t="shared" si="21"/>
        <v>1450.2418790258791</v>
      </c>
      <c r="H118" s="189">
        <f t="shared" si="15"/>
        <v>28794.55250805883</v>
      </c>
      <c r="I118" s="189">
        <f t="shared" si="16"/>
        <v>0</v>
      </c>
      <c r="J118" s="88">
        <f t="shared" si="17"/>
        <v>0</v>
      </c>
      <c r="K118" s="189">
        <f t="shared" si="22"/>
        <v>-303.74275486061322</v>
      </c>
      <c r="L118" s="88">
        <f t="shared" si="18"/>
        <v>-6030.8123977574751</v>
      </c>
      <c r="M118" s="89">
        <f t="shared" si="23"/>
        <v>22763.740110301354</v>
      </c>
      <c r="N118" s="89">
        <f t="shared" si="24"/>
        <v>647073.9141103013</v>
      </c>
      <c r="O118" s="89">
        <f t="shared" si="25"/>
        <v>32589.973009836376</v>
      </c>
      <c r="P118" s="90">
        <f t="shared" si="19"/>
        <v>0.96476090914736823</v>
      </c>
      <c r="Q118" s="227">
        <f>SUMIFS([1]sep25!$Q$7:$Q$363,[1]sep25!$B$7:$B$363,B118)</f>
        <v>3918.5656072371312</v>
      </c>
      <c r="R118" s="93">
        <f t="shared" si="26"/>
        <v>0.10794068718532991</v>
      </c>
      <c r="S118" s="93">
        <f t="shared" si="26"/>
        <v>8.7740509458757901E-2</v>
      </c>
      <c r="T118" s="92">
        <v>19855</v>
      </c>
      <c r="U118" s="1">
        <f>SUMIFS([1]sep25!$U$7:$U$363,[1]sep25!$B$7:$B$363,B118)</f>
        <v>563487</v>
      </c>
      <c r="V118" s="1">
        <f>SUMIFS([1]sep25!$V$7:$V$363,[1]sep25!$B$7:$B$363,B118)</f>
        <v>28907.146155030008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0">
        <v>3218</v>
      </c>
      <c r="C119" t="s">
        <v>146</v>
      </c>
      <c r="D119" s="1">
        <f>SUMIFS([1]sep25!$D$7:$D$363,[1]sep25!$B$7:$B$363,B119)</f>
        <v>685681.48300000001</v>
      </c>
      <c r="E119" s="86">
        <f t="shared" si="20"/>
        <v>30687.499239169352</v>
      </c>
      <c r="F119" s="87">
        <f t="shared" si="14"/>
        <v>0.9084419817256183</v>
      </c>
      <c r="G119" s="189">
        <f t="shared" si="21"/>
        <v>1918.9461598569726</v>
      </c>
      <c r="H119" s="189">
        <f t="shared" si="15"/>
        <v>42876.932995844196</v>
      </c>
      <c r="I119" s="189">
        <f t="shared" si="16"/>
        <v>0</v>
      </c>
      <c r="J119" s="88">
        <f t="shared" si="17"/>
        <v>0</v>
      </c>
      <c r="K119" s="189">
        <f t="shared" si="22"/>
        <v>-303.74275486061322</v>
      </c>
      <c r="L119" s="88">
        <f t="shared" si="18"/>
        <v>-6786.8281146055415</v>
      </c>
      <c r="M119" s="89">
        <f t="shared" si="23"/>
        <v>36090.104881238658</v>
      </c>
      <c r="N119" s="89">
        <f t="shared" si="24"/>
        <v>721771.58788123867</v>
      </c>
      <c r="O119" s="89">
        <f t="shared" si="25"/>
        <v>32302.702644165714</v>
      </c>
      <c r="P119" s="90">
        <f t="shared" si="19"/>
        <v>0.95625684505772091</v>
      </c>
      <c r="Q119" s="227">
        <f>SUMIFS([1]sep25!$Q$7:$Q$363,[1]sep25!$B$7:$B$363,B119)</f>
        <v>5772.1851398954932</v>
      </c>
      <c r="R119" s="93">
        <f t="shared" si="26"/>
        <v>0.12255164007963015</v>
      </c>
      <c r="S119" s="93">
        <f t="shared" si="26"/>
        <v>0.1055204457551138</v>
      </c>
      <c r="T119" s="92">
        <v>22344</v>
      </c>
      <c r="U119" s="1">
        <f>SUMIFS([1]sep25!$U$7:$U$363,[1]sep25!$B$7:$B$363,B119)</f>
        <v>610824</v>
      </c>
      <c r="V119" s="1">
        <f>SUMIFS([1]sep25!$V$7:$V$363,[1]sep25!$B$7:$B$363,B119)</f>
        <v>27758.418541240626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0">
        <v>3220</v>
      </c>
      <c r="C120" t="s">
        <v>147</v>
      </c>
      <c r="D120" s="1">
        <f>SUMIFS([1]sep25!$D$7:$D$363,[1]sep25!$B$7:$B$363,B120)</f>
        <v>325595.79499999998</v>
      </c>
      <c r="E120" s="86">
        <f t="shared" si="20"/>
        <v>28192.553034894794</v>
      </c>
      <c r="F120" s="87">
        <f t="shared" si="14"/>
        <v>0.83458409397642619</v>
      </c>
      <c r="G120" s="189">
        <f t="shared" si="21"/>
        <v>3465.8128065071987</v>
      </c>
      <c r="H120" s="189">
        <f t="shared" si="15"/>
        <v>40026.672102351637</v>
      </c>
      <c r="I120" s="189">
        <f t="shared" si="16"/>
        <v>774.1171503105661</v>
      </c>
      <c r="J120" s="88">
        <f t="shared" si="17"/>
        <v>8940.2789689367291</v>
      </c>
      <c r="K120" s="189">
        <f t="shared" si="22"/>
        <v>470.37439544995289</v>
      </c>
      <c r="L120" s="88">
        <f t="shared" si="18"/>
        <v>5432.353893051506</v>
      </c>
      <c r="M120" s="89">
        <f t="shared" si="23"/>
        <v>45459.025995403143</v>
      </c>
      <c r="N120" s="89">
        <f t="shared" si="24"/>
        <v>371054.8209954031</v>
      </c>
      <c r="O120" s="89">
        <f t="shared" si="25"/>
        <v>32128.740236851947</v>
      </c>
      <c r="P120" s="90">
        <f t="shared" si="19"/>
        <v>0.95110703624422976</v>
      </c>
      <c r="Q120" s="227">
        <f>SUMIFS([1]sep25!$Q$7:$Q$363,[1]sep25!$B$7:$B$363,B120)</f>
        <v>8422.1001661397022</v>
      </c>
      <c r="R120" s="93">
        <f t="shared" si="26"/>
        <v>0.12040672046248338</v>
      </c>
      <c r="S120" s="93">
        <f t="shared" si="26"/>
        <v>0.11390682867349854</v>
      </c>
      <c r="T120" s="92">
        <v>11549</v>
      </c>
      <c r="U120" s="1">
        <f>SUMIFS([1]sep25!$U$7:$U$363,[1]sep25!$B$7:$B$363,B120)</f>
        <v>290605</v>
      </c>
      <c r="V120" s="1">
        <f>SUMIFS([1]sep25!$V$7:$V$363,[1]sep25!$B$7:$B$363,B120)</f>
        <v>25309.615049642918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0">
        <v>3222</v>
      </c>
      <c r="C121" t="s">
        <v>148</v>
      </c>
      <c r="D121" s="1">
        <f>SUMIFS([1]sep25!$D$7:$D$363,[1]sep25!$B$7:$B$363,B121)</f>
        <v>1640883.976</v>
      </c>
      <c r="E121" s="86">
        <f t="shared" si="20"/>
        <v>32809.149141223279</v>
      </c>
      <c r="F121" s="87">
        <f t="shared" si="14"/>
        <v>0.97124917974877012</v>
      </c>
      <c r="G121" s="189">
        <f t="shared" si="21"/>
        <v>603.52322058353786</v>
      </c>
      <c r="H121" s="189">
        <f t="shared" si="15"/>
        <v>30184.00683104448</v>
      </c>
      <c r="I121" s="189">
        <f t="shared" si="16"/>
        <v>0</v>
      </c>
      <c r="J121" s="88">
        <f t="shared" si="17"/>
        <v>0</v>
      </c>
      <c r="K121" s="189">
        <f t="shared" si="22"/>
        <v>-303.74275486061322</v>
      </c>
      <c r="L121" s="88">
        <f t="shared" si="18"/>
        <v>-15191.086398843849</v>
      </c>
      <c r="M121" s="89">
        <f t="shared" si="23"/>
        <v>14992.920432200632</v>
      </c>
      <c r="N121" s="89">
        <f t="shared" si="24"/>
        <v>1655876.8964322007</v>
      </c>
      <c r="O121" s="89">
        <f t="shared" si="25"/>
        <v>33108.929606946207</v>
      </c>
      <c r="P121" s="90">
        <f t="shared" si="19"/>
        <v>0.98012358030651869</v>
      </c>
      <c r="Q121" s="227">
        <f>SUMIFS([1]sep25!$Q$7:$Q$363,[1]sep25!$B$7:$B$363,B121)</f>
        <v>751.09418525761976</v>
      </c>
      <c r="R121" s="93">
        <f t="shared" si="26"/>
        <v>0.12565795003261965</v>
      </c>
      <c r="S121" s="93">
        <f t="shared" si="26"/>
        <v>8.4582114573648309E-2</v>
      </c>
      <c r="T121" s="92">
        <v>50013</v>
      </c>
      <c r="U121" s="1">
        <f>SUMIFS([1]sep25!$U$7:$U$363,[1]sep25!$B$7:$B$363,B121)</f>
        <v>1457711</v>
      </c>
      <c r="V121" s="1">
        <f>SUMIFS([1]sep25!$V$7:$V$363,[1]sep25!$B$7:$B$363,B121)</f>
        <v>30250.49804930688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0">
        <v>3224</v>
      </c>
      <c r="C122" t="s">
        <v>149</v>
      </c>
      <c r="D122" s="1">
        <f>SUMIFS([1]sep25!$D$7:$D$363,[1]sep25!$B$7:$B$363,B122)</f>
        <v>654174.03799999994</v>
      </c>
      <c r="E122" s="86">
        <f t="shared" si="20"/>
        <v>31896.92515481008</v>
      </c>
      <c r="F122" s="87">
        <f t="shared" si="14"/>
        <v>0.94424461481057875</v>
      </c>
      <c r="G122" s="189">
        <f t="shared" si="21"/>
        <v>1169.1020921597212</v>
      </c>
      <c r="H122" s="189">
        <f t="shared" si="15"/>
        <v>23977.114808103721</v>
      </c>
      <c r="I122" s="189">
        <f t="shared" si="16"/>
        <v>0</v>
      </c>
      <c r="J122" s="88">
        <f t="shared" si="17"/>
        <v>0</v>
      </c>
      <c r="K122" s="189">
        <f t="shared" si="22"/>
        <v>-303.74275486061322</v>
      </c>
      <c r="L122" s="88">
        <f t="shared" si="18"/>
        <v>-6229.4601594363166</v>
      </c>
      <c r="M122" s="89">
        <f t="shared" si="23"/>
        <v>17747.654648667405</v>
      </c>
      <c r="N122" s="89">
        <f t="shared" si="24"/>
        <v>671921.69264866738</v>
      </c>
      <c r="O122" s="89">
        <f t="shared" si="25"/>
        <v>32762.284492109189</v>
      </c>
      <c r="P122" s="90">
        <f t="shared" si="19"/>
        <v>0.96986184563000588</v>
      </c>
      <c r="Q122" s="227">
        <f>SUMIFS([1]sep25!$Q$7:$Q$363,[1]sep25!$B$7:$B$363,B122)</f>
        <v>3682.6739197958595</v>
      </c>
      <c r="R122" s="93">
        <f t="shared" si="26"/>
        <v>0.11437732930628866</v>
      </c>
      <c r="S122" s="93">
        <f t="shared" si="26"/>
        <v>9.2099563202842447E-2</v>
      </c>
      <c r="T122" s="92">
        <v>20509</v>
      </c>
      <c r="U122" s="1">
        <f>SUMIFS([1]sep25!$U$7:$U$363,[1]sep25!$B$7:$B$363,B122)</f>
        <v>587031</v>
      </c>
      <c r="V122" s="1">
        <f>SUMIFS([1]sep25!$V$7:$V$363,[1]sep25!$B$7:$B$363,B122)</f>
        <v>29206.975471416488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0">
        <v>3226</v>
      </c>
      <c r="C123" t="s">
        <v>150</v>
      </c>
      <c r="D123" s="1">
        <f>SUMIFS([1]sep25!$D$7:$D$363,[1]sep25!$B$7:$B$363,B123)</f>
        <v>490942.36300000001</v>
      </c>
      <c r="E123" s="86">
        <f t="shared" si="20"/>
        <v>26806.943485857813</v>
      </c>
      <c r="F123" s="87">
        <f t="shared" si="14"/>
        <v>0.79356589712647108</v>
      </c>
      <c r="G123" s="189">
        <f t="shared" si="21"/>
        <v>4324.8907269101264</v>
      </c>
      <c r="H123" s="189">
        <f t="shared" si="15"/>
        <v>79206.048772632057</v>
      </c>
      <c r="I123" s="189">
        <f t="shared" si="16"/>
        <v>1259.0804924735094</v>
      </c>
      <c r="J123" s="88">
        <f t="shared" si="17"/>
        <v>23058.800139159852</v>
      </c>
      <c r="K123" s="189">
        <f t="shared" si="22"/>
        <v>955.33773761289615</v>
      </c>
      <c r="L123" s="88">
        <f t="shared" si="18"/>
        <v>17496.055326642581</v>
      </c>
      <c r="M123" s="89">
        <f t="shared" si="23"/>
        <v>96702.104099274642</v>
      </c>
      <c r="N123" s="89">
        <f t="shared" si="24"/>
        <v>587644.46709927463</v>
      </c>
      <c r="O123" s="89">
        <f t="shared" si="25"/>
        <v>32087.171950380834</v>
      </c>
      <c r="P123" s="90">
        <f t="shared" si="19"/>
        <v>0.94987649033873101</v>
      </c>
      <c r="Q123" s="227">
        <f>SUMIFS([1]sep25!$Q$7:$Q$363,[1]sep25!$B$7:$B$363,B123)</f>
        <v>17365.859460195861</v>
      </c>
      <c r="R123" s="93">
        <f t="shared" si="26"/>
        <v>0.13476739853503056</v>
      </c>
      <c r="S123" s="93">
        <f t="shared" si="26"/>
        <v>0.11890519180657318</v>
      </c>
      <c r="T123" s="92">
        <v>18314</v>
      </c>
      <c r="U123" s="1">
        <f>SUMIFS([1]sep25!$U$7:$U$363,[1]sep25!$B$7:$B$363,B123)</f>
        <v>432637</v>
      </c>
      <c r="V123" s="1">
        <f>SUMIFS([1]sep25!$V$7:$V$363,[1]sep25!$B$7:$B$363,B123)</f>
        <v>23958.190275778048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3">
        <v>3228</v>
      </c>
      <c r="C124" s="204" t="s">
        <v>151</v>
      </c>
      <c r="D124" s="1">
        <f>SUMIFS([1]sep25!$D$7:$D$363,[1]sep25!$B$7:$B$363,B124)</f>
        <v>702444.27300000004</v>
      </c>
      <c r="E124" s="86">
        <f t="shared" si="20"/>
        <v>28214.012652126767</v>
      </c>
      <c r="F124" s="87">
        <f t="shared" si="14"/>
        <v>0.83521936298460919</v>
      </c>
      <c r="G124" s="189">
        <f t="shared" si="21"/>
        <v>3452.5078438233754</v>
      </c>
      <c r="H124" s="189">
        <f t="shared" si="15"/>
        <v>85957.087787670578</v>
      </c>
      <c r="I124" s="189">
        <f t="shared" si="16"/>
        <v>766.6062842793757</v>
      </c>
      <c r="J124" s="88">
        <f t="shared" si="17"/>
        <v>19086.196659703615</v>
      </c>
      <c r="K124" s="189">
        <f t="shared" si="22"/>
        <v>462.86352941876248</v>
      </c>
      <c r="L124" s="88">
        <f t="shared" si="18"/>
        <v>11523.913291938929</v>
      </c>
      <c r="M124" s="89">
        <f t="shared" si="23"/>
        <v>97481.001079609501</v>
      </c>
      <c r="N124" s="89">
        <f t="shared" si="24"/>
        <v>799925.27407960955</v>
      </c>
      <c r="O124" s="89">
        <f t="shared" si="25"/>
        <v>32129.384025368901</v>
      </c>
      <c r="P124" s="90">
        <f t="shared" si="19"/>
        <v>0.95112609431447515</v>
      </c>
      <c r="Q124" s="227">
        <f>SUMIFS([1]sep25!$Q$7:$Q$363,[1]sep25!$B$7:$B$363,B124)</f>
        <v>17716.25960933567</v>
      </c>
      <c r="R124" s="93">
        <f t="shared" si="26"/>
        <v>0.13312815445963655</v>
      </c>
      <c r="S124" s="93">
        <f t="shared" si="26"/>
        <v>0.12165896962114896</v>
      </c>
      <c r="T124" s="92">
        <v>24897</v>
      </c>
      <c r="U124" s="1">
        <f>SUMIFS([1]sep25!$U$7:$U$363,[1]sep25!$B$7:$B$363,B124)</f>
        <v>619916</v>
      </c>
      <c r="V124" s="1">
        <f>SUMIFS([1]sep25!$V$7:$V$363,[1]sep25!$B$7:$B$363,B124)</f>
        <v>25153.824305132886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0">
        <v>3230</v>
      </c>
      <c r="C125" t="s">
        <v>152</v>
      </c>
      <c r="D125" s="1">
        <f>SUMIFS([1]sep25!$D$7:$D$363,[1]sep25!$B$7:$B$363,B125)</f>
        <v>262777.29800000001</v>
      </c>
      <c r="E125" s="86">
        <f t="shared" si="20"/>
        <v>35257.922715684959</v>
      </c>
      <c r="F125" s="87">
        <f t="shared" si="14"/>
        <v>1.0437402192252574</v>
      </c>
      <c r="G125" s="189">
        <f t="shared" si="21"/>
        <v>-914.71639558270385</v>
      </c>
      <c r="H125" s="189">
        <f t="shared" si="15"/>
        <v>-6817.381296277892</v>
      </c>
      <c r="I125" s="189">
        <f t="shared" si="16"/>
        <v>0</v>
      </c>
      <c r="J125" s="88">
        <f t="shared" si="17"/>
        <v>0</v>
      </c>
      <c r="K125" s="189">
        <f t="shared" si="22"/>
        <v>-303.74275486061322</v>
      </c>
      <c r="L125" s="88">
        <f t="shared" si="18"/>
        <v>-2263.7947519761501</v>
      </c>
      <c r="M125" s="89">
        <f t="shared" si="23"/>
        <v>-9081.1760482540412</v>
      </c>
      <c r="N125" s="89">
        <f t="shared" si="24"/>
        <v>253696.12195174597</v>
      </c>
      <c r="O125" s="89">
        <f t="shared" si="25"/>
        <v>34039.463565241647</v>
      </c>
      <c r="P125" s="90">
        <f t="shared" si="19"/>
        <v>1.0076701753075838</v>
      </c>
      <c r="Q125" s="227">
        <f>SUMIFS([1]sep25!$Q$7:$Q$363,[1]sep25!$B$7:$B$363,B125)</f>
        <v>-2479.7724707338903</v>
      </c>
      <c r="R125" s="93">
        <f t="shared" si="26"/>
        <v>6.9665753491571822E-2</v>
      </c>
      <c r="S125" s="93">
        <f t="shared" si="26"/>
        <v>6.1772070888319805E-2</v>
      </c>
      <c r="T125" s="92">
        <v>7453</v>
      </c>
      <c r="U125" s="1">
        <f>SUMIFS([1]sep25!$U$7:$U$363,[1]sep25!$B$7:$B$363,B125)</f>
        <v>245663</v>
      </c>
      <c r="V125" s="1">
        <f>SUMIFS([1]sep25!$V$7:$V$363,[1]sep25!$B$7:$B$363,B125)</f>
        <v>33206.677480400111</v>
      </c>
      <c r="W125" s="196"/>
      <c r="X125" s="89">
        <v>0</v>
      </c>
      <c r="Y125" s="89">
        <f t="shared" si="27"/>
        <v>0</v>
      </c>
      <c r="Z125" s="1"/>
    </row>
    <row r="126" spans="2:27">
      <c r="B126" s="200">
        <v>3232</v>
      </c>
      <c r="C126" t="s">
        <v>153</v>
      </c>
      <c r="D126" s="1">
        <f>SUMIFS([1]sep25!$D$7:$D$363,[1]sep25!$B$7:$B$363,B126)</f>
        <v>904848.36100000003</v>
      </c>
      <c r="E126" s="86">
        <f t="shared" si="20"/>
        <v>34771.10098758791</v>
      </c>
      <c r="F126" s="87">
        <f t="shared" si="14"/>
        <v>1.0293288365324933</v>
      </c>
      <c r="G126" s="189">
        <f t="shared" si="21"/>
        <v>-612.88692416253321</v>
      </c>
      <c r="H126" s="189">
        <f t="shared" si="15"/>
        <v>-15949.156427481601</v>
      </c>
      <c r="I126" s="189">
        <f t="shared" si="16"/>
        <v>0</v>
      </c>
      <c r="J126" s="88">
        <f t="shared" si="17"/>
        <v>0</v>
      </c>
      <c r="K126" s="189">
        <f t="shared" si="22"/>
        <v>-303.74275486061322</v>
      </c>
      <c r="L126" s="88">
        <f t="shared" si="18"/>
        <v>-7904.2977097377379</v>
      </c>
      <c r="M126" s="89">
        <f t="shared" si="23"/>
        <v>-23853.454137219338</v>
      </c>
      <c r="N126" s="89">
        <f t="shared" si="24"/>
        <v>880994.90686278068</v>
      </c>
      <c r="O126" s="89">
        <f t="shared" si="25"/>
        <v>33854.471308564753</v>
      </c>
      <c r="P126" s="90">
        <f t="shared" si="19"/>
        <v>1.002193849884333</v>
      </c>
      <c r="Q126" s="227">
        <f>SUMIFS([1]sep25!$Q$7:$Q$363,[1]sep25!$B$7:$B$363,B126)</f>
        <v>-6559.450607163486</v>
      </c>
      <c r="R126" s="93">
        <f t="shared" si="26"/>
        <v>0.11677136167733849</v>
      </c>
      <c r="S126" s="93">
        <f t="shared" si="26"/>
        <v>0.11072037747119381</v>
      </c>
      <c r="T126" s="92">
        <v>26023</v>
      </c>
      <c r="U126" s="1">
        <f>SUMIFS([1]sep25!$U$7:$U$363,[1]sep25!$B$7:$B$363,B126)</f>
        <v>810236</v>
      </c>
      <c r="V126" s="1">
        <f>SUMIFS([1]sep25!$V$7:$V$363,[1]sep25!$B$7:$B$363,B126)</f>
        <v>31304.999613631098</v>
      </c>
      <c r="W126" s="196"/>
      <c r="X126" s="89">
        <v>0</v>
      </c>
      <c r="Y126" s="89">
        <f t="shared" si="27"/>
        <v>0</v>
      </c>
      <c r="Z126" s="1"/>
    </row>
    <row r="127" spans="2:27">
      <c r="B127" s="200">
        <v>3234</v>
      </c>
      <c r="C127" t="s">
        <v>154</v>
      </c>
      <c r="D127" s="1">
        <f>SUMIFS([1]sep25!$D$7:$D$363,[1]sep25!$B$7:$B$363,B127)</f>
        <v>272133.571</v>
      </c>
      <c r="E127" s="86">
        <f t="shared" si="20"/>
        <v>28888.914118895966</v>
      </c>
      <c r="F127" s="87">
        <f t="shared" si="14"/>
        <v>0.85519846982426884</v>
      </c>
      <c r="G127" s="189">
        <f t="shared" si="21"/>
        <v>3034.068934426472</v>
      </c>
      <c r="H127" s="189">
        <f t="shared" si="15"/>
        <v>28580.929362297367</v>
      </c>
      <c r="I127" s="189">
        <f t="shared" si="16"/>
        <v>530.39077091015599</v>
      </c>
      <c r="J127" s="88">
        <f t="shared" si="17"/>
        <v>4996.2810619736692</v>
      </c>
      <c r="K127" s="189">
        <f t="shared" si="22"/>
        <v>226.64801604954278</v>
      </c>
      <c r="L127" s="88">
        <f t="shared" si="18"/>
        <v>2135.024311186693</v>
      </c>
      <c r="M127" s="89">
        <f t="shared" si="23"/>
        <v>30715.953673484059</v>
      </c>
      <c r="N127" s="89">
        <f t="shared" si="24"/>
        <v>302849.52467348403</v>
      </c>
      <c r="O127" s="89">
        <f t="shared" si="25"/>
        <v>32149.631069371979</v>
      </c>
      <c r="P127" s="90">
        <f t="shared" si="19"/>
        <v>0.95172546751966491</v>
      </c>
      <c r="Q127" s="227">
        <f>SUMIFS([1]sep25!$Q$7:$Q$363,[1]sep25!$B$7:$B$363,B127)</f>
        <v>5248.1380574219002</v>
      </c>
      <c r="R127" s="93">
        <f t="shared" si="26"/>
        <v>0.12510933837179014</v>
      </c>
      <c r="S127" s="93">
        <f t="shared" si="26"/>
        <v>0.11758472177758389</v>
      </c>
      <c r="T127" s="92">
        <v>9420</v>
      </c>
      <c r="U127" s="1">
        <f>SUMIFS([1]sep25!$U$7:$U$363,[1]sep25!$B$7:$B$363,B127)</f>
        <v>241873</v>
      </c>
      <c r="V127" s="1">
        <f>SUMIFS([1]sep25!$V$7:$V$363,[1]sep25!$B$7:$B$363,B127)</f>
        <v>25849.417548359517</v>
      </c>
      <c r="W127" s="196"/>
      <c r="X127" s="89">
        <v>0</v>
      </c>
      <c r="Y127" s="89">
        <f t="shared" si="27"/>
        <v>0</v>
      </c>
      <c r="Z127" s="1"/>
    </row>
    <row r="128" spans="2:27">
      <c r="B128" s="203">
        <v>3236</v>
      </c>
      <c r="C128" s="204" t="s">
        <v>155</v>
      </c>
      <c r="D128" s="1">
        <f>SUMIFS([1]sep25!$D$7:$D$363,[1]sep25!$B$7:$B$363,B128)</f>
        <v>191977.842</v>
      </c>
      <c r="E128" s="86">
        <f t="shared" si="20"/>
        <v>27257.964219792706</v>
      </c>
      <c r="F128" s="87">
        <f t="shared" si="14"/>
        <v>0.80691746305701073</v>
      </c>
      <c r="G128" s="189">
        <f t="shared" si="21"/>
        <v>4045.2578718704931</v>
      </c>
      <c r="H128" s="189">
        <f t="shared" si="15"/>
        <v>28490.751191583884</v>
      </c>
      <c r="I128" s="189">
        <f t="shared" si="16"/>
        <v>1101.2232355962969</v>
      </c>
      <c r="J128" s="88">
        <f t="shared" si="17"/>
        <v>7755.9152483047192</v>
      </c>
      <c r="K128" s="189">
        <f t="shared" si="22"/>
        <v>797.48048073568373</v>
      </c>
      <c r="L128" s="88">
        <f t="shared" si="18"/>
        <v>5616.6550258214202</v>
      </c>
      <c r="M128" s="89">
        <f t="shared" si="23"/>
        <v>34107.406217405303</v>
      </c>
      <c r="N128" s="89">
        <f t="shared" si="24"/>
        <v>226085.24821740531</v>
      </c>
      <c r="O128" s="89">
        <f t="shared" si="25"/>
        <v>32100.702572398881</v>
      </c>
      <c r="P128" s="90">
        <f t="shared" si="19"/>
        <v>0.95027703731664714</v>
      </c>
      <c r="Q128" s="227">
        <f>SUMIFS([1]sep25!$Q$7:$Q$363,[1]sep25!$B$7:$B$363,B128)</f>
        <v>6518.3938314556617</v>
      </c>
      <c r="R128" s="93">
        <f t="shared" si="26"/>
        <v>7.8412090844235754E-2</v>
      </c>
      <c r="S128" s="94">
        <f t="shared" si="26"/>
        <v>7.7493381126066699E-2</v>
      </c>
      <c r="T128" s="92">
        <v>7043</v>
      </c>
      <c r="U128" s="1">
        <f>SUMIFS([1]sep25!$U$7:$U$363,[1]sep25!$B$7:$B$363,B128)</f>
        <v>178019</v>
      </c>
      <c r="V128" s="1">
        <f>SUMIFS([1]sep25!$V$7:$V$363,[1]sep25!$B$7:$B$363,B128)</f>
        <v>25297.56998721046</v>
      </c>
      <c r="W128" s="196"/>
      <c r="X128" s="89">
        <v>0</v>
      </c>
      <c r="Y128" s="89">
        <f t="shared" si="27"/>
        <v>0</v>
      </c>
      <c r="Z128" s="1"/>
    </row>
    <row r="129" spans="2:25">
      <c r="B129" s="200">
        <v>3238</v>
      </c>
      <c r="C129" t="s">
        <v>156</v>
      </c>
      <c r="D129" s="1">
        <f>SUMIFS([1]sep25!$D$7:$D$363,[1]sep25!$B$7:$B$363,B129)</f>
        <v>451248.69900000002</v>
      </c>
      <c r="E129" s="86">
        <f t="shared" si="20"/>
        <v>27340.121114813694</v>
      </c>
      <c r="F129" s="87">
        <f t="shared" si="14"/>
        <v>0.80934955346436555</v>
      </c>
      <c r="G129" s="189">
        <f t="shared" si="21"/>
        <v>3994.320596957481</v>
      </c>
      <c r="H129" s="189">
        <f t="shared" si="15"/>
        <v>65926.261452783234</v>
      </c>
      <c r="I129" s="189">
        <f t="shared" si="16"/>
        <v>1072.4683223389513</v>
      </c>
      <c r="J129" s="88">
        <f t="shared" si="17"/>
        <v>17701.08966020439</v>
      </c>
      <c r="K129" s="189">
        <f t="shared" si="22"/>
        <v>768.72556747833812</v>
      </c>
      <c r="L129" s="88">
        <f t="shared" si="18"/>
        <v>12687.815491229971</v>
      </c>
      <c r="M129" s="89">
        <f t="shared" si="23"/>
        <v>78614.076944013199</v>
      </c>
      <c r="N129" s="89">
        <f t="shared" si="24"/>
        <v>529862.77594401326</v>
      </c>
      <c r="O129" s="89">
        <f t="shared" si="25"/>
        <v>32103.167279249519</v>
      </c>
      <c r="P129" s="90">
        <f t="shared" si="19"/>
        <v>0.95035000002886805</v>
      </c>
      <c r="Q129" s="227">
        <f>SUMIFS([1]sep25!$Q$7:$Q$363,[1]sep25!$B$7:$B$363,B129)</f>
        <v>13228.28640308902</v>
      </c>
      <c r="R129" s="90">
        <f t="shared" si="26"/>
        <v>0.15030831920669926</v>
      </c>
      <c r="S129" s="90">
        <f t="shared" si="26"/>
        <v>0.1238940900046793</v>
      </c>
      <c r="T129" s="92">
        <v>16505</v>
      </c>
      <c r="U129" s="1">
        <f>SUMIFS([1]sep25!$U$7:$U$363,[1]sep25!$B$7:$B$363,B129)</f>
        <v>392285</v>
      </c>
      <c r="V129" s="1">
        <f>SUMIFS([1]sep25!$V$7:$V$363,[1]sep25!$B$7:$B$363,B129)</f>
        <v>24326.243333746745</v>
      </c>
      <c r="W129" s="196"/>
      <c r="X129" s="89">
        <v>0</v>
      </c>
      <c r="Y129" s="89">
        <f t="shared" si="27"/>
        <v>0</v>
      </c>
    </row>
    <row r="130" spans="2:25">
      <c r="B130" s="200">
        <v>3240</v>
      </c>
      <c r="C130" t="s">
        <v>157</v>
      </c>
      <c r="D130" s="1">
        <f>SUMIFS([1]sep25!$D$7:$D$363,[1]sep25!$B$7:$B$363,B130)</f>
        <v>762692.96699999995</v>
      </c>
      <c r="E130" s="86">
        <f t="shared" si="20"/>
        <v>26900.852391365686</v>
      </c>
      <c r="F130" s="87">
        <f t="shared" si="14"/>
        <v>0.79634588227796121</v>
      </c>
      <c r="G130" s="189">
        <f t="shared" si="21"/>
        <v>4266.6672054952451</v>
      </c>
      <c r="H130" s="189">
        <f t="shared" si="15"/>
        <v>120968.54861020119</v>
      </c>
      <c r="I130" s="189">
        <f t="shared" si="16"/>
        <v>1226.2123755457537</v>
      </c>
      <c r="J130" s="88">
        <f t="shared" si="17"/>
        <v>34765.573271473208</v>
      </c>
      <c r="K130" s="189">
        <f t="shared" si="22"/>
        <v>922.46962068514051</v>
      </c>
      <c r="L130" s="88">
        <f t="shared" si="18"/>
        <v>26153.858685665105</v>
      </c>
      <c r="M130" s="89">
        <f t="shared" si="23"/>
        <v>147122.40729586629</v>
      </c>
      <c r="N130" s="89">
        <f t="shared" si="24"/>
        <v>909815.37429586623</v>
      </c>
      <c r="O130" s="89">
        <f t="shared" si="25"/>
        <v>32089.98921754607</v>
      </c>
      <c r="P130" s="90">
        <f t="shared" si="19"/>
        <v>0.94995988989327573</v>
      </c>
      <c r="Q130" s="227">
        <f>SUMIFS([1]sep25!$Q$7:$Q$363,[1]sep25!$B$7:$B$363,B130)</f>
        <v>25347.634046728868</v>
      </c>
      <c r="R130" s="90">
        <f t="shared" si="26"/>
        <v>0.13271457022687166</v>
      </c>
      <c r="S130" s="90">
        <f t="shared" si="26"/>
        <v>0.1152955679477055</v>
      </c>
      <c r="T130" s="92">
        <v>28352</v>
      </c>
      <c r="U130" s="1">
        <f>SUMIFS([1]sep25!$U$7:$U$363,[1]sep25!$B$7:$B$363,B130)</f>
        <v>673332</v>
      </c>
      <c r="V130" s="1">
        <f>SUMIFS([1]sep25!$V$7:$V$363,[1]sep25!$B$7:$B$363,B130)</f>
        <v>24119.931222238145</v>
      </c>
      <c r="W130" s="196"/>
      <c r="X130" s="89">
        <v>0</v>
      </c>
      <c r="Y130" s="89">
        <f t="shared" si="27"/>
        <v>0</v>
      </c>
    </row>
    <row r="131" spans="2:25">
      <c r="B131" s="200">
        <v>3242</v>
      </c>
      <c r="C131" t="s">
        <v>158</v>
      </c>
      <c r="D131" s="1">
        <f>SUMIFS([1]sep25!$D$7:$D$363,[1]sep25!$B$7:$B$363,B131)</f>
        <v>76023.995999999999</v>
      </c>
      <c r="E131" s="86">
        <f t="shared" si="20"/>
        <v>25156.848444738582</v>
      </c>
      <c r="F131" s="87">
        <f t="shared" si="14"/>
        <v>0.74471813675645582</v>
      </c>
      <c r="G131" s="189">
        <f t="shared" si="21"/>
        <v>5347.9496524040505</v>
      </c>
      <c r="H131" s="189">
        <f t="shared" si="15"/>
        <v>16161.503849565041</v>
      </c>
      <c r="I131" s="189">
        <f t="shared" si="16"/>
        <v>1836.6137568652402</v>
      </c>
      <c r="J131" s="88">
        <f t="shared" si="17"/>
        <v>5550.2467732467558</v>
      </c>
      <c r="K131" s="189">
        <f t="shared" si="22"/>
        <v>1532.8710020046269</v>
      </c>
      <c r="L131" s="88">
        <f t="shared" si="18"/>
        <v>4632.3361680579828</v>
      </c>
      <c r="M131" s="89">
        <f t="shared" si="23"/>
        <v>20793.840017623024</v>
      </c>
      <c r="N131" s="89">
        <f t="shared" si="24"/>
        <v>96817.83601762302</v>
      </c>
      <c r="O131" s="89">
        <f t="shared" si="25"/>
        <v>32037.669099147257</v>
      </c>
      <c r="P131" s="90">
        <f t="shared" si="19"/>
        <v>0.94841105752763055</v>
      </c>
      <c r="Q131" s="227">
        <f>SUMIFS([1]sep25!$Q$7:$Q$363,[1]sep25!$B$7:$B$363,B131)</f>
        <v>4005.8825192132826</v>
      </c>
      <c r="R131" s="90">
        <f t="shared" si="26"/>
        <v>0.12693253880019564</v>
      </c>
      <c r="S131" s="90">
        <f t="shared" si="26"/>
        <v>0.13401781948755631</v>
      </c>
      <c r="T131" s="92">
        <v>3022</v>
      </c>
      <c r="U131" s="1">
        <f>SUMIFS([1]sep25!$U$7:$U$363,[1]sep25!$B$7:$B$363,B131)</f>
        <v>67461</v>
      </c>
      <c r="V131" s="1">
        <f>SUMIFS([1]sep25!$V$7:$V$363,[1]sep25!$B$7:$B$363,B131)</f>
        <v>22183.821111476485</v>
      </c>
      <c r="W131" s="196"/>
      <c r="X131" s="89">
        <v>0</v>
      </c>
      <c r="Y131" s="89">
        <f t="shared" si="27"/>
        <v>0</v>
      </c>
    </row>
    <row r="132" spans="2:25">
      <c r="B132" s="200">
        <v>3301</v>
      </c>
      <c r="C132" t="s">
        <v>159</v>
      </c>
      <c r="D132" s="1">
        <f>SUMIFS([1]sep25!$D$7:$D$363,[1]sep25!$B$7:$B$363,B132)</f>
        <v>3209981.091</v>
      </c>
      <c r="E132" s="86">
        <f t="shared" si="20"/>
        <v>30440.210626635813</v>
      </c>
      <c r="F132" s="87">
        <f t="shared" si="14"/>
        <v>0.90112149739819514</v>
      </c>
      <c r="G132" s="189">
        <f t="shared" si="21"/>
        <v>2072.2650996277666</v>
      </c>
      <c r="H132" s="189">
        <f t="shared" si="15"/>
        <v>218524.49928594724</v>
      </c>
      <c r="I132" s="189">
        <f t="shared" si="16"/>
        <v>0</v>
      </c>
      <c r="J132" s="88">
        <f t="shared" si="17"/>
        <v>0</v>
      </c>
      <c r="K132" s="189">
        <f t="shared" si="22"/>
        <v>-303.74275486061322</v>
      </c>
      <c r="L132" s="88">
        <f t="shared" si="18"/>
        <v>-32030.280985561385</v>
      </c>
      <c r="M132" s="89">
        <f t="shared" si="23"/>
        <v>186494.21830038587</v>
      </c>
      <c r="N132" s="89">
        <f t="shared" si="24"/>
        <v>3396475.3093003859</v>
      </c>
      <c r="O132" s="89">
        <f t="shared" si="25"/>
        <v>32208.732971402966</v>
      </c>
      <c r="P132" s="90">
        <f t="shared" si="19"/>
        <v>0.95347506101330004</v>
      </c>
      <c r="Q132" s="227">
        <f>SUMIFS([1]sep25!$Q$7:$Q$363,[1]sep25!$B$7:$B$363,B132)</f>
        <v>41222.977594526717</v>
      </c>
      <c r="R132" s="90">
        <f t="shared" si="26"/>
        <v>9.5246428827328783E-2</v>
      </c>
      <c r="S132" s="90">
        <f t="shared" si="26"/>
        <v>8.5223737898580301E-2</v>
      </c>
      <c r="T132" s="92">
        <v>105452</v>
      </c>
      <c r="U132" s="1">
        <f>SUMIFS([1]sep25!$U$7:$U$363,[1]sep25!$B$7:$B$363,B132)</f>
        <v>2930830</v>
      </c>
      <c r="V132" s="1">
        <f>SUMIFS([1]sep25!$V$7:$V$363,[1]sep25!$B$7:$B$363,B132)</f>
        <v>28049.709533243371</v>
      </c>
      <c r="W132" s="196"/>
      <c r="X132" s="89">
        <v>0</v>
      </c>
      <c r="Y132" s="89">
        <f t="shared" si="27"/>
        <v>0</v>
      </c>
    </row>
    <row r="133" spans="2:25">
      <c r="B133" s="200">
        <v>3303</v>
      </c>
      <c r="C133" t="s">
        <v>160</v>
      </c>
      <c r="D133" s="1">
        <f>SUMIFS([1]sep25!$D$7:$D$363,[1]sep25!$B$7:$B$363,B133)</f>
        <v>1055452.645</v>
      </c>
      <c r="E133" s="86">
        <f t="shared" si="20"/>
        <v>36381.119058288234</v>
      </c>
      <c r="F133" s="87">
        <f t="shared" si="14"/>
        <v>1.0769901984232724</v>
      </c>
      <c r="G133" s="189">
        <f t="shared" si="21"/>
        <v>-1611.0981279967339</v>
      </c>
      <c r="H133" s="189">
        <f t="shared" si="15"/>
        <v>-46739.567791313246</v>
      </c>
      <c r="I133" s="189">
        <f t="shared" si="16"/>
        <v>0</v>
      </c>
      <c r="J133" s="88">
        <f t="shared" si="17"/>
        <v>0</v>
      </c>
      <c r="K133" s="189">
        <f t="shared" si="22"/>
        <v>-303.74275486061322</v>
      </c>
      <c r="L133" s="88">
        <f t="shared" si="18"/>
        <v>-8811.8810612612506</v>
      </c>
      <c r="M133" s="89">
        <f t="shared" si="23"/>
        <v>-55551.448852574496</v>
      </c>
      <c r="N133" s="89">
        <f t="shared" si="24"/>
        <v>999901.19614742557</v>
      </c>
      <c r="O133" s="89">
        <f t="shared" si="25"/>
        <v>34466.278175430896</v>
      </c>
      <c r="P133" s="90">
        <f t="shared" si="19"/>
        <v>1.0203051674028298</v>
      </c>
      <c r="Q133" s="227">
        <f>SUMIFS([1]sep25!$Q$7:$Q$363,[1]sep25!$B$7:$B$363,B133)</f>
        <v>-8873.215176941012</v>
      </c>
      <c r="R133" s="90">
        <f t="shared" si="26"/>
        <v>0.18414957304752408</v>
      </c>
      <c r="S133" s="90">
        <f t="shared" si="26"/>
        <v>0.17749635942487238</v>
      </c>
      <c r="T133" s="92">
        <v>29011</v>
      </c>
      <c r="U133" s="1">
        <f>SUMIFS([1]sep25!$U$7:$U$363,[1]sep25!$B$7:$B$363,B133)</f>
        <v>891317</v>
      </c>
      <c r="V133" s="1">
        <f>SUMIFS([1]sep25!$V$7:$V$363,[1]sep25!$B$7:$B$363,B133)</f>
        <v>30897.011924570161</v>
      </c>
      <c r="W133" s="196"/>
      <c r="X133" s="89">
        <v>0</v>
      </c>
      <c r="Y133" s="89">
        <f t="shared" si="27"/>
        <v>0</v>
      </c>
    </row>
    <row r="134" spans="2:25">
      <c r="B134" s="200">
        <v>3305</v>
      </c>
      <c r="C134" t="s">
        <v>161</v>
      </c>
      <c r="D134" s="1">
        <f>SUMIFS([1]sep25!$D$7:$D$363,[1]sep25!$B$7:$B$363,B134)</f>
        <v>914954.38600000006</v>
      </c>
      <c r="E134" s="86">
        <f t="shared" si="20"/>
        <v>28778.485389865698</v>
      </c>
      <c r="F134" s="87">
        <f t="shared" si="14"/>
        <v>0.85192944836840345</v>
      </c>
      <c r="G134" s="189">
        <f t="shared" si="21"/>
        <v>3102.5347464252377</v>
      </c>
      <c r="H134" s="189">
        <f t="shared" si="15"/>
        <v>98638.887193097573</v>
      </c>
      <c r="I134" s="189">
        <f t="shared" si="16"/>
        <v>569.04082607074952</v>
      </c>
      <c r="J134" s="88">
        <f t="shared" si="17"/>
        <v>18091.514983267341</v>
      </c>
      <c r="K134" s="189">
        <f t="shared" si="22"/>
        <v>265.2980712101363</v>
      </c>
      <c r="L134" s="88">
        <f t="shared" si="18"/>
        <v>8434.621577983864</v>
      </c>
      <c r="M134" s="89">
        <f t="shared" si="23"/>
        <v>107073.50877108144</v>
      </c>
      <c r="N134" s="89">
        <f t="shared" si="24"/>
        <v>1022027.8947710815</v>
      </c>
      <c r="O134" s="89">
        <f t="shared" si="25"/>
        <v>32146.318207501066</v>
      </c>
      <c r="P134" s="90">
        <f t="shared" si="19"/>
        <v>0.95162739687598885</v>
      </c>
      <c r="Q134" s="227">
        <f>SUMIFS([1]sep25!$Q$7:$Q$363,[1]sep25!$B$7:$B$363,B134)</f>
        <v>21096.14524605131</v>
      </c>
      <c r="R134" s="90">
        <f t="shared" si="26"/>
        <v>7.6181430886888349E-2</v>
      </c>
      <c r="S134" s="90">
        <f t="shared" si="26"/>
        <v>6.9005308364697385E-2</v>
      </c>
      <c r="T134" s="92">
        <v>31793</v>
      </c>
      <c r="U134" s="1">
        <f>SUMIFS([1]sep25!$U$7:$U$363,[1]sep25!$B$7:$B$363,B134)</f>
        <v>850186</v>
      </c>
      <c r="V134" s="1">
        <f>SUMIFS([1]sep25!$V$7:$V$363,[1]sep25!$B$7:$B$363,B134)</f>
        <v>26920.806814223743</v>
      </c>
      <c r="W134" s="196"/>
      <c r="X134" s="89">
        <v>0</v>
      </c>
      <c r="Y134" s="89">
        <f t="shared" si="27"/>
        <v>0</v>
      </c>
    </row>
    <row r="135" spans="2:25">
      <c r="B135" s="200">
        <v>3310</v>
      </c>
      <c r="C135" t="s">
        <v>162</v>
      </c>
      <c r="D135" s="1">
        <f>SUMIFS([1]sep25!$D$7:$D$363,[1]sep25!$B$7:$B$363,B135)</f>
        <v>248943.08300000001</v>
      </c>
      <c r="E135" s="86">
        <f t="shared" si="20"/>
        <v>35236.105166312809</v>
      </c>
      <c r="F135" s="87">
        <f t="shared" ref="F135:F198" si="28">E135/E$365</f>
        <v>1.0430943543526079</v>
      </c>
      <c r="G135" s="189">
        <f t="shared" si="21"/>
        <v>-901.18951497197077</v>
      </c>
      <c r="H135" s="189">
        <f t="shared" ref="H135:H198" si="29">G135*T135/1000</f>
        <v>-6366.9039232769737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-303.74275486061322</v>
      </c>
      <c r="L135" s="88">
        <f t="shared" ref="L135:L198" si="32">K135*T135/1000</f>
        <v>-2145.9425630902324</v>
      </c>
      <c r="M135" s="89">
        <f t="shared" si="23"/>
        <v>-8512.8464863672052</v>
      </c>
      <c r="N135" s="89">
        <f t="shared" si="24"/>
        <v>240430.23651363282</v>
      </c>
      <c r="O135" s="89">
        <f t="shared" si="25"/>
        <v>34031.172896480231</v>
      </c>
      <c r="P135" s="90">
        <f t="shared" ref="P135:P198" si="33">O135/O$365</f>
        <v>1.0074247466559771</v>
      </c>
      <c r="Q135" s="227">
        <f>SUMIFS([1]sep25!$Q$7:$Q$363,[1]sep25!$B$7:$B$363,B135)</f>
        <v>-2425.8073978176653</v>
      </c>
      <c r="R135" s="90">
        <f t="shared" si="26"/>
        <v>-4.4546523392665939E-3</v>
      </c>
      <c r="S135" s="90">
        <f t="shared" si="26"/>
        <v>-1.5163986581618546E-2</v>
      </c>
      <c r="T135" s="92">
        <v>7065</v>
      </c>
      <c r="U135" s="1">
        <f>SUMIFS([1]sep25!$U$7:$U$363,[1]sep25!$B$7:$B$363,B135)</f>
        <v>250057</v>
      </c>
      <c r="V135" s="1">
        <f>SUMIFS([1]sep25!$V$7:$V$363,[1]sep25!$B$7:$B$363,B135)</f>
        <v>35778.652167692089</v>
      </c>
      <c r="W135" s="196"/>
      <c r="X135" s="89">
        <v>0</v>
      </c>
      <c r="Y135" s="89">
        <f t="shared" si="27"/>
        <v>0</v>
      </c>
    </row>
    <row r="136" spans="2:25">
      <c r="B136" s="200">
        <v>3312</v>
      </c>
      <c r="C136" t="s">
        <v>163</v>
      </c>
      <c r="D136" s="1">
        <f>SUMIFS([1]sep25!$D$7:$D$363,[1]sep25!$B$7:$B$363,B136)</f>
        <v>1025583.686</v>
      </c>
      <c r="E136" s="86">
        <f t="shared" ref="E136:E199" si="34">D136/T136*1000</f>
        <v>35806.985755184694</v>
      </c>
      <c r="F136" s="87">
        <f t="shared" si="28"/>
        <v>1.0599941313413275</v>
      </c>
      <c r="G136" s="189">
        <f t="shared" ref="G136:G199" si="35">($E$365+$Y$365-E136-Y136)*0.62</f>
        <v>-1255.1354800725396</v>
      </c>
      <c r="H136" s="189">
        <f t="shared" si="29"/>
        <v>-35949.590420237684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-303.74275486061322</v>
      </c>
      <c r="L136" s="88">
        <f t="shared" si="32"/>
        <v>-8699.7999847176834</v>
      </c>
      <c r="M136" s="89">
        <f t="shared" ref="M136:M199" si="37">+H136+L136</f>
        <v>-44649.390404955368</v>
      </c>
      <c r="N136" s="89">
        <f t="shared" ref="N136:N199" si="38">D136+M136</f>
        <v>980934.29559504462</v>
      </c>
      <c r="O136" s="89">
        <f t="shared" ref="O136:O199" si="39">N136/T136*1000</f>
        <v>34248.107520251535</v>
      </c>
      <c r="P136" s="90">
        <f t="shared" si="33"/>
        <v>1.0138466619116902</v>
      </c>
      <c r="Q136" s="227">
        <f>SUMIFS([1]sep25!$Q$7:$Q$363,[1]sep25!$B$7:$B$363,B136)</f>
        <v>-7825.7760993480188</v>
      </c>
      <c r="R136" s="90">
        <f t="shared" ref="R136:S199" si="40">(D136-U136)/U136</f>
        <v>7.2459832833311186E-2</v>
      </c>
      <c r="S136" s="90">
        <f t="shared" si="40"/>
        <v>6.6019532182262738E-2</v>
      </c>
      <c r="T136" s="92">
        <v>28642</v>
      </c>
      <c r="U136" s="1">
        <f>SUMIFS([1]sep25!$U$7:$U$363,[1]sep25!$B$7:$B$363,B136)</f>
        <v>956291</v>
      </c>
      <c r="V136" s="1">
        <f>SUMIFS([1]sep25!$V$7:$V$363,[1]sep25!$B$7:$B$363,B136)</f>
        <v>33589.42746750966</v>
      </c>
      <c r="W136" s="196"/>
      <c r="X136" s="89">
        <v>0</v>
      </c>
      <c r="Y136" s="89">
        <f t="shared" ref="Y136:Y199" si="41">X136*1000/T136</f>
        <v>0</v>
      </c>
    </row>
    <row r="137" spans="2:25">
      <c r="B137" s="200">
        <v>3314</v>
      </c>
      <c r="C137" t="s">
        <v>164</v>
      </c>
      <c r="D137" s="1">
        <f>SUMIFS([1]sep25!$D$7:$D$363,[1]sep25!$B$7:$B$363,B137)</f>
        <v>641579.20700000005</v>
      </c>
      <c r="E137" s="86">
        <f t="shared" si="34"/>
        <v>30754.959349983223</v>
      </c>
      <c r="F137" s="87">
        <f t="shared" si="28"/>
        <v>0.91043900325798743</v>
      </c>
      <c r="G137" s="189">
        <f t="shared" si="35"/>
        <v>1877.1208911523729</v>
      </c>
      <c r="H137" s="189">
        <f t="shared" si="29"/>
        <v>39158.618910329657</v>
      </c>
      <c r="I137" s="189">
        <f t="shared" si="30"/>
        <v>0</v>
      </c>
      <c r="J137" s="88">
        <f t="shared" si="31"/>
        <v>0</v>
      </c>
      <c r="K137" s="189">
        <f t="shared" si="36"/>
        <v>-303.74275486061322</v>
      </c>
      <c r="L137" s="88">
        <f t="shared" si="32"/>
        <v>-6336.3776091472528</v>
      </c>
      <c r="M137" s="89">
        <f t="shared" si="37"/>
        <v>32822.241301182403</v>
      </c>
      <c r="N137" s="89">
        <f t="shared" si="38"/>
        <v>674401.44830118248</v>
      </c>
      <c r="O137" s="89">
        <f t="shared" si="39"/>
        <v>32328.337486274981</v>
      </c>
      <c r="P137" s="90">
        <f t="shared" si="33"/>
        <v>0.9570157132400211</v>
      </c>
      <c r="Q137" s="227">
        <f>SUMIFS([1]sep25!$Q$7:$Q$363,[1]sep25!$B$7:$B$363,B137)</f>
        <v>5375.7605959130742</v>
      </c>
      <c r="R137" s="90">
        <f t="shared" si="40"/>
        <v>0.1178039162734946</v>
      </c>
      <c r="S137" s="90">
        <f t="shared" si="40"/>
        <v>0.11341007508014674</v>
      </c>
      <c r="T137" s="92">
        <v>20861</v>
      </c>
      <c r="U137" s="1">
        <f>SUMIFS([1]sep25!$U$7:$U$363,[1]sep25!$B$7:$B$363,B137)</f>
        <v>573964</v>
      </c>
      <c r="V137" s="1">
        <f>SUMIFS([1]sep25!$V$7:$V$363,[1]sep25!$B$7:$B$363,B137)</f>
        <v>27622.310987054239</v>
      </c>
      <c r="W137" s="196"/>
      <c r="X137" s="89">
        <v>0</v>
      </c>
      <c r="Y137" s="89">
        <f t="shared" si="41"/>
        <v>0</v>
      </c>
    </row>
    <row r="138" spans="2:25">
      <c r="B138" s="200">
        <v>3316</v>
      </c>
      <c r="C138" t="s">
        <v>165</v>
      </c>
      <c r="D138" s="1">
        <f>SUMIFS([1]sep25!$D$7:$D$363,[1]sep25!$B$7:$B$363,B138)</f>
        <v>406200.12599999999</v>
      </c>
      <c r="E138" s="86">
        <f t="shared" si="34"/>
        <v>27700.499590834697</v>
      </c>
      <c r="F138" s="87">
        <f t="shared" si="28"/>
        <v>0.82001783680593898</v>
      </c>
      <c r="G138" s="189">
        <f t="shared" si="35"/>
        <v>3770.8859418244588</v>
      </c>
      <c r="H138" s="189">
        <f t="shared" si="29"/>
        <v>55296.27145091386</v>
      </c>
      <c r="I138" s="189">
        <f t="shared" si="30"/>
        <v>946.33585573159996</v>
      </c>
      <c r="J138" s="88">
        <f t="shared" si="31"/>
        <v>13877.068988448182</v>
      </c>
      <c r="K138" s="189">
        <f t="shared" si="36"/>
        <v>642.59310087098675</v>
      </c>
      <c r="L138" s="88">
        <f t="shared" si="32"/>
        <v>9422.9852311721497</v>
      </c>
      <c r="M138" s="89">
        <f t="shared" si="37"/>
        <v>64719.256682086008</v>
      </c>
      <c r="N138" s="89">
        <f t="shared" si="38"/>
        <v>470919.38268208597</v>
      </c>
      <c r="O138" s="89">
        <f t="shared" si="39"/>
        <v>32113.97863353014</v>
      </c>
      <c r="P138" s="90">
        <f t="shared" si="33"/>
        <v>0.95067004852911496</v>
      </c>
      <c r="Q138" s="227">
        <f>SUMIFS([1]sep25!$Q$7:$Q$363,[1]sep25!$B$7:$B$363,B138)</f>
        <v>14068.034221821137</v>
      </c>
      <c r="R138" s="90">
        <f t="shared" si="40"/>
        <v>0.15266778093076047</v>
      </c>
      <c r="S138" s="90">
        <f t="shared" si="40"/>
        <v>0.15274638620769243</v>
      </c>
      <c r="T138" s="92">
        <v>14664</v>
      </c>
      <c r="U138" s="1">
        <f>SUMIFS([1]sep25!$U$7:$U$363,[1]sep25!$B$7:$B$363,B138)</f>
        <v>352400</v>
      </c>
      <c r="V138" s="1">
        <f>SUMIFS([1]sep25!$V$7:$V$363,[1]sep25!$B$7:$B$363,B138)</f>
        <v>24030.003409478351</v>
      </c>
      <c r="W138" s="196"/>
      <c r="X138" s="89">
        <v>0</v>
      </c>
      <c r="Y138" s="89">
        <f t="shared" si="41"/>
        <v>0</v>
      </c>
    </row>
    <row r="139" spans="2:25">
      <c r="B139" s="200">
        <v>3318</v>
      </c>
      <c r="C139" t="s">
        <v>166</v>
      </c>
      <c r="D139" s="1">
        <f>SUMIFS([1]sep25!$D$7:$D$363,[1]sep25!$B$7:$B$363,B139)</f>
        <v>77622.581999999995</v>
      </c>
      <c r="E139" s="86">
        <f t="shared" si="34"/>
        <v>34730.461744966444</v>
      </c>
      <c r="F139" s="87">
        <f t="shared" si="28"/>
        <v>1.028125793110312</v>
      </c>
      <c r="G139" s="189">
        <f t="shared" si="35"/>
        <v>-587.69059373722428</v>
      </c>
      <c r="H139" s="189">
        <f t="shared" si="29"/>
        <v>-1313.4884770026963</v>
      </c>
      <c r="I139" s="189">
        <f t="shared" si="30"/>
        <v>0</v>
      </c>
      <c r="J139" s="88">
        <f t="shared" si="31"/>
        <v>0</v>
      </c>
      <c r="K139" s="189">
        <f t="shared" si="36"/>
        <v>-303.74275486061322</v>
      </c>
      <c r="L139" s="88">
        <f t="shared" si="32"/>
        <v>-678.86505711347047</v>
      </c>
      <c r="M139" s="89">
        <f t="shared" si="37"/>
        <v>-1992.3535341161669</v>
      </c>
      <c r="N139" s="89">
        <f t="shared" si="38"/>
        <v>75630.228465883833</v>
      </c>
      <c r="O139" s="89">
        <f t="shared" si="39"/>
        <v>33839.028396368602</v>
      </c>
      <c r="P139" s="90">
        <f t="shared" si="33"/>
        <v>1.0017366933839045</v>
      </c>
      <c r="Q139" s="227">
        <f>SUMIFS([1]sep25!$Q$7:$Q$363,[1]sep25!$B$7:$B$363,B139)</f>
        <v>-601.1715424943377</v>
      </c>
      <c r="R139" s="90">
        <f t="shared" si="40"/>
        <v>0.112182912326451</v>
      </c>
      <c r="S139" s="90">
        <f t="shared" si="40"/>
        <v>0.11516863826558255</v>
      </c>
      <c r="T139" s="92">
        <v>2235</v>
      </c>
      <c r="U139" s="1">
        <f>SUMIFS([1]sep25!$U$7:$U$363,[1]sep25!$B$7:$B$363,B139)</f>
        <v>69793</v>
      </c>
      <c r="V139" s="1">
        <f>SUMIFS([1]sep25!$V$7:$V$363,[1]sep25!$B$7:$B$363,B139)</f>
        <v>31143.685854529227</v>
      </c>
      <c r="W139" s="196"/>
      <c r="X139" s="89">
        <v>0</v>
      </c>
      <c r="Y139" s="89">
        <f t="shared" si="41"/>
        <v>0</v>
      </c>
    </row>
    <row r="140" spans="2:25">
      <c r="B140" s="200">
        <v>3320</v>
      </c>
      <c r="C140" t="s">
        <v>167</v>
      </c>
      <c r="D140" s="1">
        <f>SUMIFS([1]sep25!$D$7:$D$363,[1]sep25!$B$7:$B$363,B140)</f>
        <v>38188.010999999999</v>
      </c>
      <c r="E140" s="86">
        <f t="shared" si="34"/>
        <v>34188.013428827209</v>
      </c>
      <c r="F140" s="87">
        <f t="shared" si="28"/>
        <v>1.0120676966373265</v>
      </c>
      <c r="G140" s="189">
        <f t="shared" si="35"/>
        <v>-251.37263773089884</v>
      </c>
      <c r="H140" s="189">
        <f t="shared" si="29"/>
        <v>-280.78323634541402</v>
      </c>
      <c r="I140" s="189">
        <f t="shared" si="30"/>
        <v>0</v>
      </c>
      <c r="J140" s="88">
        <f t="shared" si="31"/>
        <v>0</v>
      </c>
      <c r="K140" s="189">
        <f t="shared" si="36"/>
        <v>-303.74275486061322</v>
      </c>
      <c r="L140" s="88">
        <f t="shared" si="32"/>
        <v>-339.28065717930497</v>
      </c>
      <c r="M140" s="89">
        <f t="shared" si="37"/>
        <v>-620.06389352471899</v>
      </c>
      <c r="N140" s="89">
        <f t="shared" si="38"/>
        <v>37567.94710647528</v>
      </c>
      <c r="O140" s="89">
        <f t="shared" si="39"/>
        <v>33632.898036235703</v>
      </c>
      <c r="P140" s="90">
        <f t="shared" si="33"/>
        <v>0.9956346167241702</v>
      </c>
      <c r="Q140" s="227">
        <f>SUMIFS([1]sep25!$Q$7:$Q$363,[1]sep25!$B$7:$B$363,B140)</f>
        <v>-337.2231608439194</v>
      </c>
      <c r="R140" s="90">
        <f t="shared" si="40"/>
        <v>4.3873137796244119E-2</v>
      </c>
      <c r="S140" s="90">
        <f t="shared" si="40"/>
        <v>4.2004072195892549E-2</v>
      </c>
      <c r="T140" s="92">
        <v>1117</v>
      </c>
      <c r="U140" s="1">
        <f>SUMIFS([1]sep25!$U$7:$U$363,[1]sep25!$B$7:$B$363,B140)</f>
        <v>36583</v>
      </c>
      <c r="V140" s="1">
        <f>SUMIFS([1]sep25!$V$7:$V$363,[1]sep25!$B$7:$B$363,B140)</f>
        <v>32809.865470852019</v>
      </c>
      <c r="W140" s="196"/>
      <c r="X140" s="89">
        <v>0</v>
      </c>
      <c r="Y140" s="89">
        <f t="shared" si="41"/>
        <v>0</v>
      </c>
    </row>
    <row r="141" spans="2:25">
      <c r="B141" s="200">
        <v>3322</v>
      </c>
      <c r="C141" t="s">
        <v>168</v>
      </c>
      <c r="D141" s="1">
        <f>SUMIFS([1]sep25!$D$7:$D$363,[1]sep25!$B$7:$B$363,B141)</f>
        <v>107084.29300000001</v>
      </c>
      <c r="E141" s="86">
        <f t="shared" si="34"/>
        <v>32787.597366809554</v>
      </c>
      <c r="F141" s="87">
        <f t="shared" si="28"/>
        <v>0.97061118261171064</v>
      </c>
      <c r="G141" s="189">
        <f t="shared" si="35"/>
        <v>616.8853207200475</v>
      </c>
      <c r="H141" s="189">
        <f t="shared" si="29"/>
        <v>2014.7474574716753</v>
      </c>
      <c r="I141" s="189">
        <f t="shared" si="30"/>
        <v>0</v>
      </c>
      <c r="J141" s="88">
        <f t="shared" si="31"/>
        <v>0</v>
      </c>
      <c r="K141" s="189">
        <f t="shared" si="36"/>
        <v>-303.74275486061322</v>
      </c>
      <c r="L141" s="88">
        <f t="shared" si="32"/>
        <v>-992.02383737476271</v>
      </c>
      <c r="M141" s="89">
        <f t="shared" si="37"/>
        <v>1022.7236200969126</v>
      </c>
      <c r="N141" s="89">
        <f t="shared" si="38"/>
        <v>108107.01662009691</v>
      </c>
      <c r="O141" s="89">
        <f t="shared" si="39"/>
        <v>33100.739932668985</v>
      </c>
      <c r="P141" s="90">
        <f t="shared" si="33"/>
        <v>0.97988114139443583</v>
      </c>
      <c r="Q141" s="227">
        <f>SUMIFS([1]sep25!$Q$7:$Q$363,[1]sep25!$B$7:$B$363,B141)</f>
        <v>1115.6919660194585</v>
      </c>
      <c r="R141" s="90">
        <f t="shared" si="40"/>
        <v>-1.2274196375040307E-2</v>
      </c>
      <c r="S141" s="90">
        <f t="shared" si="40"/>
        <v>-1.6892597164753459E-3</v>
      </c>
      <c r="T141" s="92">
        <v>3266</v>
      </c>
      <c r="U141" s="1">
        <f>SUMIFS([1]sep25!$U$7:$U$363,[1]sep25!$B$7:$B$363,B141)</f>
        <v>108415</v>
      </c>
      <c r="V141" s="1">
        <f>SUMIFS([1]sep25!$V$7:$V$363,[1]sep25!$B$7:$B$363,B141)</f>
        <v>32843.077855195399</v>
      </c>
      <c r="W141" s="196"/>
      <c r="X141" s="89">
        <v>0</v>
      </c>
      <c r="Y141" s="89">
        <f t="shared" si="41"/>
        <v>0</v>
      </c>
    </row>
    <row r="142" spans="2:25">
      <c r="B142" s="200">
        <v>3324</v>
      </c>
      <c r="C142" t="s">
        <v>169</v>
      </c>
      <c r="D142" s="1">
        <f>SUMIFS([1]sep25!$D$7:$D$363,[1]sep25!$B$7:$B$363,B142)</f>
        <v>164869.86799999999</v>
      </c>
      <c r="E142" s="86">
        <f t="shared" si="34"/>
        <v>33729.514729950897</v>
      </c>
      <c r="F142" s="87">
        <f t="shared" si="28"/>
        <v>0.99849476052482089</v>
      </c>
      <c r="G142" s="189">
        <f t="shared" si="35"/>
        <v>32.896555572414655</v>
      </c>
      <c r="H142" s="189">
        <f t="shared" si="29"/>
        <v>160.79836363796284</v>
      </c>
      <c r="I142" s="189">
        <f t="shared" si="30"/>
        <v>0</v>
      </c>
      <c r="J142" s="88">
        <f t="shared" si="31"/>
        <v>0</v>
      </c>
      <c r="K142" s="189">
        <f t="shared" si="36"/>
        <v>-303.74275486061322</v>
      </c>
      <c r="L142" s="88">
        <f t="shared" si="32"/>
        <v>-1484.6945857586775</v>
      </c>
      <c r="M142" s="89">
        <f t="shared" si="37"/>
        <v>-1323.8962221207146</v>
      </c>
      <c r="N142" s="89">
        <f t="shared" si="38"/>
        <v>163545.97177787928</v>
      </c>
      <c r="O142" s="89">
        <f t="shared" si="39"/>
        <v>33458.668530662697</v>
      </c>
      <c r="P142" s="90">
        <f t="shared" si="33"/>
        <v>0.99047690100141783</v>
      </c>
      <c r="Q142" s="227">
        <f>SUMIFS([1]sep25!$Q$7:$Q$363,[1]sep25!$B$7:$B$363,B142)</f>
        <v>268.34551790054797</v>
      </c>
      <c r="R142" s="90">
        <f t="shared" si="40"/>
        <v>7.4686908455661796E-2</v>
      </c>
      <c r="S142" s="90">
        <f t="shared" si="40"/>
        <v>9.6233413576090346E-2</v>
      </c>
      <c r="T142" s="92">
        <v>4888</v>
      </c>
      <c r="U142" s="1">
        <f>SUMIFS([1]sep25!$U$7:$U$363,[1]sep25!$B$7:$B$363,B142)</f>
        <v>153412</v>
      </c>
      <c r="V142" s="1">
        <f>SUMIFS([1]sep25!$V$7:$V$363,[1]sep25!$B$7:$B$363,B142)</f>
        <v>30768.551945447252</v>
      </c>
      <c r="W142" s="196"/>
      <c r="X142" s="89">
        <v>0</v>
      </c>
      <c r="Y142" s="89">
        <f t="shared" si="41"/>
        <v>0</v>
      </c>
    </row>
    <row r="143" spans="2:25">
      <c r="B143" s="200">
        <v>3326</v>
      </c>
      <c r="C143" t="s">
        <v>170</v>
      </c>
      <c r="D143" s="1">
        <f>SUMIFS([1]sep25!$D$7:$D$363,[1]sep25!$B$7:$B$363,B143)</f>
        <v>103533.89599999999</v>
      </c>
      <c r="E143" s="86">
        <f t="shared" si="34"/>
        <v>38560.110242085655</v>
      </c>
      <c r="F143" s="87">
        <f t="shared" si="28"/>
        <v>1.1414948703010308</v>
      </c>
      <c r="G143" s="189">
        <f t="shared" si="35"/>
        <v>-2962.0726619511352</v>
      </c>
      <c r="H143" s="189">
        <f t="shared" si="29"/>
        <v>-7953.1650973387978</v>
      </c>
      <c r="I143" s="189">
        <f t="shared" si="30"/>
        <v>0</v>
      </c>
      <c r="J143" s="88">
        <f t="shared" si="31"/>
        <v>0</v>
      </c>
      <c r="K143" s="189">
        <f t="shared" si="36"/>
        <v>-303.74275486061322</v>
      </c>
      <c r="L143" s="88">
        <f t="shared" si="32"/>
        <v>-815.54929680074645</v>
      </c>
      <c r="M143" s="89">
        <f t="shared" si="37"/>
        <v>-8768.7143941395443</v>
      </c>
      <c r="N143" s="89">
        <f t="shared" si="38"/>
        <v>94765.181605860445</v>
      </c>
      <c r="O143" s="89">
        <f t="shared" si="39"/>
        <v>35294.294825273908</v>
      </c>
      <c r="P143" s="90">
        <f t="shared" si="33"/>
        <v>1.0448169427163778</v>
      </c>
      <c r="Q143" s="227">
        <f>SUMIFS([1]sep25!$Q$7:$Q$363,[1]sep25!$B$7:$B$363,B143)</f>
        <v>-1626.9302454126519</v>
      </c>
      <c r="R143" s="90">
        <f t="shared" si="40"/>
        <v>-1.6361100554837794E-2</v>
      </c>
      <c r="S143" s="90">
        <f t="shared" si="40"/>
        <v>-2.3321673772513121E-2</v>
      </c>
      <c r="T143" s="92">
        <v>2685</v>
      </c>
      <c r="U143" s="1">
        <f>SUMIFS([1]sep25!$U$7:$U$363,[1]sep25!$B$7:$B$363,B143)</f>
        <v>105256</v>
      </c>
      <c r="V143" s="1">
        <f>SUMIFS([1]sep25!$V$7:$V$363,[1]sep25!$B$7:$B$363,B143)</f>
        <v>39480.870217554388</v>
      </c>
      <c r="W143" s="196"/>
      <c r="X143" s="89">
        <v>0</v>
      </c>
      <c r="Y143" s="89">
        <f t="shared" si="41"/>
        <v>0</v>
      </c>
    </row>
    <row r="144" spans="2:25">
      <c r="B144" s="200">
        <v>3328</v>
      </c>
      <c r="C144" t="s">
        <v>171</v>
      </c>
      <c r="D144" s="1">
        <f>SUMIFS([1]sep25!$D$7:$D$363,[1]sep25!$B$7:$B$363,B144)</f>
        <v>165806.77100000001</v>
      </c>
      <c r="E144" s="86">
        <f t="shared" si="34"/>
        <v>34293.023991726994</v>
      </c>
      <c r="F144" s="87">
        <f t="shared" si="28"/>
        <v>1.0151763241315162</v>
      </c>
      <c r="G144" s="189">
        <f t="shared" si="35"/>
        <v>-316.47918672876517</v>
      </c>
      <c r="H144" s="189">
        <f t="shared" si="29"/>
        <v>-1530.1768678335798</v>
      </c>
      <c r="I144" s="189">
        <f t="shared" si="30"/>
        <v>0</v>
      </c>
      <c r="J144" s="88">
        <f t="shared" si="31"/>
        <v>0</v>
      </c>
      <c r="K144" s="189">
        <f t="shared" si="36"/>
        <v>-303.74275486061322</v>
      </c>
      <c r="L144" s="88">
        <f t="shared" si="32"/>
        <v>-1468.5962197510648</v>
      </c>
      <c r="M144" s="89">
        <f t="shared" si="37"/>
        <v>-2998.7730875846446</v>
      </c>
      <c r="N144" s="89">
        <f t="shared" si="38"/>
        <v>162807.99791241536</v>
      </c>
      <c r="O144" s="89">
        <f t="shared" si="39"/>
        <v>33672.802050137609</v>
      </c>
      <c r="P144" s="90">
        <f t="shared" si="33"/>
        <v>0.9968158951719619</v>
      </c>
      <c r="Q144" s="227">
        <f>SUMIFS([1]sep25!$Q$7:$Q$363,[1]sep25!$B$7:$B$363,B144)</f>
        <v>394.43692064423158</v>
      </c>
      <c r="R144" s="90">
        <f t="shared" si="40"/>
        <v>0.10757146483370413</v>
      </c>
      <c r="S144" s="90">
        <f t="shared" si="40"/>
        <v>0.14697214569231784</v>
      </c>
      <c r="T144" s="92">
        <v>4835</v>
      </c>
      <c r="U144" s="1">
        <f>SUMIFS([1]sep25!$U$7:$U$363,[1]sep25!$B$7:$B$363,B144)</f>
        <v>149703</v>
      </c>
      <c r="V144" s="1">
        <f>SUMIFS([1]sep25!$V$7:$V$363,[1]sep25!$B$7:$B$363,B144)</f>
        <v>29898.741761533853</v>
      </c>
      <c r="W144" s="196"/>
      <c r="X144" s="89">
        <v>0</v>
      </c>
      <c r="Y144" s="89">
        <f t="shared" si="41"/>
        <v>0</v>
      </c>
    </row>
    <row r="145" spans="2:25">
      <c r="B145" s="200">
        <v>3330</v>
      </c>
      <c r="C145" t="s">
        <v>172</v>
      </c>
      <c r="D145" s="1">
        <f>SUMIFS([1]sep25!$D$7:$D$363,[1]sep25!$B$7:$B$363,B145)</f>
        <v>197168.61499999999</v>
      </c>
      <c r="E145" s="86">
        <f t="shared" si="34"/>
        <v>43553.92423238347</v>
      </c>
      <c r="F145" s="87">
        <f t="shared" si="28"/>
        <v>1.2893267363764778</v>
      </c>
      <c r="G145" s="189">
        <f t="shared" si="35"/>
        <v>-6058.2373359357798</v>
      </c>
      <c r="H145" s="189">
        <f t="shared" si="29"/>
        <v>-27425.640419781274</v>
      </c>
      <c r="I145" s="189">
        <f t="shared" si="30"/>
        <v>0</v>
      </c>
      <c r="J145" s="88">
        <f t="shared" si="31"/>
        <v>0</v>
      </c>
      <c r="K145" s="189">
        <f t="shared" si="36"/>
        <v>-303.74275486061322</v>
      </c>
      <c r="L145" s="88">
        <f t="shared" si="32"/>
        <v>-1375.043451253996</v>
      </c>
      <c r="M145" s="89">
        <f t="shared" si="37"/>
        <v>-28800.683871035268</v>
      </c>
      <c r="N145" s="89">
        <f t="shared" si="38"/>
        <v>168367.93112896473</v>
      </c>
      <c r="O145" s="89">
        <f t="shared" si="39"/>
        <v>37191.94414158709</v>
      </c>
      <c r="P145" s="90">
        <f t="shared" si="33"/>
        <v>1.1009930518250479</v>
      </c>
      <c r="Q145" s="227">
        <f>SUMIFS([1]sep25!$Q$7:$Q$363,[1]sep25!$B$7:$B$363,B145)</f>
        <v>-2766.0225909582878</v>
      </c>
      <c r="R145" s="90">
        <f t="shared" si="40"/>
        <v>-2.0309382080534292E-2</v>
      </c>
      <c r="S145" s="90">
        <f t="shared" si="40"/>
        <v>-2.7018109528182517E-2</v>
      </c>
      <c r="T145" s="92">
        <v>4527</v>
      </c>
      <c r="U145" s="1">
        <f>SUMIFS([1]sep25!$U$7:$U$363,[1]sep25!$B$7:$B$363,B145)</f>
        <v>201256</v>
      </c>
      <c r="V145" s="1">
        <f>SUMIFS([1]sep25!$V$7:$V$363,[1]sep25!$B$7:$B$363,B145)</f>
        <v>44763.345195729533</v>
      </c>
      <c r="W145" s="196"/>
      <c r="X145" s="89">
        <v>0</v>
      </c>
      <c r="Y145" s="89">
        <f t="shared" si="41"/>
        <v>0</v>
      </c>
    </row>
    <row r="146" spans="2:25">
      <c r="B146" s="200">
        <v>3332</v>
      </c>
      <c r="C146" t="s">
        <v>173</v>
      </c>
      <c r="D146" s="1">
        <f>SUMIFS([1]sep25!$D$7:$D$363,[1]sep25!$B$7:$B$363,B146)</f>
        <v>112137.973</v>
      </c>
      <c r="E146" s="86">
        <f t="shared" si="34"/>
        <v>31767.131161473088</v>
      </c>
      <c r="F146" s="87">
        <f t="shared" si="28"/>
        <v>0.94040232347220076</v>
      </c>
      <c r="G146" s="189">
        <f t="shared" si="35"/>
        <v>1249.5743680286566</v>
      </c>
      <c r="H146" s="189">
        <f t="shared" si="29"/>
        <v>4410.9975191411577</v>
      </c>
      <c r="I146" s="189">
        <f t="shared" si="30"/>
        <v>0</v>
      </c>
      <c r="J146" s="88">
        <f t="shared" si="31"/>
        <v>0</v>
      </c>
      <c r="K146" s="189">
        <f t="shared" si="36"/>
        <v>-303.74275486061322</v>
      </c>
      <c r="L146" s="88">
        <f t="shared" si="32"/>
        <v>-1072.2119246579646</v>
      </c>
      <c r="M146" s="89">
        <f t="shared" si="37"/>
        <v>3338.7855944831931</v>
      </c>
      <c r="N146" s="89">
        <f t="shared" si="38"/>
        <v>115476.7585944832</v>
      </c>
      <c r="O146" s="89">
        <f t="shared" si="39"/>
        <v>32712.962774641135</v>
      </c>
      <c r="P146" s="90">
        <f t="shared" si="33"/>
        <v>0.96840177492142232</v>
      </c>
      <c r="Q146" s="227">
        <f>SUMIFS([1]sep25!$Q$7:$Q$363,[1]sep25!$B$7:$B$363,B146)</f>
        <v>941.71545310737883</v>
      </c>
      <c r="R146" s="90">
        <f t="shared" si="40"/>
        <v>8.8855612844339557E-2</v>
      </c>
      <c r="S146" s="90">
        <f t="shared" si="40"/>
        <v>8.7621782121569902E-2</v>
      </c>
      <c r="T146" s="92">
        <v>3530</v>
      </c>
      <c r="U146" s="1">
        <f>SUMIFS([1]sep25!$U$7:$U$363,[1]sep25!$B$7:$B$363,B146)</f>
        <v>102987</v>
      </c>
      <c r="V146" s="1">
        <f>SUMIFS([1]sep25!$V$7:$V$363,[1]sep25!$B$7:$B$363,B146)</f>
        <v>29207.884288145204</v>
      </c>
      <c r="W146" s="196"/>
      <c r="X146" s="89">
        <v>0</v>
      </c>
      <c r="Y146" s="89">
        <f t="shared" si="41"/>
        <v>0</v>
      </c>
    </row>
    <row r="147" spans="2:25">
      <c r="B147" s="200">
        <v>3334</v>
      </c>
      <c r="C147" t="s">
        <v>174</v>
      </c>
      <c r="D147" s="1">
        <f>SUMIFS([1]sep25!$D$7:$D$363,[1]sep25!$B$7:$B$363,B147)</f>
        <v>86587.101999999999</v>
      </c>
      <c r="E147" s="86">
        <f t="shared" si="34"/>
        <v>30957.133357168394</v>
      </c>
      <c r="F147" s="87">
        <f t="shared" si="28"/>
        <v>0.91642396000892001</v>
      </c>
      <c r="G147" s="189">
        <f t="shared" si="35"/>
        <v>1751.7730066975669</v>
      </c>
      <c r="H147" s="189">
        <f t="shared" si="29"/>
        <v>4899.7090997330943</v>
      </c>
      <c r="I147" s="189">
        <f t="shared" si="30"/>
        <v>0</v>
      </c>
      <c r="J147" s="88">
        <f t="shared" si="31"/>
        <v>0</v>
      </c>
      <c r="K147" s="189">
        <f t="shared" si="36"/>
        <v>-303.74275486061322</v>
      </c>
      <c r="L147" s="88">
        <f t="shared" si="32"/>
        <v>-849.56848534513517</v>
      </c>
      <c r="M147" s="89">
        <f t="shared" si="37"/>
        <v>4050.140614387959</v>
      </c>
      <c r="N147" s="89">
        <f t="shared" si="38"/>
        <v>90637.242614387957</v>
      </c>
      <c r="O147" s="89">
        <f t="shared" si="39"/>
        <v>32405.163609005351</v>
      </c>
      <c r="P147" s="90">
        <f t="shared" si="33"/>
        <v>0.95928999680537563</v>
      </c>
      <c r="Q147" s="227">
        <f>SUMIFS([1]sep25!$Q$7:$Q$363,[1]sep25!$B$7:$B$363,B147)</f>
        <v>922.53722426100785</v>
      </c>
      <c r="R147" s="90">
        <f t="shared" si="40"/>
        <v>0.1235739385445863</v>
      </c>
      <c r="S147" s="90">
        <f t="shared" si="40"/>
        <v>0.11714662963621529</v>
      </c>
      <c r="T147" s="92">
        <v>2797</v>
      </c>
      <c r="U147" s="1">
        <f>SUMIFS([1]sep25!$U$7:$U$363,[1]sep25!$B$7:$B$363,B147)</f>
        <v>77064</v>
      </c>
      <c r="V147" s="1">
        <f>SUMIFS([1]sep25!$V$7:$V$363,[1]sep25!$B$7:$B$363,B147)</f>
        <v>27710.895361380801</v>
      </c>
      <c r="W147" s="196"/>
      <c r="X147" s="89">
        <v>0</v>
      </c>
      <c r="Y147" s="89">
        <f t="shared" si="41"/>
        <v>0</v>
      </c>
    </row>
    <row r="148" spans="2:25">
      <c r="B148" s="200">
        <v>3336</v>
      </c>
      <c r="C148" t="s">
        <v>175</v>
      </c>
      <c r="D148" s="1">
        <f>SUMIFS([1]sep25!$D$7:$D$363,[1]sep25!$B$7:$B$363,B148)</f>
        <v>45954.012000000002</v>
      </c>
      <c r="E148" s="86">
        <f t="shared" si="34"/>
        <v>32499.301272984441</v>
      </c>
      <c r="F148" s="87">
        <f t="shared" si="28"/>
        <v>0.96207675389345415</v>
      </c>
      <c r="G148" s="189">
        <f t="shared" si="35"/>
        <v>795.62889889161727</v>
      </c>
      <c r="H148" s="189">
        <f t="shared" si="29"/>
        <v>1125.0192630327467</v>
      </c>
      <c r="I148" s="189">
        <f t="shared" si="30"/>
        <v>0</v>
      </c>
      <c r="J148" s="88">
        <f t="shared" si="31"/>
        <v>0</v>
      </c>
      <c r="K148" s="189">
        <f t="shared" si="36"/>
        <v>-303.74275486061322</v>
      </c>
      <c r="L148" s="88">
        <f t="shared" si="32"/>
        <v>-429.4922553729071</v>
      </c>
      <c r="M148" s="89">
        <f t="shared" si="37"/>
        <v>695.52700765983968</v>
      </c>
      <c r="N148" s="89">
        <f t="shared" si="38"/>
        <v>46649.539007659841</v>
      </c>
      <c r="O148" s="89">
        <f t="shared" si="39"/>
        <v>32991.187417015448</v>
      </c>
      <c r="P148" s="90">
        <f t="shared" si="33"/>
        <v>0.97663805848149854</v>
      </c>
      <c r="Q148" s="227">
        <f>SUMIFS([1]sep25!$Q$7:$Q$363,[1]sep25!$B$7:$B$363,B148)</f>
        <v>579.16655962998288</v>
      </c>
      <c r="R148" s="90">
        <f t="shared" si="40"/>
        <v>0.32375088578424321</v>
      </c>
      <c r="S148" s="90">
        <f t="shared" si="40"/>
        <v>0.30596356836564298</v>
      </c>
      <c r="T148" s="92">
        <v>1414</v>
      </c>
      <c r="U148" s="1">
        <f>SUMIFS([1]sep25!$U$7:$U$363,[1]sep25!$B$7:$B$363,B148)</f>
        <v>34715</v>
      </c>
      <c r="V148" s="1">
        <f>SUMIFS([1]sep25!$V$7:$V$363,[1]sep25!$B$7:$B$363,B148)</f>
        <v>24885.304659498208</v>
      </c>
      <c r="W148" s="196"/>
      <c r="X148" s="89">
        <v>0</v>
      </c>
      <c r="Y148" s="89">
        <f t="shared" si="41"/>
        <v>0</v>
      </c>
    </row>
    <row r="149" spans="2:25" ht="30" customHeight="1">
      <c r="B149" s="200">
        <v>3338</v>
      </c>
      <c r="C149" t="s">
        <v>176</v>
      </c>
      <c r="D149" s="1">
        <f>SUMIFS([1]sep25!$D$7:$D$363,[1]sep25!$B$7:$B$363,B149)</f>
        <v>97408.535999999993</v>
      </c>
      <c r="E149" s="86">
        <f t="shared" si="34"/>
        <v>39500.622871046224</v>
      </c>
      <c r="F149" s="87">
        <f t="shared" si="28"/>
        <v>1.1693368638708541</v>
      </c>
      <c r="G149" s="189">
        <f t="shared" si="35"/>
        <v>-3545.1904919066878</v>
      </c>
      <c r="H149" s="189">
        <f t="shared" si="29"/>
        <v>-8742.4397530418919</v>
      </c>
      <c r="I149" s="189">
        <f t="shared" si="30"/>
        <v>0</v>
      </c>
      <c r="J149" s="88">
        <f t="shared" si="31"/>
        <v>0</v>
      </c>
      <c r="K149" s="189">
        <f t="shared" si="36"/>
        <v>-303.74275486061322</v>
      </c>
      <c r="L149" s="88">
        <f t="shared" si="32"/>
        <v>-749.02963348627213</v>
      </c>
      <c r="M149" s="89">
        <f t="shared" si="37"/>
        <v>-9491.4693865281643</v>
      </c>
      <c r="N149" s="89">
        <f t="shared" si="38"/>
        <v>87917.066613471834</v>
      </c>
      <c r="O149" s="89">
        <f t="shared" si="39"/>
        <v>35651.68962427893</v>
      </c>
      <c r="P149" s="90">
        <f t="shared" si="33"/>
        <v>1.0553969002729107</v>
      </c>
      <c r="Q149" s="227">
        <f>SUMIFS([1]sep25!$Q$7:$Q$363,[1]sep25!$B$7:$B$363,B149)</f>
        <v>507.16433120759939</v>
      </c>
      <c r="R149" s="90">
        <f t="shared" si="40"/>
        <v>9.4318088369114539E-2</v>
      </c>
      <c r="S149" s="90">
        <f t="shared" si="40"/>
        <v>0.10319333644996707</v>
      </c>
      <c r="T149" s="92">
        <v>2466</v>
      </c>
      <c r="U149" s="1">
        <f>SUMIFS([1]sep25!$U$7:$U$363,[1]sep25!$B$7:$B$363,B149)</f>
        <v>89013</v>
      </c>
      <c r="V149" s="1">
        <f>SUMIFS([1]sep25!$V$7:$V$363,[1]sep25!$B$7:$B$363,B149)</f>
        <v>35805.711987127914</v>
      </c>
      <c r="W149" s="196"/>
      <c r="X149" s="89">
        <v>0</v>
      </c>
      <c r="Y149" s="89">
        <f t="shared" si="41"/>
        <v>0</v>
      </c>
    </row>
    <row r="150" spans="2:25">
      <c r="B150" s="200">
        <v>3401</v>
      </c>
      <c r="C150" t="s">
        <v>177</v>
      </c>
      <c r="D150" s="1">
        <f>SUMIFS([1]sep25!$D$7:$D$363,[1]sep25!$B$7:$B$363,B150)</f>
        <v>502601.61</v>
      </c>
      <c r="E150" s="86">
        <f t="shared" si="34"/>
        <v>27754.244298415153</v>
      </c>
      <c r="F150" s="87">
        <f t="shared" si="28"/>
        <v>0.82160884128242417</v>
      </c>
      <c r="G150" s="189">
        <f t="shared" si="35"/>
        <v>3737.5642231245761</v>
      </c>
      <c r="H150" s="189">
        <f t="shared" si="29"/>
        <v>67683.550516562958</v>
      </c>
      <c r="I150" s="189">
        <f t="shared" si="30"/>
        <v>927.52520807844041</v>
      </c>
      <c r="J150" s="88">
        <f t="shared" si="31"/>
        <v>16796.553993092479</v>
      </c>
      <c r="K150" s="189">
        <f t="shared" si="36"/>
        <v>623.7824532178272</v>
      </c>
      <c r="L150" s="88">
        <f t="shared" si="32"/>
        <v>11296.076445321632</v>
      </c>
      <c r="M150" s="89">
        <f t="shared" si="37"/>
        <v>78979.626961884584</v>
      </c>
      <c r="N150" s="89">
        <f t="shared" si="38"/>
        <v>581581.23696188454</v>
      </c>
      <c r="O150" s="89">
        <f t="shared" si="39"/>
        <v>32115.590974757553</v>
      </c>
      <c r="P150" s="90">
        <f t="shared" si="33"/>
        <v>0.95071777866340956</v>
      </c>
      <c r="Q150" s="227">
        <f>SUMIFS([1]sep25!$Q$7:$Q$363,[1]sep25!$B$7:$B$363,B150)</f>
        <v>13481.145689163881</v>
      </c>
      <c r="R150" s="90">
        <f t="shared" si="40"/>
        <v>9.2013961916515272E-2</v>
      </c>
      <c r="S150" s="90">
        <f t="shared" si="40"/>
        <v>8.8938545711438152E-2</v>
      </c>
      <c r="T150" s="92">
        <v>18109</v>
      </c>
      <c r="U150" s="1">
        <f>SUMIFS([1]sep25!$U$7:$U$363,[1]sep25!$B$7:$B$363,B150)</f>
        <v>460252</v>
      </c>
      <c r="V150" s="1">
        <f>SUMIFS([1]sep25!$V$7:$V$363,[1]sep25!$B$7:$B$363,B150)</f>
        <v>25487.429394174327</v>
      </c>
      <c r="W150" s="196"/>
      <c r="X150" s="89">
        <v>0</v>
      </c>
      <c r="Y150" s="89">
        <f t="shared" si="41"/>
        <v>0</v>
      </c>
    </row>
    <row r="151" spans="2:25">
      <c r="B151" s="200">
        <v>3403</v>
      </c>
      <c r="C151" t="s">
        <v>178</v>
      </c>
      <c r="D151" s="1">
        <f>SUMIFS([1]sep25!$D$7:$D$363,[1]sep25!$B$7:$B$363,B151)</f>
        <v>1027573.48</v>
      </c>
      <c r="E151" s="86">
        <f t="shared" si="34"/>
        <v>30727.953111450017</v>
      </c>
      <c r="F151" s="87">
        <f t="shared" si="28"/>
        <v>0.90963953762995253</v>
      </c>
      <c r="G151" s="189">
        <f t="shared" si="35"/>
        <v>1893.8647590429605</v>
      </c>
      <c r="H151" s="189">
        <f t="shared" si="29"/>
        <v>63332.731407155639</v>
      </c>
      <c r="I151" s="189">
        <f t="shared" si="30"/>
        <v>0</v>
      </c>
      <c r="J151" s="88">
        <f t="shared" si="31"/>
        <v>0</v>
      </c>
      <c r="K151" s="189">
        <f t="shared" si="36"/>
        <v>-303.74275486061322</v>
      </c>
      <c r="L151" s="88">
        <f t="shared" si="32"/>
        <v>-10157.461465293767</v>
      </c>
      <c r="M151" s="89">
        <f t="shared" si="37"/>
        <v>53175.269941861872</v>
      </c>
      <c r="N151" s="89">
        <f t="shared" si="38"/>
        <v>1080748.749941862</v>
      </c>
      <c r="O151" s="89">
        <f t="shared" si="39"/>
        <v>32318.075115632368</v>
      </c>
      <c r="P151" s="90">
        <f t="shared" si="33"/>
        <v>0.95671191630136798</v>
      </c>
      <c r="Q151" s="227">
        <f>SUMIFS([1]sep25!$Q$7:$Q$363,[1]sep25!$B$7:$B$363,B151)</f>
        <v>8447.5374903296615</v>
      </c>
      <c r="R151" s="90">
        <f t="shared" si="40"/>
        <v>8.9634714817124095E-2</v>
      </c>
      <c r="S151" s="90">
        <f t="shared" si="40"/>
        <v>7.1322621586442619E-2</v>
      </c>
      <c r="T151" s="92">
        <v>33441</v>
      </c>
      <c r="U151" s="1">
        <f>SUMIFS([1]sep25!$U$7:$U$363,[1]sep25!$B$7:$B$363,B151)</f>
        <v>943044</v>
      </c>
      <c r="V151" s="1">
        <f>SUMIFS([1]sep25!$V$7:$V$363,[1]sep25!$B$7:$B$363,B151)</f>
        <v>28682.259192797832</v>
      </c>
      <c r="W151" s="196"/>
      <c r="X151" s="89">
        <v>0</v>
      </c>
      <c r="Y151" s="89">
        <f t="shared" si="41"/>
        <v>0</v>
      </c>
    </row>
    <row r="152" spans="2:25">
      <c r="B152" s="200">
        <v>3405</v>
      </c>
      <c r="C152" t="s">
        <v>179</v>
      </c>
      <c r="D152" s="1">
        <f>SUMIFS([1]sep25!$D$7:$D$363,[1]sep25!$B$7:$B$363,B152)</f>
        <v>913492.72199999995</v>
      </c>
      <c r="E152" s="86">
        <f t="shared" si="34"/>
        <v>31487.805384164629</v>
      </c>
      <c r="F152" s="87">
        <f t="shared" si="28"/>
        <v>0.93213344301675927</v>
      </c>
      <c r="G152" s="189">
        <f t="shared" si="35"/>
        <v>1422.7563499599009</v>
      </c>
      <c r="H152" s="189">
        <f t="shared" si="29"/>
        <v>41275.584468686684</v>
      </c>
      <c r="I152" s="189">
        <f t="shared" si="30"/>
        <v>0</v>
      </c>
      <c r="J152" s="88">
        <f t="shared" si="31"/>
        <v>0</v>
      </c>
      <c r="K152" s="189">
        <f t="shared" si="36"/>
        <v>-303.74275486061322</v>
      </c>
      <c r="L152" s="88">
        <f t="shared" si="32"/>
        <v>-8811.8810612612506</v>
      </c>
      <c r="M152" s="89">
        <f t="shared" si="37"/>
        <v>32463.703407425433</v>
      </c>
      <c r="N152" s="89">
        <f t="shared" si="38"/>
        <v>945956.42540742538</v>
      </c>
      <c r="O152" s="89">
        <f t="shared" si="39"/>
        <v>32606.818979263913</v>
      </c>
      <c r="P152" s="90">
        <f t="shared" si="33"/>
        <v>0.96525960034835434</v>
      </c>
      <c r="Q152" s="227">
        <f>SUMIFS([1]sep25!$Q$7:$Q$363,[1]sep25!$B$7:$B$363,B152)</f>
        <v>7242.0753030589294</v>
      </c>
      <c r="R152" s="90">
        <f t="shared" si="40"/>
        <v>0.10963785796279307</v>
      </c>
      <c r="S152" s="90">
        <f t="shared" si="40"/>
        <v>0.10034338347087771</v>
      </c>
      <c r="T152" s="92">
        <v>29011</v>
      </c>
      <c r="U152" s="1">
        <f>SUMIFS([1]sep25!$U$7:$U$363,[1]sep25!$B$7:$B$363,B152)</f>
        <v>823235</v>
      </c>
      <c r="V152" s="1">
        <f>SUMIFS([1]sep25!$V$7:$V$363,[1]sep25!$B$7:$B$363,B152)</f>
        <v>28616.344549499445</v>
      </c>
      <c r="W152" s="196"/>
      <c r="X152" s="89">
        <v>0</v>
      </c>
      <c r="Y152" s="89">
        <f t="shared" si="41"/>
        <v>0</v>
      </c>
    </row>
    <row r="153" spans="2:25">
      <c r="B153" s="200">
        <v>3407</v>
      </c>
      <c r="C153" t="s">
        <v>180</v>
      </c>
      <c r="D153" s="1">
        <f>SUMIFS([1]sep25!$D$7:$D$363,[1]sep25!$B$7:$B$363,B153)</f>
        <v>882815.23600000003</v>
      </c>
      <c r="E153" s="86">
        <f t="shared" si="34"/>
        <v>28318.050874097837</v>
      </c>
      <c r="F153" s="87">
        <f t="shared" si="28"/>
        <v>0.83829920627213173</v>
      </c>
      <c r="G153" s="189">
        <f t="shared" si="35"/>
        <v>3388.0041462013123</v>
      </c>
      <c r="H153" s="189">
        <f t="shared" si="29"/>
        <v>105621.02925782591</v>
      </c>
      <c r="I153" s="189">
        <f t="shared" si="30"/>
        <v>730.19290658950115</v>
      </c>
      <c r="J153" s="88">
        <f t="shared" si="31"/>
        <v>22763.763862927699</v>
      </c>
      <c r="K153" s="189">
        <f t="shared" si="36"/>
        <v>426.45015172888793</v>
      </c>
      <c r="L153" s="88">
        <f t="shared" si="32"/>
        <v>13294.583480148081</v>
      </c>
      <c r="M153" s="89">
        <f t="shared" si="37"/>
        <v>118915.61273797399</v>
      </c>
      <c r="N153" s="89">
        <f t="shared" si="38"/>
        <v>1001730.8487379741</v>
      </c>
      <c r="O153" s="89">
        <f t="shared" si="39"/>
        <v>32132.505172028039</v>
      </c>
      <c r="P153" s="90">
        <f t="shared" si="33"/>
        <v>0.95121848961310096</v>
      </c>
      <c r="Q153" s="227">
        <f>SUMIFS([1]sep25!$Q$7:$Q$363,[1]sep25!$B$7:$B$363,B153)</f>
        <v>17329.768146940361</v>
      </c>
      <c r="R153" s="90">
        <f t="shared" si="40"/>
        <v>0.12172606112971167</v>
      </c>
      <c r="S153" s="90">
        <f t="shared" si="40"/>
        <v>0.11193906871183566</v>
      </c>
      <c r="T153" s="92">
        <v>31175</v>
      </c>
      <c r="U153" s="1">
        <f>SUMIFS([1]sep25!$U$7:$U$363,[1]sep25!$B$7:$B$363,B153)</f>
        <v>787015</v>
      </c>
      <c r="V153" s="1">
        <f>SUMIFS([1]sep25!$V$7:$V$363,[1]sep25!$B$7:$B$363,B153)</f>
        <v>25467.26854997897</v>
      </c>
      <c r="W153" s="196"/>
      <c r="X153" s="89">
        <v>0</v>
      </c>
      <c r="Y153" s="89">
        <f t="shared" si="41"/>
        <v>0</v>
      </c>
    </row>
    <row r="154" spans="2:25">
      <c r="B154" s="200">
        <v>3411</v>
      </c>
      <c r="C154" t="s">
        <v>181</v>
      </c>
      <c r="D154" s="1">
        <f>SUMIFS([1]sep25!$D$7:$D$363,[1]sep25!$B$7:$B$363,B154)</f>
        <v>996347.91200000001</v>
      </c>
      <c r="E154" s="86">
        <f t="shared" si="34"/>
        <v>27744.922502854279</v>
      </c>
      <c r="F154" s="87">
        <f t="shared" si="28"/>
        <v>0.82133288818613037</v>
      </c>
      <c r="G154" s="189">
        <f t="shared" si="35"/>
        <v>3743.3437363723183</v>
      </c>
      <c r="H154" s="189">
        <f t="shared" si="29"/>
        <v>134427.21691686634</v>
      </c>
      <c r="I154" s="189">
        <f t="shared" si="30"/>
        <v>930.78783652474647</v>
      </c>
      <c r="J154" s="88">
        <f t="shared" si="31"/>
        <v>33425.52199744017</v>
      </c>
      <c r="K154" s="189">
        <f t="shared" si="36"/>
        <v>627.04508166413325</v>
      </c>
      <c r="L154" s="88">
        <f t="shared" si="32"/>
        <v>22517.815927640688</v>
      </c>
      <c r="M154" s="89">
        <f t="shared" si="37"/>
        <v>156945.03284450702</v>
      </c>
      <c r="N154" s="89">
        <f t="shared" si="38"/>
        <v>1153292.9448445071</v>
      </c>
      <c r="O154" s="89">
        <f t="shared" si="39"/>
        <v>32115.311320890734</v>
      </c>
      <c r="P154" s="90">
        <f t="shared" si="33"/>
        <v>0.95070950007052091</v>
      </c>
      <c r="Q154" s="227">
        <f>SUMIFS([1]sep25!$Q$7:$Q$363,[1]sep25!$B$7:$B$363,B154)</f>
        <v>24338.744712782209</v>
      </c>
      <c r="R154" s="90">
        <f t="shared" si="40"/>
        <v>0.12954754743633493</v>
      </c>
      <c r="S154" s="90">
        <f t="shared" si="40"/>
        <v>0.12014277684561173</v>
      </c>
      <c r="T154" s="92">
        <v>35911</v>
      </c>
      <c r="U154" s="1">
        <f>SUMIFS([1]sep25!$U$7:$U$363,[1]sep25!$B$7:$B$363,B154)</f>
        <v>882077</v>
      </c>
      <c r="V154" s="1">
        <f>SUMIFS([1]sep25!$V$7:$V$363,[1]sep25!$B$7:$B$363,B154)</f>
        <v>24769.094687184093</v>
      </c>
      <c r="W154" s="196"/>
      <c r="X154" s="89">
        <v>0</v>
      </c>
      <c r="Y154" s="89">
        <f t="shared" si="41"/>
        <v>0</v>
      </c>
    </row>
    <row r="155" spans="2:25">
      <c r="B155" s="200">
        <v>3412</v>
      </c>
      <c r="C155" t="s">
        <v>182</v>
      </c>
      <c r="D155" s="1">
        <f>SUMIFS([1]sep25!$D$7:$D$363,[1]sep25!$B$7:$B$363,B155)</f>
        <v>197627.022</v>
      </c>
      <c r="E155" s="86">
        <f t="shared" si="34"/>
        <v>24918.298070861176</v>
      </c>
      <c r="F155" s="87">
        <f t="shared" si="28"/>
        <v>0.73765633049138313</v>
      </c>
      <c r="G155" s="189">
        <f t="shared" si="35"/>
        <v>5495.8508842080419</v>
      </c>
      <c r="H155" s="189">
        <f t="shared" si="29"/>
        <v>43587.593362653977</v>
      </c>
      <c r="I155" s="189">
        <f t="shared" si="30"/>
        <v>1920.1063877223323</v>
      </c>
      <c r="J155" s="88">
        <f t="shared" si="31"/>
        <v>15228.363761025817</v>
      </c>
      <c r="K155" s="189">
        <f t="shared" si="36"/>
        <v>1616.363632861719</v>
      </c>
      <c r="L155" s="88">
        <f t="shared" si="32"/>
        <v>12819.379972226294</v>
      </c>
      <c r="M155" s="89">
        <f t="shared" si="37"/>
        <v>56406.973334880269</v>
      </c>
      <c r="N155" s="89">
        <f t="shared" si="38"/>
        <v>254033.99533488025</v>
      </c>
      <c r="O155" s="89">
        <f t="shared" si="39"/>
        <v>32030.512587930934</v>
      </c>
      <c r="P155" s="90">
        <f t="shared" si="33"/>
        <v>0.94819920333967833</v>
      </c>
      <c r="Q155" s="227">
        <f>SUMIFS([1]sep25!$Q$7:$Q$363,[1]sep25!$B$7:$B$363,B155)</f>
        <v>10234.23237192606</v>
      </c>
      <c r="R155" s="90">
        <f t="shared" si="40"/>
        <v>0.16390858441894979</v>
      </c>
      <c r="S155" s="90">
        <f t="shared" si="40"/>
        <v>0.16361507576066731</v>
      </c>
      <c r="T155" s="92">
        <v>7931</v>
      </c>
      <c r="U155" s="1">
        <f>SUMIFS([1]sep25!$U$7:$U$363,[1]sep25!$B$7:$B$363,B155)</f>
        <v>169796</v>
      </c>
      <c r="V155" s="1">
        <f>SUMIFS([1]sep25!$V$7:$V$363,[1]sep25!$B$7:$B$363,B155)</f>
        <v>21414.554168243158</v>
      </c>
      <c r="W155" s="196"/>
      <c r="X155" s="89">
        <v>0</v>
      </c>
      <c r="Y155" s="89">
        <f t="shared" si="41"/>
        <v>0</v>
      </c>
    </row>
    <row r="156" spans="2:25">
      <c r="B156" s="200">
        <v>3413</v>
      </c>
      <c r="C156" t="s">
        <v>183</v>
      </c>
      <c r="D156" s="1">
        <f>SUMIFS([1]sep25!$D$7:$D$363,[1]sep25!$B$7:$B$363,B156)</f>
        <v>591667.59499999997</v>
      </c>
      <c r="E156" s="86">
        <f t="shared" si="34"/>
        <v>27277.100871329123</v>
      </c>
      <c r="F156" s="87">
        <f t="shared" si="28"/>
        <v>0.80748396531611777</v>
      </c>
      <c r="G156" s="189">
        <f t="shared" si="35"/>
        <v>4033.3931479179146</v>
      </c>
      <c r="H156" s="189">
        <f t="shared" si="29"/>
        <v>87488.330771487483</v>
      </c>
      <c r="I156" s="189">
        <f t="shared" si="30"/>
        <v>1094.5254075585508</v>
      </c>
      <c r="J156" s="88">
        <f t="shared" si="31"/>
        <v>23741.350615352527</v>
      </c>
      <c r="K156" s="189">
        <f t="shared" si="36"/>
        <v>790.78265269793758</v>
      </c>
      <c r="L156" s="88">
        <f t="shared" si="32"/>
        <v>17152.866519670963</v>
      </c>
      <c r="M156" s="89">
        <f t="shared" si="37"/>
        <v>104641.19729115845</v>
      </c>
      <c r="N156" s="89">
        <f t="shared" si="38"/>
        <v>696308.79229115846</v>
      </c>
      <c r="O156" s="89">
        <f t="shared" si="39"/>
        <v>32101.276671944972</v>
      </c>
      <c r="P156" s="90">
        <f t="shared" si="33"/>
        <v>0.95029403238442034</v>
      </c>
      <c r="Q156" s="227">
        <f>SUMIFS([1]sep25!$Q$7:$Q$363,[1]sep25!$B$7:$B$363,B156)</f>
        <v>18142.915911196251</v>
      </c>
      <c r="R156" s="90">
        <f t="shared" si="40"/>
        <v>0.14788394232522761</v>
      </c>
      <c r="S156" s="90">
        <f t="shared" si="40"/>
        <v>0.14333283730286944</v>
      </c>
      <c r="T156" s="92">
        <v>21691</v>
      </c>
      <c r="U156" s="1">
        <f>SUMIFS([1]sep25!$U$7:$U$363,[1]sep25!$B$7:$B$363,B156)</f>
        <v>515442</v>
      </c>
      <c r="V156" s="1">
        <f>SUMIFS([1]sep25!$V$7:$V$363,[1]sep25!$B$7:$B$363,B156)</f>
        <v>23857.532978477208</v>
      </c>
      <c r="W156" s="196"/>
      <c r="X156" s="89">
        <v>0</v>
      </c>
      <c r="Y156" s="89">
        <f t="shared" si="41"/>
        <v>0</v>
      </c>
    </row>
    <row r="157" spans="2:25">
      <c r="B157" s="200">
        <v>3414</v>
      </c>
      <c r="C157" t="s">
        <v>184</v>
      </c>
      <c r="D157" s="1">
        <f>SUMIFS([1]sep25!$D$7:$D$363,[1]sep25!$B$7:$B$363,B157)</f>
        <v>129812.524</v>
      </c>
      <c r="E157" s="86">
        <f t="shared" si="34"/>
        <v>25931.387135437475</v>
      </c>
      <c r="F157" s="87">
        <f t="shared" si="28"/>
        <v>0.76764680414697317</v>
      </c>
      <c r="G157" s="189">
        <f t="shared" si="35"/>
        <v>4867.7356641707365</v>
      </c>
      <c r="H157" s="189">
        <f t="shared" si="29"/>
        <v>24367.884734838706</v>
      </c>
      <c r="I157" s="189">
        <f t="shared" si="30"/>
        <v>1565.5252151206278</v>
      </c>
      <c r="J157" s="88">
        <f t="shared" si="31"/>
        <v>7837.0192268938627</v>
      </c>
      <c r="K157" s="189">
        <f t="shared" si="36"/>
        <v>1261.7824602600144</v>
      </c>
      <c r="L157" s="88">
        <f t="shared" si="32"/>
        <v>6316.4829960616325</v>
      </c>
      <c r="M157" s="89">
        <f t="shared" si="37"/>
        <v>30684.36773090034</v>
      </c>
      <c r="N157" s="89">
        <f t="shared" si="38"/>
        <v>160496.89173090033</v>
      </c>
      <c r="O157" s="89">
        <f t="shared" si="39"/>
        <v>32060.905259868221</v>
      </c>
      <c r="P157" s="90">
        <f t="shared" si="33"/>
        <v>0.94909891754934594</v>
      </c>
      <c r="Q157" s="227">
        <f>SUMIFS([1]sep25!$Q$7:$Q$363,[1]sep25!$B$7:$B$363,B157)</f>
        <v>4909.123857201077</v>
      </c>
      <c r="R157" s="90">
        <f t="shared" si="40"/>
        <v>0.17493346608136856</v>
      </c>
      <c r="S157" s="90">
        <f t="shared" si="40"/>
        <v>0.17164759542113295</v>
      </c>
      <c r="T157" s="92">
        <v>5006</v>
      </c>
      <c r="U157" s="1">
        <f>SUMIFS([1]sep25!$U$7:$U$363,[1]sep25!$B$7:$B$363,B157)</f>
        <v>110485</v>
      </c>
      <c r="V157" s="1">
        <f>SUMIFS([1]sep25!$V$7:$V$363,[1]sep25!$B$7:$B$363,B157)</f>
        <v>22132.411858974359</v>
      </c>
      <c r="W157" s="196"/>
      <c r="X157" s="89">
        <v>0</v>
      </c>
      <c r="Y157" s="89">
        <f t="shared" si="41"/>
        <v>0</v>
      </c>
    </row>
    <row r="158" spans="2:25">
      <c r="B158" s="200">
        <v>3415</v>
      </c>
      <c r="C158" t="s">
        <v>185</v>
      </c>
      <c r="D158" s="1">
        <f>SUMIFS([1]sep25!$D$7:$D$363,[1]sep25!$B$7:$B$363,B158)</f>
        <v>224895.52299999999</v>
      </c>
      <c r="E158" s="86">
        <f t="shared" si="34"/>
        <v>27594.5426993865</v>
      </c>
      <c r="F158" s="87">
        <f t="shared" si="28"/>
        <v>0.81688119514952706</v>
      </c>
      <c r="G158" s="189">
        <f t="shared" si="35"/>
        <v>3836.5792145223409</v>
      </c>
      <c r="H158" s="189">
        <f t="shared" si="29"/>
        <v>31268.120598357076</v>
      </c>
      <c r="I158" s="189">
        <f t="shared" si="30"/>
        <v>983.42076773846884</v>
      </c>
      <c r="J158" s="88">
        <f t="shared" si="31"/>
        <v>8014.8792570685209</v>
      </c>
      <c r="K158" s="189">
        <f t="shared" si="36"/>
        <v>679.67801287785562</v>
      </c>
      <c r="L158" s="88">
        <f t="shared" si="32"/>
        <v>5539.3758049545231</v>
      </c>
      <c r="M158" s="89">
        <f t="shared" si="37"/>
        <v>36807.496403311598</v>
      </c>
      <c r="N158" s="89">
        <f t="shared" si="38"/>
        <v>261703.0194033116</v>
      </c>
      <c r="O158" s="89">
        <f t="shared" si="39"/>
        <v>32110.799926786698</v>
      </c>
      <c r="P158" s="90">
        <f t="shared" si="33"/>
        <v>0.95057594927942279</v>
      </c>
      <c r="Q158" s="227">
        <f>SUMIFS([1]sep25!$Q$7:$Q$363,[1]sep25!$B$7:$B$363,B158)</f>
        <v>5820.4743810285472</v>
      </c>
      <c r="R158" s="90">
        <f t="shared" si="40"/>
        <v>0.120907524534358</v>
      </c>
      <c r="S158" s="90">
        <f t="shared" si="40"/>
        <v>0.11568120724205051</v>
      </c>
      <c r="T158" s="92">
        <v>8150</v>
      </c>
      <c r="U158" s="1">
        <f>SUMIFS([1]sep25!$U$7:$U$363,[1]sep25!$B$7:$B$363,B158)</f>
        <v>200637</v>
      </c>
      <c r="V158" s="1">
        <f>SUMIFS([1]sep25!$V$7:$V$363,[1]sep25!$B$7:$B$363,B158)</f>
        <v>24733.357988165681</v>
      </c>
      <c r="W158" s="196"/>
      <c r="X158" s="89">
        <v>0</v>
      </c>
      <c r="Y158" s="89">
        <f t="shared" si="41"/>
        <v>0</v>
      </c>
    </row>
    <row r="159" spans="2:25">
      <c r="B159" s="200">
        <v>3416</v>
      </c>
      <c r="C159" t="s">
        <v>186</v>
      </c>
      <c r="D159" s="1">
        <f>SUMIFS([1]sep25!$D$7:$D$363,[1]sep25!$B$7:$B$363,B159)</f>
        <v>151047.29699999999</v>
      </c>
      <c r="E159" s="86">
        <f t="shared" si="34"/>
        <v>24929.410298729163</v>
      </c>
      <c r="F159" s="87">
        <f t="shared" si="28"/>
        <v>0.73798528575186573</v>
      </c>
      <c r="G159" s="189">
        <f t="shared" si="35"/>
        <v>5488.9613029298898</v>
      </c>
      <c r="H159" s="189">
        <f t="shared" si="29"/>
        <v>33257.616534452201</v>
      </c>
      <c r="I159" s="189">
        <f t="shared" si="30"/>
        <v>1916.217107968537</v>
      </c>
      <c r="J159" s="88">
        <f t="shared" si="31"/>
        <v>11610.359457181366</v>
      </c>
      <c r="K159" s="189">
        <f t="shared" si="36"/>
        <v>1612.4743531079239</v>
      </c>
      <c r="L159" s="88">
        <f t="shared" si="32"/>
        <v>9769.9821054809108</v>
      </c>
      <c r="M159" s="89">
        <f t="shared" si="37"/>
        <v>43027.598639933116</v>
      </c>
      <c r="N159" s="89">
        <f t="shared" si="38"/>
        <v>194074.89563993312</v>
      </c>
      <c r="O159" s="89">
        <f t="shared" si="39"/>
        <v>32030.845954766981</v>
      </c>
      <c r="P159" s="90">
        <f t="shared" si="33"/>
        <v>0.94820907199749305</v>
      </c>
      <c r="Q159" s="227">
        <f>SUMIFS([1]sep25!$Q$7:$Q$363,[1]sep25!$B$7:$B$363,B159)</f>
        <v>3754.0272285020546</v>
      </c>
      <c r="R159" s="90">
        <f t="shared" si="40"/>
        <v>0.1338865642734888</v>
      </c>
      <c r="S159" s="90">
        <f t="shared" si="40"/>
        <v>0.13033088764018355</v>
      </c>
      <c r="T159" s="92">
        <v>6059</v>
      </c>
      <c r="U159" s="1">
        <f>SUMIFS([1]sep25!$U$7:$U$363,[1]sep25!$B$7:$B$363,B159)</f>
        <v>133212</v>
      </c>
      <c r="V159" s="1">
        <f>SUMIFS([1]sep25!$V$7:$V$363,[1]sep25!$B$7:$B$363,B159)</f>
        <v>22054.96688741722</v>
      </c>
      <c r="W159" s="196"/>
      <c r="X159" s="89">
        <v>0</v>
      </c>
      <c r="Y159" s="89">
        <f t="shared" si="41"/>
        <v>0</v>
      </c>
    </row>
    <row r="160" spans="2:25">
      <c r="B160" s="200">
        <v>3417</v>
      </c>
      <c r="C160" t="s">
        <v>187</v>
      </c>
      <c r="D160" s="1">
        <f>SUMIFS([1]sep25!$D$7:$D$363,[1]sep25!$B$7:$B$363,B160)</f>
        <v>118114.048</v>
      </c>
      <c r="E160" s="86">
        <f t="shared" si="34"/>
        <v>26171.958342565918</v>
      </c>
      <c r="F160" s="87">
        <f t="shared" si="28"/>
        <v>0.77476843313494026</v>
      </c>
      <c r="G160" s="189">
        <f t="shared" si="35"/>
        <v>4718.5815157511015</v>
      </c>
      <c r="H160" s="189">
        <f t="shared" si="29"/>
        <v>21294.958380584721</v>
      </c>
      <c r="I160" s="189">
        <f t="shared" si="30"/>
        <v>1481.3252926256725</v>
      </c>
      <c r="J160" s="88">
        <f t="shared" si="31"/>
        <v>6685.2210456196599</v>
      </c>
      <c r="K160" s="189">
        <f t="shared" si="36"/>
        <v>1177.5825377650594</v>
      </c>
      <c r="L160" s="88">
        <f t="shared" si="32"/>
        <v>5314.429992933713</v>
      </c>
      <c r="M160" s="89">
        <f t="shared" si="37"/>
        <v>26609.388373518435</v>
      </c>
      <c r="N160" s="89">
        <f t="shared" si="38"/>
        <v>144723.43637351843</v>
      </c>
      <c r="O160" s="89">
        <f t="shared" si="39"/>
        <v>32068.122396082083</v>
      </c>
      <c r="P160" s="90">
        <f t="shared" si="33"/>
        <v>0.9493125664189852</v>
      </c>
      <c r="Q160" s="227">
        <f>SUMIFS([1]sep25!$Q$7:$Q$363,[1]sep25!$B$7:$B$363,B160)</f>
        <v>5819.2478487192311</v>
      </c>
      <c r="R160" s="90">
        <f t="shared" si="40"/>
        <v>3.6861238642847696E-2</v>
      </c>
      <c r="S160" s="90">
        <f t="shared" si="40"/>
        <v>4.1226486490003399E-2</v>
      </c>
      <c r="T160" s="92">
        <v>4513</v>
      </c>
      <c r="U160" s="1">
        <f>SUMIFS([1]sep25!$U$7:$U$363,[1]sep25!$B$7:$B$363,B160)</f>
        <v>113915</v>
      </c>
      <c r="V160" s="1">
        <f>SUMIFS([1]sep25!$V$7:$V$363,[1]sep25!$B$7:$B$363,B160)</f>
        <v>25135.701676963814</v>
      </c>
      <c r="W160" s="196"/>
      <c r="X160" s="89">
        <v>0</v>
      </c>
      <c r="Y160" s="89">
        <f t="shared" si="41"/>
        <v>0</v>
      </c>
    </row>
    <row r="161" spans="2:25">
      <c r="B161" s="200">
        <v>3418</v>
      </c>
      <c r="C161" t="s">
        <v>188</v>
      </c>
      <c r="D161" s="1">
        <f>SUMIFS([1]sep25!$D$7:$D$363,[1]sep25!$B$7:$B$363,B161)</f>
        <v>185513.44099999999</v>
      </c>
      <c r="E161" s="86">
        <f t="shared" si="34"/>
        <v>25598.653373809851</v>
      </c>
      <c r="F161" s="87">
        <f t="shared" si="28"/>
        <v>0.75779688723311123</v>
      </c>
      <c r="G161" s="189">
        <f t="shared" si="35"/>
        <v>5074.0305963798628</v>
      </c>
      <c r="H161" s="189">
        <f t="shared" si="29"/>
        <v>36771.499731964861</v>
      </c>
      <c r="I161" s="189">
        <f t="shared" si="30"/>
        <v>1681.982031690296</v>
      </c>
      <c r="J161" s="88">
        <f t="shared" si="31"/>
        <v>12189.323783659576</v>
      </c>
      <c r="K161" s="189">
        <f t="shared" si="36"/>
        <v>1378.2392768296827</v>
      </c>
      <c r="L161" s="88">
        <f t="shared" si="32"/>
        <v>9988.1000391847101</v>
      </c>
      <c r="M161" s="89">
        <f t="shared" si="37"/>
        <v>46759.599771149573</v>
      </c>
      <c r="N161" s="89">
        <f t="shared" si="38"/>
        <v>232273.04077114956</v>
      </c>
      <c r="O161" s="89">
        <f t="shared" si="39"/>
        <v>32050.923247019397</v>
      </c>
      <c r="P161" s="90">
        <f t="shared" si="33"/>
        <v>0.94880342004193019</v>
      </c>
      <c r="Q161" s="227">
        <f>SUMIFS([1]sep25!$Q$7:$Q$363,[1]sep25!$B$7:$B$363,B161)</f>
        <v>8221.5619804826274</v>
      </c>
      <c r="R161" s="90">
        <f t="shared" si="40"/>
        <v>0.17159970822649703</v>
      </c>
      <c r="S161" s="90">
        <f t="shared" si="40"/>
        <v>0.18647305901397287</v>
      </c>
      <c r="T161" s="92">
        <v>7247</v>
      </c>
      <c r="U161" s="1">
        <f>SUMIFS([1]sep25!$U$7:$U$363,[1]sep25!$B$7:$B$363,B161)</f>
        <v>158342</v>
      </c>
      <c r="V161" s="1">
        <f>SUMIFS([1]sep25!$V$7:$V$363,[1]sep25!$B$7:$B$363,B161)</f>
        <v>21575.418994413409</v>
      </c>
      <c r="W161" s="196"/>
      <c r="X161" s="89">
        <v>0</v>
      </c>
      <c r="Y161" s="89">
        <f t="shared" si="41"/>
        <v>0</v>
      </c>
    </row>
    <row r="162" spans="2:25">
      <c r="B162" s="200">
        <v>3419</v>
      </c>
      <c r="C162" t="s">
        <v>189</v>
      </c>
      <c r="D162" s="1">
        <f>SUMIFS([1]sep25!$D$7:$D$363,[1]sep25!$B$7:$B$363,B162)</f>
        <v>89310.51</v>
      </c>
      <c r="E162" s="86">
        <f t="shared" si="34"/>
        <v>25094.270862601854</v>
      </c>
      <c r="F162" s="87">
        <f t="shared" si="28"/>
        <v>0.74286565271124805</v>
      </c>
      <c r="G162" s="189">
        <f t="shared" si="35"/>
        <v>5386.7477533288211</v>
      </c>
      <c r="H162" s="189">
        <f t="shared" si="29"/>
        <v>19171.435254097276</v>
      </c>
      <c r="I162" s="189">
        <f t="shared" si="30"/>
        <v>1858.515910613095</v>
      </c>
      <c r="J162" s="88">
        <f t="shared" si="31"/>
        <v>6614.4581258720045</v>
      </c>
      <c r="K162" s="189">
        <f t="shared" si="36"/>
        <v>1554.7731557524817</v>
      </c>
      <c r="L162" s="88">
        <f t="shared" si="32"/>
        <v>5533.4376613230825</v>
      </c>
      <c r="M162" s="89">
        <f t="shared" si="37"/>
        <v>24704.872915420357</v>
      </c>
      <c r="N162" s="89">
        <f t="shared" si="38"/>
        <v>114015.38291542036</v>
      </c>
      <c r="O162" s="89">
        <f t="shared" si="39"/>
        <v>32035.791771683158</v>
      </c>
      <c r="P162" s="90">
        <f t="shared" si="33"/>
        <v>0.94835548300627437</v>
      </c>
      <c r="Q162" s="227">
        <f>SUMIFS([1]sep25!$Q$7:$Q$363,[1]sep25!$B$7:$B$363,B162)</f>
        <v>4403.0455959166393</v>
      </c>
      <c r="R162" s="90">
        <f t="shared" si="40"/>
        <v>0.1490429200010292</v>
      </c>
      <c r="S162" s="90">
        <f t="shared" si="40"/>
        <v>0.16712283107719036</v>
      </c>
      <c r="T162" s="92">
        <v>3559</v>
      </c>
      <c r="U162" s="1">
        <f>SUMIFS([1]sep25!$U$7:$U$363,[1]sep25!$B$7:$B$363,B162)</f>
        <v>77726</v>
      </c>
      <c r="V162" s="1">
        <f>SUMIFS([1]sep25!$V$7:$V$363,[1]sep25!$B$7:$B$363,B162)</f>
        <v>21500.968188105118</v>
      </c>
      <c r="W162" s="196"/>
      <c r="X162" s="89">
        <v>0</v>
      </c>
      <c r="Y162" s="89">
        <f t="shared" si="41"/>
        <v>0</v>
      </c>
    </row>
    <row r="163" spans="2:25">
      <c r="B163" s="200">
        <v>3420</v>
      </c>
      <c r="C163" t="s">
        <v>190</v>
      </c>
      <c r="D163" s="1">
        <f>SUMIFS([1]sep25!$D$7:$D$363,[1]sep25!$B$7:$B$363,B163)</f>
        <v>595630.40399999998</v>
      </c>
      <c r="E163" s="86">
        <f t="shared" si="34"/>
        <v>27198.977304899767</v>
      </c>
      <c r="F163" s="87">
        <f t="shared" si="28"/>
        <v>0.80517127352740503</v>
      </c>
      <c r="G163" s="189">
        <f t="shared" si="35"/>
        <v>4081.8297591041155</v>
      </c>
      <c r="H163" s="189">
        <f t="shared" si="29"/>
        <v>89387.989894621031</v>
      </c>
      <c r="I163" s="189">
        <f t="shared" si="30"/>
        <v>1121.8686558088257</v>
      </c>
      <c r="J163" s="88">
        <f t="shared" si="31"/>
        <v>24567.801693557474</v>
      </c>
      <c r="K163" s="189">
        <f t="shared" si="36"/>
        <v>818.12590094821246</v>
      </c>
      <c r="L163" s="88">
        <f t="shared" si="32"/>
        <v>17916.139104864906</v>
      </c>
      <c r="M163" s="89">
        <f t="shared" si="37"/>
        <v>107304.12899948594</v>
      </c>
      <c r="N163" s="89">
        <f t="shared" si="38"/>
        <v>702934.53299948596</v>
      </c>
      <c r="O163" s="89">
        <f t="shared" si="39"/>
        <v>32098.932964952099</v>
      </c>
      <c r="P163" s="90">
        <f t="shared" si="33"/>
        <v>0.9502246516307592</v>
      </c>
      <c r="Q163" s="227">
        <f>SUMIFS([1]sep25!$Q$7:$Q$363,[1]sep25!$B$7:$B$363,B163)</f>
        <v>19481.640918243371</v>
      </c>
      <c r="R163" s="90">
        <f t="shared" si="40"/>
        <v>0.12403667086240308</v>
      </c>
      <c r="S163" s="90">
        <f t="shared" si="40"/>
        <v>0.11695337662161533</v>
      </c>
      <c r="T163" s="92">
        <v>21899</v>
      </c>
      <c r="U163" s="1">
        <f>SUMIFS([1]sep25!$U$7:$U$363,[1]sep25!$B$7:$B$363,B163)</f>
        <v>529903</v>
      </c>
      <c r="V163" s="1">
        <f>SUMIFS([1]sep25!$V$7:$V$363,[1]sep25!$B$7:$B$363,B163)</f>
        <v>24351.040852901981</v>
      </c>
      <c r="W163" s="196"/>
      <c r="X163" s="89">
        <v>0</v>
      </c>
      <c r="Y163" s="89">
        <f t="shared" si="41"/>
        <v>0</v>
      </c>
    </row>
    <row r="164" spans="2:25">
      <c r="B164" s="200">
        <v>3421</v>
      </c>
      <c r="C164" t="s">
        <v>191</v>
      </c>
      <c r="D164" s="1">
        <f>SUMIFS([1]sep25!$D$7:$D$363,[1]sep25!$B$7:$B$363,B164)</f>
        <v>187035.98699999999</v>
      </c>
      <c r="E164" s="86">
        <f t="shared" si="34"/>
        <v>28590.031641699785</v>
      </c>
      <c r="F164" s="87">
        <f t="shared" si="28"/>
        <v>0.84635065241917384</v>
      </c>
      <c r="G164" s="189">
        <f t="shared" si="35"/>
        <v>3219.3760702881041</v>
      </c>
      <c r="H164" s="189">
        <f t="shared" si="29"/>
        <v>21061.158251824778</v>
      </c>
      <c r="I164" s="189">
        <f t="shared" si="30"/>
        <v>634.99963792881931</v>
      </c>
      <c r="J164" s="88">
        <f t="shared" si="31"/>
        <v>4154.167631330336</v>
      </c>
      <c r="K164" s="189">
        <f t="shared" si="36"/>
        <v>331.25688306820609</v>
      </c>
      <c r="L164" s="88">
        <f t="shared" si="32"/>
        <v>2167.0825290322041</v>
      </c>
      <c r="M164" s="89">
        <f t="shared" si="37"/>
        <v>23228.240780856981</v>
      </c>
      <c r="N164" s="89">
        <f t="shared" si="38"/>
        <v>210264.22778085698</v>
      </c>
      <c r="O164" s="89">
        <f t="shared" si="39"/>
        <v>32140.664595056096</v>
      </c>
      <c r="P164" s="90">
        <f t="shared" si="33"/>
        <v>0.95146003299751214</v>
      </c>
      <c r="Q164" s="227">
        <f>SUMIFS([1]sep25!$Q$7:$Q$363,[1]sep25!$B$7:$B$363,B164)</f>
        <v>4920.4423269335675</v>
      </c>
      <c r="R164" s="90">
        <f t="shared" si="40"/>
        <v>9.693379196284041E-2</v>
      </c>
      <c r="S164" s="90">
        <f t="shared" si="40"/>
        <v>0.10095800642433662</v>
      </c>
      <c r="T164" s="92">
        <v>6542</v>
      </c>
      <c r="U164" s="1">
        <f>SUMIFS([1]sep25!$U$7:$U$363,[1]sep25!$B$7:$B$363,B164)</f>
        <v>170508</v>
      </c>
      <c r="V164" s="1">
        <f>SUMIFS([1]sep25!$V$7:$V$363,[1]sep25!$B$7:$B$363,B164)</f>
        <v>25968.321657021017</v>
      </c>
      <c r="W164" s="196"/>
      <c r="X164" s="89">
        <v>0</v>
      </c>
      <c r="Y164" s="89">
        <f t="shared" si="41"/>
        <v>0</v>
      </c>
    </row>
    <row r="165" spans="2:25">
      <c r="B165" s="200">
        <v>3422</v>
      </c>
      <c r="C165" t="s">
        <v>192</v>
      </c>
      <c r="D165" s="1">
        <f>SUMIFS([1]sep25!$D$7:$D$363,[1]sep25!$B$7:$B$363,B165)</f>
        <v>119407.423</v>
      </c>
      <c r="E165" s="86">
        <f t="shared" si="34"/>
        <v>28396.533412604043</v>
      </c>
      <c r="F165" s="87">
        <f t="shared" si="28"/>
        <v>0.84062252471055421</v>
      </c>
      <c r="G165" s="189">
        <f t="shared" si="35"/>
        <v>3339.3449723274639</v>
      </c>
      <c r="H165" s="189">
        <f t="shared" si="29"/>
        <v>14041.945608636986</v>
      </c>
      <c r="I165" s="189">
        <f t="shared" si="30"/>
        <v>702.72401811232885</v>
      </c>
      <c r="J165" s="88">
        <f t="shared" si="31"/>
        <v>2954.9544961623428</v>
      </c>
      <c r="K165" s="189">
        <f t="shared" si="36"/>
        <v>398.98126325171563</v>
      </c>
      <c r="L165" s="88">
        <f t="shared" si="32"/>
        <v>1677.7162119734642</v>
      </c>
      <c r="M165" s="89">
        <f t="shared" si="37"/>
        <v>15719.66182061045</v>
      </c>
      <c r="N165" s="89">
        <f t="shared" si="38"/>
        <v>135127.08482061044</v>
      </c>
      <c r="O165" s="89">
        <f t="shared" si="39"/>
        <v>32134.859648183225</v>
      </c>
      <c r="P165" s="90">
        <f t="shared" si="33"/>
        <v>0.95128818916625357</v>
      </c>
      <c r="Q165" s="227">
        <f>SUMIFS([1]sep25!$Q$7:$Q$363,[1]sep25!$B$7:$B$363,B165)</f>
        <v>4811.7589111687048</v>
      </c>
      <c r="R165" s="90">
        <f t="shared" si="40"/>
        <v>-6.2802290262069432E-2</v>
      </c>
      <c r="S165" s="90">
        <f t="shared" si="40"/>
        <v>-4.4080623765520945E-2</v>
      </c>
      <c r="T165" s="92">
        <v>4205</v>
      </c>
      <c r="U165" s="1">
        <f>SUMIFS([1]sep25!$U$7:$U$363,[1]sep25!$B$7:$B$363,B165)</f>
        <v>127409</v>
      </c>
      <c r="V165" s="1">
        <f>SUMIFS([1]sep25!$V$7:$V$363,[1]sep25!$B$7:$B$363,B165)</f>
        <v>29705.99207274423</v>
      </c>
      <c r="W165" s="196"/>
      <c r="X165" s="89">
        <v>0</v>
      </c>
      <c r="Y165" s="89">
        <f t="shared" si="41"/>
        <v>0</v>
      </c>
    </row>
    <row r="166" spans="2:25">
      <c r="B166" s="200">
        <v>3423</v>
      </c>
      <c r="C166" t="s">
        <v>193</v>
      </c>
      <c r="D166" s="1">
        <f>SUMIFS([1]sep25!$D$7:$D$363,[1]sep25!$B$7:$B$363,B166)</f>
        <v>57536.294000000002</v>
      </c>
      <c r="E166" s="86">
        <f t="shared" si="34"/>
        <v>25571.686222222223</v>
      </c>
      <c r="F166" s="87">
        <f t="shared" si="28"/>
        <v>0.75699857869585219</v>
      </c>
      <c r="G166" s="189">
        <f t="shared" si="35"/>
        <v>5090.7502303641932</v>
      </c>
      <c r="H166" s="189">
        <f t="shared" si="29"/>
        <v>11454.188018319435</v>
      </c>
      <c r="I166" s="189">
        <f t="shared" si="30"/>
        <v>1691.4205347459661</v>
      </c>
      <c r="J166" s="88">
        <f t="shared" si="31"/>
        <v>3805.6962031784233</v>
      </c>
      <c r="K166" s="189">
        <f t="shared" si="36"/>
        <v>1387.6777798853527</v>
      </c>
      <c r="L166" s="88">
        <f t="shared" si="32"/>
        <v>3122.2750047420436</v>
      </c>
      <c r="M166" s="89">
        <f t="shared" si="37"/>
        <v>14576.463023061478</v>
      </c>
      <c r="N166" s="89">
        <f t="shared" si="38"/>
        <v>72112.75702306148</v>
      </c>
      <c r="O166" s="89">
        <f t="shared" si="39"/>
        <v>32050.114232471769</v>
      </c>
      <c r="P166" s="90">
        <f t="shared" si="33"/>
        <v>0.94877947078581248</v>
      </c>
      <c r="Q166" s="227">
        <f>SUMIFS([1]sep25!$Q$7:$Q$363,[1]sep25!$B$7:$B$363,B166)</f>
        <v>2722.2949213268948</v>
      </c>
      <c r="R166" s="90">
        <f t="shared" si="40"/>
        <v>0.13867865977953259</v>
      </c>
      <c r="S166" s="90">
        <f t="shared" si="40"/>
        <v>0.15183672429254044</v>
      </c>
      <c r="T166" s="92">
        <v>2250</v>
      </c>
      <c r="U166" s="1">
        <f>SUMIFS([1]sep25!$U$7:$U$363,[1]sep25!$B$7:$B$363,B166)</f>
        <v>50529</v>
      </c>
      <c r="V166" s="1">
        <f>SUMIFS([1]sep25!$V$7:$V$363,[1]sep25!$B$7:$B$363,B166)</f>
        <v>22200.790861159931</v>
      </c>
      <c r="W166" s="196"/>
      <c r="X166" s="89">
        <v>0</v>
      </c>
      <c r="Y166" s="89">
        <f t="shared" si="41"/>
        <v>0</v>
      </c>
    </row>
    <row r="167" spans="2:25">
      <c r="B167" s="200">
        <v>3424</v>
      </c>
      <c r="C167" t="s">
        <v>194</v>
      </c>
      <c r="D167" s="1">
        <f>SUMIFS([1]sep25!$D$7:$D$363,[1]sep25!$B$7:$B$363,B167)</f>
        <v>49443.245999999999</v>
      </c>
      <c r="E167" s="86">
        <f t="shared" si="34"/>
        <v>26783.990249187431</v>
      </c>
      <c r="F167" s="87">
        <f t="shared" si="28"/>
        <v>0.79288641250488789</v>
      </c>
      <c r="G167" s="189">
        <f t="shared" si="35"/>
        <v>4339.1217336457639</v>
      </c>
      <c r="H167" s="189">
        <f t="shared" si="29"/>
        <v>8010.0187203100795</v>
      </c>
      <c r="I167" s="189">
        <f t="shared" si="30"/>
        <v>1267.1141253081432</v>
      </c>
      <c r="J167" s="88">
        <f t="shared" si="31"/>
        <v>2339.0926753188323</v>
      </c>
      <c r="K167" s="189">
        <f t="shared" si="36"/>
        <v>963.37137044753001</v>
      </c>
      <c r="L167" s="88">
        <f t="shared" si="32"/>
        <v>1778.3835498461403</v>
      </c>
      <c r="M167" s="89">
        <f t="shared" si="37"/>
        <v>9788.4022701562208</v>
      </c>
      <c r="N167" s="89">
        <f t="shared" si="38"/>
        <v>59231.64827015622</v>
      </c>
      <c r="O167" s="89">
        <f t="shared" si="39"/>
        <v>32086.483353280728</v>
      </c>
      <c r="P167" s="90">
        <f t="shared" si="33"/>
        <v>0.94985610580008362</v>
      </c>
      <c r="Q167" s="227">
        <f>SUMIFS([1]sep25!$Q$7:$Q$363,[1]sep25!$B$7:$B$363,B167)</f>
        <v>2730.4055912930844</v>
      </c>
      <c r="R167" s="90">
        <f t="shared" si="40"/>
        <v>0.1692304017783243</v>
      </c>
      <c r="S167" s="90">
        <f t="shared" si="40"/>
        <v>0.16352992853021753</v>
      </c>
      <c r="T167" s="92">
        <v>1846</v>
      </c>
      <c r="U167" s="1">
        <f>SUMIFS([1]sep25!$U$7:$U$363,[1]sep25!$B$7:$B$363,B167)</f>
        <v>42287</v>
      </c>
      <c r="V167" s="1">
        <f>SUMIFS([1]sep25!$V$7:$V$363,[1]sep25!$B$7:$B$363,B167)</f>
        <v>23019.597169297769</v>
      </c>
      <c r="W167" s="196"/>
      <c r="X167" s="89">
        <v>0</v>
      </c>
      <c r="Y167" s="89">
        <f t="shared" si="41"/>
        <v>0</v>
      </c>
    </row>
    <row r="168" spans="2:25">
      <c r="B168" s="200">
        <v>3425</v>
      </c>
      <c r="C168" t="s">
        <v>195</v>
      </c>
      <c r="D168" s="1">
        <f>SUMIFS([1]sep25!$D$7:$D$363,[1]sep25!$B$7:$B$363,B168)</f>
        <v>32860.667000000001</v>
      </c>
      <c r="E168" s="86">
        <f t="shared" si="34"/>
        <v>24781.800150829564</v>
      </c>
      <c r="F168" s="87">
        <f t="shared" si="28"/>
        <v>0.73361558282378991</v>
      </c>
      <c r="G168" s="189">
        <f t="shared" si="35"/>
        <v>5580.4795946276417</v>
      </c>
      <c r="H168" s="189">
        <f t="shared" si="29"/>
        <v>7399.7159424762531</v>
      </c>
      <c r="I168" s="189">
        <f t="shared" si="30"/>
        <v>1967.8806597333967</v>
      </c>
      <c r="J168" s="88">
        <f t="shared" si="31"/>
        <v>2609.4097548064842</v>
      </c>
      <c r="K168" s="189">
        <f t="shared" si="36"/>
        <v>1664.1379048727836</v>
      </c>
      <c r="L168" s="88">
        <f t="shared" si="32"/>
        <v>2206.6468618613108</v>
      </c>
      <c r="M168" s="89">
        <f t="shared" si="37"/>
        <v>9606.3628043375647</v>
      </c>
      <c r="N168" s="89">
        <f t="shared" si="38"/>
        <v>42467.029804337566</v>
      </c>
      <c r="O168" s="89">
        <f t="shared" si="39"/>
        <v>32026.41765032999</v>
      </c>
      <c r="P168" s="90">
        <f t="shared" si="33"/>
        <v>0.94807798090965067</v>
      </c>
      <c r="Q168" s="227">
        <f>SUMIFS([1]sep25!$Q$7:$Q$363,[1]sep25!$B$7:$B$363,B168)</f>
        <v>1954.6998086753138</v>
      </c>
      <c r="R168" s="90">
        <f t="shared" si="40"/>
        <v>0.15507283208548636</v>
      </c>
      <c r="S168" s="90">
        <f t="shared" si="40"/>
        <v>0.18556117984038226</v>
      </c>
      <c r="T168" s="92">
        <v>1326</v>
      </c>
      <c r="U168" s="1">
        <f>SUMIFS([1]sep25!$U$7:$U$363,[1]sep25!$B$7:$B$363,B168)</f>
        <v>28449</v>
      </c>
      <c r="V168" s="1">
        <f>SUMIFS([1]sep25!$V$7:$V$363,[1]sep25!$B$7:$B$363,B168)</f>
        <v>20903.012490815578</v>
      </c>
      <c r="W168" s="196"/>
      <c r="X168" s="89">
        <v>0</v>
      </c>
      <c r="Y168" s="89">
        <f t="shared" si="41"/>
        <v>0</v>
      </c>
    </row>
    <row r="169" spans="2:25">
      <c r="B169" s="200">
        <v>3426</v>
      </c>
      <c r="C169" t="s">
        <v>196</v>
      </c>
      <c r="D169" s="1">
        <f>SUMIFS([1]sep25!$D$7:$D$363,[1]sep25!$B$7:$B$363,B169)</f>
        <v>40036.906000000003</v>
      </c>
      <c r="E169" s="86">
        <f t="shared" si="34"/>
        <v>24929.580323785802</v>
      </c>
      <c r="F169" s="87">
        <f t="shared" si="28"/>
        <v>0.7379903190032947</v>
      </c>
      <c r="G169" s="189">
        <f t="shared" si="35"/>
        <v>5488.8558873947741</v>
      </c>
      <c r="H169" s="189">
        <f t="shared" si="29"/>
        <v>8815.1025551560069</v>
      </c>
      <c r="I169" s="189">
        <f t="shared" si="30"/>
        <v>1916.1575991987133</v>
      </c>
      <c r="J169" s="88">
        <f t="shared" si="31"/>
        <v>3077.3491043131339</v>
      </c>
      <c r="K169" s="189">
        <f t="shared" si="36"/>
        <v>1612.4148443381</v>
      </c>
      <c r="L169" s="88">
        <f t="shared" si="32"/>
        <v>2589.5382400069884</v>
      </c>
      <c r="M169" s="89">
        <f t="shared" si="37"/>
        <v>11404.640795162995</v>
      </c>
      <c r="N169" s="89">
        <f t="shared" si="38"/>
        <v>51441.546795162998</v>
      </c>
      <c r="O169" s="89">
        <f t="shared" si="39"/>
        <v>32030.85105551868</v>
      </c>
      <c r="P169" s="90">
        <f t="shared" si="33"/>
        <v>0.94820922299503585</v>
      </c>
      <c r="Q169" s="227">
        <f>SUMIFS([1]sep25!$Q$7:$Q$363,[1]sep25!$B$7:$B$363,B169)</f>
        <v>2283.6970800848831</v>
      </c>
      <c r="R169" s="90">
        <f t="shared" si="40"/>
        <v>0.19688218588383016</v>
      </c>
      <c r="S169" s="90">
        <f t="shared" si="40"/>
        <v>0.1953916725763781</v>
      </c>
      <c r="T169" s="92">
        <v>1606</v>
      </c>
      <c r="U169" s="1">
        <f>SUMIFS([1]sep25!$U$7:$U$363,[1]sep25!$B$7:$B$363,B169)</f>
        <v>33451</v>
      </c>
      <c r="V169" s="1">
        <f>SUMIFS([1]sep25!$V$7:$V$363,[1]sep25!$B$7:$B$363,B169)</f>
        <v>20854.738154613467</v>
      </c>
      <c r="W169" s="196"/>
      <c r="X169" s="89">
        <v>0</v>
      </c>
      <c r="Y169" s="89">
        <f t="shared" si="41"/>
        <v>0</v>
      </c>
    </row>
    <row r="170" spans="2:25">
      <c r="B170" s="200">
        <v>3427</v>
      </c>
      <c r="C170" t="s">
        <v>197</v>
      </c>
      <c r="D170" s="1">
        <f>SUMIFS([1]sep25!$D$7:$D$363,[1]sep25!$B$7:$B$363,B170)</f>
        <v>156143.83499999999</v>
      </c>
      <c r="E170" s="86">
        <f t="shared" si="34"/>
        <v>27288.331876966095</v>
      </c>
      <c r="F170" s="87">
        <f t="shared" si="28"/>
        <v>0.80781643675467019</v>
      </c>
      <c r="G170" s="189">
        <f t="shared" si="35"/>
        <v>4026.4299244229924</v>
      </c>
      <c r="H170" s="189">
        <f t="shared" si="29"/>
        <v>23039.232027548362</v>
      </c>
      <c r="I170" s="189">
        <f t="shared" si="30"/>
        <v>1090.5945555856108</v>
      </c>
      <c r="J170" s="88">
        <f t="shared" si="31"/>
        <v>6240.3820470608653</v>
      </c>
      <c r="K170" s="189">
        <f t="shared" si="36"/>
        <v>786.85180072499759</v>
      </c>
      <c r="L170" s="88">
        <f t="shared" si="32"/>
        <v>4502.366003748436</v>
      </c>
      <c r="M170" s="89">
        <f t="shared" si="37"/>
        <v>27541.598031296799</v>
      </c>
      <c r="N170" s="89">
        <f t="shared" si="38"/>
        <v>183685.43303129679</v>
      </c>
      <c r="O170" s="89">
        <f t="shared" si="39"/>
        <v>32101.613602114085</v>
      </c>
      <c r="P170" s="90">
        <f t="shared" si="33"/>
        <v>0.95030400652757707</v>
      </c>
      <c r="Q170" s="227">
        <f>SUMIFS([1]sep25!$Q$7:$Q$363,[1]sep25!$B$7:$B$363,B170)</f>
        <v>5336.8951128055487</v>
      </c>
      <c r="R170" s="90">
        <f t="shared" si="40"/>
        <v>0.13472500999236942</v>
      </c>
      <c r="S170" s="90">
        <f t="shared" si="40"/>
        <v>0.12877573521086447</v>
      </c>
      <c r="T170" s="92">
        <v>5722</v>
      </c>
      <c r="U170" s="1">
        <f>SUMIFS([1]sep25!$U$7:$U$363,[1]sep25!$B$7:$B$363,B170)</f>
        <v>137605</v>
      </c>
      <c r="V170" s="1">
        <f>SUMIFS([1]sep25!$V$7:$V$363,[1]sep25!$B$7:$B$363,B170)</f>
        <v>24175.158116654955</v>
      </c>
      <c r="W170" s="196"/>
      <c r="X170" s="89">
        <v>0</v>
      </c>
      <c r="Y170" s="89">
        <f t="shared" si="41"/>
        <v>0</v>
      </c>
    </row>
    <row r="171" spans="2:25">
      <c r="B171" s="200">
        <v>3428</v>
      </c>
      <c r="C171" t="s">
        <v>198</v>
      </c>
      <c r="D171" s="1">
        <f>SUMIFS([1]sep25!$D$7:$D$363,[1]sep25!$B$7:$B$363,B171)</f>
        <v>72133.495999999999</v>
      </c>
      <c r="E171" s="86">
        <f t="shared" si="34"/>
        <v>28749.898764447986</v>
      </c>
      <c r="F171" s="87">
        <f t="shared" si="28"/>
        <v>0.85108319855042647</v>
      </c>
      <c r="G171" s="189">
        <f t="shared" si="35"/>
        <v>3120.2584541842198</v>
      </c>
      <c r="H171" s="189">
        <f t="shared" si="29"/>
        <v>7828.7284615482076</v>
      </c>
      <c r="I171" s="189">
        <f t="shared" si="30"/>
        <v>579.04614496694899</v>
      </c>
      <c r="J171" s="88">
        <f t="shared" si="31"/>
        <v>1452.8267777220751</v>
      </c>
      <c r="K171" s="189">
        <f t="shared" si="36"/>
        <v>275.30339010633577</v>
      </c>
      <c r="L171" s="88">
        <f t="shared" si="32"/>
        <v>690.7362057767964</v>
      </c>
      <c r="M171" s="89">
        <f t="shared" si="37"/>
        <v>8519.4646673250045</v>
      </c>
      <c r="N171" s="89">
        <f t="shared" si="38"/>
        <v>80652.960667325009</v>
      </c>
      <c r="O171" s="89">
        <f t="shared" si="39"/>
        <v>32145.460608738547</v>
      </c>
      <c r="P171" s="90">
        <f t="shared" si="33"/>
        <v>0.9516020093814499</v>
      </c>
      <c r="Q171" s="227">
        <f>SUMIFS([1]sep25!$Q$7:$Q$363,[1]sep25!$B$7:$B$363,B171)</f>
        <v>3147.7982606307387</v>
      </c>
      <c r="R171" s="90">
        <f t="shared" si="40"/>
        <v>0.18535340322739671</v>
      </c>
      <c r="S171" s="90">
        <f t="shared" si="40"/>
        <v>0.19338489300613962</v>
      </c>
      <c r="T171" s="92">
        <v>2509</v>
      </c>
      <c r="U171" s="1">
        <f>SUMIFS([1]sep25!$U$7:$U$363,[1]sep25!$B$7:$B$363,B171)</f>
        <v>60854</v>
      </c>
      <c r="V171" s="1">
        <f>SUMIFS([1]sep25!$V$7:$V$363,[1]sep25!$B$7:$B$363,B171)</f>
        <v>24091.053048297701</v>
      </c>
      <c r="W171" s="196"/>
      <c r="X171" s="89">
        <v>0</v>
      </c>
      <c r="Y171" s="89">
        <f t="shared" si="41"/>
        <v>0</v>
      </c>
    </row>
    <row r="172" spans="2:25">
      <c r="B172" s="200">
        <v>3429</v>
      </c>
      <c r="C172" t="s">
        <v>199</v>
      </c>
      <c r="D172" s="1">
        <f>SUMIFS([1]sep25!$D$7:$D$363,[1]sep25!$B$7:$B$363,B172)</f>
        <v>42134.137999999999</v>
      </c>
      <c r="E172" s="86">
        <f t="shared" si="34"/>
        <v>27359.829870129866</v>
      </c>
      <c r="F172" s="87">
        <f t="shared" si="28"/>
        <v>0.80993299171057864</v>
      </c>
      <c r="G172" s="189">
        <f t="shared" si="35"/>
        <v>3982.1011686614538</v>
      </c>
      <c r="H172" s="189">
        <f t="shared" si="29"/>
        <v>6132.4357997386387</v>
      </c>
      <c r="I172" s="189">
        <f t="shared" si="30"/>
        <v>1065.5702579782908</v>
      </c>
      <c r="J172" s="88">
        <f t="shared" si="31"/>
        <v>1640.9781972865678</v>
      </c>
      <c r="K172" s="189">
        <f t="shared" si="36"/>
        <v>761.82750311767757</v>
      </c>
      <c r="L172" s="88">
        <f t="shared" si="32"/>
        <v>1173.2143548012234</v>
      </c>
      <c r="M172" s="89">
        <f t="shared" si="37"/>
        <v>7305.6501545398623</v>
      </c>
      <c r="N172" s="89">
        <f t="shared" si="38"/>
        <v>49439.788154539863</v>
      </c>
      <c r="O172" s="89">
        <f t="shared" si="39"/>
        <v>32103.758541909003</v>
      </c>
      <c r="P172" s="90">
        <f t="shared" si="33"/>
        <v>0.9503675031762544</v>
      </c>
      <c r="Q172" s="227">
        <f>SUMIFS([1]sep25!$Q$7:$Q$363,[1]sep25!$B$7:$B$363,B172)</f>
        <v>841.03553775263572</v>
      </c>
      <c r="R172" s="90">
        <f t="shared" si="40"/>
        <v>0.21026420405583957</v>
      </c>
      <c r="S172" s="90">
        <f t="shared" si="40"/>
        <v>0.2039771172815234</v>
      </c>
      <c r="T172" s="92">
        <v>1540</v>
      </c>
      <c r="U172" s="1">
        <f>SUMIFS([1]sep25!$U$7:$U$363,[1]sep25!$B$7:$B$363,B172)</f>
        <v>34814</v>
      </c>
      <c r="V172" s="1">
        <f>SUMIFS([1]sep25!$V$7:$V$363,[1]sep25!$B$7:$B$363,B172)</f>
        <v>22724.543080939948</v>
      </c>
      <c r="W172" s="196"/>
      <c r="X172" s="89">
        <v>0</v>
      </c>
      <c r="Y172" s="89">
        <f t="shared" si="41"/>
        <v>0</v>
      </c>
    </row>
    <row r="173" spans="2:25">
      <c r="B173" s="200">
        <v>3430</v>
      </c>
      <c r="C173" t="s">
        <v>200</v>
      </c>
      <c r="D173" s="1">
        <f>SUMIFS([1]sep25!$D$7:$D$363,[1]sep25!$B$7:$B$363,B173)</f>
        <v>52597.832999999999</v>
      </c>
      <c r="E173" s="86">
        <f t="shared" si="34"/>
        <v>27756.112401055409</v>
      </c>
      <c r="F173" s="87">
        <f t="shared" si="28"/>
        <v>0.82166414272133759</v>
      </c>
      <c r="G173" s="189">
        <f t="shared" si="35"/>
        <v>3736.4059994876175</v>
      </c>
      <c r="H173" s="189">
        <f t="shared" si="29"/>
        <v>7080.4893690290346</v>
      </c>
      <c r="I173" s="189">
        <f t="shared" si="30"/>
        <v>926.87137215435098</v>
      </c>
      <c r="J173" s="88">
        <f t="shared" si="31"/>
        <v>1756.4212502324951</v>
      </c>
      <c r="K173" s="189">
        <f t="shared" si="36"/>
        <v>623.12861729373776</v>
      </c>
      <c r="L173" s="88">
        <f t="shared" si="32"/>
        <v>1180.8287297716331</v>
      </c>
      <c r="M173" s="89">
        <f t="shared" si="37"/>
        <v>8261.3180988006679</v>
      </c>
      <c r="N173" s="89">
        <f t="shared" si="38"/>
        <v>60859.151098800663</v>
      </c>
      <c r="O173" s="89">
        <f t="shared" si="39"/>
        <v>32115.647017836764</v>
      </c>
      <c r="P173" s="90">
        <f t="shared" si="33"/>
        <v>0.95071943770657708</v>
      </c>
      <c r="Q173" s="227">
        <f>SUMIFS([1]sep25!$Q$7:$Q$363,[1]sep25!$B$7:$B$363,B173)</f>
        <v>1152.6047095397589</v>
      </c>
      <c r="R173" s="90">
        <f t="shared" si="40"/>
        <v>0.19153281380966403</v>
      </c>
      <c r="S173" s="90">
        <f t="shared" si="40"/>
        <v>0.18901770496784931</v>
      </c>
      <c r="T173" s="92">
        <v>1895</v>
      </c>
      <c r="U173" s="1">
        <f>SUMIFS([1]sep25!$U$7:$U$363,[1]sep25!$B$7:$B$363,B173)</f>
        <v>44143</v>
      </c>
      <c r="V173" s="1">
        <f>SUMIFS([1]sep25!$V$7:$V$363,[1]sep25!$B$7:$B$363,B173)</f>
        <v>23343.733474352197</v>
      </c>
      <c r="W173" s="196"/>
      <c r="X173" s="89">
        <v>0</v>
      </c>
      <c r="Y173" s="89">
        <f t="shared" si="41"/>
        <v>0</v>
      </c>
    </row>
    <row r="174" spans="2:25">
      <c r="B174" s="200">
        <v>3431</v>
      </c>
      <c r="C174" t="s">
        <v>201</v>
      </c>
      <c r="D174" s="1">
        <f>SUMIFS([1]sep25!$D$7:$D$363,[1]sep25!$B$7:$B$363,B174)</f>
        <v>68501.150999999998</v>
      </c>
      <c r="E174" s="86">
        <f t="shared" si="34"/>
        <v>27226.212639109697</v>
      </c>
      <c r="F174" s="87">
        <f t="shared" si="28"/>
        <v>0.80597752107432308</v>
      </c>
      <c r="G174" s="189">
        <f t="shared" si="35"/>
        <v>4064.9438518939587</v>
      </c>
      <c r="H174" s="189">
        <f t="shared" si="29"/>
        <v>10227.3987313652</v>
      </c>
      <c r="I174" s="189">
        <f t="shared" si="30"/>
        <v>1112.3362888353499</v>
      </c>
      <c r="J174" s="88">
        <f t="shared" si="31"/>
        <v>2798.6381027097405</v>
      </c>
      <c r="K174" s="189">
        <f t="shared" si="36"/>
        <v>808.59353397473672</v>
      </c>
      <c r="L174" s="88">
        <f t="shared" si="32"/>
        <v>2034.4213314804376</v>
      </c>
      <c r="M174" s="89">
        <f t="shared" si="37"/>
        <v>12261.820062845638</v>
      </c>
      <c r="N174" s="89">
        <f t="shared" si="38"/>
        <v>80762.971062845638</v>
      </c>
      <c r="O174" s="89">
        <f t="shared" si="39"/>
        <v>32099.750024978392</v>
      </c>
      <c r="P174" s="90">
        <f t="shared" si="33"/>
        <v>0.95024883905716662</v>
      </c>
      <c r="Q174" s="227">
        <f>SUMIFS([1]sep25!$Q$7:$Q$363,[1]sep25!$B$7:$B$363,B174)</f>
        <v>2663.4721546659857</v>
      </c>
      <c r="R174" s="90">
        <f t="shared" si="40"/>
        <v>0.20702620171976316</v>
      </c>
      <c r="S174" s="90">
        <f t="shared" si="40"/>
        <v>0.20078957985078172</v>
      </c>
      <c r="T174" s="92">
        <v>2516</v>
      </c>
      <c r="U174" s="1">
        <f>SUMIFS([1]sep25!$U$7:$U$363,[1]sep25!$B$7:$B$363,B174)</f>
        <v>56752</v>
      </c>
      <c r="V174" s="1">
        <f>SUMIFS([1]sep25!$V$7:$V$363,[1]sep25!$B$7:$B$363,B174)</f>
        <v>22673.591689972036</v>
      </c>
      <c r="W174" s="196"/>
      <c r="X174" s="89">
        <v>0</v>
      </c>
      <c r="Y174" s="89">
        <f t="shared" si="41"/>
        <v>0</v>
      </c>
    </row>
    <row r="175" spans="2:25">
      <c r="B175" s="200">
        <v>3432</v>
      </c>
      <c r="C175" t="s">
        <v>202</v>
      </c>
      <c r="D175" s="1">
        <f>SUMIFS([1]sep25!$D$7:$D$363,[1]sep25!$B$7:$B$363,B175)</f>
        <v>56476.849000000002</v>
      </c>
      <c r="E175" s="86">
        <f t="shared" si="34"/>
        <v>28153.962612163512</v>
      </c>
      <c r="F175" s="87">
        <f t="shared" si="28"/>
        <v>0.83344170176556498</v>
      </c>
      <c r="G175" s="189">
        <f t="shared" si="35"/>
        <v>3489.7388686005934</v>
      </c>
      <c r="H175" s="189">
        <f t="shared" si="29"/>
        <v>7000.4161704127901</v>
      </c>
      <c r="I175" s="189">
        <f t="shared" si="30"/>
        <v>787.62379826651477</v>
      </c>
      <c r="J175" s="88">
        <f t="shared" si="31"/>
        <v>1579.9733393226286</v>
      </c>
      <c r="K175" s="189">
        <f t="shared" si="36"/>
        <v>483.88104340590155</v>
      </c>
      <c r="L175" s="88">
        <f t="shared" si="32"/>
        <v>970.66537307223848</v>
      </c>
      <c r="M175" s="89">
        <f t="shared" si="37"/>
        <v>7971.0815434850283</v>
      </c>
      <c r="N175" s="89">
        <f t="shared" si="38"/>
        <v>64447.930543485032</v>
      </c>
      <c r="O175" s="89">
        <f t="shared" si="39"/>
        <v>32127.582524170008</v>
      </c>
      <c r="P175" s="90">
        <f t="shared" si="33"/>
        <v>0.9510727644779039</v>
      </c>
      <c r="Q175" s="227">
        <f>SUMIFS([1]sep25!$Q$7:$Q$363,[1]sep25!$B$7:$B$363,B175)</f>
        <v>1906.3021520985421</v>
      </c>
      <c r="R175" s="90">
        <f t="shared" si="40"/>
        <v>0.13974913222473365</v>
      </c>
      <c r="S175" s="90">
        <f t="shared" si="40"/>
        <v>0.12668122093800957</v>
      </c>
      <c r="T175" s="92">
        <v>2006</v>
      </c>
      <c r="U175" s="1">
        <f>SUMIFS([1]sep25!$U$7:$U$363,[1]sep25!$B$7:$B$363,B175)</f>
        <v>49552</v>
      </c>
      <c r="V175" s="1">
        <f>SUMIFS([1]sep25!$V$7:$V$363,[1]sep25!$B$7:$B$363,B175)</f>
        <v>24988.401412002015</v>
      </c>
      <c r="W175" s="196"/>
      <c r="X175" s="89">
        <v>0</v>
      </c>
      <c r="Y175" s="89">
        <f t="shared" si="41"/>
        <v>0</v>
      </c>
    </row>
    <row r="176" spans="2:25">
      <c r="B176" s="200">
        <v>3433</v>
      </c>
      <c r="C176" t="s">
        <v>203</v>
      </c>
      <c r="D176" s="1">
        <f>SUMIFS([1]sep25!$D$7:$D$363,[1]sep25!$B$7:$B$363,B176)</f>
        <v>70881.433000000005</v>
      </c>
      <c r="E176" s="86">
        <f t="shared" si="34"/>
        <v>32529.340523175768</v>
      </c>
      <c r="F176" s="87">
        <f t="shared" si="28"/>
        <v>0.96296600575984703</v>
      </c>
      <c r="G176" s="189">
        <f t="shared" si="35"/>
        <v>777.00456377299486</v>
      </c>
      <c r="H176" s="189">
        <f t="shared" si="29"/>
        <v>1693.0929444613557</v>
      </c>
      <c r="I176" s="189">
        <f t="shared" si="30"/>
        <v>0</v>
      </c>
      <c r="J176" s="88">
        <f t="shared" si="31"/>
        <v>0</v>
      </c>
      <c r="K176" s="189">
        <f t="shared" si="36"/>
        <v>-303.74275486061322</v>
      </c>
      <c r="L176" s="88">
        <f t="shared" si="32"/>
        <v>-661.85546284127622</v>
      </c>
      <c r="M176" s="89">
        <f t="shared" si="37"/>
        <v>1031.2374816200795</v>
      </c>
      <c r="N176" s="89">
        <f t="shared" si="38"/>
        <v>71912.67048162008</v>
      </c>
      <c r="O176" s="89">
        <f t="shared" si="39"/>
        <v>33002.60233208815</v>
      </c>
      <c r="P176" s="90">
        <f t="shared" si="33"/>
        <v>0.97697597419072779</v>
      </c>
      <c r="Q176" s="227">
        <f>SUMIFS([1]sep25!$Q$7:$Q$363,[1]sep25!$B$7:$B$363,B176)</f>
        <v>1643.0572426688323</v>
      </c>
      <c r="R176" s="90">
        <f t="shared" si="40"/>
        <v>0.10894322413091781</v>
      </c>
      <c r="S176" s="90">
        <f t="shared" si="40"/>
        <v>8.9604150006560246E-2</v>
      </c>
      <c r="T176" s="92">
        <v>2179</v>
      </c>
      <c r="U176" s="1">
        <f>SUMIFS([1]sep25!$U$7:$U$363,[1]sep25!$B$7:$B$363,B176)</f>
        <v>63918</v>
      </c>
      <c r="V176" s="1">
        <f>SUMIFS([1]sep25!$V$7:$V$363,[1]sep25!$B$7:$B$363,B176)</f>
        <v>29854.273703876694</v>
      </c>
      <c r="W176" s="196"/>
      <c r="X176" s="89">
        <v>0</v>
      </c>
      <c r="Y176" s="89">
        <f t="shared" si="41"/>
        <v>0</v>
      </c>
    </row>
    <row r="177" spans="2:25">
      <c r="B177" s="200">
        <v>3434</v>
      </c>
      <c r="C177" t="s">
        <v>204</v>
      </c>
      <c r="D177" s="1">
        <f>SUMIFS([1]sep25!$D$7:$D$363,[1]sep25!$B$7:$B$363,B177)</f>
        <v>63238.446000000004</v>
      </c>
      <c r="E177" s="86">
        <f t="shared" si="34"/>
        <v>28550.088487584653</v>
      </c>
      <c r="F177" s="87">
        <f t="shared" si="28"/>
        <v>0.84516821530372443</v>
      </c>
      <c r="G177" s="189">
        <f t="shared" si="35"/>
        <v>3244.1408258394858</v>
      </c>
      <c r="H177" s="189">
        <f t="shared" si="29"/>
        <v>7185.7719292344609</v>
      </c>
      <c r="I177" s="189">
        <f t="shared" si="30"/>
        <v>648.9797418691154</v>
      </c>
      <c r="J177" s="88">
        <f t="shared" si="31"/>
        <v>1437.4901282400906</v>
      </c>
      <c r="K177" s="189">
        <f t="shared" si="36"/>
        <v>345.23698700850218</v>
      </c>
      <c r="L177" s="88">
        <f t="shared" si="32"/>
        <v>764.69992622383234</v>
      </c>
      <c r="M177" s="89">
        <f t="shared" si="37"/>
        <v>7950.4718554582932</v>
      </c>
      <c r="N177" s="89">
        <f t="shared" si="38"/>
        <v>71188.91785545829</v>
      </c>
      <c r="O177" s="89">
        <f t="shared" si="39"/>
        <v>32139.466300432636</v>
      </c>
      <c r="P177" s="90">
        <f t="shared" si="33"/>
        <v>0.9514245598840485</v>
      </c>
      <c r="Q177" s="227">
        <f>SUMIFS([1]sep25!$Q$7:$Q$363,[1]sep25!$B$7:$B$363,B177)</f>
        <v>1425.4110511506842</v>
      </c>
      <c r="R177" s="90">
        <f t="shared" si="40"/>
        <v>0.16570712824199532</v>
      </c>
      <c r="S177" s="90">
        <f t="shared" si="40"/>
        <v>0.16412829240238985</v>
      </c>
      <c r="T177" s="92">
        <v>2215</v>
      </c>
      <c r="U177" s="1">
        <f>SUMIFS([1]sep25!$U$7:$U$363,[1]sep25!$B$7:$B$363,B177)</f>
        <v>54249</v>
      </c>
      <c r="V177" s="1">
        <f>SUMIFS([1]sep25!$V$7:$V$363,[1]sep25!$B$7:$B$363,B177)</f>
        <v>24524.864376130201</v>
      </c>
      <c r="W177" s="196"/>
      <c r="X177" s="89">
        <v>0</v>
      </c>
      <c r="Y177" s="89">
        <f t="shared" si="41"/>
        <v>0</v>
      </c>
    </row>
    <row r="178" spans="2:25">
      <c r="B178" s="200">
        <v>3435</v>
      </c>
      <c r="C178" t="s">
        <v>205</v>
      </c>
      <c r="D178" s="1">
        <f>SUMIFS([1]sep25!$D$7:$D$363,[1]sep25!$B$7:$B$363,B178)</f>
        <v>94355.414000000004</v>
      </c>
      <c r="E178" s="86">
        <f t="shared" si="34"/>
        <v>26737.153301218477</v>
      </c>
      <c r="F178" s="87">
        <f t="shared" si="28"/>
        <v>0.79149989842306967</v>
      </c>
      <c r="G178" s="189">
        <f t="shared" si="35"/>
        <v>4368.1606413865147</v>
      </c>
      <c r="H178" s="189">
        <f t="shared" si="29"/>
        <v>15415.238903453012</v>
      </c>
      <c r="I178" s="189">
        <f t="shared" si="30"/>
        <v>1283.5070570972769</v>
      </c>
      <c r="J178" s="88">
        <f t="shared" si="31"/>
        <v>4529.4964044962899</v>
      </c>
      <c r="K178" s="189">
        <f t="shared" si="36"/>
        <v>979.76430223666364</v>
      </c>
      <c r="L178" s="88">
        <f t="shared" si="32"/>
        <v>3457.5882225931859</v>
      </c>
      <c r="M178" s="89">
        <f t="shared" si="37"/>
        <v>18872.827126046199</v>
      </c>
      <c r="N178" s="89">
        <f t="shared" si="38"/>
        <v>113228.2411260462</v>
      </c>
      <c r="O178" s="89">
        <f t="shared" si="39"/>
        <v>32085.078244841654</v>
      </c>
      <c r="P178" s="90">
        <f t="shared" si="33"/>
        <v>0.94981451037762898</v>
      </c>
      <c r="Q178" s="227">
        <f>SUMIFS([1]sep25!$Q$7:$Q$363,[1]sep25!$B$7:$B$363,B178)</f>
        <v>3980.6308157655949</v>
      </c>
      <c r="R178" s="90">
        <f t="shared" si="40"/>
        <v>0.15616049307078708</v>
      </c>
      <c r="S178" s="90">
        <f t="shared" si="40"/>
        <v>0.15681572712750061</v>
      </c>
      <c r="T178" s="92">
        <v>3529</v>
      </c>
      <c r="U178" s="1">
        <f>SUMIFS([1]sep25!$U$7:$U$363,[1]sep25!$B$7:$B$363,B178)</f>
        <v>81611</v>
      </c>
      <c r="V178" s="1">
        <f>SUMIFS([1]sep25!$V$7:$V$363,[1]sep25!$B$7:$B$363,B178)</f>
        <v>23112.715944491643</v>
      </c>
      <c r="W178" s="196"/>
      <c r="X178" s="89">
        <v>0</v>
      </c>
      <c r="Y178" s="89">
        <f t="shared" si="41"/>
        <v>0</v>
      </c>
    </row>
    <row r="179" spans="2:25">
      <c r="B179" s="200">
        <v>3436</v>
      </c>
      <c r="C179" t="s">
        <v>206</v>
      </c>
      <c r="D179" s="1">
        <f>SUMIFS([1]sep25!$D$7:$D$363,[1]sep25!$B$7:$B$363,B179)</f>
        <v>173008.81299999999</v>
      </c>
      <c r="E179" s="86">
        <f t="shared" si="34"/>
        <v>31155.918062308661</v>
      </c>
      <c r="F179" s="87">
        <f t="shared" si="28"/>
        <v>0.92230858325785092</v>
      </c>
      <c r="G179" s="189">
        <f t="shared" si="35"/>
        <v>1628.5264895106009</v>
      </c>
      <c r="H179" s="189">
        <f t="shared" si="29"/>
        <v>9043.2075962523668</v>
      </c>
      <c r="I179" s="189">
        <f t="shared" si="30"/>
        <v>0</v>
      </c>
      <c r="J179" s="88">
        <f t="shared" si="31"/>
        <v>0</v>
      </c>
      <c r="K179" s="189">
        <f t="shared" si="36"/>
        <v>-303.74275486061322</v>
      </c>
      <c r="L179" s="88">
        <f t="shared" si="32"/>
        <v>-1686.6835177409851</v>
      </c>
      <c r="M179" s="89">
        <f t="shared" si="37"/>
        <v>7356.524078511382</v>
      </c>
      <c r="N179" s="89">
        <f t="shared" si="38"/>
        <v>180365.33707851137</v>
      </c>
      <c r="O179" s="89">
        <f t="shared" si="39"/>
        <v>32480.701796958649</v>
      </c>
      <c r="P179" s="90">
        <f t="shared" si="33"/>
        <v>0.96152615363996929</v>
      </c>
      <c r="Q179" s="227">
        <f>SUMIFS([1]sep25!$Q$7:$Q$363,[1]sep25!$B$7:$B$363,B179)</f>
        <v>3798.9869415879002</v>
      </c>
      <c r="R179" s="90">
        <f t="shared" si="40"/>
        <v>0.13421627025751295</v>
      </c>
      <c r="S179" s="90">
        <f t="shared" si="40"/>
        <v>0.14095661546163646</v>
      </c>
      <c r="T179" s="92">
        <v>5553</v>
      </c>
      <c r="U179" s="1">
        <f>SUMIFS([1]sep25!$U$7:$U$363,[1]sep25!$B$7:$B$363,B179)</f>
        <v>152536</v>
      </c>
      <c r="V179" s="1">
        <f>SUMIFS([1]sep25!$V$7:$V$363,[1]sep25!$B$7:$B$363,B179)</f>
        <v>27306.838524883638</v>
      </c>
      <c r="W179" s="196"/>
      <c r="X179" s="89">
        <v>0</v>
      </c>
      <c r="Y179" s="89">
        <f t="shared" si="41"/>
        <v>0</v>
      </c>
    </row>
    <row r="180" spans="2:25">
      <c r="B180" s="200">
        <v>3437</v>
      </c>
      <c r="C180" t="s">
        <v>207</v>
      </c>
      <c r="D180" s="1">
        <f>SUMIFS([1]sep25!$D$7:$D$363,[1]sep25!$B$7:$B$363,B180)</f>
        <v>139666.99</v>
      </c>
      <c r="E180" s="86">
        <f t="shared" si="34"/>
        <v>24838.518584385558</v>
      </c>
      <c r="F180" s="87">
        <f t="shared" si="28"/>
        <v>0.73529461850468414</v>
      </c>
      <c r="G180" s="189">
        <f t="shared" si="35"/>
        <v>5545.3141658229251</v>
      </c>
      <c r="H180" s="189">
        <f t="shared" si="29"/>
        <v>31181.301554422309</v>
      </c>
      <c r="I180" s="189">
        <f t="shared" si="30"/>
        <v>1948.0292079887986</v>
      </c>
      <c r="J180" s="88">
        <f t="shared" si="31"/>
        <v>10953.768236521015</v>
      </c>
      <c r="K180" s="189">
        <f t="shared" si="36"/>
        <v>1644.2864531281853</v>
      </c>
      <c r="L180" s="88">
        <f t="shared" si="32"/>
        <v>9245.8227259397863</v>
      </c>
      <c r="M180" s="89">
        <f t="shared" si="37"/>
        <v>40427.124280362099</v>
      </c>
      <c r="N180" s="89">
        <f t="shared" si="38"/>
        <v>180094.11428036209</v>
      </c>
      <c r="O180" s="89">
        <f t="shared" si="39"/>
        <v>32028.119203336671</v>
      </c>
      <c r="P180" s="90">
        <f t="shared" si="33"/>
        <v>0.9481283519800775</v>
      </c>
      <c r="Q180" s="227">
        <f>SUMIFS([1]sep25!$Q$7:$Q$363,[1]sep25!$B$7:$B$363,B180)</f>
        <v>8612.1171743071754</v>
      </c>
      <c r="R180" s="90">
        <f t="shared" si="40"/>
        <v>0.17034800315071469</v>
      </c>
      <c r="S180" s="90">
        <f t="shared" si="40"/>
        <v>0.19803007400596009</v>
      </c>
      <c r="T180" s="92">
        <v>5623</v>
      </c>
      <c r="U180" s="1">
        <f>SUMIFS([1]sep25!$U$7:$U$363,[1]sep25!$B$7:$B$363,B180)</f>
        <v>119338</v>
      </c>
      <c r="V180" s="1">
        <f>SUMIFS([1]sep25!$V$7:$V$363,[1]sep25!$B$7:$B$363,B180)</f>
        <v>20732.800555941627</v>
      </c>
      <c r="W180" s="196"/>
      <c r="X180" s="89">
        <v>0</v>
      </c>
      <c r="Y180" s="89">
        <f t="shared" si="41"/>
        <v>0</v>
      </c>
    </row>
    <row r="181" spans="2:25">
      <c r="B181" s="200">
        <v>3438</v>
      </c>
      <c r="C181" t="s">
        <v>208</v>
      </c>
      <c r="D181" s="1">
        <f>SUMIFS([1]sep25!$D$7:$D$363,[1]sep25!$B$7:$B$363,B181)</f>
        <v>91949.933999999994</v>
      </c>
      <c r="E181" s="86">
        <f t="shared" si="34"/>
        <v>29395.758951406649</v>
      </c>
      <c r="F181" s="87">
        <f t="shared" si="28"/>
        <v>0.87020259643898146</v>
      </c>
      <c r="G181" s="189">
        <f t="shared" si="35"/>
        <v>2719.8251382698481</v>
      </c>
      <c r="H181" s="189">
        <f t="shared" si="29"/>
        <v>8507.6130325080849</v>
      </c>
      <c r="I181" s="189">
        <f t="shared" si="30"/>
        <v>352.99507953141671</v>
      </c>
      <c r="J181" s="88">
        <f t="shared" si="31"/>
        <v>1104.1686087742717</v>
      </c>
      <c r="K181" s="189">
        <f t="shared" si="36"/>
        <v>49.252324670803489</v>
      </c>
      <c r="L181" s="88">
        <f t="shared" si="32"/>
        <v>154.06127157027333</v>
      </c>
      <c r="M181" s="89">
        <f t="shared" si="37"/>
        <v>8661.6743040783585</v>
      </c>
      <c r="N181" s="89">
        <f t="shared" si="38"/>
        <v>100611.60830407836</v>
      </c>
      <c r="O181" s="89">
        <f t="shared" si="39"/>
        <v>32164.836414347297</v>
      </c>
      <c r="P181" s="90">
        <f t="shared" si="33"/>
        <v>0.95217559131810625</v>
      </c>
      <c r="Q181" s="227">
        <f>SUMIFS([1]sep25!$Q$7:$Q$363,[1]sep25!$B$7:$B$363,B181)</f>
        <v>2668.4728517468939</v>
      </c>
      <c r="R181" s="90">
        <f t="shared" si="40"/>
        <v>9.3574534383102134E-2</v>
      </c>
      <c r="S181" s="90">
        <f t="shared" si="40"/>
        <v>9.0428060339161023E-2</v>
      </c>
      <c r="T181" s="92">
        <v>3128</v>
      </c>
      <c r="U181" s="1">
        <f>SUMIFS([1]sep25!$U$7:$U$363,[1]sep25!$B$7:$B$363,B181)</f>
        <v>84082</v>
      </c>
      <c r="V181" s="1">
        <f>SUMIFS([1]sep25!$V$7:$V$363,[1]sep25!$B$7:$B$363,B181)</f>
        <v>26957.999358768837</v>
      </c>
      <c r="W181" s="196"/>
      <c r="X181" s="89">
        <v>0</v>
      </c>
      <c r="Y181" s="89">
        <f t="shared" si="41"/>
        <v>0</v>
      </c>
    </row>
    <row r="182" spans="2:25">
      <c r="B182" s="200">
        <v>3439</v>
      </c>
      <c r="C182" t="s">
        <v>209</v>
      </c>
      <c r="D182" s="1">
        <f>SUMIFS([1]sep25!$D$7:$D$363,[1]sep25!$B$7:$B$363,B182)</f>
        <v>126213.557</v>
      </c>
      <c r="E182" s="86">
        <f t="shared" si="34"/>
        <v>28381.730829772881</v>
      </c>
      <c r="F182" s="87">
        <f t="shared" si="28"/>
        <v>0.8401843238791018</v>
      </c>
      <c r="G182" s="189">
        <f t="shared" si="35"/>
        <v>3348.5225736827842</v>
      </c>
      <c r="H182" s="189">
        <f t="shared" si="29"/>
        <v>14890.879885167342</v>
      </c>
      <c r="I182" s="189">
        <f t="shared" si="30"/>
        <v>707.90492210323555</v>
      </c>
      <c r="J182" s="88">
        <f t="shared" si="31"/>
        <v>3148.0531885930886</v>
      </c>
      <c r="K182" s="189">
        <f t="shared" si="36"/>
        <v>404.16216724262233</v>
      </c>
      <c r="L182" s="88">
        <f t="shared" si="32"/>
        <v>1797.3091577279415</v>
      </c>
      <c r="M182" s="89">
        <f t="shared" si="37"/>
        <v>16688.189042895283</v>
      </c>
      <c r="N182" s="89">
        <f t="shared" si="38"/>
        <v>142901.74604289528</v>
      </c>
      <c r="O182" s="89">
        <f t="shared" si="39"/>
        <v>32134.415570698289</v>
      </c>
      <c r="P182" s="90">
        <f t="shared" si="33"/>
        <v>0.95127504314130995</v>
      </c>
      <c r="Q182" s="227">
        <f>SUMIFS([1]sep25!$Q$7:$Q$363,[1]sep25!$B$7:$B$363,B182)</f>
        <v>2175.7727063869643</v>
      </c>
      <c r="R182" s="90">
        <f t="shared" si="40"/>
        <v>9.4198052848770683E-2</v>
      </c>
      <c r="S182" s="90">
        <f t="shared" si="40"/>
        <v>8.583224808221844E-2</v>
      </c>
      <c r="T182" s="92">
        <v>4447</v>
      </c>
      <c r="U182" s="1">
        <f>SUMIFS([1]sep25!$U$7:$U$363,[1]sep25!$B$7:$B$363,B182)</f>
        <v>115348</v>
      </c>
      <c r="V182" s="1">
        <f>SUMIFS([1]sep25!$V$7:$V$363,[1]sep25!$B$7:$B$363,B182)</f>
        <v>26138.227962837071</v>
      </c>
      <c r="W182" s="196"/>
      <c r="X182" s="89">
        <v>0</v>
      </c>
      <c r="Y182" s="89">
        <f t="shared" si="41"/>
        <v>0</v>
      </c>
    </row>
    <row r="183" spans="2:25">
      <c r="B183" s="200">
        <v>3440</v>
      </c>
      <c r="C183" t="s">
        <v>210</v>
      </c>
      <c r="D183" s="1">
        <f>SUMIFS([1]sep25!$D$7:$D$363,[1]sep25!$B$7:$B$363,B183)</f>
        <v>156404.43700000001</v>
      </c>
      <c r="E183" s="86">
        <f t="shared" si="34"/>
        <v>30464.440397350994</v>
      </c>
      <c r="F183" s="87">
        <f t="shared" si="28"/>
        <v>0.90183877125468337</v>
      </c>
      <c r="G183" s="189">
        <f t="shared" si="35"/>
        <v>2057.2426417843544</v>
      </c>
      <c r="H183" s="189">
        <f t="shared" si="29"/>
        <v>10561.883722920877</v>
      </c>
      <c r="I183" s="189">
        <f t="shared" si="30"/>
        <v>0</v>
      </c>
      <c r="J183" s="88">
        <f t="shared" si="31"/>
        <v>0</v>
      </c>
      <c r="K183" s="189">
        <f t="shared" si="36"/>
        <v>-303.74275486061322</v>
      </c>
      <c r="L183" s="88">
        <f t="shared" si="32"/>
        <v>-1559.4153034543881</v>
      </c>
      <c r="M183" s="89">
        <f t="shared" si="37"/>
        <v>9002.4684194664878</v>
      </c>
      <c r="N183" s="89">
        <f t="shared" si="38"/>
        <v>165406.90541946649</v>
      </c>
      <c r="O183" s="89">
        <f t="shared" si="39"/>
        <v>32217.940284274733</v>
      </c>
      <c r="P183" s="90">
        <f t="shared" si="33"/>
        <v>0.95374762507876554</v>
      </c>
      <c r="Q183" s="227">
        <f>SUMIFS([1]sep25!$Q$7:$Q$363,[1]sep25!$B$7:$B$363,B183)</f>
        <v>1461.2275857485411</v>
      </c>
      <c r="R183" s="90">
        <f t="shared" si="40"/>
        <v>8.214400271220218E-2</v>
      </c>
      <c r="S183" s="90">
        <f t="shared" si="40"/>
        <v>8.0036203719774851E-2</v>
      </c>
      <c r="T183" s="92">
        <v>5134</v>
      </c>
      <c r="U183" s="1">
        <f>SUMIFS([1]sep25!$U$7:$U$363,[1]sep25!$B$7:$B$363,B183)</f>
        <v>144532</v>
      </c>
      <c r="V183" s="1">
        <f>SUMIFS([1]sep25!$V$7:$V$363,[1]sep25!$B$7:$B$363,B183)</f>
        <v>28206.869633099141</v>
      </c>
      <c r="W183" s="196"/>
      <c r="X183" s="89">
        <v>0</v>
      </c>
      <c r="Y183" s="89">
        <f t="shared" si="41"/>
        <v>0</v>
      </c>
    </row>
    <row r="184" spans="2:25">
      <c r="B184" s="200">
        <v>3441</v>
      </c>
      <c r="C184" t="s">
        <v>211</v>
      </c>
      <c r="D184" s="1">
        <f>SUMIFS([1]sep25!$D$7:$D$363,[1]sep25!$B$7:$B$363,B184)</f>
        <v>178207.34400000001</v>
      </c>
      <c r="E184" s="86">
        <f t="shared" si="34"/>
        <v>28864.163265306124</v>
      </c>
      <c r="F184" s="87">
        <f t="shared" si="28"/>
        <v>0.85446577035243121</v>
      </c>
      <c r="G184" s="189">
        <f t="shared" si="35"/>
        <v>3049.4144636521737</v>
      </c>
      <c r="H184" s="189">
        <f t="shared" si="29"/>
        <v>18827.08489858852</v>
      </c>
      <c r="I184" s="189">
        <f t="shared" si="30"/>
        <v>539.05356966660054</v>
      </c>
      <c r="J184" s="88">
        <f t="shared" si="31"/>
        <v>3328.1167391215918</v>
      </c>
      <c r="K184" s="189">
        <f t="shared" si="36"/>
        <v>235.31081480598732</v>
      </c>
      <c r="L184" s="88">
        <f t="shared" si="32"/>
        <v>1452.8089706121657</v>
      </c>
      <c r="M184" s="89">
        <f t="shared" si="37"/>
        <v>20279.893869200685</v>
      </c>
      <c r="N184" s="89">
        <f t="shared" si="38"/>
        <v>198487.2378692007</v>
      </c>
      <c r="O184" s="89">
        <f t="shared" si="39"/>
        <v>32148.888543764286</v>
      </c>
      <c r="P184" s="90">
        <f t="shared" si="33"/>
        <v>0.95170348653550985</v>
      </c>
      <c r="Q184" s="227">
        <f>SUMIFS([1]sep25!$Q$7:$Q$363,[1]sep25!$B$7:$B$363,B184)</f>
        <v>3489.7149290809684</v>
      </c>
      <c r="R184" s="90">
        <f t="shared" si="40"/>
        <v>0.10065680933852147</v>
      </c>
      <c r="S184" s="90">
        <f t="shared" si="40"/>
        <v>0.10119162800195132</v>
      </c>
      <c r="T184" s="92">
        <v>6174</v>
      </c>
      <c r="U184" s="1">
        <f>SUMIFS([1]sep25!$U$7:$U$363,[1]sep25!$B$7:$B$363,B184)</f>
        <v>161910</v>
      </c>
      <c r="V184" s="1">
        <f>SUMIFS([1]sep25!$V$7:$V$363,[1]sep25!$B$7:$B$363,B184)</f>
        <v>26211.753278290431</v>
      </c>
      <c r="W184" s="196"/>
      <c r="X184" s="89">
        <v>0</v>
      </c>
      <c r="Y184" s="89">
        <f t="shared" si="41"/>
        <v>0</v>
      </c>
    </row>
    <row r="185" spans="2:25">
      <c r="B185" s="200">
        <v>3442</v>
      </c>
      <c r="C185" t="s">
        <v>212</v>
      </c>
      <c r="D185" s="1">
        <f>SUMIFS([1]sep25!$D$7:$D$363,[1]sep25!$B$7:$B$363,B185)</f>
        <v>411728.04100000003</v>
      </c>
      <c r="E185" s="86">
        <f t="shared" si="34"/>
        <v>27768.802927092471</v>
      </c>
      <c r="F185" s="87">
        <f t="shared" si="28"/>
        <v>0.82203982033952339</v>
      </c>
      <c r="G185" s="189">
        <f t="shared" si="35"/>
        <v>3728.5378733446391</v>
      </c>
      <c r="H185" s="189">
        <f t="shared" si="29"/>
        <v>55283.031048080964</v>
      </c>
      <c r="I185" s="189">
        <f t="shared" si="30"/>
        <v>922.42968804137922</v>
      </c>
      <c r="J185" s="88">
        <f t="shared" si="31"/>
        <v>13676.864984589531</v>
      </c>
      <c r="K185" s="189">
        <f t="shared" si="36"/>
        <v>618.686933180766</v>
      </c>
      <c r="L185" s="88">
        <f t="shared" si="32"/>
        <v>9173.2711582712182</v>
      </c>
      <c r="M185" s="89">
        <f t="shared" si="37"/>
        <v>64456.302206352178</v>
      </c>
      <c r="N185" s="89">
        <f t="shared" si="38"/>
        <v>476184.34320635221</v>
      </c>
      <c r="O185" s="89">
        <f t="shared" si="39"/>
        <v>32116.027733617877</v>
      </c>
      <c r="P185" s="90">
        <f t="shared" si="33"/>
        <v>0.95073070803512261</v>
      </c>
      <c r="Q185" s="227">
        <f>SUMIFS([1]sep25!$Q$7:$Q$363,[1]sep25!$B$7:$B$363,B185)</f>
        <v>10493.069288641636</v>
      </c>
      <c r="R185" s="90">
        <f t="shared" si="40"/>
        <v>0.12078147474670492</v>
      </c>
      <c r="S185" s="90">
        <f t="shared" si="40"/>
        <v>0.12176415223855819</v>
      </c>
      <c r="T185" s="92">
        <v>14827</v>
      </c>
      <c r="U185" s="1">
        <f>SUMIFS([1]sep25!$U$7:$U$363,[1]sep25!$B$7:$B$363,B185)</f>
        <v>367358</v>
      </c>
      <c r="V185" s="1">
        <f>SUMIFS([1]sep25!$V$7:$V$363,[1]sep25!$B$7:$B$363,B185)</f>
        <v>24754.582210242588</v>
      </c>
      <c r="W185" s="196"/>
      <c r="X185" s="89">
        <v>0</v>
      </c>
      <c r="Y185" s="89">
        <f t="shared" si="41"/>
        <v>0</v>
      </c>
    </row>
    <row r="186" spans="2:25">
      <c r="B186" s="200">
        <v>3443</v>
      </c>
      <c r="C186" t="s">
        <v>213</v>
      </c>
      <c r="D186" s="1">
        <f>SUMIFS([1]sep25!$D$7:$D$363,[1]sep25!$B$7:$B$363,B186)</f>
        <v>367334.13199999998</v>
      </c>
      <c r="E186" s="86">
        <f t="shared" si="34"/>
        <v>26912.897062055825</v>
      </c>
      <c r="F186" s="87">
        <f t="shared" si="28"/>
        <v>0.79670244064153795</v>
      </c>
      <c r="G186" s="189">
        <f t="shared" si="35"/>
        <v>4259.1995096673591</v>
      </c>
      <c r="H186" s="189">
        <f t="shared" si="29"/>
        <v>58133.814107449783</v>
      </c>
      <c r="I186" s="189">
        <f t="shared" si="30"/>
        <v>1221.9967408042053</v>
      </c>
      <c r="J186" s="88">
        <f t="shared" si="31"/>
        <v>16679.033515236599</v>
      </c>
      <c r="K186" s="189">
        <f t="shared" si="36"/>
        <v>918.25398594359206</v>
      </c>
      <c r="L186" s="88">
        <f t="shared" si="32"/>
        <v>12533.248654144089</v>
      </c>
      <c r="M186" s="89">
        <f t="shared" si="37"/>
        <v>70667.062761593872</v>
      </c>
      <c r="N186" s="89">
        <f t="shared" si="38"/>
        <v>438001.19476159383</v>
      </c>
      <c r="O186" s="89">
        <f t="shared" si="39"/>
        <v>32090.350557666774</v>
      </c>
      <c r="P186" s="90">
        <f t="shared" si="33"/>
        <v>0.94997058664418299</v>
      </c>
      <c r="Q186" s="227">
        <f>SUMIFS([1]sep25!$Q$7:$Q$363,[1]sep25!$B$7:$B$363,B186)</f>
        <v>12286.741996711484</v>
      </c>
      <c r="R186" s="90">
        <f t="shared" si="40"/>
        <v>0.1573588707898799</v>
      </c>
      <c r="S186" s="90">
        <f t="shared" si="40"/>
        <v>0.16092023591356486</v>
      </c>
      <c r="T186" s="92">
        <v>13649</v>
      </c>
      <c r="U186" s="1">
        <f>SUMIFS([1]sep25!$U$7:$U$363,[1]sep25!$B$7:$B$363,B186)</f>
        <v>317390</v>
      </c>
      <c r="V186" s="1">
        <f>SUMIFS([1]sep25!$V$7:$V$363,[1]sep25!$B$7:$B$363,B186)</f>
        <v>23182.382587101012</v>
      </c>
      <c r="W186" s="196"/>
      <c r="X186" s="89">
        <v>0</v>
      </c>
      <c r="Y186" s="89">
        <f t="shared" si="41"/>
        <v>0</v>
      </c>
    </row>
    <row r="187" spans="2:25">
      <c r="B187" s="200">
        <v>3446</v>
      </c>
      <c r="C187" t="s">
        <v>214</v>
      </c>
      <c r="D187" s="1">
        <f>SUMIFS([1]sep25!$D$7:$D$363,[1]sep25!$B$7:$B$363,B187)</f>
        <v>401564.96100000001</v>
      </c>
      <c r="E187" s="86">
        <f t="shared" si="34"/>
        <v>29397.142093704246</v>
      </c>
      <c r="F187" s="87">
        <f t="shared" si="28"/>
        <v>0.87024354159779171</v>
      </c>
      <c r="G187" s="189">
        <f t="shared" si="35"/>
        <v>2718.9675900453385</v>
      </c>
      <c r="H187" s="189">
        <f t="shared" si="29"/>
        <v>37141.097280019319</v>
      </c>
      <c r="I187" s="189">
        <f t="shared" si="30"/>
        <v>352.51097972725802</v>
      </c>
      <c r="J187" s="88">
        <f t="shared" si="31"/>
        <v>4815.2999830743447</v>
      </c>
      <c r="K187" s="189">
        <f t="shared" si="36"/>
        <v>48.7682248666448</v>
      </c>
      <c r="L187" s="88">
        <f t="shared" si="32"/>
        <v>666.17395167836798</v>
      </c>
      <c r="M187" s="89">
        <f t="shared" si="37"/>
        <v>37807.27123169769</v>
      </c>
      <c r="N187" s="89">
        <f t="shared" si="38"/>
        <v>439372.23223169771</v>
      </c>
      <c r="O187" s="89">
        <f t="shared" si="39"/>
        <v>32164.877908616232</v>
      </c>
      <c r="P187" s="90">
        <f t="shared" si="33"/>
        <v>0.95217681967287071</v>
      </c>
      <c r="Q187" s="227">
        <f>SUMIFS([1]sep25!$Q$7:$Q$363,[1]sep25!$B$7:$B$363,B187)</f>
        <v>5214.7165887668307</v>
      </c>
      <c r="R187" s="90">
        <f t="shared" si="40"/>
        <v>0.12130145145256953</v>
      </c>
      <c r="S187" s="90">
        <f t="shared" si="40"/>
        <v>0.11580165663212127</v>
      </c>
      <c r="T187" s="92">
        <v>13660</v>
      </c>
      <c r="U187" s="1">
        <f>SUMIFS([1]sep25!$U$7:$U$363,[1]sep25!$B$7:$B$363,B187)</f>
        <v>358124</v>
      </c>
      <c r="V187" s="1">
        <f>SUMIFS([1]sep25!$V$7:$V$363,[1]sep25!$B$7:$B$363,B187)</f>
        <v>26346.207606856471</v>
      </c>
      <c r="W187" s="196"/>
      <c r="X187" s="89">
        <v>0</v>
      </c>
      <c r="Y187" s="89">
        <f t="shared" si="41"/>
        <v>0</v>
      </c>
    </row>
    <row r="188" spans="2:25">
      <c r="B188" s="200">
        <v>3447</v>
      </c>
      <c r="C188" t="s">
        <v>215</v>
      </c>
      <c r="D188" s="1">
        <f>SUMIFS([1]sep25!$D$7:$D$363,[1]sep25!$B$7:$B$363,B188)</f>
        <v>136025.85200000001</v>
      </c>
      <c r="E188" s="86">
        <f t="shared" si="34"/>
        <v>24303.350366267648</v>
      </c>
      <c r="F188" s="87">
        <f t="shared" si="28"/>
        <v>0.71945203475960473</v>
      </c>
      <c r="G188" s="189">
        <f t="shared" si="35"/>
        <v>5877.1184610560285</v>
      </c>
      <c r="H188" s="189">
        <f t="shared" si="29"/>
        <v>32894.23202653059</v>
      </c>
      <c r="I188" s="189">
        <f t="shared" si="30"/>
        <v>2135.338084330067</v>
      </c>
      <c r="J188" s="88">
        <f t="shared" si="31"/>
        <v>11951.487257995386</v>
      </c>
      <c r="K188" s="189">
        <f t="shared" si="36"/>
        <v>1831.5953294694536</v>
      </c>
      <c r="L188" s="88">
        <f t="shared" si="32"/>
        <v>10251.439059040531</v>
      </c>
      <c r="M188" s="89">
        <f t="shared" si="37"/>
        <v>43145.671085571121</v>
      </c>
      <c r="N188" s="89">
        <f t="shared" si="38"/>
        <v>179171.52308557113</v>
      </c>
      <c r="O188" s="89">
        <f t="shared" si="39"/>
        <v>32012.064156793123</v>
      </c>
      <c r="P188" s="90">
        <f t="shared" si="33"/>
        <v>0.94765307446772484</v>
      </c>
      <c r="Q188" s="227">
        <f>SUMIFS([1]sep25!$Q$7:$Q$363,[1]sep25!$B$7:$B$363,B188)</f>
        <v>7326.8490021762336</v>
      </c>
      <c r="R188" s="90">
        <f t="shared" si="40"/>
        <v>0.15406222267470973</v>
      </c>
      <c r="S188" s="90">
        <f t="shared" si="40"/>
        <v>0.15200029267171775</v>
      </c>
      <c r="T188" s="92">
        <v>5597</v>
      </c>
      <c r="U188" s="1">
        <f>SUMIFS([1]sep25!$U$7:$U$363,[1]sep25!$B$7:$B$363,B188)</f>
        <v>117867</v>
      </c>
      <c r="V188" s="1">
        <f>SUMIFS([1]sep25!$V$7:$V$363,[1]sep25!$B$7:$B$363,B188)</f>
        <v>21096.652944335063</v>
      </c>
      <c r="W188" s="196"/>
      <c r="X188" s="89">
        <v>0</v>
      </c>
      <c r="Y188" s="89">
        <f t="shared" si="41"/>
        <v>0</v>
      </c>
    </row>
    <row r="189" spans="2:25">
      <c r="B189" s="200">
        <v>3448</v>
      </c>
      <c r="C189" t="s">
        <v>216</v>
      </c>
      <c r="D189" s="1">
        <f>SUMIFS([1]sep25!$D$7:$D$363,[1]sep25!$B$7:$B$363,B189)</f>
        <v>169539.546</v>
      </c>
      <c r="E189" s="86">
        <f t="shared" si="34"/>
        <v>25907.632334963324</v>
      </c>
      <c r="F189" s="87">
        <f t="shared" si="28"/>
        <v>0.76694359083362862</v>
      </c>
      <c r="G189" s="189">
        <f t="shared" si="35"/>
        <v>4882.4636404647099</v>
      </c>
      <c r="H189" s="189">
        <f t="shared" si="29"/>
        <v>31950.842063201064</v>
      </c>
      <c r="I189" s="189">
        <f t="shared" si="30"/>
        <v>1573.8393952865806</v>
      </c>
      <c r="J189" s="88">
        <f t="shared" si="31"/>
        <v>10299.205002755383</v>
      </c>
      <c r="K189" s="189">
        <f t="shared" si="36"/>
        <v>1270.0966404259675</v>
      </c>
      <c r="L189" s="88">
        <f t="shared" si="32"/>
        <v>8311.5124149475305</v>
      </c>
      <c r="M189" s="89">
        <f t="shared" si="37"/>
        <v>40262.354478148598</v>
      </c>
      <c r="N189" s="89">
        <f t="shared" si="38"/>
        <v>209801.9004781486</v>
      </c>
      <c r="O189" s="89">
        <f t="shared" si="39"/>
        <v>32060.192615854008</v>
      </c>
      <c r="P189" s="90">
        <f t="shared" si="33"/>
        <v>0.94907782114994599</v>
      </c>
      <c r="Q189" s="227">
        <f>SUMIFS([1]sep25!$Q$7:$Q$363,[1]sep25!$B$7:$B$363,B189)</f>
        <v>9129.3598309436311</v>
      </c>
      <c r="R189" s="90">
        <f t="shared" si="40"/>
        <v>0.1733084147075718</v>
      </c>
      <c r="S189" s="90">
        <f t="shared" si="40"/>
        <v>0.16721237465560695</v>
      </c>
      <c r="T189" s="92">
        <v>6544</v>
      </c>
      <c r="U189" s="1">
        <f>SUMIFS([1]sep25!$U$7:$U$363,[1]sep25!$B$7:$B$363,B189)</f>
        <v>144497</v>
      </c>
      <c r="V189" s="1">
        <f>SUMIFS([1]sep25!$V$7:$V$363,[1]sep25!$B$7:$B$363,B189)</f>
        <v>22196.159754224271</v>
      </c>
      <c r="W189" s="196"/>
      <c r="X189" s="89">
        <v>0</v>
      </c>
      <c r="Y189" s="89">
        <f t="shared" si="41"/>
        <v>0</v>
      </c>
    </row>
    <row r="190" spans="2:25">
      <c r="B190" s="200">
        <v>3449</v>
      </c>
      <c r="C190" t="s">
        <v>217</v>
      </c>
      <c r="D190" s="1">
        <f>SUMIFS([1]sep25!$D$7:$D$363,[1]sep25!$B$7:$B$363,B190)</f>
        <v>80780.566999999995</v>
      </c>
      <c r="E190" s="86">
        <f t="shared" si="34"/>
        <v>28625.289510985116</v>
      </c>
      <c r="F190" s="87">
        <f t="shared" si="28"/>
        <v>0.84739439105670045</v>
      </c>
      <c r="G190" s="189">
        <f t="shared" si="35"/>
        <v>3197.516191331199</v>
      </c>
      <c r="H190" s="189">
        <f t="shared" si="29"/>
        <v>9023.3906919366436</v>
      </c>
      <c r="I190" s="189">
        <f t="shared" si="30"/>
        <v>622.65938367895342</v>
      </c>
      <c r="J190" s="88">
        <f t="shared" si="31"/>
        <v>1757.1447807420066</v>
      </c>
      <c r="K190" s="189">
        <f t="shared" si="36"/>
        <v>318.9166288183402</v>
      </c>
      <c r="L190" s="88">
        <f t="shared" si="32"/>
        <v>899.98272652535604</v>
      </c>
      <c r="M190" s="89">
        <f t="shared" si="37"/>
        <v>9923.3734184619989</v>
      </c>
      <c r="N190" s="89">
        <f t="shared" si="38"/>
        <v>90703.940418461993</v>
      </c>
      <c r="O190" s="89">
        <f t="shared" si="39"/>
        <v>32141.722331134653</v>
      </c>
      <c r="P190" s="90">
        <f t="shared" si="33"/>
        <v>0.95149134515663791</v>
      </c>
      <c r="Q190" s="227">
        <f>SUMIFS([1]sep25!$Q$7:$Q$363,[1]sep25!$B$7:$B$363,B190)</f>
        <v>2511.4044582064344</v>
      </c>
      <c r="R190" s="90">
        <f t="shared" si="40"/>
        <v>0.10481238289317116</v>
      </c>
      <c r="S190" s="90">
        <f t="shared" si="40"/>
        <v>0.11029337983169149</v>
      </c>
      <c r="T190" s="92">
        <v>2822</v>
      </c>
      <c r="U190" s="1">
        <f>SUMIFS([1]sep25!$U$7:$U$363,[1]sep25!$B$7:$B$363,B190)</f>
        <v>73117</v>
      </c>
      <c r="V190" s="1">
        <f>SUMIFS([1]sep25!$V$7:$V$363,[1]sep25!$B$7:$B$363,B190)</f>
        <v>25781.734837799719</v>
      </c>
      <c r="W190" s="196"/>
      <c r="X190" s="89">
        <v>0</v>
      </c>
      <c r="Y190" s="89">
        <f t="shared" si="41"/>
        <v>0</v>
      </c>
    </row>
    <row r="191" spans="2:25">
      <c r="B191" s="200">
        <v>3450</v>
      </c>
      <c r="C191" t="s">
        <v>218</v>
      </c>
      <c r="D191" s="1">
        <f>SUMIFS([1]sep25!$D$7:$D$363,[1]sep25!$B$7:$B$363,B191)</f>
        <v>32111.214</v>
      </c>
      <c r="E191" s="86">
        <f t="shared" si="34"/>
        <v>25607.02870813397</v>
      </c>
      <c r="F191" s="87">
        <f t="shared" si="28"/>
        <v>0.75804482223920999</v>
      </c>
      <c r="G191" s="189">
        <f t="shared" si="35"/>
        <v>5068.8378890989097</v>
      </c>
      <c r="H191" s="189">
        <f t="shared" si="29"/>
        <v>6356.322712930033</v>
      </c>
      <c r="I191" s="189">
        <f t="shared" si="30"/>
        <v>1679.0506646768545</v>
      </c>
      <c r="J191" s="88">
        <f t="shared" si="31"/>
        <v>2105.5295335047758</v>
      </c>
      <c r="K191" s="189">
        <f t="shared" si="36"/>
        <v>1375.3079098162411</v>
      </c>
      <c r="L191" s="88">
        <f t="shared" si="32"/>
        <v>1724.6361189095664</v>
      </c>
      <c r="M191" s="89">
        <f t="shared" si="37"/>
        <v>8080.9588318396</v>
      </c>
      <c r="N191" s="89">
        <f t="shared" si="38"/>
        <v>40192.172831839598</v>
      </c>
      <c r="O191" s="89">
        <f t="shared" si="39"/>
        <v>32051.17450704912</v>
      </c>
      <c r="P191" s="90">
        <f t="shared" si="33"/>
        <v>0.94881085809211319</v>
      </c>
      <c r="Q191" s="227">
        <f>SUMIFS([1]sep25!$Q$7:$Q$363,[1]sep25!$B$7:$B$363,B191)</f>
        <v>1417.3920043128619</v>
      </c>
      <c r="R191" s="90">
        <f t="shared" si="40"/>
        <v>8.7373065592089669E-2</v>
      </c>
      <c r="S191" s="90">
        <f t="shared" si="40"/>
        <v>0.18449091515055377</v>
      </c>
      <c r="T191" s="92">
        <v>1254</v>
      </c>
      <c r="U191" s="1">
        <f>SUMIFS([1]sep25!$U$7:$U$363,[1]sep25!$B$7:$B$363,B191)</f>
        <v>29531</v>
      </c>
      <c r="V191" s="1">
        <f>SUMIFS([1]sep25!$V$7:$V$363,[1]sep25!$B$7:$B$363,B191)</f>
        <v>21618.594436310395</v>
      </c>
      <c r="W191" s="196"/>
      <c r="X191" s="89">
        <v>0</v>
      </c>
      <c r="Y191" s="89">
        <f t="shared" si="41"/>
        <v>0</v>
      </c>
    </row>
    <row r="192" spans="2:25">
      <c r="B192" s="200">
        <v>3451</v>
      </c>
      <c r="C192" t="s">
        <v>219</v>
      </c>
      <c r="D192" s="1">
        <f>SUMIFS([1]sep25!$D$7:$D$363,[1]sep25!$B$7:$B$363,B192)</f>
        <v>188145.13200000001</v>
      </c>
      <c r="E192" s="86">
        <f t="shared" si="34"/>
        <v>29147.193183578624</v>
      </c>
      <c r="F192" s="87">
        <f t="shared" si="28"/>
        <v>0.86284430448580007</v>
      </c>
      <c r="G192" s="189">
        <f t="shared" si="35"/>
        <v>2873.9359143232241</v>
      </c>
      <c r="H192" s="189">
        <f t="shared" si="29"/>
        <v>18551.256326956409</v>
      </c>
      <c r="I192" s="189">
        <f t="shared" si="30"/>
        <v>439.99309827122579</v>
      </c>
      <c r="J192" s="88">
        <f t="shared" si="31"/>
        <v>2840.1554493407625</v>
      </c>
      <c r="K192" s="189">
        <f t="shared" si="36"/>
        <v>136.25034341061257</v>
      </c>
      <c r="L192" s="88">
        <f t="shared" si="32"/>
        <v>879.49596671550421</v>
      </c>
      <c r="M192" s="89">
        <f t="shared" si="37"/>
        <v>19430.752293671914</v>
      </c>
      <c r="N192" s="89">
        <f t="shared" si="38"/>
        <v>207575.88429367193</v>
      </c>
      <c r="O192" s="89">
        <f t="shared" si="39"/>
        <v>32157.379441312456</v>
      </c>
      <c r="P192" s="90">
        <f t="shared" si="33"/>
        <v>0.95195484255951079</v>
      </c>
      <c r="Q192" s="227">
        <f>SUMIFS([1]sep25!$Q$7:$Q$363,[1]sep25!$B$7:$B$363,B192)</f>
        <v>4085.3837324955748</v>
      </c>
      <c r="R192" s="90">
        <f t="shared" si="40"/>
        <v>9.3250504076189664E-2</v>
      </c>
      <c r="S192" s="90">
        <f t="shared" si="40"/>
        <v>0.11137254961238682</v>
      </c>
      <c r="T192" s="92">
        <v>6455</v>
      </c>
      <c r="U192" s="1">
        <f>SUMIFS([1]sep25!$U$7:$U$363,[1]sep25!$B$7:$B$363,B192)</f>
        <v>172097</v>
      </c>
      <c r="V192" s="1">
        <f>SUMIFS([1]sep25!$V$7:$V$363,[1]sep25!$B$7:$B$363,B192)</f>
        <v>26226.302956415726</v>
      </c>
      <c r="W192" s="196"/>
      <c r="X192" s="89">
        <v>0</v>
      </c>
      <c r="Y192" s="89">
        <f t="shared" si="41"/>
        <v>0</v>
      </c>
    </row>
    <row r="193" spans="2:28">
      <c r="B193" s="200">
        <v>3452</v>
      </c>
      <c r="C193" t="s">
        <v>220</v>
      </c>
      <c r="D193" s="1">
        <f>SUMIFS([1]sep25!$D$7:$D$363,[1]sep25!$B$7:$B$363,B193)</f>
        <v>67410.217999999993</v>
      </c>
      <c r="E193" s="86">
        <f t="shared" si="34"/>
        <v>31470.690009337064</v>
      </c>
      <c r="F193" s="87">
        <f t="shared" si="28"/>
        <v>0.93162677660822757</v>
      </c>
      <c r="G193" s="189">
        <f t="shared" si="35"/>
        <v>1433.367882352991</v>
      </c>
      <c r="H193" s="189">
        <f t="shared" si="29"/>
        <v>3070.2740040001067</v>
      </c>
      <c r="I193" s="189">
        <f t="shared" si="30"/>
        <v>0</v>
      </c>
      <c r="J193" s="88">
        <f t="shared" si="31"/>
        <v>0</v>
      </c>
      <c r="K193" s="189">
        <f t="shared" si="36"/>
        <v>-303.74275486061322</v>
      </c>
      <c r="L193" s="88">
        <f t="shared" si="32"/>
        <v>-650.61698091143342</v>
      </c>
      <c r="M193" s="89">
        <f t="shared" si="37"/>
        <v>2419.6570230886732</v>
      </c>
      <c r="N193" s="89">
        <f t="shared" si="38"/>
        <v>69829.875023088665</v>
      </c>
      <c r="O193" s="89">
        <f t="shared" si="39"/>
        <v>32600.315136829446</v>
      </c>
      <c r="P193" s="90">
        <f t="shared" si="33"/>
        <v>0.96506706711311252</v>
      </c>
      <c r="Q193" s="227">
        <f>SUMIFS([1]sep25!$Q$7:$Q$363,[1]sep25!$B$7:$B$363,B193)</f>
        <v>94.995532508788529</v>
      </c>
      <c r="R193" s="90">
        <f t="shared" si="40"/>
        <v>8.9070843498069263E-2</v>
      </c>
      <c r="S193" s="90">
        <f t="shared" si="40"/>
        <v>7.3817750451877745E-2</v>
      </c>
      <c r="T193" s="92">
        <v>2142</v>
      </c>
      <c r="U193" s="1">
        <f>SUMIFS([1]sep25!$U$7:$U$363,[1]sep25!$B$7:$B$363,B193)</f>
        <v>61897</v>
      </c>
      <c r="V193" s="1">
        <f>SUMIFS([1]sep25!$V$7:$V$363,[1]sep25!$B$7:$B$363,B193)</f>
        <v>29307.291666666668</v>
      </c>
      <c r="W193" s="196"/>
      <c r="X193" s="89">
        <v>0</v>
      </c>
      <c r="Y193" s="89">
        <f t="shared" si="41"/>
        <v>0</v>
      </c>
    </row>
    <row r="194" spans="2:28">
      <c r="B194" s="200">
        <v>3453</v>
      </c>
      <c r="C194" t="s">
        <v>221</v>
      </c>
      <c r="D194" s="1">
        <f>SUMIFS([1]sep25!$D$7:$D$363,[1]sep25!$B$7:$B$363,B194)</f>
        <v>106038.174</v>
      </c>
      <c r="E194" s="86">
        <f t="shared" si="34"/>
        <v>32026.026578073088</v>
      </c>
      <c r="F194" s="87">
        <f t="shared" si="28"/>
        <v>0.94806640399837105</v>
      </c>
      <c r="G194" s="189">
        <f t="shared" si="35"/>
        <v>1089.0592097366564</v>
      </c>
      <c r="H194" s="189">
        <f t="shared" si="29"/>
        <v>3605.8750434380695</v>
      </c>
      <c r="I194" s="189">
        <f t="shared" si="30"/>
        <v>0</v>
      </c>
      <c r="J194" s="88">
        <f t="shared" si="31"/>
        <v>0</v>
      </c>
      <c r="K194" s="189">
        <f t="shared" si="36"/>
        <v>-303.74275486061322</v>
      </c>
      <c r="L194" s="88">
        <f t="shared" si="32"/>
        <v>-1005.6922613434904</v>
      </c>
      <c r="M194" s="89">
        <f t="shared" si="37"/>
        <v>2600.1827820945791</v>
      </c>
      <c r="N194" s="89">
        <f t="shared" si="38"/>
        <v>108638.35678209458</v>
      </c>
      <c r="O194" s="89">
        <f t="shared" si="39"/>
        <v>32811.343032949131</v>
      </c>
      <c r="P194" s="90">
        <f t="shared" si="33"/>
        <v>0.97131412552136698</v>
      </c>
      <c r="Q194" s="227">
        <f>SUMIFS([1]sep25!$Q$7:$Q$363,[1]sep25!$B$7:$B$363,B194)</f>
        <v>179.34114972763564</v>
      </c>
      <c r="R194" s="90">
        <f t="shared" si="40"/>
        <v>6.2847546307433236E-2</v>
      </c>
      <c r="S194" s="90">
        <f t="shared" si="40"/>
        <v>5.867448134156289E-2</v>
      </c>
      <c r="T194" s="92">
        <v>3311</v>
      </c>
      <c r="U194" s="1">
        <f>SUMIFS([1]sep25!$U$7:$U$363,[1]sep25!$B$7:$B$363,B194)</f>
        <v>99768</v>
      </c>
      <c r="V194" s="1">
        <f>SUMIFS([1]sep25!$V$7:$V$363,[1]sep25!$B$7:$B$363,B194)</f>
        <v>30251.061249241964</v>
      </c>
      <c r="W194" s="196"/>
      <c r="X194" s="89">
        <v>0</v>
      </c>
      <c r="Y194" s="89">
        <f t="shared" si="41"/>
        <v>0</v>
      </c>
    </row>
    <row r="195" spans="2:28" ht="32.1" customHeight="1">
      <c r="B195" s="200">
        <v>3454</v>
      </c>
      <c r="C195" t="s">
        <v>222</v>
      </c>
      <c r="D195" s="1">
        <f>SUMIFS([1]sep25!$D$7:$D$363,[1]sep25!$B$7:$B$363,B195)</f>
        <v>53457.120000000003</v>
      </c>
      <c r="E195" s="86">
        <f t="shared" si="34"/>
        <v>32437.572815533982</v>
      </c>
      <c r="F195" s="87">
        <f t="shared" si="28"/>
        <v>0.96024940648472212</v>
      </c>
      <c r="G195" s="189">
        <f t="shared" si="35"/>
        <v>833.90054251090203</v>
      </c>
      <c r="H195" s="189">
        <f t="shared" si="29"/>
        <v>1374.2680940579664</v>
      </c>
      <c r="I195" s="189">
        <f t="shared" si="30"/>
        <v>0</v>
      </c>
      <c r="J195" s="88">
        <f t="shared" si="31"/>
        <v>0</v>
      </c>
      <c r="K195" s="189">
        <f t="shared" si="36"/>
        <v>-303.74275486061322</v>
      </c>
      <c r="L195" s="88">
        <f t="shared" si="32"/>
        <v>-500.56806001029059</v>
      </c>
      <c r="M195" s="89">
        <f t="shared" si="37"/>
        <v>873.7000340476759</v>
      </c>
      <c r="N195" s="89">
        <f t="shared" si="38"/>
        <v>54330.820034047676</v>
      </c>
      <c r="O195" s="89">
        <f t="shared" si="39"/>
        <v>32967.730603184275</v>
      </c>
      <c r="P195" s="90">
        <f t="shared" si="33"/>
        <v>0.97594366646618047</v>
      </c>
      <c r="Q195" s="227">
        <f>SUMIFS([1]sep25!$Q$7:$Q$363,[1]sep25!$B$7:$B$363,B195)</f>
        <v>759.73529091245075</v>
      </c>
      <c r="R195" s="93">
        <f t="shared" si="40"/>
        <v>7.092012741150315E-2</v>
      </c>
      <c r="S195" s="93">
        <f t="shared" si="40"/>
        <v>6.8970636888302475E-2</v>
      </c>
      <c r="T195" s="92">
        <v>1648</v>
      </c>
      <c r="U195" s="1">
        <f>SUMIFS([1]sep25!$U$7:$U$363,[1]sep25!$B$7:$B$363,B195)</f>
        <v>49917</v>
      </c>
      <c r="V195" s="1">
        <f>SUMIFS([1]sep25!$V$7:$V$363,[1]sep25!$B$7:$B$363,B195)</f>
        <v>30344.680851063833</v>
      </c>
      <c r="W195" s="196"/>
      <c r="X195" s="89">
        <v>0</v>
      </c>
      <c r="Y195" s="89">
        <f t="shared" si="41"/>
        <v>0</v>
      </c>
      <c r="Z195" s="190"/>
      <c r="AB195" s="46"/>
    </row>
    <row r="196" spans="2:28">
      <c r="B196" s="200">
        <v>3901</v>
      </c>
      <c r="C196" t="s">
        <v>223</v>
      </c>
      <c r="D196" s="1">
        <f>SUMIFS([1]sep25!$D$7:$D$363,[1]sep25!$B$7:$B$363,B196)</f>
        <v>797028.86300000001</v>
      </c>
      <c r="E196" s="86">
        <f t="shared" si="34"/>
        <v>28425.723563607833</v>
      </c>
      <c r="F196" s="87">
        <f t="shared" si="28"/>
        <v>0.8414866406953101</v>
      </c>
      <c r="G196" s="189">
        <f t="shared" si="35"/>
        <v>3321.2470787051143</v>
      </c>
      <c r="H196" s="189">
        <f t="shared" si="29"/>
        <v>93124.446839812692</v>
      </c>
      <c r="I196" s="189">
        <f t="shared" si="30"/>
        <v>692.50746526100238</v>
      </c>
      <c r="J196" s="88">
        <f t="shared" si="31"/>
        <v>19417.216818453246</v>
      </c>
      <c r="K196" s="189">
        <f t="shared" si="36"/>
        <v>388.76471040038916</v>
      </c>
      <c r="L196" s="88">
        <f t="shared" si="32"/>
        <v>10900.573714916512</v>
      </c>
      <c r="M196" s="89">
        <f t="shared" si="37"/>
        <v>104025.0205547292</v>
      </c>
      <c r="N196" s="89">
        <f t="shared" si="38"/>
        <v>901053.88355472917</v>
      </c>
      <c r="O196" s="89">
        <f t="shared" si="39"/>
        <v>32135.735352713331</v>
      </c>
      <c r="P196" s="90">
        <f t="shared" si="33"/>
        <v>0.95131411264579602</v>
      </c>
      <c r="Q196" s="227">
        <f>SUMIFS([1]sep25!$Q$7:$Q$363,[1]sep25!$B$7:$B$363,B196)</f>
        <v>21674.350829153133</v>
      </c>
      <c r="R196" s="93">
        <f t="shared" si="40"/>
        <v>0.12886571233520858</v>
      </c>
      <c r="S196" s="94">
        <f t="shared" si="40"/>
        <v>0.1248396567970823</v>
      </c>
      <c r="T196" s="92">
        <v>28039</v>
      </c>
      <c r="U196" s="1">
        <f>SUMIFS([1]sep25!$U$7:$U$363,[1]sep25!$B$7:$B$363,B196)</f>
        <v>706044</v>
      </c>
      <c r="V196" s="1">
        <f>SUMIFS([1]sep25!$V$7:$V$363,[1]sep25!$B$7:$B$363,B196)</f>
        <v>25270.911628905833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0">
        <v>3903</v>
      </c>
      <c r="C197" t="s">
        <v>224</v>
      </c>
      <c r="D197" s="1">
        <f>SUMIFS([1]sep25!$D$7:$D$363,[1]sep25!$B$7:$B$363,B197)</f>
        <v>806343.12199999997</v>
      </c>
      <c r="E197" s="86">
        <f t="shared" si="34"/>
        <v>29859.030623958526</v>
      </c>
      <c r="F197" s="87">
        <f t="shared" si="28"/>
        <v>0.88391682688214479</v>
      </c>
      <c r="G197" s="189">
        <f t="shared" si="35"/>
        <v>2432.5967012876845</v>
      </c>
      <c r="H197" s="189">
        <f t="shared" si="29"/>
        <v>65692.273918273917</v>
      </c>
      <c r="I197" s="189">
        <f t="shared" si="30"/>
        <v>190.84999413825989</v>
      </c>
      <c r="J197" s="88">
        <f t="shared" si="31"/>
        <v>5153.9040917037082</v>
      </c>
      <c r="K197" s="189">
        <f t="shared" si="36"/>
        <v>-112.89276072235333</v>
      </c>
      <c r="L197" s="88">
        <f t="shared" si="32"/>
        <v>-3048.6690033071518</v>
      </c>
      <c r="M197" s="89">
        <f t="shared" si="37"/>
        <v>62643.604914966767</v>
      </c>
      <c r="N197" s="89">
        <f t="shared" si="38"/>
        <v>868986.72691496671</v>
      </c>
      <c r="O197" s="89">
        <f t="shared" si="39"/>
        <v>32178.734564523857</v>
      </c>
      <c r="P197" s="90">
        <f t="shared" si="33"/>
        <v>0.95258701823140124</v>
      </c>
      <c r="Q197" s="227">
        <f>SUMIFS([1]sep25!$Q$7:$Q$363,[1]sep25!$B$7:$B$363,B197)</f>
        <v>9298.1278759478446</v>
      </c>
      <c r="R197" s="93">
        <f t="shared" si="40"/>
        <v>0.10398981639945779</v>
      </c>
      <c r="S197" s="93">
        <f t="shared" si="40"/>
        <v>9.8552651223337465E-2</v>
      </c>
      <c r="T197" s="92">
        <v>27005</v>
      </c>
      <c r="U197" s="1">
        <f>SUMIFS([1]sep25!$U$7:$U$363,[1]sep25!$B$7:$B$363,B197)</f>
        <v>730390</v>
      </c>
      <c r="V197" s="1">
        <f>SUMIFS([1]sep25!$V$7:$V$363,[1]sep25!$B$7:$B$363,B197)</f>
        <v>27180.33640964573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0">
        <v>3905</v>
      </c>
      <c r="C198" t="s">
        <v>225</v>
      </c>
      <c r="D198" s="1">
        <f>SUMIFS([1]sep25!$D$7:$D$363,[1]sep25!$B$7:$B$363,B198)</f>
        <v>1880947.561</v>
      </c>
      <c r="E198" s="86">
        <f t="shared" si="34"/>
        <v>31438.200919271269</v>
      </c>
      <c r="F198" s="87">
        <f t="shared" si="28"/>
        <v>0.93066500213668113</v>
      </c>
      <c r="G198" s="189">
        <f t="shared" si="35"/>
        <v>1453.5111181937843</v>
      </c>
      <c r="H198" s="189">
        <f t="shared" si="29"/>
        <v>86963.570201534123</v>
      </c>
      <c r="I198" s="189">
        <f t="shared" si="30"/>
        <v>0</v>
      </c>
      <c r="J198" s="88">
        <f t="shared" si="31"/>
        <v>0</v>
      </c>
      <c r="K198" s="189">
        <f t="shared" si="36"/>
        <v>-303.74275486061322</v>
      </c>
      <c r="L198" s="88">
        <f t="shared" si="32"/>
        <v>-18172.929023310491</v>
      </c>
      <c r="M198" s="89">
        <f t="shared" si="37"/>
        <v>68790.641178223625</v>
      </c>
      <c r="N198" s="89">
        <f t="shared" si="38"/>
        <v>1949738.2021782235</v>
      </c>
      <c r="O198" s="89">
        <f t="shared" si="39"/>
        <v>32587.969282604441</v>
      </c>
      <c r="P198" s="90">
        <f t="shared" si="33"/>
        <v>0.96470159281392476</v>
      </c>
      <c r="Q198" s="227">
        <f>SUMIFS([1]sep25!$Q$7:$Q$363,[1]sep25!$B$7:$B$363,B198)</f>
        <v>14546.032147992773</v>
      </c>
      <c r="R198" s="93">
        <f t="shared" si="40"/>
        <v>8.0145815710845919E-2</v>
      </c>
      <c r="S198" s="93">
        <f t="shared" si="40"/>
        <v>6.8302665867852164E-2</v>
      </c>
      <c r="T198" s="92">
        <v>59830</v>
      </c>
      <c r="U198" s="1">
        <f>SUMIFS([1]sep25!$U$7:$U$363,[1]sep25!$B$7:$B$363,B198)</f>
        <v>1741383</v>
      </c>
      <c r="V198" s="1">
        <f>SUMIFS([1]sep25!$V$7:$V$363,[1]sep25!$B$7:$B$363,B198)</f>
        <v>29428.177915976612</v>
      </c>
      <c r="W198" s="196"/>
      <c r="X198" s="89">
        <v>0</v>
      </c>
      <c r="Y198" s="89">
        <f t="shared" si="41"/>
        <v>0</v>
      </c>
    </row>
    <row r="199" spans="2:28">
      <c r="B199" s="200">
        <v>3907</v>
      </c>
      <c r="C199" t="s">
        <v>226</v>
      </c>
      <c r="D199" s="1">
        <f>SUMIFS([1]sep25!$D$7:$D$363,[1]sep25!$B$7:$B$363,B199)</f>
        <v>1970627.486</v>
      </c>
      <c r="E199" s="86">
        <f t="shared" si="34"/>
        <v>29518.971299319932</v>
      </c>
      <c r="F199" s="87">
        <f t="shared" ref="F199:F262" si="42">E199/E$365</f>
        <v>0.87385005134037463</v>
      </c>
      <c r="G199" s="189">
        <f t="shared" si="35"/>
        <v>2643.4334825636133</v>
      </c>
      <c r="H199" s="189">
        <f t="shared" ref="H199:H262" si="43">G199*T199/1000</f>
        <v>176470.3324289817</v>
      </c>
      <c r="I199" s="189">
        <f t="shared" ref="I199:I262" si="44">IF(E199+Y199&lt;(E$365+Y$365)*0.9,((E$365+Y$365)*0.9-E199-Y199)*0.35,0)</f>
        <v>309.87075776176789</v>
      </c>
      <c r="J199" s="88">
        <f t="shared" ref="J199:J262" si="45">I199*T199/1000</f>
        <v>20686.3520466601</v>
      </c>
      <c r="K199" s="189">
        <f t="shared" si="36"/>
        <v>6.1280029011546731</v>
      </c>
      <c r="L199" s="88">
        <f t="shared" ref="L199:L262" si="46">K199*T199/1000</f>
        <v>409.09321767528365</v>
      </c>
      <c r="M199" s="89">
        <f t="shared" si="37"/>
        <v>176879.42564665698</v>
      </c>
      <c r="N199" s="89">
        <f t="shared" si="38"/>
        <v>2147506.9116466572</v>
      </c>
      <c r="O199" s="89">
        <f t="shared" si="39"/>
        <v>32168.5327847847</v>
      </c>
      <c r="P199" s="90">
        <f t="shared" ref="P199:P262" si="47">O199/O$365</f>
        <v>0.95228501496514817</v>
      </c>
      <c r="Q199" s="227">
        <f>SUMIFS([1]sep25!$Q$7:$Q$363,[1]sep25!$B$7:$B$363,B199)</f>
        <v>36637.974042071291</v>
      </c>
      <c r="R199" s="93">
        <f t="shared" si="40"/>
        <v>7.7261808797169193E-2</v>
      </c>
      <c r="S199" s="93">
        <f t="shared" si="40"/>
        <v>6.8757704821074864E-2</v>
      </c>
      <c r="T199" s="92">
        <v>66758</v>
      </c>
      <c r="U199" s="1">
        <f>SUMIFS([1]sep25!$U$7:$U$363,[1]sep25!$B$7:$B$363,B199)</f>
        <v>1829293</v>
      </c>
      <c r="V199" s="1">
        <f>SUMIFS([1]sep25!$V$7:$V$363,[1]sep25!$B$7:$B$363,B199)</f>
        <v>27619.890987603991</v>
      </c>
      <c r="W199" s="196"/>
      <c r="X199" s="89">
        <v>0</v>
      </c>
      <c r="Y199" s="89">
        <f t="shared" si="41"/>
        <v>0</v>
      </c>
    </row>
    <row r="200" spans="2:28">
      <c r="B200" s="200">
        <v>3909</v>
      </c>
      <c r="C200" t="s">
        <v>227</v>
      </c>
      <c r="D200" s="1">
        <f>SUMIFS([1]sep25!$D$7:$D$363,[1]sep25!$B$7:$B$363,B200)</f>
        <v>1415704.6259999999</v>
      </c>
      <c r="E200" s="86">
        <f t="shared" ref="E200:E263" si="48">D200/T200*1000</f>
        <v>28968.787108655615</v>
      </c>
      <c r="F200" s="87">
        <f t="shared" si="42"/>
        <v>0.85756294978850756</v>
      </c>
      <c r="G200" s="189">
        <f t="shared" ref="G200:G263" si="49">($E$365+$Y$365-E200-Y200)*0.62</f>
        <v>2984.5476807754894</v>
      </c>
      <c r="H200" s="189">
        <f t="shared" si="43"/>
        <v>145854.84515949816</v>
      </c>
      <c r="I200" s="189">
        <f t="shared" si="44"/>
        <v>502.43522449427871</v>
      </c>
      <c r="J200" s="88">
        <f t="shared" si="45"/>
        <v>24554.0094210354</v>
      </c>
      <c r="K200" s="189">
        <f t="shared" ref="K200:K263" si="50">I200+J$367</f>
        <v>198.6924696336655</v>
      </c>
      <c r="L200" s="88">
        <f t="shared" si="46"/>
        <v>9710.1009909972327</v>
      </c>
      <c r="M200" s="89">
        <f t="shared" ref="M200:M263" si="51">+H200+L200</f>
        <v>155564.94615049538</v>
      </c>
      <c r="N200" s="89">
        <f t="shared" ref="N200:N263" si="52">D200+M200</f>
        <v>1571269.5721504954</v>
      </c>
      <c r="O200" s="89">
        <f t="shared" ref="O200:O263" si="53">N200/T200*1000</f>
        <v>32152.027259064773</v>
      </c>
      <c r="P200" s="90">
        <f t="shared" si="47"/>
        <v>0.95179640191859227</v>
      </c>
      <c r="Q200" s="227">
        <f>SUMIFS([1]sep25!$Q$7:$Q$363,[1]sep25!$B$7:$B$363,B200)</f>
        <v>28427.09369602018</v>
      </c>
      <c r="R200" s="93">
        <f t="shared" ref="R200:S263" si="54">(D200-U200)/U200</f>
        <v>6.9819230838985766E-2</v>
      </c>
      <c r="S200" s="93">
        <f t="shared" si="54"/>
        <v>6.6426106615944128E-2</v>
      </c>
      <c r="T200" s="92">
        <v>48870</v>
      </c>
      <c r="U200" s="1">
        <f>SUMIFS([1]sep25!$U$7:$U$363,[1]sep25!$B$7:$B$363,B200)</f>
        <v>1323312</v>
      </c>
      <c r="V200" s="1">
        <f>SUMIFS([1]sep25!$V$7:$V$363,[1]sep25!$B$7:$B$363,B200)</f>
        <v>27164.364158883302</v>
      </c>
      <c r="W200" s="196"/>
      <c r="X200" s="89">
        <v>0</v>
      </c>
      <c r="Y200" s="89">
        <f t="shared" ref="Y200:Y263" si="55">X200*1000/T200</f>
        <v>0</v>
      </c>
    </row>
    <row r="201" spans="2:28">
      <c r="B201" s="200">
        <v>3911</v>
      </c>
      <c r="C201" t="s">
        <v>228</v>
      </c>
      <c r="D201" s="1">
        <f>SUMIFS([1]sep25!$D$7:$D$363,[1]sep25!$B$7:$B$363,B201)</f>
        <v>903986.49100000004</v>
      </c>
      <c r="E201" s="86">
        <f t="shared" si="48"/>
        <v>32789.963038195077</v>
      </c>
      <c r="F201" s="87">
        <f t="shared" si="42"/>
        <v>0.97068121357724568</v>
      </c>
      <c r="G201" s="189">
        <f t="shared" si="49"/>
        <v>615.41860446102294</v>
      </c>
      <c r="H201" s="189">
        <f t="shared" si="43"/>
        <v>16966.475506385941</v>
      </c>
      <c r="I201" s="189">
        <f t="shared" si="44"/>
        <v>0</v>
      </c>
      <c r="J201" s="88">
        <f t="shared" si="45"/>
        <v>0</v>
      </c>
      <c r="K201" s="189">
        <f t="shared" si="50"/>
        <v>-303.74275486061322</v>
      </c>
      <c r="L201" s="88">
        <f t="shared" si="46"/>
        <v>-8373.8840087522458</v>
      </c>
      <c r="M201" s="89">
        <f t="shared" si="51"/>
        <v>8592.5914976336953</v>
      </c>
      <c r="N201" s="89">
        <f t="shared" si="52"/>
        <v>912579.08249763376</v>
      </c>
      <c r="O201" s="89">
        <f t="shared" si="53"/>
        <v>33101.638887795489</v>
      </c>
      <c r="P201" s="90">
        <f t="shared" si="47"/>
        <v>0.97990775316133938</v>
      </c>
      <c r="Q201" s="227">
        <f>SUMIFS([1]sep25!$Q$7:$Q$363,[1]sep25!$B$7:$B$363,B201)</f>
        <v>964.33524601051886</v>
      </c>
      <c r="R201" s="93">
        <f t="shared" si="54"/>
        <v>5.5675439180391278E-2</v>
      </c>
      <c r="S201" s="93">
        <f t="shared" si="54"/>
        <v>5.3071575062568155E-2</v>
      </c>
      <c r="T201" s="92">
        <v>27569</v>
      </c>
      <c r="U201" s="1">
        <f>SUMIFS([1]sep25!$U$7:$U$363,[1]sep25!$B$7:$B$363,B201)</f>
        <v>856311</v>
      </c>
      <c r="V201" s="1">
        <f>SUMIFS([1]sep25!$V$7:$V$363,[1]sep25!$B$7:$B$363,B201)</f>
        <v>31137.44954728919</v>
      </c>
      <c r="W201" s="196"/>
      <c r="X201" s="89">
        <v>0</v>
      </c>
      <c r="Y201" s="89">
        <f t="shared" si="55"/>
        <v>0</v>
      </c>
    </row>
    <row r="202" spans="2:28">
      <c r="B202" s="200">
        <v>4001</v>
      </c>
      <c r="C202" t="s">
        <v>229</v>
      </c>
      <c r="D202" s="1">
        <f>SUMIFS([1]sep25!$D$7:$D$363,[1]sep25!$B$7:$B$363,B202)</f>
        <v>1145328.5859999999</v>
      </c>
      <c r="E202" s="86">
        <f t="shared" si="48"/>
        <v>30714.918233259134</v>
      </c>
      <c r="F202" s="87">
        <f t="shared" si="42"/>
        <v>0.90925366615561087</v>
      </c>
      <c r="G202" s="189">
        <f t="shared" si="49"/>
        <v>1901.946383521308</v>
      </c>
      <c r="H202" s="189">
        <f t="shared" si="43"/>
        <v>70921.678695126058</v>
      </c>
      <c r="I202" s="189">
        <f t="shared" si="44"/>
        <v>0</v>
      </c>
      <c r="J202" s="88">
        <f t="shared" si="45"/>
        <v>0</v>
      </c>
      <c r="K202" s="189">
        <f t="shared" si="50"/>
        <v>-303.74275486061322</v>
      </c>
      <c r="L202" s="88">
        <f t="shared" si="46"/>
        <v>-11326.263585997407</v>
      </c>
      <c r="M202" s="89">
        <f t="shared" si="51"/>
        <v>59595.415109128648</v>
      </c>
      <c r="N202" s="89">
        <f t="shared" si="52"/>
        <v>1204924.0011091286</v>
      </c>
      <c r="O202" s="89">
        <f t="shared" si="53"/>
        <v>32313.121861919833</v>
      </c>
      <c r="P202" s="90">
        <f t="shared" si="47"/>
        <v>0.95656528514111816</v>
      </c>
      <c r="Q202" s="227">
        <f>SUMIFS([1]sep25!$Q$7:$Q$363,[1]sep25!$B$7:$B$363,B202)</f>
        <v>11249.965086974924</v>
      </c>
      <c r="R202" s="93">
        <f t="shared" si="54"/>
        <v>0.12710998027877379</v>
      </c>
      <c r="S202" s="94">
        <f t="shared" si="54"/>
        <v>0.12420825166961917</v>
      </c>
      <c r="T202" s="92">
        <v>37289</v>
      </c>
      <c r="U202" s="1">
        <f>SUMIFS([1]sep25!$U$7:$U$363,[1]sep25!$B$7:$B$363,B202)</f>
        <v>1016164</v>
      </c>
      <c r="V202" s="1">
        <f>SUMIFS([1]sep25!$V$7:$V$363,[1]sep25!$B$7:$B$363,B202)</f>
        <v>27321.377678595436</v>
      </c>
      <c r="W202" s="196"/>
      <c r="X202" s="89">
        <v>0</v>
      </c>
      <c r="Y202" s="89">
        <f t="shared" si="55"/>
        <v>0</v>
      </c>
      <c r="Z202" s="1"/>
    </row>
    <row r="203" spans="2:28">
      <c r="B203" s="200">
        <v>4003</v>
      </c>
      <c r="C203" t="s">
        <v>230</v>
      </c>
      <c r="D203" s="1">
        <f>SUMIFS([1]sep25!$D$7:$D$363,[1]sep25!$B$7:$B$363,B203)</f>
        <v>1608011.5859999999</v>
      </c>
      <c r="E203" s="86">
        <f t="shared" si="48"/>
        <v>28277.205817184258</v>
      </c>
      <c r="F203" s="87">
        <f t="shared" si="42"/>
        <v>0.83709007012985182</v>
      </c>
      <c r="G203" s="189">
        <f t="shared" si="49"/>
        <v>3413.3280814877307</v>
      </c>
      <c r="H203" s="189">
        <f t="shared" si="43"/>
        <v>194102.31468188131</v>
      </c>
      <c r="I203" s="189">
        <f t="shared" si="44"/>
        <v>744.48867650925365</v>
      </c>
      <c r="J203" s="88">
        <f t="shared" si="45"/>
        <v>42336.093078375219</v>
      </c>
      <c r="K203" s="189">
        <f t="shared" si="50"/>
        <v>440.74592164864043</v>
      </c>
      <c r="L203" s="88">
        <f t="shared" si="46"/>
        <v>25063.457580471586</v>
      </c>
      <c r="M203" s="89">
        <f t="shared" si="51"/>
        <v>219165.7722623529</v>
      </c>
      <c r="N203" s="89">
        <f t="shared" si="52"/>
        <v>1827177.3582623529</v>
      </c>
      <c r="O203" s="89">
        <f t="shared" si="53"/>
        <v>32131.279820320629</v>
      </c>
      <c r="P203" s="90">
        <f t="shared" si="47"/>
        <v>0.95118221552883242</v>
      </c>
      <c r="Q203" s="227">
        <f>SUMIFS([1]sep25!$Q$7:$Q$363,[1]sep25!$B$7:$B$363,B203)</f>
        <v>38918.108188273414</v>
      </c>
      <c r="R203" s="93">
        <f t="shared" si="54"/>
        <v>0.12746549685952632</v>
      </c>
      <c r="S203" s="93">
        <f t="shared" si="54"/>
        <v>0.12256830033217614</v>
      </c>
      <c r="T203" s="92">
        <v>56866</v>
      </c>
      <c r="U203" s="1">
        <f>SUMIFS([1]sep25!$U$7:$U$363,[1]sep25!$B$7:$B$363,B203)</f>
        <v>1426218</v>
      </c>
      <c r="V203" s="1">
        <f>SUMIFS([1]sep25!$V$7:$V$363,[1]sep25!$B$7:$B$363,B203)</f>
        <v>25189.741959412917</v>
      </c>
      <c r="W203" s="196"/>
      <c r="X203" s="89">
        <v>0</v>
      </c>
      <c r="Y203" s="89">
        <f t="shared" si="55"/>
        <v>0</v>
      </c>
    </row>
    <row r="204" spans="2:28">
      <c r="B204" s="200">
        <v>4005</v>
      </c>
      <c r="C204" t="s">
        <v>231</v>
      </c>
      <c r="D204" s="1">
        <f>SUMIFS([1]sep25!$D$7:$D$363,[1]sep25!$B$7:$B$363,B204)</f>
        <v>379465.413</v>
      </c>
      <c r="E204" s="86">
        <f t="shared" si="48"/>
        <v>28460.61749043726</v>
      </c>
      <c r="F204" s="87">
        <f t="shared" si="42"/>
        <v>0.84251960554500538</v>
      </c>
      <c r="G204" s="189">
        <f t="shared" si="49"/>
        <v>3299.6128440708694</v>
      </c>
      <c r="H204" s="189">
        <f t="shared" si="43"/>
        <v>43993.738049996908</v>
      </c>
      <c r="I204" s="189">
        <f t="shared" si="44"/>
        <v>680.2945908707029</v>
      </c>
      <c r="J204" s="88">
        <f t="shared" si="45"/>
        <v>9070.3677800790811</v>
      </c>
      <c r="K204" s="189">
        <f t="shared" si="50"/>
        <v>376.55183601008969</v>
      </c>
      <c r="L204" s="88">
        <f t="shared" si="46"/>
        <v>5020.5656295225253</v>
      </c>
      <c r="M204" s="89">
        <f t="shared" si="51"/>
        <v>49014.303679519435</v>
      </c>
      <c r="N204" s="89">
        <f t="shared" si="52"/>
        <v>428479.71667951945</v>
      </c>
      <c r="O204" s="89">
        <f t="shared" si="53"/>
        <v>32136.782170518225</v>
      </c>
      <c r="P204" s="90">
        <f t="shared" si="47"/>
        <v>0.95134510159128727</v>
      </c>
      <c r="Q204" s="227">
        <f>SUMIFS([1]sep25!$Q$7:$Q$363,[1]sep25!$B$7:$B$363,B204)</f>
        <v>10365.013663120655</v>
      </c>
      <c r="R204" s="93">
        <f t="shared" si="54"/>
        <v>0.13524366733580845</v>
      </c>
      <c r="S204" s="93">
        <f t="shared" si="54"/>
        <v>0.12953892528889493</v>
      </c>
      <c r="T204" s="92">
        <v>13333</v>
      </c>
      <c r="U204" s="1">
        <f>SUMIFS([1]sep25!$U$7:$U$363,[1]sep25!$B$7:$B$363,B204)</f>
        <v>334259</v>
      </c>
      <c r="V204" s="1">
        <f>SUMIFS([1]sep25!$V$7:$V$363,[1]sep25!$B$7:$B$363,B204)</f>
        <v>25196.668174280112</v>
      </c>
      <c r="W204" s="196"/>
      <c r="X204" s="89">
        <v>0</v>
      </c>
      <c r="Y204" s="89">
        <f t="shared" si="55"/>
        <v>0</v>
      </c>
    </row>
    <row r="205" spans="2:28">
      <c r="B205" s="200">
        <v>4010</v>
      </c>
      <c r="C205" t="s">
        <v>232</v>
      </c>
      <c r="D205" s="1">
        <f>SUMIFS([1]sep25!$D$7:$D$363,[1]sep25!$B$7:$B$363,B205)</f>
        <v>66784.748000000007</v>
      </c>
      <c r="E205" s="86">
        <f t="shared" si="48"/>
        <v>27955.105902051069</v>
      </c>
      <c r="F205" s="87">
        <f t="shared" si="42"/>
        <v>0.82755494695357934</v>
      </c>
      <c r="G205" s="189">
        <f t="shared" si="49"/>
        <v>3613.0300288703079</v>
      </c>
      <c r="H205" s="189">
        <f t="shared" si="43"/>
        <v>8631.5287389711666</v>
      </c>
      <c r="I205" s="189">
        <f t="shared" si="44"/>
        <v>857.22364680586975</v>
      </c>
      <c r="J205" s="88">
        <f t="shared" si="45"/>
        <v>2047.9072922192227</v>
      </c>
      <c r="K205" s="189">
        <f t="shared" si="50"/>
        <v>553.48089194525653</v>
      </c>
      <c r="L205" s="88">
        <f t="shared" si="46"/>
        <v>1322.2658508572179</v>
      </c>
      <c r="M205" s="89">
        <f t="shared" si="51"/>
        <v>9953.7945898283851</v>
      </c>
      <c r="N205" s="89">
        <f t="shared" si="52"/>
        <v>76738.542589828387</v>
      </c>
      <c r="O205" s="89">
        <f t="shared" si="53"/>
        <v>32121.616822866636</v>
      </c>
      <c r="P205" s="90">
        <f t="shared" si="47"/>
        <v>0.95089616183354431</v>
      </c>
      <c r="Q205" s="227">
        <f>SUMIFS([1]sep25!$Q$7:$Q$363,[1]sep25!$B$7:$B$363,B205)</f>
        <v>2132.5374600266405</v>
      </c>
      <c r="R205" s="93">
        <f t="shared" si="54"/>
        <v>0.13407848664436495</v>
      </c>
      <c r="S205" s="93">
        <f t="shared" si="54"/>
        <v>0.1307555274955533</v>
      </c>
      <c r="T205" s="92">
        <v>2389</v>
      </c>
      <c r="U205" s="1">
        <f>SUMIFS([1]sep25!$U$7:$U$363,[1]sep25!$B$7:$B$363,B205)</f>
        <v>58889</v>
      </c>
      <c r="V205" s="1">
        <f>SUMIFS([1]sep25!$V$7:$V$363,[1]sep25!$B$7:$B$363,B205)</f>
        <v>24722.50209907641</v>
      </c>
      <c r="W205" s="196"/>
      <c r="X205" s="89">
        <v>0</v>
      </c>
      <c r="Y205" s="89">
        <f t="shared" si="55"/>
        <v>0</v>
      </c>
    </row>
    <row r="206" spans="2:28">
      <c r="B206" s="200">
        <v>4012</v>
      </c>
      <c r="C206" t="s">
        <v>233</v>
      </c>
      <c r="D206" s="1">
        <f>SUMIFS([1]sep25!$D$7:$D$363,[1]sep25!$B$7:$B$363,B206)</f>
        <v>434904.89199999999</v>
      </c>
      <c r="E206" s="86">
        <f t="shared" si="48"/>
        <v>30391.676589797346</v>
      </c>
      <c r="F206" s="87">
        <f t="shared" si="42"/>
        <v>0.89968474439779411</v>
      </c>
      <c r="G206" s="189">
        <f t="shared" si="49"/>
        <v>2102.3562024676166</v>
      </c>
      <c r="H206" s="189">
        <f t="shared" si="43"/>
        <v>30084.717257311593</v>
      </c>
      <c r="I206" s="189">
        <f t="shared" si="44"/>
        <v>4.4239060946731108</v>
      </c>
      <c r="J206" s="88">
        <f t="shared" si="45"/>
        <v>63.306096214772218</v>
      </c>
      <c r="K206" s="189">
        <f t="shared" si="50"/>
        <v>-299.31884876594012</v>
      </c>
      <c r="L206" s="88">
        <f t="shared" si="46"/>
        <v>-4283.2527258406026</v>
      </c>
      <c r="M206" s="89">
        <f t="shared" si="51"/>
        <v>25801.464531470992</v>
      </c>
      <c r="N206" s="89">
        <f t="shared" si="52"/>
        <v>460706.35653147101</v>
      </c>
      <c r="O206" s="89">
        <f t="shared" si="53"/>
        <v>32194.713943499024</v>
      </c>
      <c r="P206" s="90">
        <f t="shared" si="47"/>
        <v>0.95306005575687081</v>
      </c>
      <c r="Q206" s="227">
        <f>SUMIFS([1]sep25!$Q$7:$Q$363,[1]sep25!$B$7:$B$363,B206)</f>
        <v>4378.2054220390273</v>
      </c>
      <c r="R206" s="93">
        <f t="shared" si="54"/>
        <v>0.10403528608382855</v>
      </c>
      <c r="S206" s="93">
        <f t="shared" si="54"/>
        <v>0.10087208225926989</v>
      </c>
      <c r="T206" s="92">
        <v>14310</v>
      </c>
      <c r="U206" s="1">
        <f>SUMIFS([1]sep25!$U$7:$U$363,[1]sep25!$B$7:$B$363,B206)</f>
        <v>393923</v>
      </c>
      <c r="V206" s="1">
        <f>SUMIFS([1]sep25!$V$7:$V$363,[1]sep25!$B$7:$B$363,B206)</f>
        <v>27606.910084799212</v>
      </c>
      <c r="W206" s="196"/>
      <c r="X206" s="89">
        <v>0</v>
      </c>
      <c r="Y206" s="89">
        <f t="shared" si="55"/>
        <v>0</v>
      </c>
    </row>
    <row r="207" spans="2:28">
      <c r="B207" s="200">
        <v>4014</v>
      </c>
      <c r="C207" t="s">
        <v>234</v>
      </c>
      <c r="D207" s="1">
        <f>SUMIFS([1]sep25!$D$7:$D$363,[1]sep25!$B$7:$B$363,B207)</f>
        <v>295647.12199999997</v>
      </c>
      <c r="E207" s="86">
        <f t="shared" si="48"/>
        <v>28302.424085774459</v>
      </c>
      <c r="F207" s="87">
        <f t="shared" si="42"/>
        <v>0.83783660648705782</v>
      </c>
      <c r="G207" s="189">
        <f t="shared" si="49"/>
        <v>3397.6927549618063</v>
      </c>
      <c r="H207" s="189">
        <f t="shared" si="43"/>
        <v>35492.29851833103</v>
      </c>
      <c r="I207" s="189">
        <f t="shared" si="44"/>
        <v>735.66228250268341</v>
      </c>
      <c r="J207" s="88">
        <f t="shared" si="45"/>
        <v>7684.7282030230317</v>
      </c>
      <c r="K207" s="189">
        <f t="shared" si="50"/>
        <v>431.91952764207019</v>
      </c>
      <c r="L207" s="88">
        <f t="shared" si="46"/>
        <v>4511.8313857490657</v>
      </c>
      <c r="M207" s="89">
        <f t="shared" si="51"/>
        <v>40004.129904080095</v>
      </c>
      <c r="N207" s="89">
        <f t="shared" si="52"/>
        <v>335651.25190408004</v>
      </c>
      <c r="O207" s="89">
        <f t="shared" si="53"/>
        <v>32132.036368378329</v>
      </c>
      <c r="P207" s="90">
        <f t="shared" si="47"/>
        <v>0.9512046116195485</v>
      </c>
      <c r="Q207" s="227">
        <f>SUMIFS([1]sep25!$Q$7:$Q$363,[1]sep25!$B$7:$B$363,B207)</f>
        <v>6733.9160545869672</v>
      </c>
      <c r="R207" s="93">
        <f t="shared" si="54"/>
        <v>6.4194699312127124E-2</v>
      </c>
      <c r="S207" s="93">
        <f t="shared" si="54"/>
        <v>6.4092823503271071E-2</v>
      </c>
      <c r="T207" s="92">
        <v>10446</v>
      </c>
      <c r="U207" s="1">
        <f>SUMIFS([1]sep25!$U$7:$U$363,[1]sep25!$B$7:$B$363,B207)</f>
        <v>277813</v>
      </c>
      <c r="V207" s="1">
        <f>SUMIFS([1]sep25!$V$7:$V$363,[1]sep25!$B$7:$B$363,B207)</f>
        <v>26597.702249880324</v>
      </c>
      <c r="W207" s="196"/>
      <c r="X207" s="89">
        <v>0</v>
      </c>
      <c r="Y207" s="89">
        <f t="shared" si="55"/>
        <v>0</v>
      </c>
    </row>
    <row r="208" spans="2:28">
      <c r="B208" s="200">
        <v>4016</v>
      </c>
      <c r="C208" t="s">
        <v>235</v>
      </c>
      <c r="D208" s="1">
        <f>SUMIFS([1]sep25!$D$7:$D$363,[1]sep25!$B$7:$B$363,B208)</f>
        <v>105050.236</v>
      </c>
      <c r="E208" s="86">
        <f t="shared" si="48"/>
        <v>25829.908040324564</v>
      </c>
      <c r="F208" s="87">
        <f t="shared" si="42"/>
        <v>0.76464271868697498</v>
      </c>
      <c r="G208" s="189">
        <f t="shared" si="49"/>
        <v>4930.6527031407413</v>
      </c>
      <c r="H208" s="189">
        <f t="shared" si="43"/>
        <v>20052.964543673395</v>
      </c>
      <c r="I208" s="189">
        <f t="shared" si="44"/>
        <v>1601.0428984101463</v>
      </c>
      <c r="J208" s="88">
        <f t="shared" si="45"/>
        <v>6511.4414678340645</v>
      </c>
      <c r="K208" s="189">
        <f t="shared" si="50"/>
        <v>1297.300143549533</v>
      </c>
      <c r="L208" s="88">
        <f t="shared" si="46"/>
        <v>5276.1196838159503</v>
      </c>
      <c r="M208" s="89">
        <f t="shared" si="51"/>
        <v>25329.084227489344</v>
      </c>
      <c r="N208" s="89">
        <f t="shared" si="52"/>
        <v>130379.32022748934</v>
      </c>
      <c r="O208" s="89">
        <f t="shared" si="53"/>
        <v>32057.860887014838</v>
      </c>
      <c r="P208" s="90">
        <f t="shared" si="47"/>
        <v>0.94900879498554613</v>
      </c>
      <c r="Q208" s="227">
        <f>SUMIFS([1]sep25!$Q$7:$Q$363,[1]sep25!$B$7:$B$363,B208)</f>
        <v>5043.738764473972</v>
      </c>
      <c r="R208" s="93">
        <f t="shared" si="54"/>
        <v>0.15625328549100759</v>
      </c>
      <c r="S208" s="93">
        <f t="shared" si="54"/>
        <v>0.16165500971631602</v>
      </c>
      <c r="T208" s="92">
        <v>4067</v>
      </c>
      <c r="U208" s="1">
        <f>SUMIFS([1]sep25!$U$7:$U$363,[1]sep25!$B$7:$B$363,B208)</f>
        <v>90854</v>
      </c>
      <c r="V208" s="1">
        <f>SUMIFS([1]sep25!$V$7:$V$363,[1]sep25!$B$7:$B$363,B208)</f>
        <v>22235.438081253058</v>
      </c>
      <c r="W208" s="196"/>
      <c r="X208" s="89">
        <v>0</v>
      </c>
      <c r="Y208" s="89">
        <f t="shared" si="55"/>
        <v>0</v>
      </c>
    </row>
    <row r="209" spans="2:27">
      <c r="B209" s="200">
        <v>4018</v>
      </c>
      <c r="C209" t="s">
        <v>236</v>
      </c>
      <c r="D209" s="1">
        <f>SUMIFS([1]sep25!$D$7:$D$363,[1]sep25!$B$7:$B$363,B209)</f>
        <v>181085.51800000001</v>
      </c>
      <c r="E209" s="86">
        <f t="shared" si="48"/>
        <v>27612.918267764562</v>
      </c>
      <c r="F209" s="87">
        <f t="shared" si="42"/>
        <v>0.81742516706534207</v>
      </c>
      <c r="G209" s="189">
        <f t="shared" si="49"/>
        <v>3825.1863621279422</v>
      </c>
      <c r="H209" s="189">
        <f t="shared" si="43"/>
        <v>25085.572162835044</v>
      </c>
      <c r="I209" s="189">
        <f t="shared" si="44"/>
        <v>976.98931880614725</v>
      </c>
      <c r="J209" s="88">
        <f t="shared" si="45"/>
        <v>6407.0959527307132</v>
      </c>
      <c r="K209" s="189">
        <f t="shared" si="50"/>
        <v>673.24656394553404</v>
      </c>
      <c r="L209" s="88">
        <f t="shared" si="46"/>
        <v>4415.1509663548122</v>
      </c>
      <c r="M209" s="89">
        <f t="shared" si="51"/>
        <v>29500.723129189857</v>
      </c>
      <c r="N209" s="89">
        <f t="shared" si="52"/>
        <v>210586.24112918988</v>
      </c>
      <c r="O209" s="89">
        <f t="shared" si="53"/>
        <v>32111.35119383804</v>
      </c>
      <c r="P209" s="90">
        <f t="shared" si="47"/>
        <v>0.95059226843689726</v>
      </c>
      <c r="Q209" s="227">
        <f>SUMIFS([1]sep25!$Q$7:$Q$363,[1]sep25!$B$7:$B$363,B209)</f>
        <v>5857.9508990141148</v>
      </c>
      <c r="R209" s="93">
        <f t="shared" si="54"/>
        <v>0.12021823423155922</v>
      </c>
      <c r="S209" s="94">
        <f t="shared" si="54"/>
        <v>0.11697271022265412</v>
      </c>
      <c r="T209" s="92">
        <v>6558</v>
      </c>
      <c r="U209" s="1">
        <f>SUMIFS([1]sep25!$U$7:$U$363,[1]sep25!$B$7:$B$363,B209)</f>
        <v>161652</v>
      </c>
      <c r="V209" s="1">
        <f>SUMIFS([1]sep25!$V$7:$V$363,[1]sep25!$B$7:$B$363,B209)</f>
        <v>24721.211194372227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0">
        <v>4020</v>
      </c>
      <c r="C210" t="s">
        <v>237</v>
      </c>
      <c r="D210" s="1">
        <f>SUMIFS([1]sep25!$D$7:$D$363,[1]sep25!$B$7:$B$363,B210)</f>
        <v>287467.29100000003</v>
      </c>
      <c r="E210" s="86">
        <f t="shared" si="48"/>
        <v>25816.550606196677</v>
      </c>
      <c r="F210" s="87">
        <f t="shared" si="42"/>
        <v>0.76424729858984242</v>
      </c>
      <c r="G210" s="189">
        <f t="shared" si="49"/>
        <v>4938.9343123000308</v>
      </c>
      <c r="H210" s="189">
        <f t="shared" si="43"/>
        <v>54995.033567460843</v>
      </c>
      <c r="I210" s="189">
        <f t="shared" si="44"/>
        <v>1605.718000354907</v>
      </c>
      <c r="J210" s="88">
        <f t="shared" si="45"/>
        <v>17879.669933951889</v>
      </c>
      <c r="K210" s="189">
        <f t="shared" si="50"/>
        <v>1301.9752454942936</v>
      </c>
      <c r="L210" s="88">
        <f t="shared" si="46"/>
        <v>14497.494358578959</v>
      </c>
      <c r="M210" s="89">
        <f t="shared" si="51"/>
        <v>69492.527926039795</v>
      </c>
      <c r="N210" s="89">
        <f t="shared" si="52"/>
        <v>356959.81892603985</v>
      </c>
      <c r="O210" s="89">
        <f t="shared" si="53"/>
        <v>32057.460163991003</v>
      </c>
      <c r="P210" s="90">
        <f t="shared" si="47"/>
        <v>0.94899693238263227</v>
      </c>
      <c r="Q210" s="227">
        <f>SUMIFS([1]sep25!$Q$7:$Q$363,[1]sep25!$B$7:$B$363,B210)</f>
        <v>13345.934106055538</v>
      </c>
      <c r="R210" s="90">
        <f t="shared" si="54"/>
        <v>0.15348649765665137</v>
      </c>
      <c r="S210" s="90">
        <f t="shared" si="54"/>
        <v>0.12955696187230586</v>
      </c>
      <c r="T210" s="92">
        <v>11135</v>
      </c>
      <c r="U210" s="1">
        <f>SUMIFS([1]sep25!$U$7:$U$363,[1]sep25!$B$7:$B$363,B210)</f>
        <v>249216</v>
      </c>
      <c r="V210" s="1">
        <f>SUMIFS([1]sep25!$V$7:$V$363,[1]sep25!$B$7:$B$363,B210)</f>
        <v>22855.465884079236</v>
      </c>
      <c r="W210" s="196"/>
      <c r="X210" s="89">
        <v>0</v>
      </c>
      <c r="Y210" s="89">
        <f t="shared" si="55"/>
        <v>0</v>
      </c>
    </row>
    <row r="211" spans="2:27">
      <c r="B211" s="200">
        <v>4022</v>
      </c>
      <c r="C211" t="s">
        <v>238</v>
      </c>
      <c r="D211" s="1">
        <f>SUMIFS([1]sep25!$D$7:$D$363,[1]sep25!$B$7:$B$363,B211)</f>
        <v>87294.445999999996</v>
      </c>
      <c r="E211" s="86">
        <f t="shared" si="48"/>
        <v>29283.611539751761</v>
      </c>
      <c r="F211" s="87">
        <f t="shared" si="42"/>
        <v>0.86688269682464181</v>
      </c>
      <c r="G211" s="189">
        <f t="shared" si="49"/>
        <v>2789.3565334958794</v>
      </c>
      <c r="H211" s="189">
        <f t="shared" si="43"/>
        <v>8315.0718263512153</v>
      </c>
      <c r="I211" s="189">
        <f t="shared" si="44"/>
        <v>392.24667361062779</v>
      </c>
      <c r="J211" s="88">
        <f t="shared" si="45"/>
        <v>1169.2873340332815</v>
      </c>
      <c r="K211" s="189">
        <f t="shared" si="50"/>
        <v>88.503918750014577</v>
      </c>
      <c r="L211" s="88">
        <f t="shared" si="46"/>
        <v>263.83018179379343</v>
      </c>
      <c r="M211" s="89">
        <f t="shared" si="51"/>
        <v>8578.9020081450089</v>
      </c>
      <c r="N211" s="89">
        <f t="shared" si="52"/>
        <v>95873.348008145011</v>
      </c>
      <c r="O211" s="89">
        <f t="shared" si="53"/>
        <v>32161.47199199766</v>
      </c>
      <c r="P211" s="90">
        <f t="shared" si="47"/>
        <v>0.95207599432967638</v>
      </c>
      <c r="Q211" s="227">
        <f>SUMIFS([1]sep25!$Q$7:$Q$363,[1]sep25!$B$7:$B$363,B211)</f>
        <v>2184.8410770068804</v>
      </c>
      <c r="R211" s="90">
        <f t="shared" si="54"/>
        <v>6.6843214176596347E-2</v>
      </c>
      <c r="S211" s="90">
        <f t="shared" si="54"/>
        <v>6.6127452208010987E-2</v>
      </c>
      <c r="T211" s="92">
        <v>2981</v>
      </c>
      <c r="U211" s="1">
        <f>SUMIFS([1]sep25!$U$7:$U$363,[1]sep25!$B$7:$B$363,B211)</f>
        <v>81825</v>
      </c>
      <c r="V211" s="1">
        <f>SUMIFS([1]sep25!$V$7:$V$363,[1]sep25!$B$7:$B$363,B211)</f>
        <v>27467.270896273916</v>
      </c>
      <c r="W211" s="196"/>
      <c r="X211" s="89">
        <v>0</v>
      </c>
      <c r="Y211" s="89">
        <f t="shared" si="55"/>
        <v>0</v>
      </c>
    </row>
    <row r="212" spans="2:27">
      <c r="B212" s="200">
        <v>4024</v>
      </c>
      <c r="C212" t="s">
        <v>239</v>
      </c>
      <c r="D212" s="1">
        <f>SUMIFS([1]sep25!$D$7:$D$363,[1]sep25!$B$7:$B$363,B212)</f>
        <v>53230.154000000002</v>
      </c>
      <c r="E212" s="86">
        <f t="shared" si="48"/>
        <v>32339.097205346297</v>
      </c>
      <c r="F212" s="87">
        <f t="shared" si="42"/>
        <v>0.95733423318326416</v>
      </c>
      <c r="G212" s="189">
        <f t="shared" si="49"/>
        <v>894.95542082726649</v>
      </c>
      <c r="H212" s="189">
        <f t="shared" si="43"/>
        <v>1473.0966226816806</v>
      </c>
      <c r="I212" s="189">
        <f t="shared" si="44"/>
        <v>0</v>
      </c>
      <c r="J212" s="88">
        <f t="shared" si="45"/>
        <v>0</v>
      </c>
      <c r="K212" s="189">
        <f t="shared" si="50"/>
        <v>-303.74275486061322</v>
      </c>
      <c r="L212" s="88">
        <f t="shared" si="46"/>
        <v>-499.96057450056935</v>
      </c>
      <c r="M212" s="89">
        <f t="shared" si="51"/>
        <v>973.13604818111128</v>
      </c>
      <c r="N212" s="89">
        <f t="shared" si="52"/>
        <v>54203.290048181116</v>
      </c>
      <c r="O212" s="89">
        <f t="shared" si="53"/>
        <v>32930.309871312951</v>
      </c>
      <c r="P212" s="90">
        <f t="shared" si="47"/>
        <v>0.97483590061162628</v>
      </c>
      <c r="Q212" s="227">
        <f>SUMIFS([1]sep25!$Q$7:$Q$363,[1]sep25!$B$7:$B$363,B212)</f>
        <v>612.78769252542145</v>
      </c>
      <c r="R212" s="90">
        <f t="shared" si="54"/>
        <v>7.6378662568499428E-2</v>
      </c>
      <c r="S212" s="90">
        <f t="shared" si="54"/>
        <v>6.5915686504650212E-2</v>
      </c>
      <c r="T212" s="92">
        <v>1646</v>
      </c>
      <c r="U212" s="1">
        <f>SUMIFS([1]sep25!$U$7:$U$363,[1]sep25!$B$7:$B$363,B212)</f>
        <v>49453</v>
      </c>
      <c r="V212" s="1">
        <f>SUMIFS([1]sep25!$V$7:$V$363,[1]sep25!$B$7:$B$363,B212)</f>
        <v>30339.26380368098</v>
      </c>
      <c r="W212" s="196"/>
      <c r="X212" s="89">
        <v>0</v>
      </c>
      <c r="Y212" s="89">
        <f t="shared" si="55"/>
        <v>0</v>
      </c>
    </row>
    <row r="213" spans="2:27">
      <c r="B213" s="200">
        <v>4026</v>
      </c>
      <c r="C213" t="s">
        <v>240</v>
      </c>
      <c r="D213" s="1">
        <f>SUMIFS([1]sep25!$D$7:$D$363,[1]sep25!$B$7:$B$363,B213)</f>
        <v>216619.51999999999</v>
      </c>
      <c r="E213" s="86">
        <f t="shared" si="48"/>
        <v>39178.788207632482</v>
      </c>
      <c r="F213" s="87">
        <f t="shared" si="42"/>
        <v>1.1598095929407291</v>
      </c>
      <c r="G213" s="189">
        <f t="shared" si="49"/>
        <v>-3345.6530005901682</v>
      </c>
      <c r="H213" s="189">
        <f t="shared" si="43"/>
        <v>-18498.115440263042</v>
      </c>
      <c r="I213" s="189">
        <f t="shared" si="44"/>
        <v>0</v>
      </c>
      <c r="J213" s="88">
        <f t="shared" si="45"/>
        <v>0</v>
      </c>
      <c r="K213" s="189">
        <f t="shared" si="50"/>
        <v>-303.74275486061322</v>
      </c>
      <c r="L213" s="88">
        <f t="shared" si="46"/>
        <v>-1679.3936916243306</v>
      </c>
      <c r="M213" s="89">
        <f t="shared" si="51"/>
        <v>-20177.509131887371</v>
      </c>
      <c r="N213" s="89">
        <f t="shared" si="52"/>
        <v>196442.01086811261</v>
      </c>
      <c r="O213" s="89">
        <f t="shared" si="53"/>
        <v>35529.392452181695</v>
      </c>
      <c r="P213" s="90">
        <f t="shared" si="47"/>
        <v>1.0517765373194627</v>
      </c>
      <c r="Q213" s="227">
        <f>SUMIFS([1]sep25!$Q$7:$Q$363,[1]sep25!$B$7:$B$363,B213)</f>
        <v>990.19594094353306</v>
      </c>
      <c r="R213" s="90">
        <f t="shared" si="54"/>
        <v>9.5315848287648663E-2</v>
      </c>
      <c r="S213" s="90">
        <f t="shared" si="54"/>
        <v>9.6108263442857639E-2</v>
      </c>
      <c r="T213" s="92">
        <v>5529</v>
      </c>
      <c r="U213" s="1">
        <f>SUMIFS([1]sep25!$U$7:$U$363,[1]sep25!$B$7:$B$363,B213)</f>
        <v>197769</v>
      </c>
      <c r="V213" s="1">
        <f>SUMIFS([1]sep25!$V$7:$V$363,[1]sep25!$B$7:$B$363,B213)</f>
        <v>35743.538767395628</v>
      </c>
      <c r="W213" s="196"/>
      <c r="X213" s="89">
        <v>0</v>
      </c>
      <c r="Y213" s="89">
        <f t="shared" si="55"/>
        <v>0</v>
      </c>
    </row>
    <row r="214" spans="2:27">
      <c r="B214" s="200">
        <v>4028</v>
      </c>
      <c r="C214" t="s">
        <v>241</v>
      </c>
      <c r="D214" s="1">
        <f>SUMIFS([1]sep25!$D$7:$D$363,[1]sep25!$B$7:$B$363,B214)</f>
        <v>76485.588000000003</v>
      </c>
      <c r="E214" s="86">
        <f t="shared" si="48"/>
        <v>30928.260412454511</v>
      </c>
      <c r="F214" s="87">
        <f t="shared" si="42"/>
        <v>0.91556923428136205</v>
      </c>
      <c r="G214" s="189">
        <f t="shared" si="49"/>
        <v>1769.6742324201743</v>
      </c>
      <c r="H214" s="189">
        <f t="shared" si="43"/>
        <v>4376.4043767750918</v>
      </c>
      <c r="I214" s="189">
        <f t="shared" si="44"/>
        <v>0</v>
      </c>
      <c r="J214" s="88">
        <f t="shared" si="45"/>
        <v>0</v>
      </c>
      <c r="K214" s="189">
        <f t="shared" si="50"/>
        <v>-303.74275486061322</v>
      </c>
      <c r="L214" s="88">
        <f t="shared" si="46"/>
        <v>-751.15583277029646</v>
      </c>
      <c r="M214" s="89">
        <f t="shared" si="51"/>
        <v>3625.2485440047953</v>
      </c>
      <c r="N214" s="89">
        <f t="shared" si="52"/>
        <v>80110.836544004793</v>
      </c>
      <c r="O214" s="89">
        <f t="shared" si="53"/>
        <v>32394.19189001407</v>
      </c>
      <c r="P214" s="90">
        <f t="shared" si="47"/>
        <v>0.95896520102890337</v>
      </c>
      <c r="Q214" s="227">
        <f>SUMIFS([1]sep25!$Q$7:$Q$363,[1]sep25!$B$7:$B$363,B214)</f>
        <v>996.24258556219547</v>
      </c>
      <c r="R214" s="90">
        <f t="shared" si="54"/>
        <v>0.11321390833539528</v>
      </c>
      <c r="S214" s="90">
        <f t="shared" si="54"/>
        <v>0.10646170104666459</v>
      </c>
      <c r="T214" s="92">
        <v>2473</v>
      </c>
      <c r="U214" s="1">
        <f>SUMIFS([1]sep25!$U$7:$U$363,[1]sep25!$B$7:$B$363,B214)</f>
        <v>68707</v>
      </c>
      <c r="V214" s="1">
        <f>SUMIFS([1]sep25!$V$7:$V$363,[1]sep25!$B$7:$B$363,B214)</f>
        <v>27952.400325467861</v>
      </c>
      <c r="W214" s="196"/>
      <c r="X214" s="89">
        <v>0</v>
      </c>
      <c r="Y214" s="89">
        <f t="shared" si="55"/>
        <v>0</v>
      </c>
    </row>
    <row r="215" spans="2:27">
      <c r="B215" s="200">
        <v>4030</v>
      </c>
      <c r="C215" t="s">
        <v>242</v>
      </c>
      <c r="D215" s="1">
        <f>SUMIFS([1]sep25!$D$7:$D$363,[1]sep25!$B$7:$B$363,B215)</f>
        <v>47993.949000000001</v>
      </c>
      <c r="E215" s="86">
        <f t="shared" si="48"/>
        <v>32297.408479138623</v>
      </c>
      <c r="F215" s="87">
        <f t="shared" si="42"/>
        <v>0.95610012190047255</v>
      </c>
      <c r="G215" s="189">
        <f t="shared" si="49"/>
        <v>920.80243107602462</v>
      </c>
      <c r="H215" s="189">
        <f t="shared" si="43"/>
        <v>1368.3124125789725</v>
      </c>
      <c r="I215" s="189">
        <f t="shared" si="44"/>
        <v>0</v>
      </c>
      <c r="J215" s="88">
        <f t="shared" si="45"/>
        <v>0</v>
      </c>
      <c r="K215" s="189">
        <f t="shared" si="50"/>
        <v>-303.74275486061322</v>
      </c>
      <c r="L215" s="88">
        <f t="shared" si="46"/>
        <v>-451.36173372287124</v>
      </c>
      <c r="M215" s="89">
        <f t="shared" si="51"/>
        <v>916.95067885610126</v>
      </c>
      <c r="N215" s="89">
        <f t="shared" si="52"/>
        <v>48910.899678856105</v>
      </c>
      <c r="O215" s="89">
        <f t="shared" si="53"/>
        <v>32914.468155354043</v>
      </c>
      <c r="P215" s="90">
        <f t="shared" si="47"/>
        <v>0.97436693832416577</v>
      </c>
      <c r="Q215" s="227">
        <f>SUMIFS([1]sep25!$Q$7:$Q$363,[1]sep25!$B$7:$B$363,B215)</f>
        <v>752.61354156305265</v>
      </c>
      <c r="R215" s="90">
        <f t="shared" si="54"/>
        <v>0.14595995797617059</v>
      </c>
      <c r="S215" s="90">
        <f t="shared" si="54"/>
        <v>0.1343923944703545</v>
      </c>
      <c r="T215" s="92">
        <v>1486</v>
      </c>
      <c r="U215" s="1">
        <f>SUMIFS([1]sep25!$U$7:$U$363,[1]sep25!$B$7:$B$363,B215)</f>
        <v>41881</v>
      </c>
      <c r="V215" s="1">
        <f>SUMIFS([1]sep25!$V$7:$V$363,[1]sep25!$B$7:$B$363,B215)</f>
        <v>28471.108089734873</v>
      </c>
      <c r="W215" s="196"/>
      <c r="X215" s="89">
        <v>0</v>
      </c>
      <c r="Y215" s="89">
        <f t="shared" si="55"/>
        <v>0</v>
      </c>
    </row>
    <row r="216" spans="2:27">
      <c r="B216" s="200">
        <v>4032</v>
      </c>
      <c r="C216" t="s">
        <v>243</v>
      </c>
      <c r="D216" s="1">
        <f>SUMIFS([1]sep25!$D$7:$D$363,[1]sep25!$B$7:$B$363,B216)</f>
        <v>39396.849000000002</v>
      </c>
      <c r="E216" s="86">
        <f t="shared" si="48"/>
        <v>31366.917993630577</v>
      </c>
      <c r="F216" s="87">
        <f t="shared" si="42"/>
        <v>0.92855481382425009</v>
      </c>
      <c r="G216" s="189">
        <f t="shared" si="49"/>
        <v>1497.7065320910131</v>
      </c>
      <c r="H216" s="189">
        <f t="shared" si="43"/>
        <v>1881.1194043063124</v>
      </c>
      <c r="I216" s="189">
        <f t="shared" si="44"/>
        <v>0</v>
      </c>
      <c r="J216" s="88">
        <f t="shared" si="45"/>
        <v>0</v>
      </c>
      <c r="K216" s="189">
        <f t="shared" si="50"/>
        <v>-303.74275486061322</v>
      </c>
      <c r="L216" s="88">
        <f t="shared" si="46"/>
        <v>-381.50090010493022</v>
      </c>
      <c r="M216" s="89">
        <f t="shared" si="51"/>
        <v>1499.6185042013822</v>
      </c>
      <c r="N216" s="89">
        <f t="shared" si="52"/>
        <v>40896.467504201384</v>
      </c>
      <c r="O216" s="89">
        <f t="shared" si="53"/>
        <v>32560.881770860975</v>
      </c>
      <c r="P216" s="90">
        <f t="shared" si="47"/>
        <v>0.96389972125520085</v>
      </c>
      <c r="Q216" s="227">
        <f>SUMIFS([1]sep25!$Q$7:$Q$363,[1]sep25!$B$7:$B$363,B216)</f>
        <v>796.190007054636</v>
      </c>
      <c r="R216" s="90">
        <f t="shared" si="54"/>
        <v>0.13290723220704534</v>
      </c>
      <c r="S216" s="90">
        <f t="shared" si="54"/>
        <v>0.13290723220704537</v>
      </c>
      <c r="T216" s="92">
        <v>1256</v>
      </c>
      <c r="U216" s="1">
        <f>SUMIFS([1]sep25!$U$7:$U$363,[1]sep25!$B$7:$B$363,B216)</f>
        <v>34775</v>
      </c>
      <c r="V216" s="1">
        <f>SUMIFS([1]sep25!$V$7:$V$363,[1]sep25!$B$7:$B$363,B216)</f>
        <v>27687.101910828027</v>
      </c>
      <c r="W216" s="196"/>
      <c r="X216" s="89">
        <v>0</v>
      </c>
      <c r="Y216" s="89">
        <f t="shared" si="55"/>
        <v>0</v>
      </c>
    </row>
    <row r="217" spans="2:27">
      <c r="B217" s="200">
        <v>4034</v>
      </c>
      <c r="C217" t="s">
        <v>244</v>
      </c>
      <c r="D217" s="1">
        <f>SUMIFS([1]sep25!$D$7:$D$363,[1]sep25!$B$7:$B$363,B217)</f>
        <v>90197.675000000003</v>
      </c>
      <c r="E217" s="86">
        <f t="shared" si="48"/>
        <v>40302.803842716712</v>
      </c>
      <c r="F217" s="87">
        <f t="shared" si="42"/>
        <v>1.1930838256525025</v>
      </c>
      <c r="G217" s="189">
        <f t="shared" si="49"/>
        <v>-4042.5426943423904</v>
      </c>
      <c r="H217" s="189">
        <f t="shared" si="43"/>
        <v>-9047.2105499382687</v>
      </c>
      <c r="I217" s="189">
        <f t="shared" si="44"/>
        <v>0</v>
      </c>
      <c r="J217" s="88">
        <f t="shared" si="45"/>
        <v>0</v>
      </c>
      <c r="K217" s="189">
        <f t="shared" si="50"/>
        <v>-303.74275486061322</v>
      </c>
      <c r="L217" s="88">
        <f t="shared" si="46"/>
        <v>-679.77628537805242</v>
      </c>
      <c r="M217" s="89">
        <f t="shared" si="51"/>
        <v>-9726.986835316322</v>
      </c>
      <c r="N217" s="89">
        <f t="shared" si="52"/>
        <v>80470.688164683685</v>
      </c>
      <c r="O217" s="89">
        <f t="shared" si="53"/>
        <v>35956.51839351371</v>
      </c>
      <c r="P217" s="90">
        <f t="shared" si="47"/>
        <v>1.0644207457499371</v>
      </c>
      <c r="Q217" s="227">
        <f>SUMIFS([1]sep25!$Q$7:$Q$363,[1]sep25!$B$7:$B$363,B217)</f>
        <v>573.22463508621695</v>
      </c>
      <c r="R217" s="90">
        <f t="shared" si="54"/>
        <v>0.12537492669902311</v>
      </c>
      <c r="S217" s="90">
        <f t="shared" si="54"/>
        <v>0.11230086588839992</v>
      </c>
      <c r="T217" s="92">
        <v>2238</v>
      </c>
      <c r="U217" s="1">
        <f>SUMIFS([1]sep25!$U$7:$U$363,[1]sep25!$B$7:$B$363,B217)</f>
        <v>80149</v>
      </c>
      <c r="V217" s="1">
        <f>SUMIFS([1]sep25!$V$7:$V$363,[1]sep25!$B$7:$B$363,B217)</f>
        <v>36233.72513562387</v>
      </c>
      <c r="W217" s="196"/>
      <c r="X217" s="89">
        <v>0</v>
      </c>
      <c r="Y217" s="89">
        <f t="shared" si="55"/>
        <v>0</v>
      </c>
    </row>
    <row r="218" spans="2:27" ht="28.5" customHeight="1">
      <c r="B218" s="200">
        <v>4036</v>
      </c>
      <c r="C218" t="s">
        <v>245</v>
      </c>
      <c r="D218" s="1">
        <f>SUMIFS([1]sep25!$D$7:$D$363,[1]sep25!$B$7:$B$363,B218)</f>
        <v>156250.837</v>
      </c>
      <c r="E218" s="86">
        <f t="shared" si="48"/>
        <v>40469.00725200725</v>
      </c>
      <c r="F218" s="87">
        <f t="shared" si="42"/>
        <v>1.1980039448622404</v>
      </c>
      <c r="G218" s="189">
        <f t="shared" si="49"/>
        <v>-4145.5888081025241</v>
      </c>
      <c r="H218" s="189">
        <f t="shared" si="43"/>
        <v>-16006.118388083845</v>
      </c>
      <c r="I218" s="189">
        <f t="shared" si="44"/>
        <v>0</v>
      </c>
      <c r="J218" s="88">
        <f t="shared" si="45"/>
        <v>0</v>
      </c>
      <c r="K218" s="189">
        <f t="shared" si="50"/>
        <v>-303.74275486061322</v>
      </c>
      <c r="L218" s="88">
        <f t="shared" si="46"/>
        <v>-1172.7507765168275</v>
      </c>
      <c r="M218" s="89">
        <f t="shared" si="51"/>
        <v>-17178.869164600674</v>
      </c>
      <c r="N218" s="89">
        <f t="shared" si="52"/>
        <v>139071.96783539932</v>
      </c>
      <c r="O218" s="89">
        <f t="shared" si="53"/>
        <v>36019.67568904411</v>
      </c>
      <c r="P218" s="90">
        <f t="shared" si="47"/>
        <v>1.0662903910496373</v>
      </c>
      <c r="Q218" s="227">
        <f>SUMIFS([1]sep25!$Q$7:$Q$363,[1]sep25!$B$7:$B$363,B218)</f>
        <v>1032.3490861607861</v>
      </c>
      <c r="R218" s="90">
        <f t="shared" si="54"/>
        <v>1.6728507287870897E-2</v>
      </c>
      <c r="S218" s="90">
        <f t="shared" si="54"/>
        <v>1.4095177820665791E-2</v>
      </c>
      <c r="T218" s="92">
        <v>3861</v>
      </c>
      <c r="U218" s="1">
        <f>SUMIFS([1]sep25!$U$7:$U$363,[1]sep25!$B$7:$B$363,B218)</f>
        <v>153680</v>
      </c>
      <c r="V218" s="1">
        <f>SUMIFS([1]sep25!$V$7:$V$363,[1]sep25!$B$7:$B$363,B218)</f>
        <v>39906.51778758764</v>
      </c>
      <c r="W218" s="196"/>
      <c r="X218" s="89">
        <v>0</v>
      </c>
      <c r="Y218" s="89">
        <f t="shared" si="55"/>
        <v>0</v>
      </c>
    </row>
    <row r="219" spans="2:27">
      <c r="B219" s="200">
        <v>4201</v>
      </c>
      <c r="C219" t="s">
        <v>246</v>
      </c>
      <c r="D219" s="1">
        <f>SUMIFS([1]sep25!$D$7:$D$363,[1]sep25!$B$7:$B$363,B219)</f>
        <v>187894.568</v>
      </c>
      <c r="E219" s="86">
        <f t="shared" si="48"/>
        <v>28098.484821295049</v>
      </c>
      <c r="F219" s="87">
        <f t="shared" si="42"/>
        <v>0.83179939282779469</v>
      </c>
      <c r="G219" s="189">
        <f t="shared" si="49"/>
        <v>3524.1350989390403</v>
      </c>
      <c r="H219" s="189">
        <f t="shared" si="43"/>
        <v>23565.891406605362</v>
      </c>
      <c r="I219" s="189">
        <f t="shared" si="44"/>
        <v>807.04102507047673</v>
      </c>
      <c r="J219" s="88">
        <f t="shared" si="45"/>
        <v>5396.6833346462781</v>
      </c>
      <c r="K219" s="189">
        <f t="shared" si="50"/>
        <v>503.29827020986352</v>
      </c>
      <c r="L219" s="88">
        <f t="shared" si="46"/>
        <v>3365.5555328933574</v>
      </c>
      <c r="M219" s="89">
        <f t="shared" si="51"/>
        <v>26931.446939498721</v>
      </c>
      <c r="N219" s="89">
        <f t="shared" si="52"/>
        <v>214826.01493949871</v>
      </c>
      <c r="O219" s="89">
        <f t="shared" si="53"/>
        <v>32125.918190443954</v>
      </c>
      <c r="P219" s="90">
        <f t="shared" si="47"/>
        <v>0.95102349520977081</v>
      </c>
      <c r="Q219" s="227">
        <f>SUMIFS([1]sep25!$Q$7:$Q$363,[1]sep25!$B$7:$B$363,B219)</f>
        <v>6477.8425576635163</v>
      </c>
      <c r="R219" s="90">
        <f t="shared" si="54"/>
        <v>9.5371603462850146E-2</v>
      </c>
      <c r="S219" s="90">
        <f t="shared" si="54"/>
        <v>0.11797684965364923</v>
      </c>
      <c r="T219" s="92">
        <v>6687</v>
      </c>
      <c r="U219" s="1">
        <f>SUMIFS([1]sep25!$U$7:$U$363,[1]sep25!$B$7:$B$363,B219)</f>
        <v>171535</v>
      </c>
      <c r="V219" s="1">
        <f>SUMIFS([1]sep25!$V$7:$V$363,[1]sep25!$B$7:$B$363,B219)</f>
        <v>25133.333333333332</v>
      </c>
      <c r="W219" s="196"/>
      <c r="X219" s="89">
        <v>0</v>
      </c>
      <c r="Y219" s="89">
        <f t="shared" si="55"/>
        <v>0</v>
      </c>
    </row>
    <row r="220" spans="2:27">
      <c r="B220" s="200">
        <v>4202</v>
      </c>
      <c r="C220" t="s">
        <v>247</v>
      </c>
      <c r="D220" s="1">
        <f>SUMIFS([1]sep25!$D$7:$D$363,[1]sep25!$B$7:$B$363,B220)</f>
        <v>724430.26199999999</v>
      </c>
      <c r="E220" s="86">
        <f t="shared" si="48"/>
        <v>28499.557889767493</v>
      </c>
      <c r="F220" s="87">
        <f t="shared" si="42"/>
        <v>0.843672358112461</v>
      </c>
      <c r="G220" s="189">
        <f t="shared" si="49"/>
        <v>3275.4697964861252</v>
      </c>
      <c r="H220" s="189">
        <f t="shared" si="43"/>
        <v>83259.166756880819</v>
      </c>
      <c r="I220" s="189">
        <f t="shared" si="44"/>
        <v>666.66545110512141</v>
      </c>
      <c r="J220" s="88">
        <f t="shared" si="45"/>
        <v>16945.96910164108</v>
      </c>
      <c r="K220" s="189">
        <f t="shared" si="50"/>
        <v>362.92269624450819</v>
      </c>
      <c r="L220" s="88">
        <f t="shared" si="46"/>
        <v>9225.1320158391536</v>
      </c>
      <c r="M220" s="89">
        <f t="shared" si="51"/>
        <v>92484.29877271998</v>
      </c>
      <c r="N220" s="89">
        <f t="shared" si="52"/>
        <v>816914.56077272003</v>
      </c>
      <c r="O220" s="89">
        <f t="shared" si="53"/>
        <v>32137.950382498133</v>
      </c>
      <c r="P220" s="90">
        <f t="shared" si="47"/>
        <v>0.95137968416831098</v>
      </c>
      <c r="Q220" s="227">
        <f>SUMIFS([1]sep25!$Q$7:$Q$363,[1]sep25!$B$7:$B$363,B220)</f>
        <v>15542.155825963782</v>
      </c>
      <c r="R220" s="90">
        <f t="shared" si="54"/>
        <v>9.5861588963180325E-2</v>
      </c>
      <c r="S220" s="90">
        <f t="shared" si="54"/>
        <v>7.6461230371833958E-2</v>
      </c>
      <c r="T220" s="92">
        <v>25419</v>
      </c>
      <c r="U220" s="1">
        <f>SUMIFS([1]sep25!$U$7:$U$363,[1]sep25!$B$7:$B$363,B220)</f>
        <v>661060</v>
      </c>
      <c r="V220" s="1">
        <f>SUMIFS([1]sep25!$V$7:$V$363,[1]sep25!$B$7:$B$363,B220)</f>
        <v>26475.229284312547</v>
      </c>
      <c r="W220" s="196"/>
      <c r="X220" s="89">
        <v>0</v>
      </c>
      <c r="Y220" s="89">
        <f t="shared" si="55"/>
        <v>0</v>
      </c>
    </row>
    <row r="221" spans="2:27">
      <c r="B221" s="200">
        <v>4203</v>
      </c>
      <c r="C221" t="s">
        <v>248</v>
      </c>
      <c r="D221" s="1">
        <f>SUMIFS([1]sep25!$D$7:$D$363,[1]sep25!$B$7:$B$363,B221)</f>
        <v>1337676.4140000001</v>
      </c>
      <c r="E221" s="86">
        <f t="shared" si="48"/>
        <v>28725.2279247552</v>
      </c>
      <c r="F221" s="87">
        <f t="shared" si="42"/>
        <v>0.85035286772983154</v>
      </c>
      <c r="G221" s="189">
        <f t="shared" si="49"/>
        <v>3135.5543747937472</v>
      </c>
      <c r="H221" s="189">
        <f t="shared" si="43"/>
        <v>146016.49612539521</v>
      </c>
      <c r="I221" s="189">
        <f t="shared" si="44"/>
        <v>587.68093885942415</v>
      </c>
      <c r="J221" s="88">
        <f t="shared" si="45"/>
        <v>27367.125960805661</v>
      </c>
      <c r="K221" s="189">
        <f t="shared" si="50"/>
        <v>283.93818399881093</v>
      </c>
      <c r="L221" s="88">
        <f t="shared" si="46"/>
        <v>13222.433352456628</v>
      </c>
      <c r="M221" s="89">
        <f t="shared" si="51"/>
        <v>159238.92947785184</v>
      </c>
      <c r="N221" s="89">
        <f t="shared" si="52"/>
        <v>1496915.3434778519</v>
      </c>
      <c r="O221" s="89">
        <f t="shared" si="53"/>
        <v>32144.720483547757</v>
      </c>
      <c r="P221" s="90">
        <f t="shared" si="47"/>
        <v>0.95158009945683186</v>
      </c>
      <c r="Q221" s="227">
        <f>SUMIFS([1]sep25!$Q$7:$Q$363,[1]sep25!$B$7:$B$363,B221)</f>
        <v>29429.734120431327</v>
      </c>
      <c r="R221" s="90">
        <f t="shared" si="54"/>
        <v>0.1154460895741435</v>
      </c>
      <c r="S221" s="90">
        <f t="shared" si="54"/>
        <v>0.11034408783304898</v>
      </c>
      <c r="T221" s="92">
        <v>46568</v>
      </c>
      <c r="U221" s="1">
        <f>SUMIFS([1]sep25!$U$7:$U$363,[1]sep25!$B$7:$B$363,B221)</f>
        <v>1199230</v>
      </c>
      <c r="V221" s="1">
        <f>SUMIFS([1]sep25!$V$7:$V$363,[1]sep25!$B$7:$B$363,B221)</f>
        <v>25870.564124689892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0">
        <v>4204</v>
      </c>
      <c r="C222" t="s">
        <v>249</v>
      </c>
      <c r="D222" s="1">
        <f>SUMIFS([1]sep25!$D$7:$D$363,[1]sep25!$B$7:$B$363,B222)</f>
        <v>3335746.4849999999</v>
      </c>
      <c r="E222" s="86">
        <f t="shared" si="48"/>
        <v>28216.192427741262</v>
      </c>
      <c r="F222" s="87">
        <f t="shared" si="42"/>
        <v>0.83528389087798749</v>
      </c>
      <c r="G222" s="189">
        <f t="shared" si="49"/>
        <v>3451.1563829423885</v>
      </c>
      <c r="H222" s="189">
        <f t="shared" si="43"/>
        <v>407999.15874783212</v>
      </c>
      <c r="I222" s="189">
        <f t="shared" si="44"/>
        <v>765.8433628143024</v>
      </c>
      <c r="J222" s="88">
        <f t="shared" si="45"/>
        <v>90538.768195269644</v>
      </c>
      <c r="K222" s="189">
        <f t="shared" si="50"/>
        <v>462.10060795368918</v>
      </c>
      <c r="L222" s="88">
        <f t="shared" si="46"/>
        <v>54629.995972893092</v>
      </c>
      <c r="M222" s="89">
        <f t="shared" si="51"/>
        <v>462629.1547207252</v>
      </c>
      <c r="N222" s="89">
        <f t="shared" si="52"/>
        <v>3798375.6397207249</v>
      </c>
      <c r="O222" s="89">
        <f t="shared" si="53"/>
        <v>32129.449418637341</v>
      </c>
      <c r="P222" s="90">
        <f t="shared" si="47"/>
        <v>0.95112803015127656</v>
      </c>
      <c r="Q222" s="227">
        <f>SUMIFS([1]sep25!$Q$7:$Q$363,[1]sep25!$B$7:$B$363,B222)</f>
        <v>84689.573927144927</v>
      </c>
      <c r="R222" s="90">
        <f t="shared" si="54"/>
        <v>6.6041593163009338E-2</v>
      </c>
      <c r="S222" s="90">
        <f t="shared" si="54"/>
        <v>5.490515067346579E-2</v>
      </c>
      <c r="T222" s="92">
        <v>118221</v>
      </c>
      <c r="U222" s="1">
        <f>SUMIFS([1]sep25!$U$7:$U$363,[1]sep25!$B$7:$B$363,B222)</f>
        <v>3129096</v>
      </c>
      <c r="V222" s="1">
        <f>SUMIFS([1]sep25!$V$7:$V$363,[1]sep25!$B$7:$B$363,B222)</f>
        <v>26747.610825226951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0">
        <v>4205</v>
      </c>
      <c r="C223" t="s">
        <v>250</v>
      </c>
      <c r="D223" s="1">
        <f>SUMIFS([1]sep25!$D$7:$D$363,[1]sep25!$B$7:$B$363,B223)</f>
        <v>664413.34100000001</v>
      </c>
      <c r="E223" s="86">
        <f t="shared" si="48"/>
        <v>27954.112293840459</v>
      </c>
      <c r="F223" s="87">
        <f t="shared" si="42"/>
        <v>0.82752553317160671</v>
      </c>
      <c r="G223" s="189">
        <f t="shared" si="49"/>
        <v>3613.6460659608865</v>
      </c>
      <c r="H223" s="189">
        <f t="shared" si="43"/>
        <v>85889.139695758364</v>
      </c>
      <c r="I223" s="189">
        <f t="shared" si="44"/>
        <v>857.57140967958344</v>
      </c>
      <c r="J223" s="88">
        <f t="shared" si="45"/>
        <v>20382.757265264339</v>
      </c>
      <c r="K223" s="189">
        <f t="shared" si="50"/>
        <v>553.82865481897022</v>
      </c>
      <c r="L223" s="88">
        <f t="shared" si="46"/>
        <v>13163.399467737283</v>
      </c>
      <c r="M223" s="89">
        <f t="shared" si="51"/>
        <v>99052.539163495647</v>
      </c>
      <c r="N223" s="89">
        <f t="shared" si="52"/>
        <v>763465.88016349566</v>
      </c>
      <c r="O223" s="89">
        <f t="shared" si="53"/>
        <v>32121.587014620316</v>
      </c>
      <c r="P223" s="90">
        <f t="shared" si="47"/>
        <v>0.95089527942008512</v>
      </c>
      <c r="Q223" s="227">
        <f>SUMIFS([1]sep25!$Q$7:$Q$363,[1]sep25!$B$7:$B$363,B223)</f>
        <v>19570.400325652226</v>
      </c>
      <c r="R223" s="90">
        <f t="shared" si="54"/>
        <v>0.13293922424891425</v>
      </c>
      <c r="S223" s="90">
        <f t="shared" si="54"/>
        <v>0.12922123117034576</v>
      </c>
      <c r="T223" s="92">
        <v>23768</v>
      </c>
      <c r="U223" s="1">
        <f>SUMIFS([1]sep25!$U$7:$U$363,[1]sep25!$B$7:$B$363,B223)</f>
        <v>586451</v>
      </c>
      <c r="V223" s="1">
        <f>SUMIFS([1]sep25!$V$7:$V$363,[1]sep25!$B$7:$B$363,B223)</f>
        <v>24755.213170113973</v>
      </c>
      <c r="W223" s="196"/>
      <c r="X223" s="89">
        <v>0</v>
      </c>
      <c r="Y223" s="89">
        <f t="shared" si="55"/>
        <v>0</v>
      </c>
    </row>
    <row r="224" spans="2:27">
      <c r="B224" s="200">
        <v>4206</v>
      </c>
      <c r="C224" t="s">
        <v>251</v>
      </c>
      <c r="D224" s="1">
        <f>SUMIFS([1]sep25!$D$7:$D$363,[1]sep25!$B$7:$B$363,B224)</f>
        <v>282688.96899999998</v>
      </c>
      <c r="E224" s="86">
        <f t="shared" si="48"/>
        <v>28612.243825910929</v>
      </c>
      <c r="F224" s="87">
        <f t="shared" si="42"/>
        <v>0.84700819966621288</v>
      </c>
      <c r="G224" s="189">
        <f t="shared" si="49"/>
        <v>3205.6045160771946</v>
      </c>
      <c r="H224" s="189">
        <f t="shared" si="43"/>
        <v>31671.372618842684</v>
      </c>
      <c r="I224" s="189">
        <f t="shared" si="44"/>
        <v>627.22537345491867</v>
      </c>
      <c r="J224" s="88">
        <f t="shared" si="45"/>
        <v>6196.9866897345964</v>
      </c>
      <c r="K224" s="189">
        <f t="shared" si="50"/>
        <v>323.48261859430545</v>
      </c>
      <c r="L224" s="88">
        <f t="shared" si="46"/>
        <v>3196.008271711738</v>
      </c>
      <c r="M224" s="89">
        <f t="shared" si="51"/>
        <v>34867.380890554421</v>
      </c>
      <c r="N224" s="89">
        <f t="shared" si="52"/>
        <v>317556.34989055438</v>
      </c>
      <c r="O224" s="89">
        <f t="shared" si="53"/>
        <v>32141.330960582429</v>
      </c>
      <c r="P224" s="90">
        <f t="shared" si="47"/>
        <v>0.95147975941492324</v>
      </c>
      <c r="Q224" s="227">
        <f>SUMIFS([1]sep25!$Q$7:$Q$363,[1]sep25!$B$7:$B$363,B224)</f>
        <v>6907.9674997376569</v>
      </c>
      <c r="R224" s="90">
        <f t="shared" si="54"/>
        <v>0.14901603889004045</v>
      </c>
      <c r="S224" s="90">
        <f t="shared" si="54"/>
        <v>0.14855085021032802</v>
      </c>
      <c r="T224" s="92">
        <v>9880</v>
      </c>
      <c r="U224" s="1">
        <f>SUMIFS([1]sep25!$U$7:$U$363,[1]sep25!$B$7:$B$363,B224)</f>
        <v>246027</v>
      </c>
      <c r="V224" s="1">
        <f>SUMIFS([1]sep25!$V$7:$V$363,[1]sep25!$B$7:$B$363,B224)</f>
        <v>24911.603888213849</v>
      </c>
      <c r="W224" s="196"/>
      <c r="X224" s="89">
        <v>0</v>
      </c>
      <c r="Y224" s="89">
        <f t="shared" si="55"/>
        <v>0</v>
      </c>
    </row>
    <row r="225" spans="2:27">
      <c r="B225" s="200">
        <v>4207</v>
      </c>
      <c r="C225" t="s">
        <v>252</v>
      </c>
      <c r="D225" s="1">
        <f>SUMIFS([1]sep25!$D$7:$D$363,[1]sep25!$B$7:$B$363,B225)</f>
        <v>275398.83899999998</v>
      </c>
      <c r="E225" s="86">
        <f t="shared" si="48"/>
        <v>29520.72451495337</v>
      </c>
      <c r="F225" s="87">
        <f t="shared" si="42"/>
        <v>0.87390195177944341</v>
      </c>
      <c r="G225" s="189">
        <f t="shared" si="49"/>
        <v>2642.3464888708813</v>
      </c>
      <c r="H225" s="189">
        <f t="shared" si="43"/>
        <v>24650.450394676449</v>
      </c>
      <c r="I225" s="189">
        <f t="shared" si="44"/>
        <v>309.25713229006448</v>
      </c>
      <c r="J225" s="88">
        <f t="shared" si="45"/>
        <v>2885.0597871340115</v>
      </c>
      <c r="K225" s="189">
        <f t="shared" si="50"/>
        <v>5.5143774294512582</v>
      </c>
      <c r="L225" s="88">
        <f t="shared" si="46"/>
        <v>51.443627039350787</v>
      </c>
      <c r="M225" s="89">
        <f t="shared" si="51"/>
        <v>24701.894021715802</v>
      </c>
      <c r="N225" s="89">
        <f t="shared" si="52"/>
        <v>300100.73302171577</v>
      </c>
      <c r="O225" s="89">
        <f t="shared" si="53"/>
        <v>32168.585381253699</v>
      </c>
      <c r="P225" s="90">
        <f t="shared" si="47"/>
        <v>0.95228657197832012</v>
      </c>
      <c r="Q225" s="227">
        <f>SUMIFS([1]sep25!$Q$7:$Q$363,[1]sep25!$B$7:$B$363,B225)</f>
        <v>6837.8947549638106</v>
      </c>
      <c r="R225" s="90">
        <f t="shared" si="54"/>
        <v>0.13139168748151303</v>
      </c>
      <c r="S225" s="90">
        <f t="shared" si="54"/>
        <v>0.12532784522895929</v>
      </c>
      <c r="T225" s="92">
        <v>9329</v>
      </c>
      <c r="U225" s="1">
        <f>SUMIFS([1]sep25!$U$7:$U$363,[1]sep25!$B$7:$B$363,B225)</f>
        <v>243416</v>
      </c>
      <c r="V225" s="1">
        <f>SUMIFS([1]sep25!$V$7:$V$363,[1]sep25!$B$7:$B$363,B225)</f>
        <v>26232.99924560836</v>
      </c>
      <c r="W225" s="196"/>
      <c r="X225" s="89">
        <v>0</v>
      </c>
      <c r="Y225" s="89">
        <f t="shared" si="55"/>
        <v>0</v>
      </c>
    </row>
    <row r="226" spans="2:27">
      <c r="B226" s="200">
        <v>4211</v>
      </c>
      <c r="C226" t="s">
        <v>253</v>
      </c>
      <c r="D226" s="1">
        <f>SUMIFS([1]sep25!$D$7:$D$363,[1]sep25!$B$7:$B$363,B226)</f>
        <v>60246.264999999999</v>
      </c>
      <c r="E226" s="86">
        <f t="shared" si="48"/>
        <v>24175.868780096309</v>
      </c>
      <c r="F226" s="87">
        <f t="shared" si="42"/>
        <v>0.71567819760616225</v>
      </c>
      <c r="G226" s="189">
        <f t="shared" si="49"/>
        <v>5956.1570444822592</v>
      </c>
      <c r="H226" s="189">
        <f t="shared" si="43"/>
        <v>14842.74335484979</v>
      </c>
      <c r="I226" s="189">
        <f t="shared" si="44"/>
        <v>2179.9566394900357</v>
      </c>
      <c r="J226" s="88">
        <f t="shared" si="45"/>
        <v>5432.4519456091693</v>
      </c>
      <c r="K226" s="189">
        <f t="shared" si="50"/>
        <v>1876.2138846294224</v>
      </c>
      <c r="L226" s="88">
        <f t="shared" si="46"/>
        <v>4675.525000496521</v>
      </c>
      <c r="M226" s="89">
        <f t="shared" si="51"/>
        <v>19518.26835534631</v>
      </c>
      <c r="N226" s="89">
        <f t="shared" si="52"/>
        <v>79764.533355346313</v>
      </c>
      <c r="O226" s="89">
        <f t="shared" si="53"/>
        <v>32008.239709207992</v>
      </c>
      <c r="P226" s="90">
        <f t="shared" si="47"/>
        <v>0.94753985935312179</v>
      </c>
      <c r="Q226" s="227">
        <f>SUMIFS([1]sep25!$Q$7:$Q$363,[1]sep25!$B$7:$B$363,B226)</f>
        <v>4244.8025065451657</v>
      </c>
      <c r="R226" s="90">
        <f t="shared" si="54"/>
        <v>0.17898757338551857</v>
      </c>
      <c r="S226" s="90">
        <f t="shared" si="54"/>
        <v>0.15627834243748304</v>
      </c>
      <c r="T226" s="92">
        <v>2492</v>
      </c>
      <c r="U226" s="1">
        <f>SUMIFS([1]sep25!$U$7:$U$363,[1]sep25!$B$7:$B$363,B226)</f>
        <v>51100</v>
      </c>
      <c r="V226" s="1">
        <f>SUMIFS([1]sep25!$V$7:$V$363,[1]sep25!$B$7:$B$363,B226)</f>
        <v>20908.346972176758</v>
      </c>
      <c r="W226" s="196"/>
      <c r="X226" s="89">
        <v>0</v>
      </c>
      <c r="Y226" s="89">
        <f t="shared" si="55"/>
        <v>0</v>
      </c>
    </row>
    <row r="227" spans="2:27">
      <c r="B227" s="200">
        <v>4212</v>
      </c>
      <c r="C227" t="s">
        <v>254</v>
      </c>
      <c r="D227" s="1">
        <f>SUMIFS([1]sep25!$D$7:$D$363,[1]sep25!$B$7:$B$363,B227)</f>
        <v>56062.315999999999</v>
      </c>
      <c r="E227" s="86">
        <f t="shared" si="48"/>
        <v>24534.93041575492</v>
      </c>
      <c r="F227" s="87">
        <f t="shared" si="42"/>
        <v>0.72630749852498744</v>
      </c>
      <c r="G227" s="189">
        <f t="shared" si="49"/>
        <v>5733.538830373921</v>
      </c>
      <c r="H227" s="189">
        <f t="shared" si="43"/>
        <v>13101.13622740441</v>
      </c>
      <c r="I227" s="189">
        <f t="shared" si="44"/>
        <v>2054.2850670095222</v>
      </c>
      <c r="J227" s="88">
        <f t="shared" si="45"/>
        <v>4694.0413781167581</v>
      </c>
      <c r="K227" s="189">
        <f t="shared" si="50"/>
        <v>1750.5423121489089</v>
      </c>
      <c r="L227" s="88">
        <f t="shared" si="46"/>
        <v>3999.9891832602571</v>
      </c>
      <c r="M227" s="89">
        <f t="shared" si="51"/>
        <v>17101.125410664667</v>
      </c>
      <c r="N227" s="89">
        <f t="shared" si="52"/>
        <v>73163.441410664673</v>
      </c>
      <c r="O227" s="89">
        <f t="shared" si="53"/>
        <v>32019.011558277754</v>
      </c>
      <c r="P227" s="90">
        <f t="shared" si="47"/>
        <v>0.94785873838068668</v>
      </c>
      <c r="Q227" s="227">
        <f>SUMIFS([1]sep25!$Q$7:$Q$363,[1]sep25!$B$7:$B$363,B227)</f>
        <v>3671.9993015030923</v>
      </c>
      <c r="R227" s="90">
        <f t="shared" si="54"/>
        <v>0.19963015428070097</v>
      </c>
      <c r="S227" s="90">
        <f t="shared" si="54"/>
        <v>0.19070511593375464</v>
      </c>
      <c r="T227" s="92">
        <v>2285</v>
      </c>
      <c r="U227" s="1">
        <f>SUMIFS([1]sep25!$U$7:$U$363,[1]sep25!$B$7:$B$363,B227)</f>
        <v>46733</v>
      </c>
      <c r="V227" s="1">
        <f>SUMIFS([1]sep25!$V$7:$V$363,[1]sep25!$B$7:$B$363,B227)</f>
        <v>20605.379188712523</v>
      </c>
      <c r="W227" s="196"/>
      <c r="X227" s="89">
        <v>0</v>
      </c>
      <c r="Y227" s="89">
        <f t="shared" si="55"/>
        <v>0</v>
      </c>
    </row>
    <row r="228" spans="2:27">
      <c r="B228" s="200">
        <v>4213</v>
      </c>
      <c r="C228" t="s">
        <v>255</v>
      </c>
      <c r="D228" s="1">
        <f>SUMIFS([1]sep25!$D$7:$D$363,[1]sep25!$B$7:$B$363,B228)</f>
        <v>169604.12</v>
      </c>
      <c r="E228" s="86">
        <f t="shared" si="48"/>
        <v>26238.26113861386</v>
      </c>
      <c r="F228" s="87">
        <f t="shared" si="42"/>
        <v>0.77673119468049046</v>
      </c>
      <c r="G228" s="189">
        <f t="shared" si="49"/>
        <v>4677.4737822013776</v>
      </c>
      <c r="H228" s="189">
        <f t="shared" si="43"/>
        <v>30235.190528149706</v>
      </c>
      <c r="I228" s="189">
        <f t="shared" si="44"/>
        <v>1458.1193140088931</v>
      </c>
      <c r="J228" s="88">
        <f t="shared" si="45"/>
        <v>9425.283245753486</v>
      </c>
      <c r="K228" s="189">
        <f t="shared" si="50"/>
        <v>1154.3765591482797</v>
      </c>
      <c r="L228" s="88">
        <f t="shared" si="46"/>
        <v>7461.8900783344807</v>
      </c>
      <c r="M228" s="89">
        <f t="shared" si="51"/>
        <v>37697.080606484189</v>
      </c>
      <c r="N228" s="89">
        <f t="shared" si="52"/>
        <v>207301.2006064842</v>
      </c>
      <c r="O228" s="89">
        <f t="shared" si="53"/>
        <v>32070.111479963522</v>
      </c>
      <c r="P228" s="90">
        <f t="shared" si="47"/>
        <v>0.94937144926535177</v>
      </c>
      <c r="Q228" s="227">
        <f>SUMIFS([1]sep25!$Q$7:$Q$363,[1]sep25!$B$7:$B$363,B228)</f>
        <v>8207.1154405409179</v>
      </c>
      <c r="R228" s="90">
        <f t="shared" si="54"/>
        <v>8.3836278237530718E-2</v>
      </c>
      <c r="S228" s="90">
        <f t="shared" si="54"/>
        <v>6.0194428727708367E-2</v>
      </c>
      <c r="T228" s="92">
        <v>6464</v>
      </c>
      <c r="U228" s="1">
        <f>SUMIFS([1]sep25!$U$7:$U$363,[1]sep25!$B$7:$B$363,B228)</f>
        <v>156485</v>
      </c>
      <c r="V228" s="1">
        <f>SUMIFS([1]sep25!$V$7:$V$363,[1]sep25!$B$7:$B$363,B228)</f>
        <v>24748.537086825872</v>
      </c>
      <c r="W228" s="196"/>
      <c r="X228" s="89">
        <v>0</v>
      </c>
      <c r="Y228" s="89">
        <f t="shared" si="55"/>
        <v>0</v>
      </c>
    </row>
    <row r="229" spans="2:27">
      <c r="B229" s="200">
        <v>4214</v>
      </c>
      <c r="C229" t="s">
        <v>256</v>
      </c>
      <c r="D229" s="1">
        <f>SUMIFS([1]sep25!$D$7:$D$363,[1]sep25!$B$7:$B$363,B229)</f>
        <v>169947.76199999999</v>
      </c>
      <c r="E229" s="86">
        <f t="shared" si="48"/>
        <v>27148.204792332264</v>
      </c>
      <c r="F229" s="87">
        <f t="shared" si="42"/>
        <v>0.80366825493424643</v>
      </c>
      <c r="G229" s="189">
        <f t="shared" si="49"/>
        <v>4113.3087168959673</v>
      </c>
      <c r="H229" s="189">
        <f t="shared" si="43"/>
        <v>25749.312567768757</v>
      </c>
      <c r="I229" s="189">
        <f t="shared" si="44"/>
        <v>1139.6390352074513</v>
      </c>
      <c r="J229" s="88">
        <f t="shared" si="45"/>
        <v>7134.1403603986455</v>
      </c>
      <c r="K229" s="189">
        <f t="shared" si="50"/>
        <v>835.89628034683813</v>
      </c>
      <c r="L229" s="88">
        <f t="shared" si="46"/>
        <v>5232.7107149712074</v>
      </c>
      <c r="M229" s="89">
        <f t="shared" si="51"/>
        <v>30982.023282739963</v>
      </c>
      <c r="N229" s="89">
        <f t="shared" si="52"/>
        <v>200929.78528273996</v>
      </c>
      <c r="O229" s="89">
        <f t="shared" si="53"/>
        <v>32097.409789575075</v>
      </c>
      <c r="P229" s="90">
        <f t="shared" si="47"/>
        <v>0.95017956107296442</v>
      </c>
      <c r="Q229" s="227">
        <f>SUMIFS([1]sep25!$Q$7:$Q$363,[1]sep25!$B$7:$B$363,B229)</f>
        <v>7578.2882515139536</v>
      </c>
      <c r="R229" s="90">
        <f t="shared" si="54"/>
        <v>0.16267992529195649</v>
      </c>
      <c r="S229" s="90">
        <f t="shared" si="54"/>
        <v>0.15822236647294585</v>
      </c>
      <c r="T229" s="92">
        <v>6260</v>
      </c>
      <c r="U229" s="1">
        <f>SUMIFS([1]sep25!$U$7:$U$363,[1]sep25!$B$7:$B$363,B229)</f>
        <v>146169</v>
      </c>
      <c r="V229" s="1">
        <f>SUMIFS([1]sep25!$V$7:$V$363,[1]sep25!$B$7:$B$363,B229)</f>
        <v>23439.544579858881</v>
      </c>
      <c r="W229" s="196"/>
      <c r="X229" s="89">
        <v>0</v>
      </c>
      <c r="Y229" s="89">
        <f t="shared" si="55"/>
        <v>0</v>
      </c>
    </row>
    <row r="230" spans="2:27">
      <c r="B230" s="200">
        <v>4215</v>
      </c>
      <c r="C230" t="s">
        <v>257</v>
      </c>
      <c r="D230" s="1">
        <f>SUMIFS([1]sep25!$D$7:$D$363,[1]sep25!$B$7:$B$363,B230)</f>
        <v>363042.34499999997</v>
      </c>
      <c r="E230" s="86">
        <f t="shared" si="48"/>
        <v>30939.351031191407</v>
      </c>
      <c r="F230" s="87">
        <f t="shared" si="42"/>
        <v>0.91589754984677796</v>
      </c>
      <c r="G230" s="189">
        <f t="shared" si="49"/>
        <v>1762.7980488032986</v>
      </c>
      <c r="H230" s="189">
        <f t="shared" si="43"/>
        <v>20684.672304657906</v>
      </c>
      <c r="I230" s="189">
        <f t="shared" si="44"/>
        <v>0</v>
      </c>
      <c r="J230" s="88">
        <f t="shared" si="45"/>
        <v>0</v>
      </c>
      <c r="K230" s="189">
        <f t="shared" si="50"/>
        <v>-303.74275486061322</v>
      </c>
      <c r="L230" s="88">
        <f t="shared" si="46"/>
        <v>-3564.1174855344357</v>
      </c>
      <c r="M230" s="89">
        <f t="shared" si="51"/>
        <v>17120.55481912347</v>
      </c>
      <c r="N230" s="89">
        <f t="shared" si="52"/>
        <v>380162.89981912344</v>
      </c>
      <c r="O230" s="89">
        <f t="shared" si="53"/>
        <v>32398.406325134089</v>
      </c>
      <c r="P230" s="90">
        <f t="shared" si="47"/>
        <v>0.95908996094376142</v>
      </c>
      <c r="Q230" s="227">
        <f>SUMIFS([1]sep25!$Q$7:$Q$363,[1]sep25!$B$7:$B$363,B230)</f>
        <v>3388.9025167031305</v>
      </c>
      <c r="R230" s="90">
        <f t="shared" si="54"/>
        <v>0.12173012096587302</v>
      </c>
      <c r="S230" s="90">
        <f t="shared" si="54"/>
        <v>0.10155924526075978</v>
      </c>
      <c r="T230" s="92">
        <v>11734</v>
      </c>
      <c r="U230" s="1">
        <f>SUMIFS([1]sep25!$U$7:$U$363,[1]sep25!$B$7:$B$363,B230)</f>
        <v>323645</v>
      </c>
      <c r="V230" s="1">
        <f>SUMIFS([1]sep25!$V$7:$V$363,[1]sep25!$B$7:$B$363,B230)</f>
        <v>28086.869738783302</v>
      </c>
      <c r="W230" s="196"/>
      <c r="X230" s="89">
        <v>0</v>
      </c>
      <c r="Y230" s="89">
        <f t="shared" si="55"/>
        <v>0</v>
      </c>
    </row>
    <row r="231" spans="2:27">
      <c r="B231" s="200">
        <v>4216</v>
      </c>
      <c r="C231" t="s">
        <v>258</v>
      </c>
      <c r="D231" s="1">
        <f>SUMIFS([1]sep25!$D$7:$D$363,[1]sep25!$B$7:$B$363,B231)</f>
        <v>132111.96299999999</v>
      </c>
      <c r="E231" s="86">
        <f t="shared" si="48"/>
        <v>24406.422131904674</v>
      </c>
      <c r="F231" s="87">
        <f t="shared" si="42"/>
        <v>0.72250326804210507</v>
      </c>
      <c r="G231" s="189">
        <f t="shared" si="49"/>
        <v>5813.2139663610733</v>
      </c>
      <c r="H231" s="189">
        <f t="shared" si="43"/>
        <v>31466.927199912487</v>
      </c>
      <c r="I231" s="189">
        <f t="shared" si="44"/>
        <v>2099.2629663571083</v>
      </c>
      <c r="J231" s="88">
        <f t="shared" si="45"/>
        <v>11363.310436891026</v>
      </c>
      <c r="K231" s="189">
        <f t="shared" si="50"/>
        <v>1795.520211496495</v>
      </c>
      <c r="L231" s="88">
        <f t="shared" si="46"/>
        <v>9719.150904830527</v>
      </c>
      <c r="M231" s="89">
        <f t="shared" si="51"/>
        <v>41186.078104743014</v>
      </c>
      <c r="N231" s="89">
        <f t="shared" si="52"/>
        <v>173298.041104743</v>
      </c>
      <c r="O231" s="89">
        <f t="shared" si="53"/>
        <v>32015.156309762238</v>
      </c>
      <c r="P231" s="90">
        <f t="shared" si="47"/>
        <v>0.94774461146619993</v>
      </c>
      <c r="Q231" s="227">
        <f>SUMIFS([1]sep25!$Q$7:$Q$363,[1]sep25!$B$7:$B$363,B231)</f>
        <v>8803.9539932499792</v>
      </c>
      <c r="R231" s="90">
        <f t="shared" si="54"/>
        <v>0.12370681648067491</v>
      </c>
      <c r="S231" s="90">
        <f t="shared" si="54"/>
        <v>0.13761562060116383</v>
      </c>
      <c r="T231" s="92">
        <v>5413</v>
      </c>
      <c r="U231" s="1">
        <f>SUMIFS([1]sep25!$U$7:$U$363,[1]sep25!$B$7:$B$363,B231)</f>
        <v>117568</v>
      </c>
      <c r="V231" s="1">
        <f>SUMIFS([1]sep25!$V$7:$V$363,[1]sep25!$B$7:$B$363,B231)</f>
        <v>21454.014598540143</v>
      </c>
      <c r="W231" s="196"/>
      <c r="X231" s="89">
        <v>0</v>
      </c>
      <c r="Y231" s="89">
        <f t="shared" si="55"/>
        <v>0</v>
      </c>
    </row>
    <row r="232" spans="2:27">
      <c r="B232" s="200">
        <v>4217</v>
      </c>
      <c r="C232" t="s">
        <v>259</v>
      </c>
      <c r="D232" s="1">
        <f>SUMIFS([1]sep25!$D$7:$D$363,[1]sep25!$B$7:$B$363,B232)</f>
        <v>48799.629000000001</v>
      </c>
      <c r="E232" s="86">
        <f t="shared" si="48"/>
        <v>27446.360517435322</v>
      </c>
      <c r="F232" s="87">
        <f t="shared" si="42"/>
        <v>0.81249455829850814</v>
      </c>
      <c r="G232" s="189">
        <f t="shared" si="49"/>
        <v>3928.4521673320714</v>
      </c>
      <c r="H232" s="189">
        <f t="shared" si="43"/>
        <v>6984.7879535164229</v>
      </c>
      <c r="I232" s="189">
        <f t="shared" si="44"/>
        <v>1035.2845314213814</v>
      </c>
      <c r="J232" s="88">
        <f t="shared" si="45"/>
        <v>1840.7358968672161</v>
      </c>
      <c r="K232" s="189">
        <f t="shared" si="50"/>
        <v>731.5417765607682</v>
      </c>
      <c r="L232" s="88">
        <f t="shared" si="46"/>
        <v>1300.681278725046</v>
      </c>
      <c r="M232" s="89">
        <f t="shared" si="51"/>
        <v>8285.4692322414685</v>
      </c>
      <c r="N232" s="89">
        <f t="shared" si="52"/>
        <v>57085.098232241471</v>
      </c>
      <c r="O232" s="89">
        <f t="shared" si="53"/>
        <v>32106.354461328159</v>
      </c>
      <c r="P232" s="90">
        <f t="shared" si="47"/>
        <v>0.95044435017389206</v>
      </c>
      <c r="Q232" s="227">
        <f>SUMIFS([1]sep25!$Q$7:$Q$363,[1]sep25!$B$7:$B$363,B232)</f>
        <v>2422.3606049507616</v>
      </c>
      <c r="R232" s="90">
        <f t="shared" si="54"/>
        <v>0.10641701809277651</v>
      </c>
      <c r="S232" s="90">
        <f t="shared" si="54"/>
        <v>0.12135178099166666</v>
      </c>
      <c r="T232" s="92">
        <v>1778</v>
      </c>
      <c r="U232" s="1">
        <f>SUMIFS([1]sep25!$U$7:$U$363,[1]sep25!$B$7:$B$363,B232)</f>
        <v>44106</v>
      </c>
      <c r="V232" s="1">
        <f>SUMIFS([1]sep25!$V$7:$V$363,[1]sep25!$B$7:$B$363,B232)</f>
        <v>24476.137624861265</v>
      </c>
      <c r="W232" s="196"/>
      <c r="X232" s="89">
        <v>0</v>
      </c>
      <c r="Y232" s="89">
        <f t="shared" si="55"/>
        <v>0</v>
      </c>
    </row>
    <row r="233" spans="2:27">
      <c r="B233" s="200">
        <v>4218</v>
      </c>
      <c r="C233" t="s">
        <v>260</v>
      </c>
      <c r="D233" s="1">
        <f>SUMIFS([1]sep25!$D$7:$D$363,[1]sep25!$B$7:$B$363,B233)</f>
        <v>35358.455000000002</v>
      </c>
      <c r="E233" s="86">
        <f t="shared" si="48"/>
        <v>25274.092208720514</v>
      </c>
      <c r="F233" s="87">
        <f t="shared" si="42"/>
        <v>0.74818890367905888</v>
      </c>
      <c r="G233" s="189">
        <f t="shared" si="49"/>
        <v>5275.2585187352515</v>
      </c>
      <c r="H233" s="189">
        <f t="shared" si="43"/>
        <v>7380.0866677106169</v>
      </c>
      <c r="I233" s="189">
        <f t="shared" si="44"/>
        <v>1795.5784394715638</v>
      </c>
      <c r="J233" s="88">
        <f t="shared" si="45"/>
        <v>2512.014236820718</v>
      </c>
      <c r="K233" s="189">
        <f t="shared" si="50"/>
        <v>1491.8356846109505</v>
      </c>
      <c r="L233" s="88">
        <f t="shared" si="46"/>
        <v>2087.0781227707198</v>
      </c>
      <c r="M233" s="89">
        <f t="shared" si="51"/>
        <v>9467.1647904813362</v>
      </c>
      <c r="N233" s="89">
        <f t="shared" si="52"/>
        <v>44825.619790481338</v>
      </c>
      <c r="O233" s="89">
        <f t="shared" si="53"/>
        <v>32041.186412066716</v>
      </c>
      <c r="P233" s="90">
        <f t="shared" si="47"/>
        <v>0.9485151805353087</v>
      </c>
      <c r="Q233" s="227">
        <f>SUMIFS([1]sep25!$Q$7:$Q$363,[1]sep25!$B$7:$B$363,B233)</f>
        <v>2922.9515550428077</v>
      </c>
      <c r="R233" s="90">
        <f t="shared" si="54"/>
        <v>0.12804131440421126</v>
      </c>
      <c r="S233" s="90">
        <f t="shared" si="54"/>
        <v>0.11272123936941494</v>
      </c>
      <c r="T233" s="92">
        <v>1399</v>
      </c>
      <c r="U233" s="1">
        <f>SUMIFS([1]sep25!$U$7:$U$363,[1]sep25!$B$7:$B$363,B233)</f>
        <v>31345</v>
      </c>
      <c r="V233" s="1">
        <f>SUMIFS([1]sep25!$V$7:$V$363,[1]sep25!$B$7:$B$363,B233)</f>
        <v>22713.768115942028</v>
      </c>
      <c r="W233" s="196"/>
      <c r="X233" s="89">
        <v>0</v>
      </c>
      <c r="Y233" s="89">
        <f t="shared" si="55"/>
        <v>0</v>
      </c>
    </row>
    <row r="234" spans="2:27">
      <c r="B234" s="200">
        <v>4219</v>
      </c>
      <c r="C234" t="s">
        <v>261</v>
      </c>
      <c r="D234" s="1">
        <f>SUMIFS([1]sep25!$D$7:$D$363,[1]sep25!$B$7:$B$363,B234)</f>
        <v>98553.040999999997</v>
      </c>
      <c r="E234" s="86">
        <f t="shared" si="48"/>
        <v>25745.308516196445</v>
      </c>
      <c r="F234" s="87">
        <f t="shared" si="42"/>
        <v>0.76213831913479835</v>
      </c>
      <c r="G234" s="189">
        <f t="shared" si="49"/>
        <v>4983.1044081001755</v>
      </c>
      <c r="H234" s="189">
        <f t="shared" si="43"/>
        <v>19075.32367420747</v>
      </c>
      <c r="I234" s="189">
        <f t="shared" si="44"/>
        <v>1630.6527318549884</v>
      </c>
      <c r="J234" s="88">
        <f t="shared" si="45"/>
        <v>6242.1386575408951</v>
      </c>
      <c r="K234" s="189">
        <f t="shared" si="50"/>
        <v>1326.909976994375</v>
      </c>
      <c r="L234" s="88">
        <f t="shared" si="46"/>
        <v>5079.4113919344672</v>
      </c>
      <c r="M234" s="89">
        <f t="shared" si="51"/>
        <v>24154.735066141937</v>
      </c>
      <c r="N234" s="89">
        <f t="shared" si="52"/>
        <v>122707.77606614193</v>
      </c>
      <c r="O234" s="89">
        <f t="shared" si="53"/>
        <v>32055.322901290994</v>
      </c>
      <c r="P234" s="90">
        <f t="shared" si="47"/>
        <v>0.94893366299898085</v>
      </c>
      <c r="Q234" s="227">
        <f>SUMIFS([1]sep25!$Q$7:$Q$363,[1]sep25!$B$7:$B$363,B234)</f>
        <v>5258.3103952708334</v>
      </c>
      <c r="R234" s="90">
        <f t="shared" si="54"/>
        <v>0.13233803642212899</v>
      </c>
      <c r="S234" s="90">
        <f t="shared" si="54"/>
        <v>0.17345480420234716</v>
      </c>
      <c r="T234" s="92">
        <v>3828</v>
      </c>
      <c r="U234" s="1">
        <f>SUMIFS([1]sep25!$U$7:$U$363,[1]sep25!$B$7:$B$363,B234)</f>
        <v>87035</v>
      </c>
      <c r="V234" s="1">
        <f>SUMIFS([1]sep25!$V$7:$V$363,[1]sep25!$B$7:$B$363,B234)</f>
        <v>21939.752961935974</v>
      </c>
      <c r="W234" s="196"/>
      <c r="X234" s="89">
        <v>0</v>
      </c>
      <c r="Y234" s="89">
        <f t="shared" si="55"/>
        <v>0</v>
      </c>
    </row>
    <row r="235" spans="2:27">
      <c r="B235" s="200">
        <v>4220</v>
      </c>
      <c r="C235" t="s">
        <v>262</v>
      </c>
      <c r="D235" s="1">
        <f>SUMIFS([1]sep25!$D$7:$D$363,[1]sep25!$B$7:$B$363,B235)</f>
        <v>35064.576000000001</v>
      </c>
      <c r="E235" s="86">
        <f t="shared" si="48"/>
        <v>30176.055077452671</v>
      </c>
      <c r="F235" s="87">
        <f t="shared" si="42"/>
        <v>0.89330170117715102</v>
      </c>
      <c r="G235" s="189">
        <f t="shared" si="49"/>
        <v>2236.0415401213149</v>
      </c>
      <c r="H235" s="189">
        <f t="shared" si="43"/>
        <v>2598.2802696209678</v>
      </c>
      <c r="I235" s="189">
        <f t="shared" si="44"/>
        <v>79.891435415309203</v>
      </c>
      <c r="J235" s="88">
        <f t="shared" si="45"/>
        <v>92.833847952589295</v>
      </c>
      <c r="K235" s="189">
        <f t="shared" si="50"/>
        <v>-223.851319445304</v>
      </c>
      <c r="L235" s="88">
        <f t="shared" si="46"/>
        <v>-260.11523319544324</v>
      </c>
      <c r="M235" s="89">
        <f t="shared" si="51"/>
        <v>2338.1650364255247</v>
      </c>
      <c r="N235" s="89">
        <f t="shared" si="52"/>
        <v>37402.741036425527</v>
      </c>
      <c r="O235" s="89">
        <f t="shared" si="53"/>
        <v>32188.245298128677</v>
      </c>
      <c r="P235" s="90">
        <f t="shared" si="47"/>
        <v>0.95286856446025125</v>
      </c>
      <c r="Q235" s="227">
        <f>SUMIFS([1]sep25!$Q$7:$Q$363,[1]sep25!$B$7:$B$363,B235)</f>
        <v>937.775690816831</v>
      </c>
      <c r="R235" s="90">
        <f t="shared" si="54"/>
        <v>0.11174939759036148</v>
      </c>
      <c r="S235" s="90">
        <f t="shared" si="54"/>
        <v>0.12897098894718292</v>
      </c>
      <c r="T235" s="92">
        <v>1162</v>
      </c>
      <c r="U235" s="1">
        <f>SUMIFS([1]sep25!$U$7:$U$363,[1]sep25!$B$7:$B$363,B235)</f>
        <v>31540</v>
      </c>
      <c r="V235" s="1">
        <f>SUMIFS([1]sep25!$V$7:$V$363,[1]sep25!$B$7:$B$363,B235)</f>
        <v>26728.813559322036</v>
      </c>
      <c r="W235" s="196"/>
      <c r="X235" s="89">
        <v>0</v>
      </c>
      <c r="Y235" s="89">
        <f t="shared" si="55"/>
        <v>0</v>
      </c>
    </row>
    <row r="236" spans="2:27">
      <c r="B236" s="200">
        <v>4221</v>
      </c>
      <c r="C236" t="s">
        <v>263</v>
      </c>
      <c r="D236" s="1">
        <f>SUMIFS([1]sep25!$D$7:$D$363,[1]sep25!$B$7:$B$363,B236)</f>
        <v>54208.116999999998</v>
      </c>
      <c r="E236" s="86">
        <f t="shared" si="48"/>
        <v>44985.989211618253</v>
      </c>
      <c r="F236" s="87">
        <f t="shared" si="42"/>
        <v>1.331720153238396</v>
      </c>
      <c r="G236" s="189">
        <f t="shared" si="49"/>
        <v>-6946.1176230613455</v>
      </c>
      <c r="H236" s="189">
        <f t="shared" si="43"/>
        <v>-8370.0717357889207</v>
      </c>
      <c r="I236" s="189">
        <f t="shared" si="44"/>
        <v>0</v>
      </c>
      <c r="J236" s="88">
        <f t="shared" si="45"/>
        <v>0</v>
      </c>
      <c r="K236" s="189">
        <f t="shared" si="50"/>
        <v>-303.74275486061322</v>
      </c>
      <c r="L236" s="88">
        <f t="shared" si="46"/>
        <v>-366.01001960703894</v>
      </c>
      <c r="M236" s="89">
        <f t="shared" si="51"/>
        <v>-8736.0817553959605</v>
      </c>
      <c r="N236" s="89">
        <f t="shared" si="52"/>
        <v>45472.035244604034</v>
      </c>
      <c r="O236" s="89">
        <f t="shared" si="53"/>
        <v>37736.12883369629</v>
      </c>
      <c r="P236" s="90">
        <f t="shared" si="47"/>
        <v>1.1171025502325764</v>
      </c>
      <c r="Q236" s="227">
        <f>SUMIFS([1]sep25!$Q$7:$Q$363,[1]sep25!$B$7:$B$363,B236)</f>
        <v>-147.37653181461064</v>
      </c>
      <c r="R236" s="90">
        <f t="shared" si="54"/>
        <v>0.10464241028671567</v>
      </c>
      <c r="S236" s="90">
        <f t="shared" si="54"/>
        <v>0.1046424102867156</v>
      </c>
      <c r="T236" s="92">
        <v>1205</v>
      </c>
      <c r="U236" s="1">
        <f>SUMIFS([1]sep25!$U$7:$U$363,[1]sep25!$B$7:$B$363,B236)</f>
        <v>49073</v>
      </c>
      <c r="V236" s="1">
        <f>SUMIFS([1]sep25!$V$7:$V$363,[1]sep25!$B$7:$B$363,B236)</f>
        <v>40724.48132780083</v>
      </c>
      <c r="W236" s="196"/>
      <c r="X236" s="89">
        <v>0</v>
      </c>
      <c r="Y236" s="89">
        <f t="shared" si="55"/>
        <v>0</v>
      </c>
    </row>
    <row r="237" spans="2:27">
      <c r="B237" s="200">
        <v>4222</v>
      </c>
      <c r="C237" t="s">
        <v>264</v>
      </c>
      <c r="D237" s="1">
        <f>SUMIFS([1]sep25!$D$7:$D$363,[1]sep25!$B$7:$B$363,B237)</f>
        <v>78685.248999999996</v>
      </c>
      <c r="E237" s="86">
        <f t="shared" si="48"/>
        <v>75731.71222329163</v>
      </c>
      <c r="F237" s="87">
        <f t="shared" si="42"/>
        <v>2.2418857331909297</v>
      </c>
      <c r="G237" s="189">
        <f t="shared" si="49"/>
        <v>-26008.465890298841</v>
      </c>
      <c r="H237" s="189">
        <f t="shared" si="43"/>
        <v>-27022.796060020497</v>
      </c>
      <c r="I237" s="189">
        <f t="shared" si="44"/>
        <v>0</v>
      </c>
      <c r="J237" s="88">
        <f t="shared" si="45"/>
        <v>0</v>
      </c>
      <c r="K237" s="189">
        <f t="shared" si="50"/>
        <v>-303.74275486061322</v>
      </c>
      <c r="L237" s="88">
        <f t="shared" si="46"/>
        <v>-315.58872230017715</v>
      </c>
      <c r="M237" s="89">
        <f t="shared" si="51"/>
        <v>-27338.384782320674</v>
      </c>
      <c r="N237" s="89">
        <f t="shared" si="52"/>
        <v>51346.864217679322</v>
      </c>
      <c r="O237" s="89">
        <f t="shared" si="53"/>
        <v>49419.503578132164</v>
      </c>
      <c r="P237" s="90">
        <f t="shared" si="47"/>
        <v>1.4629654706145392</v>
      </c>
      <c r="Q237" s="227">
        <f>SUMIFS([1]sep25!$Q$7:$Q$363,[1]sep25!$B$7:$B$363,B237)</f>
        <v>-804.81659793807921</v>
      </c>
      <c r="R237" s="90">
        <f t="shared" si="54"/>
        <v>1.0067252025006048E-2</v>
      </c>
      <c r="S237" s="90">
        <f t="shared" si="54"/>
        <v>-1.7153039656129809E-2</v>
      </c>
      <c r="T237" s="92">
        <v>1039</v>
      </c>
      <c r="U237" s="1">
        <f>SUMIFS([1]sep25!$U$7:$U$363,[1]sep25!$B$7:$B$363,B237)</f>
        <v>77901</v>
      </c>
      <c r="V237" s="1">
        <f>SUMIFS([1]sep25!$V$7:$V$363,[1]sep25!$B$7:$B$363,B237)</f>
        <v>77053.412462908018</v>
      </c>
      <c r="W237" s="196"/>
      <c r="X237" s="89">
        <v>0</v>
      </c>
      <c r="Y237" s="89">
        <f t="shared" si="55"/>
        <v>0</v>
      </c>
    </row>
    <row r="238" spans="2:27">
      <c r="B238" s="200">
        <v>4223</v>
      </c>
      <c r="C238" t="s">
        <v>265</v>
      </c>
      <c r="D238" s="1">
        <f>SUMIFS([1]sep25!$D$7:$D$363,[1]sep25!$B$7:$B$363,B238)</f>
        <v>382980.72700000001</v>
      </c>
      <c r="E238" s="86">
        <f t="shared" si="48"/>
        <v>24515.473498911793</v>
      </c>
      <c r="F238" s="87">
        <f t="shared" si="42"/>
        <v>0.72573151545261372</v>
      </c>
      <c r="G238" s="189">
        <f t="shared" si="49"/>
        <v>5745.6021188166587</v>
      </c>
      <c r="H238" s="189">
        <f t="shared" si="43"/>
        <v>89757.79630015383</v>
      </c>
      <c r="I238" s="189">
        <f t="shared" si="44"/>
        <v>2061.0949879046161</v>
      </c>
      <c r="J238" s="88">
        <f t="shared" si="45"/>
        <v>32198.425901045914</v>
      </c>
      <c r="K238" s="189">
        <f t="shared" si="50"/>
        <v>1757.3522330440028</v>
      </c>
      <c r="L238" s="88">
        <f t="shared" si="46"/>
        <v>27453.356584613412</v>
      </c>
      <c r="M238" s="89">
        <f t="shared" si="51"/>
        <v>117211.15288476725</v>
      </c>
      <c r="N238" s="89">
        <f t="shared" si="52"/>
        <v>500191.87988476723</v>
      </c>
      <c r="O238" s="89">
        <f t="shared" si="53"/>
        <v>32018.427850772456</v>
      </c>
      <c r="P238" s="90">
        <f t="shared" si="47"/>
        <v>0.94784145888851534</v>
      </c>
      <c r="Q238" s="227">
        <f>SUMIFS([1]sep25!$Q$7:$Q$363,[1]sep25!$B$7:$B$363,B238)</f>
        <v>25318.699252643797</v>
      </c>
      <c r="R238" s="90">
        <f t="shared" si="54"/>
        <v>0.15664311083191895</v>
      </c>
      <c r="S238" s="90">
        <f t="shared" si="54"/>
        <v>0.14405641714087908</v>
      </c>
      <c r="T238" s="92">
        <v>15622</v>
      </c>
      <c r="U238" s="1">
        <f>SUMIFS([1]sep25!$U$7:$U$363,[1]sep25!$B$7:$B$363,B238)</f>
        <v>331114</v>
      </c>
      <c r="V238" s="1">
        <f>SUMIFS([1]sep25!$V$7:$V$363,[1]sep25!$B$7:$B$363,B238)</f>
        <v>21428.552938130986</v>
      </c>
      <c r="W238" s="196"/>
      <c r="X238" s="89">
        <v>0</v>
      </c>
      <c r="Y238" s="89">
        <f t="shared" si="55"/>
        <v>0</v>
      </c>
    </row>
    <row r="239" spans="2:27">
      <c r="B239" s="200">
        <v>4224</v>
      </c>
      <c r="C239" t="s">
        <v>266</v>
      </c>
      <c r="D239" s="1">
        <f>SUMIFS([1]sep25!$D$7:$D$363,[1]sep25!$B$7:$B$363,B239)</f>
        <v>43875.311000000002</v>
      </c>
      <c r="E239" s="86">
        <f t="shared" si="48"/>
        <v>47951.159562841531</v>
      </c>
      <c r="F239" s="87">
        <f t="shared" si="42"/>
        <v>1.419498085517124</v>
      </c>
      <c r="G239" s="189">
        <f t="shared" si="49"/>
        <v>-8784.5232408197789</v>
      </c>
      <c r="H239" s="189">
        <f t="shared" si="43"/>
        <v>-8037.8387653500977</v>
      </c>
      <c r="I239" s="189">
        <f t="shared" si="44"/>
        <v>0</v>
      </c>
      <c r="J239" s="88">
        <f t="shared" si="45"/>
        <v>0</v>
      </c>
      <c r="K239" s="189">
        <f t="shared" si="50"/>
        <v>-303.74275486061322</v>
      </c>
      <c r="L239" s="88">
        <f t="shared" si="46"/>
        <v>-277.92462069746108</v>
      </c>
      <c r="M239" s="89">
        <f t="shared" si="51"/>
        <v>-8315.763386047558</v>
      </c>
      <c r="N239" s="89">
        <f t="shared" si="52"/>
        <v>35559.54761395244</v>
      </c>
      <c r="O239" s="89">
        <f t="shared" si="53"/>
        <v>38862.89356716114</v>
      </c>
      <c r="P239" s="90">
        <f t="shared" si="47"/>
        <v>1.1504581644984933</v>
      </c>
      <c r="Q239" s="227">
        <f>SUMIFS([1]sep25!$Q$7:$Q$363,[1]sep25!$B$7:$B$363,B239)</f>
        <v>178.64672206607611</v>
      </c>
      <c r="R239" s="90">
        <f t="shared" si="54"/>
        <v>9.3601969092721879E-2</v>
      </c>
      <c r="S239" s="90">
        <f t="shared" si="54"/>
        <v>0.10316351636347793</v>
      </c>
      <c r="T239" s="92">
        <v>915</v>
      </c>
      <c r="U239" s="1">
        <f>SUMIFS([1]sep25!$U$7:$U$363,[1]sep25!$B$7:$B$363,B239)</f>
        <v>40120</v>
      </c>
      <c r="V239" s="1">
        <f>SUMIFS([1]sep25!$V$7:$V$363,[1]sep25!$B$7:$B$363,B239)</f>
        <v>43466.955579631634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0">
        <v>4225</v>
      </c>
      <c r="C240" t="s">
        <v>267</v>
      </c>
      <c r="D240" s="1">
        <f>SUMIFS([1]sep25!$D$7:$D$363,[1]sep25!$B$7:$B$363,B240)</f>
        <v>277102.13900000002</v>
      </c>
      <c r="E240" s="86">
        <f t="shared" si="48"/>
        <v>25494.722513570709</v>
      </c>
      <c r="F240" s="87">
        <f t="shared" si="42"/>
        <v>0.75472022217473522</v>
      </c>
      <c r="G240" s="189">
        <f t="shared" si="49"/>
        <v>5138.4677297281314</v>
      </c>
      <c r="H240" s="189">
        <f t="shared" si="43"/>
        <v>55850.005754415055</v>
      </c>
      <c r="I240" s="189">
        <f t="shared" si="44"/>
        <v>1718.3578327739961</v>
      </c>
      <c r="J240" s="88">
        <f t="shared" si="45"/>
        <v>18676.831284420565</v>
      </c>
      <c r="K240" s="189">
        <f t="shared" si="50"/>
        <v>1414.6150779133827</v>
      </c>
      <c r="L240" s="88">
        <f t="shared" si="46"/>
        <v>15375.451281840556</v>
      </c>
      <c r="M240" s="89">
        <f t="shared" si="51"/>
        <v>71225.457036255611</v>
      </c>
      <c r="N240" s="89">
        <f t="shared" si="52"/>
        <v>348327.59603625565</v>
      </c>
      <c r="O240" s="89">
        <f t="shared" si="53"/>
        <v>32047.805321212225</v>
      </c>
      <c r="P240" s="90">
        <f t="shared" si="47"/>
        <v>0.94871112009017899</v>
      </c>
      <c r="Q240" s="227">
        <f>SUMIFS([1]sep25!$Q$7:$Q$363,[1]sep25!$B$7:$B$363,B240)</f>
        <v>13434.551392716399</v>
      </c>
      <c r="R240" s="90">
        <f t="shared" si="54"/>
        <v>0.12780224337711293</v>
      </c>
      <c r="S240" s="90">
        <f t="shared" si="54"/>
        <v>0.12427429450648803</v>
      </c>
      <c r="T240" s="92">
        <v>10869</v>
      </c>
      <c r="U240" s="1">
        <f>SUMIFS([1]sep25!$U$7:$U$363,[1]sep25!$B$7:$B$363,B240)</f>
        <v>245701</v>
      </c>
      <c r="V240" s="1">
        <f>SUMIFS([1]sep25!$V$7:$V$363,[1]sep25!$B$7:$B$363,B240)</f>
        <v>22676.60359944624</v>
      </c>
      <c r="W240" s="196"/>
      <c r="X240" s="89">
        <v>0</v>
      </c>
      <c r="Y240" s="89">
        <f t="shared" si="55"/>
        <v>0</v>
      </c>
    </row>
    <row r="241" spans="2:27">
      <c r="B241" s="200">
        <v>4226</v>
      </c>
      <c r="C241" t="s">
        <v>268</v>
      </c>
      <c r="D241" s="1">
        <f>SUMIFS([1]sep25!$D$7:$D$363,[1]sep25!$B$7:$B$363,B241)</f>
        <v>52098.398999999998</v>
      </c>
      <c r="E241" s="86">
        <f t="shared" si="48"/>
        <v>29170.436170212764</v>
      </c>
      <c r="F241" s="87">
        <f t="shared" si="42"/>
        <v>0.86353236657501031</v>
      </c>
      <c r="G241" s="189">
        <f t="shared" si="49"/>
        <v>2859.5252626100569</v>
      </c>
      <c r="H241" s="189">
        <f t="shared" si="43"/>
        <v>5107.1121190215617</v>
      </c>
      <c r="I241" s="189">
        <f t="shared" si="44"/>
        <v>431.8580529492765</v>
      </c>
      <c r="J241" s="88">
        <f t="shared" si="45"/>
        <v>771.29848256740775</v>
      </c>
      <c r="K241" s="189">
        <f t="shared" si="50"/>
        <v>128.11529808866328</v>
      </c>
      <c r="L241" s="88">
        <f t="shared" si="46"/>
        <v>228.8139223863526</v>
      </c>
      <c r="M241" s="89">
        <f t="shared" si="51"/>
        <v>5335.9260414079145</v>
      </c>
      <c r="N241" s="89">
        <f t="shared" si="52"/>
        <v>57434.325041407908</v>
      </c>
      <c r="O241" s="89">
        <f t="shared" si="53"/>
        <v>32158.076730911482</v>
      </c>
      <c r="P241" s="90">
        <f t="shared" si="47"/>
        <v>0.95197548442218716</v>
      </c>
      <c r="Q241" s="227">
        <f>SUMIFS([1]sep25!$Q$7:$Q$363,[1]sep25!$B$7:$B$363,B241)</f>
        <v>919.53460099103722</v>
      </c>
      <c r="R241" s="90">
        <f t="shared" si="54"/>
        <v>0.20651210022926744</v>
      </c>
      <c r="S241" s="90">
        <f t="shared" si="54"/>
        <v>0.19975671332988734</v>
      </c>
      <c r="T241" s="92">
        <v>1786</v>
      </c>
      <c r="U241" s="1">
        <f>SUMIFS([1]sep25!$U$7:$U$363,[1]sep25!$B$7:$B$363,B241)</f>
        <v>43181</v>
      </c>
      <c r="V241" s="1">
        <f>SUMIFS([1]sep25!$V$7:$V$363,[1]sep25!$B$7:$B$363,B241)</f>
        <v>24313.626126126128</v>
      </c>
      <c r="W241" s="196"/>
      <c r="X241" s="89">
        <v>0</v>
      </c>
      <c r="Y241" s="89">
        <f t="shared" si="55"/>
        <v>0</v>
      </c>
    </row>
    <row r="242" spans="2:27">
      <c r="B242" s="200">
        <v>4227</v>
      </c>
      <c r="C242" t="s">
        <v>269</v>
      </c>
      <c r="D242" s="1">
        <f>SUMIFS([1]sep25!$D$7:$D$363,[1]sep25!$B$7:$B$363,B242)</f>
        <v>192277.967</v>
      </c>
      <c r="E242" s="86">
        <f t="shared" si="48"/>
        <v>31198.761479798803</v>
      </c>
      <c r="F242" s="87">
        <f t="shared" si="42"/>
        <v>0.92357687686448553</v>
      </c>
      <c r="G242" s="189">
        <f t="shared" si="49"/>
        <v>1601.9635706667132</v>
      </c>
      <c r="H242" s="189">
        <f t="shared" si="43"/>
        <v>9872.9014860189545</v>
      </c>
      <c r="I242" s="189">
        <f t="shared" si="44"/>
        <v>0</v>
      </c>
      <c r="J242" s="88">
        <f t="shared" si="45"/>
        <v>0</v>
      </c>
      <c r="K242" s="189">
        <f t="shared" si="50"/>
        <v>-303.74275486061322</v>
      </c>
      <c r="L242" s="88">
        <f t="shared" si="46"/>
        <v>-1871.9665982059591</v>
      </c>
      <c r="M242" s="89">
        <f t="shared" si="51"/>
        <v>8000.9348878129949</v>
      </c>
      <c r="N242" s="89">
        <f t="shared" si="52"/>
        <v>200278.901887813</v>
      </c>
      <c r="O242" s="89">
        <f t="shared" si="53"/>
        <v>32496.982295604903</v>
      </c>
      <c r="P242" s="90">
        <f t="shared" si="47"/>
        <v>0.96200810521049041</v>
      </c>
      <c r="Q242" s="227">
        <f>SUMIFS([1]sep25!$Q$7:$Q$363,[1]sep25!$B$7:$B$363,B242)</f>
        <v>4365.6290696319256</v>
      </c>
      <c r="R242" s="90">
        <f t="shared" si="54"/>
        <v>0.13529420065657402</v>
      </c>
      <c r="S242" s="90">
        <f t="shared" si="54"/>
        <v>0.14063632816250304</v>
      </c>
      <c r="T242" s="92">
        <v>6163</v>
      </c>
      <c r="U242" s="1">
        <f>SUMIFS([1]sep25!$U$7:$U$363,[1]sep25!$B$7:$B$363,B242)</f>
        <v>169364</v>
      </c>
      <c r="V242" s="1">
        <f>SUMIFS([1]sep25!$V$7:$V$363,[1]sep25!$B$7:$B$363,B242)</f>
        <v>27352.067183462535</v>
      </c>
      <c r="W242" s="196"/>
      <c r="X242" s="89">
        <v>0</v>
      </c>
      <c r="Y242" s="89">
        <f t="shared" si="55"/>
        <v>0</v>
      </c>
    </row>
    <row r="243" spans="2:27" ht="30.6" customHeight="1">
      <c r="B243" s="200">
        <v>4228</v>
      </c>
      <c r="C243" t="s">
        <v>270</v>
      </c>
      <c r="D243" s="1">
        <f>SUMIFS([1]sep25!$D$7:$D$363,[1]sep25!$B$7:$B$363,B243)</f>
        <v>104491.458</v>
      </c>
      <c r="E243" s="86">
        <f t="shared" si="48"/>
        <v>54937.675078864355</v>
      </c>
      <c r="F243" s="87">
        <f t="shared" si="42"/>
        <v>1.6263198910760297</v>
      </c>
      <c r="G243" s="189">
        <f t="shared" si="49"/>
        <v>-13116.16286075393</v>
      </c>
      <c r="H243" s="189">
        <f t="shared" si="43"/>
        <v>-24946.941761153972</v>
      </c>
      <c r="I243" s="189">
        <f t="shared" si="44"/>
        <v>0</v>
      </c>
      <c r="J243" s="88">
        <f t="shared" si="45"/>
        <v>0</v>
      </c>
      <c r="K243" s="189">
        <f t="shared" si="50"/>
        <v>-303.74275486061322</v>
      </c>
      <c r="L243" s="88">
        <f t="shared" si="46"/>
        <v>-577.71871974488636</v>
      </c>
      <c r="M243" s="89">
        <f t="shared" si="51"/>
        <v>-25524.66048089886</v>
      </c>
      <c r="N243" s="89">
        <f t="shared" si="52"/>
        <v>78966.797519101136</v>
      </c>
      <c r="O243" s="89">
        <f t="shared" si="53"/>
        <v>41517.769463249802</v>
      </c>
      <c r="P243" s="90">
        <f t="shared" si="47"/>
        <v>1.229050450610877</v>
      </c>
      <c r="Q243" s="227">
        <f>SUMIFS([1]sep25!$Q$7:$Q$363,[1]sep25!$B$7:$B$363,B243)</f>
        <v>-1049.3921939347783</v>
      </c>
      <c r="R243" s="90">
        <f t="shared" si="54"/>
        <v>3.9715999999999987E-2</v>
      </c>
      <c r="S243" s="90">
        <f t="shared" si="54"/>
        <v>2.386333753943215E-2</v>
      </c>
      <c r="T243" s="92">
        <v>1902</v>
      </c>
      <c r="U243" s="1">
        <f>SUMIFS([1]sep25!$U$7:$U$363,[1]sep25!$B$7:$B$363,B243)</f>
        <v>100500</v>
      </c>
      <c r="V243" s="1">
        <f>SUMIFS([1]sep25!$V$7:$V$363,[1]sep25!$B$7:$B$363,B243)</f>
        <v>53657.234383342235</v>
      </c>
      <c r="W243" s="196"/>
      <c r="X243" s="89">
        <v>0</v>
      </c>
      <c r="Y243" s="89">
        <f t="shared" si="55"/>
        <v>0</v>
      </c>
    </row>
    <row r="244" spans="2:27">
      <c r="B244" s="200">
        <v>4601</v>
      </c>
      <c r="C244" t="s">
        <v>271</v>
      </c>
      <c r="D244" s="1">
        <f>SUMIFS([1]sep25!$D$7:$D$363,[1]sep25!$B$7:$B$363,B244)</f>
        <v>10451894.719000001</v>
      </c>
      <c r="E244" s="86">
        <f t="shared" si="48"/>
        <v>35585.885073320875</v>
      </c>
      <c r="F244" s="87">
        <f t="shared" si="42"/>
        <v>1.0534488882758097</v>
      </c>
      <c r="G244" s="189">
        <f t="shared" si="49"/>
        <v>-1118.0530573169715</v>
      </c>
      <c r="H244" s="189">
        <f t="shared" si="43"/>
        <v>-328382.2454115104</v>
      </c>
      <c r="I244" s="189">
        <f t="shared" si="44"/>
        <v>0</v>
      </c>
      <c r="J244" s="88">
        <f t="shared" si="45"/>
        <v>0</v>
      </c>
      <c r="K244" s="189">
        <f t="shared" si="50"/>
        <v>-303.74275486061322</v>
      </c>
      <c r="L244" s="88">
        <f t="shared" si="46"/>
        <v>-89211.980787355846</v>
      </c>
      <c r="M244" s="89">
        <f t="shared" si="51"/>
        <v>-417594.22619886626</v>
      </c>
      <c r="N244" s="89">
        <f t="shared" si="52"/>
        <v>10034300.492801134</v>
      </c>
      <c r="O244" s="89">
        <f t="shared" si="53"/>
        <v>34164.089261143286</v>
      </c>
      <c r="P244" s="90">
        <f t="shared" si="47"/>
        <v>1.0113594695467936</v>
      </c>
      <c r="Q244" s="227">
        <f>SUMIFS([1]sep25!$Q$7:$Q$363,[1]sep25!$B$7:$B$363,B244)</f>
        <v>-108837.36873195029</v>
      </c>
      <c r="R244" s="93">
        <f t="shared" si="54"/>
        <v>9.0125991443697276E-2</v>
      </c>
      <c r="S244" s="93">
        <f t="shared" si="54"/>
        <v>8.3560197140955875E-2</v>
      </c>
      <c r="T244" s="92">
        <v>293709</v>
      </c>
      <c r="U244" s="1">
        <f>SUMIFS([1]sep25!$U$7:$U$363,[1]sep25!$B$7:$B$363,B244)</f>
        <v>9587786</v>
      </c>
      <c r="V244" s="1">
        <f>SUMIFS([1]sep25!$V$7:$V$363,[1]sep25!$B$7:$B$363,B244)</f>
        <v>32841.631842159346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0">
        <v>4602</v>
      </c>
      <c r="C245" t="s">
        <v>272</v>
      </c>
      <c r="D245" s="1">
        <f>SUMIFS([1]sep25!$D$7:$D$363,[1]sep25!$B$7:$B$363,B245)</f>
        <v>561961.19799999997</v>
      </c>
      <c r="E245" s="86">
        <f t="shared" si="48"/>
        <v>32261.392617257017</v>
      </c>
      <c r="F245" s="87">
        <f t="shared" si="42"/>
        <v>0.95503394440955736</v>
      </c>
      <c r="G245" s="189">
        <f t="shared" si="49"/>
        <v>943.13226544262022</v>
      </c>
      <c r="H245" s="189">
        <f t="shared" si="43"/>
        <v>16428.420931745</v>
      </c>
      <c r="I245" s="189">
        <f t="shared" si="44"/>
        <v>0</v>
      </c>
      <c r="J245" s="88">
        <f t="shared" si="45"/>
        <v>0</v>
      </c>
      <c r="K245" s="189">
        <f t="shared" si="50"/>
        <v>-303.74275486061322</v>
      </c>
      <c r="L245" s="88">
        <f t="shared" si="46"/>
        <v>-5290.8950469170213</v>
      </c>
      <c r="M245" s="89">
        <f t="shared" si="51"/>
        <v>11137.525884827979</v>
      </c>
      <c r="N245" s="89">
        <f t="shared" si="52"/>
        <v>573098.72388482792</v>
      </c>
      <c r="O245" s="89">
        <f t="shared" si="53"/>
        <v>32900.782127839026</v>
      </c>
      <c r="P245" s="90">
        <f t="shared" si="47"/>
        <v>0.97396179087761769</v>
      </c>
      <c r="Q245" s="227">
        <f>SUMIFS([1]sep25!$Q$7:$Q$363,[1]sep25!$B$7:$B$363,B245)</f>
        <v>1948.4243718349371</v>
      </c>
      <c r="R245" s="93">
        <f t="shared" si="54"/>
        <v>4.4263860215073697E-2</v>
      </c>
      <c r="S245" s="93">
        <f t="shared" si="54"/>
        <v>4.0067381070745436E-2</v>
      </c>
      <c r="T245" s="92">
        <v>17419</v>
      </c>
      <c r="U245" s="1">
        <f>SUMIFS([1]sep25!$U$7:$U$363,[1]sep25!$B$7:$B$363,B245)</f>
        <v>538141</v>
      </c>
      <c r="V245" s="1">
        <f>SUMIFS([1]sep25!$V$7:$V$363,[1]sep25!$B$7:$B$363,B245)</f>
        <v>31018.560147558936</v>
      </c>
      <c r="W245" s="196"/>
      <c r="X245" s="89">
        <v>0</v>
      </c>
      <c r="Y245" s="89">
        <f t="shared" si="55"/>
        <v>0</v>
      </c>
      <c r="Z245" s="1"/>
    </row>
    <row r="246" spans="2:27">
      <c r="B246" s="200">
        <v>4611</v>
      </c>
      <c r="C246" t="s">
        <v>273</v>
      </c>
      <c r="D246" s="1">
        <f>SUMIFS([1]sep25!$D$7:$D$363,[1]sep25!$B$7:$B$363,B246)</f>
        <v>128749.001</v>
      </c>
      <c r="E246" s="86">
        <f t="shared" si="48"/>
        <v>31455.90056193501</v>
      </c>
      <c r="F246" s="87">
        <f t="shared" si="42"/>
        <v>0.93118896462485812</v>
      </c>
      <c r="G246" s="189">
        <f t="shared" si="49"/>
        <v>1442.5373397422647</v>
      </c>
      <c r="H246" s="189">
        <f t="shared" si="43"/>
        <v>5904.3053315650895</v>
      </c>
      <c r="I246" s="189">
        <f t="shared" si="44"/>
        <v>0</v>
      </c>
      <c r="J246" s="88">
        <f t="shared" si="45"/>
        <v>0</v>
      </c>
      <c r="K246" s="189">
        <f t="shared" si="50"/>
        <v>-303.74275486061322</v>
      </c>
      <c r="L246" s="88">
        <f t="shared" si="46"/>
        <v>-1243.2190956444899</v>
      </c>
      <c r="M246" s="89">
        <f t="shared" si="51"/>
        <v>4661.0862359205994</v>
      </c>
      <c r="N246" s="89">
        <f t="shared" si="52"/>
        <v>133410.0872359206</v>
      </c>
      <c r="O246" s="89">
        <f t="shared" si="53"/>
        <v>32594.695146816663</v>
      </c>
      <c r="P246" s="90">
        <f t="shared" si="47"/>
        <v>0.96490069855943206</v>
      </c>
      <c r="Q246" s="227">
        <f>SUMIFS([1]sep25!$Q$7:$Q$363,[1]sep25!$B$7:$B$363,B246)</f>
        <v>906.52915905624286</v>
      </c>
      <c r="R246" s="93">
        <f t="shared" si="54"/>
        <v>0.16363292180326094</v>
      </c>
      <c r="S246" s="93">
        <f t="shared" si="54"/>
        <v>0.15766265760637149</v>
      </c>
      <c r="T246" s="92">
        <v>4093</v>
      </c>
      <c r="U246" s="1">
        <f>SUMIFS([1]sep25!$U$7:$U$363,[1]sep25!$B$7:$B$363,B246)</f>
        <v>110644</v>
      </c>
      <c r="V246" s="1">
        <f>SUMIFS([1]sep25!$V$7:$V$363,[1]sep25!$B$7:$B$363,B246)</f>
        <v>27171.905697445971</v>
      </c>
      <c r="W246" s="196"/>
      <c r="X246" s="89">
        <v>0</v>
      </c>
      <c r="Y246" s="89">
        <f t="shared" si="55"/>
        <v>0</v>
      </c>
      <c r="Z246" s="1"/>
    </row>
    <row r="247" spans="2:27">
      <c r="B247" s="200">
        <v>4612</v>
      </c>
      <c r="C247" t="s">
        <v>274</v>
      </c>
      <c r="D247" s="1">
        <f>SUMIFS([1]sep25!$D$7:$D$363,[1]sep25!$B$7:$B$363,B247)</f>
        <v>171327.462</v>
      </c>
      <c r="E247" s="86">
        <f t="shared" si="48"/>
        <v>29785.72009735744</v>
      </c>
      <c r="F247" s="87">
        <f t="shared" si="42"/>
        <v>0.88174661550233213</v>
      </c>
      <c r="G247" s="189">
        <f t="shared" si="49"/>
        <v>2478.0492277803583</v>
      </c>
      <c r="H247" s="189">
        <f t="shared" si="43"/>
        <v>14253.739158192622</v>
      </c>
      <c r="I247" s="189">
        <f t="shared" si="44"/>
        <v>216.50867844864004</v>
      </c>
      <c r="J247" s="88">
        <f t="shared" si="45"/>
        <v>1245.3579184365776</v>
      </c>
      <c r="K247" s="189">
        <f t="shared" si="50"/>
        <v>-87.234076411973177</v>
      </c>
      <c r="L247" s="88">
        <f t="shared" si="46"/>
        <v>-501.77040752166971</v>
      </c>
      <c r="M247" s="89">
        <f t="shared" si="51"/>
        <v>13751.968750670952</v>
      </c>
      <c r="N247" s="89">
        <f t="shared" si="52"/>
        <v>185079.43075067096</v>
      </c>
      <c r="O247" s="89">
        <f t="shared" si="53"/>
        <v>32176.535248725828</v>
      </c>
      <c r="P247" s="90">
        <f t="shared" si="47"/>
        <v>0.95252191189000701</v>
      </c>
      <c r="Q247" s="227">
        <f>SUMIFS([1]sep25!$Q$7:$Q$363,[1]sep25!$B$7:$B$363,B247)</f>
        <v>3479.876822956554</v>
      </c>
      <c r="R247" s="93">
        <f t="shared" si="54"/>
        <v>0.14196991228304048</v>
      </c>
      <c r="S247" s="93">
        <f t="shared" si="54"/>
        <v>0.13998456820744418</v>
      </c>
      <c r="T247" s="92">
        <v>5752</v>
      </c>
      <c r="U247" s="1">
        <f>SUMIFS([1]sep25!$U$7:$U$363,[1]sep25!$B$7:$B$363,B247)</f>
        <v>150028</v>
      </c>
      <c r="V247" s="1">
        <f>SUMIFS([1]sep25!$V$7:$V$363,[1]sep25!$B$7:$B$363,B247)</f>
        <v>26128.178335074885</v>
      </c>
      <c r="W247" s="196"/>
      <c r="X247" s="89">
        <v>0</v>
      </c>
      <c r="Y247" s="89">
        <f t="shared" si="55"/>
        <v>0</v>
      </c>
      <c r="Z247" s="1"/>
    </row>
    <row r="248" spans="2:27">
      <c r="B248" s="200">
        <v>4613</v>
      </c>
      <c r="C248" t="s">
        <v>275</v>
      </c>
      <c r="D248" s="1">
        <f>SUMIFS([1]sep25!$D$7:$D$363,[1]sep25!$B$7:$B$363,B248)</f>
        <v>400514.59600000002</v>
      </c>
      <c r="E248" s="86">
        <f t="shared" si="48"/>
        <v>32390.990376061465</v>
      </c>
      <c r="F248" s="87">
        <f t="shared" si="42"/>
        <v>0.95887042661744082</v>
      </c>
      <c r="G248" s="189">
        <f t="shared" si="49"/>
        <v>862.7816549838625</v>
      </c>
      <c r="H248" s="189">
        <f t="shared" si="43"/>
        <v>10668.29516387546</v>
      </c>
      <c r="I248" s="189">
        <f t="shared" si="44"/>
        <v>0</v>
      </c>
      <c r="J248" s="88">
        <f t="shared" si="45"/>
        <v>0</v>
      </c>
      <c r="K248" s="189">
        <f t="shared" si="50"/>
        <v>-303.74275486061322</v>
      </c>
      <c r="L248" s="88">
        <f t="shared" si="46"/>
        <v>-3755.7791638514823</v>
      </c>
      <c r="M248" s="89">
        <f t="shared" si="51"/>
        <v>6912.5160000239775</v>
      </c>
      <c r="N248" s="89">
        <f t="shared" si="52"/>
        <v>407427.112000024</v>
      </c>
      <c r="O248" s="89">
        <f t="shared" si="53"/>
        <v>32950.029276184716</v>
      </c>
      <c r="P248" s="90">
        <f t="shared" si="47"/>
        <v>0.97541965411661347</v>
      </c>
      <c r="Q248" s="227">
        <f>SUMIFS([1]sep25!$Q$7:$Q$363,[1]sep25!$B$7:$B$363,B248)</f>
        <v>1950.5965078109912</v>
      </c>
      <c r="R248" s="93">
        <f t="shared" si="54"/>
        <v>0.12363960678255215</v>
      </c>
      <c r="S248" s="93">
        <f t="shared" si="54"/>
        <v>0.11482496530597248</v>
      </c>
      <c r="T248" s="92">
        <v>12365</v>
      </c>
      <c r="U248" s="1">
        <f>SUMIFS([1]sep25!$U$7:$U$363,[1]sep25!$B$7:$B$363,B248)</f>
        <v>356444</v>
      </c>
      <c r="V248" s="1">
        <f>SUMIFS([1]sep25!$V$7:$V$363,[1]sep25!$B$7:$B$363,B248)</f>
        <v>29054.776654711444</v>
      </c>
      <c r="W248" s="196"/>
      <c r="X248" s="89">
        <v>0</v>
      </c>
      <c r="Y248" s="89">
        <f t="shared" si="55"/>
        <v>0</v>
      </c>
      <c r="Z248" s="1"/>
    </row>
    <row r="249" spans="2:27">
      <c r="B249" s="200">
        <v>4614</v>
      </c>
      <c r="C249" t="s">
        <v>276</v>
      </c>
      <c r="D249" s="1">
        <f>SUMIFS([1]sep25!$D$7:$D$363,[1]sep25!$B$7:$B$363,B249)</f>
        <v>712580.88800000004</v>
      </c>
      <c r="E249" s="86">
        <f t="shared" si="48"/>
        <v>36825.885684754525</v>
      </c>
      <c r="F249" s="87">
        <f t="shared" si="42"/>
        <v>1.0901566240222909</v>
      </c>
      <c r="G249" s="189">
        <f t="shared" si="49"/>
        <v>-1886.8534364058346</v>
      </c>
      <c r="H249" s="189">
        <f t="shared" si="43"/>
        <v>-36510.613994452899</v>
      </c>
      <c r="I249" s="189">
        <f t="shared" si="44"/>
        <v>0</v>
      </c>
      <c r="J249" s="88">
        <f t="shared" si="45"/>
        <v>0</v>
      </c>
      <c r="K249" s="189">
        <f t="shared" si="50"/>
        <v>-303.74275486061322</v>
      </c>
      <c r="L249" s="88">
        <f t="shared" si="46"/>
        <v>-5877.4223065528658</v>
      </c>
      <c r="M249" s="89">
        <f t="shared" si="51"/>
        <v>-42388.036301005763</v>
      </c>
      <c r="N249" s="89">
        <f t="shared" si="52"/>
        <v>670192.85169899429</v>
      </c>
      <c r="O249" s="89">
        <f t="shared" si="53"/>
        <v>34635.289493488075</v>
      </c>
      <c r="P249" s="90">
        <f t="shared" si="47"/>
        <v>1.0253084091304563</v>
      </c>
      <c r="Q249" s="227">
        <f>SUMIFS([1]sep25!$Q$7:$Q$363,[1]sep25!$B$7:$B$363,B249)</f>
        <v>-12268.118185487867</v>
      </c>
      <c r="R249" s="93">
        <f t="shared" si="54"/>
        <v>0.15424631493012142</v>
      </c>
      <c r="S249" s="93">
        <f t="shared" si="54"/>
        <v>0.15048830367220933</v>
      </c>
      <c r="T249" s="92">
        <v>19350</v>
      </c>
      <c r="U249" s="1">
        <f>SUMIFS([1]sep25!$U$7:$U$363,[1]sep25!$B$7:$B$363,B249)</f>
        <v>617356</v>
      </c>
      <c r="V249" s="1">
        <f>SUMIFS([1]sep25!$V$7:$V$363,[1]sep25!$B$7:$B$363,B249)</f>
        <v>32008.917923990255</v>
      </c>
      <c r="W249" s="196"/>
      <c r="X249" s="89">
        <v>0</v>
      </c>
      <c r="Y249" s="89">
        <f t="shared" si="55"/>
        <v>0</v>
      </c>
      <c r="Z249" s="1"/>
    </row>
    <row r="250" spans="2:27">
      <c r="B250" s="200">
        <v>4615</v>
      </c>
      <c r="C250" t="s">
        <v>277</v>
      </c>
      <c r="D250" s="1">
        <f>SUMIFS([1]sep25!$D$7:$D$363,[1]sep25!$B$7:$B$363,B250)</f>
        <v>103623.40300000001</v>
      </c>
      <c r="E250" s="86">
        <f t="shared" si="48"/>
        <v>32301.559538653371</v>
      </c>
      <c r="F250" s="87">
        <f t="shared" si="42"/>
        <v>0.95622300570740804</v>
      </c>
      <c r="G250" s="189">
        <f t="shared" si="49"/>
        <v>918.22877417688062</v>
      </c>
      <c r="H250" s="189">
        <f t="shared" si="43"/>
        <v>2945.6779075594332</v>
      </c>
      <c r="I250" s="189">
        <f t="shared" si="44"/>
        <v>0</v>
      </c>
      <c r="J250" s="88">
        <f t="shared" si="45"/>
        <v>0</v>
      </c>
      <c r="K250" s="189">
        <f t="shared" si="50"/>
        <v>-303.74275486061322</v>
      </c>
      <c r="L250" s="88">
        <f t="shared" si="46"/>
        <v>-974.40675759284727</v>
      </c>
      <c r="M250" s="89">
        <f t="shared" si="51"/>
        <v>1971.2711499665859</v>
      </c>
      <c r="N250" s="89">
        <f t="shared" si="52"/>
        <v>105594.67414996659</v>
      </c>
      <c r="O250" s="89">
        <f t="shared" si="53"/>
        <v>32916.045557969635</v>
      </c>
      <c r="P250" s="90">
        <f t="shared" si="47"/>
        <v>0.97441363417080085</v>
      </c>
      <c r="Q250" s="227">
        <f>SUMIFS([1]sep25!$Q$7:$Q$363,[1]sep25!$B$7:$B$363,B250)</f>
        <v>332.5715727955901</v>
      </c>
      <c r="R250" s="93">
        <f t="shared" si="54"/>
        <v>0.18529697794655936</v>
      </c>
      <c r="S250" s="93">
        <f t="shared" si="54"/>
        <v>0.18344956993853798</v>
      </c>
      <c r="T250" s="92">
        <v>3208</v>
      </c>
      <c r="U250" s="1">
        <f>SUMIFS([1]sep25!$U$7:$U$363,[1]sep25!$B$7:$B$363,B250)</f>
        <v>87424</v>
      </c>
      <c r="V250" s="1">
        <f>SUMIFS([1]sep25!$V$7:$V$363,[1]sep25!$B$7:$B$363,B250)</f>
        <v>27294.411489228849</v>
      </c>
      <c r="W250" s="196"/>
      <c r="X250" s="89">
        <v>0</v>
      </c>
      <c r="Y250" s="89">
        <f t="shared" si="55"/>
        <v>0</v>
      </c>
      <c r="Z250" s="1"/>
    </row>
    <row r="251" spans="2:27">
      <c r="B251" s="200">
        <v>4616</v>
      </c>
      <c r="C251" t="s">
        <v>278</v>
      </c>
      <c r="D251" s="1">
        <f>SUMIFS([1]sep25!$D$7:$D$363,[1]sep25!$B$7:$B$363,B251)</f>
        <v>124861.514</v>
      </c>
      <c r="E251" s="86">
        <f t="shared" si="48"/>
        <v>41815.644340254519</v>
      </c>
      <c r="F251" s="87">
        <f t="shared" si="42"/>
        <v>1.2378684400294158</v>
      </c>
      <c r="G251" s="189">
        <f t="shared" si="49"/>
        <v>-4980.5038028158306</v>
      </c>
      <c r="H251" s="189">
        <f t="shared" si="43"/>
        <v>-14871.78435520807</v>
      </c>
      <c r="I251" s="189">
        <f t="shared" si="44"/>
        <v>0</v>
      </c>
      <c r="J251" s="88">
        <f t="shared" si="45"/>
        <v>0</v>
      </c>
      <c r="K251" s="189">
        <f t="shared" si="50"/>
        <v>-303.74275486061322</v>
      </c>
      <c r="L251" s="88">
        <f t="shared" si="46"/>
        <v>-906.97586601379112</v>
      </c>
      <c r="M251" s="89">
        <f t="shared" si="51"/>
        <v>-15778.760221221861</v>
      </c>
      <c r="N251" s="89">
        <f t="shared" si="52"/>
        <v>109082.75377877813</v>
      </c>
      <c r="O251" s="89">
        <f t="shared" si="53"/>
        <v>36531.397782578075</v>
      </c>
      <c r="P251" s="90">
        <f t="shared" si="47"/>
        <v>1.0814388992131641</v>
      </c>
      <c r="Q251" s="227">
        <f>SUMIFS([1]sep25!$Q$7:$Q$363,[1]sep25!$B$7:$B$363,B251)</f>
        <v>-632.12756816469664</v>
      </c>
      <c r="R251" s="93">
        <f t="shared" si="54"/>
        <v>0.17773881793657675</v>
      </c>
      <c r="S251" s="93">
        <f t="shared" si="54"/>
        <v>0.15249592297745387</v>
      </c>
      <c r="T251" s="92">
        <v>2986</v>
      </c>
      <c r="U251" s="1">
        <f>SUMIFS([1]sep25!$U$7:$U$363,[1]sep25!$B$7:$B$363,B251)</f>
        <v>106018</v>
      </c>
      <c r="V251" s="1">
        <f>SUMIFS([1]sep25!$V$7:$V$363,[1]sep25!$B$7:$B$363,B251)</f>
        <v>36282.683093771389</v>
      </c>
      <c r="W251" s="196"/>
      <c r="X251" s="89">
        <v>0</v>
      </c>
      <c r="Y251" s="89">
        <f t="shared" si="55"/>
        <v>0</v>
      </c>
      <c r="Z251" s="1"/>
    </row>
    <row r="252" spans="2:27">
      <c r="B252" s="200">
        <v>4617</v>
      </c>
      <c r="C252" t="s">
        <v>279</v>
      </c>
      <c r="D252" s="1">
        <f>SUMIFS([1]sep25!$D$7:$D$363,[1]sep25!$B$7:$B$363,B252)</f>
        <v>443780.88199999998</v>
      </c>
      <c r="E252" s="86">
        <f t="shared" si="48"/>
        <v>33683.558406072101</v>
      </c>
      <c r="F252" s="87">
        <f t="shared" si="42"/>
        <v>0.99713431555627197</v>
      </c>
      <c r="G252" s="189">
        <f t="shared" si="49"/>
        <v>61.389476377268146</v>
      </c>
      <c r="H252" s="189">
        <f t="shared" si="43"/>
        <v>808.80635127050778</v>
      </c>
      <c r="I252" s="189">
        <f t="shared" si="44"/>
        <v>0</v>
      </c>
      <c r="J252" s="88">
        <f t="shared" si="45"/>
        <v>0</v>
      </c>
      <c r="K252" s="189">
        <f t="shared" si="50"/>
        <v>-303.74275486061322</v>
      </c>
      <c r="L252" s="88">
        <f t="shared" si="46"/>
        <v>-4001.8107952885789</v>
      </c>
      <c r="M252" s="89">
        <f t="shared" si="51"/>
        <v>-3193.0044440180709</v>
      </c>
      <c r="N252" s="89">
        <f t="shared" si="52"/>
        <v>440587.87755598192</v>
      </c>
      <c r="O252" s="89">
        <f t="shared" si="53"/>
        <v>33441.205127588757</v>
      </c>
      <c r="P252" s="90">
        <f t="shared" si="47"/>
        <v>0.98995993191336928</v>
      </c>
      <c r="Q252" s="227">
        <f>SUMIFS([1]sep25!$Q$7:$Q$363,[1]sep25!$B$7:$B$363,B252)</f>
        <v>2443.4558745580134</v>
      </c>
      <c r="R252" s="93">
        <f t="shared" si="54"/>
        <v>0.13036681703213707</v>
      </c>
      <c r="S252" s="93">
        <f t="shared" si="54"/>
        <v>0.12298833154714547</v>
      </c>
      <c r="T252" s="92">
        <v>13175</v>
      </c>
      <c r="U252" s="1">
        <f>SUMIFS([1]sep25!$U$7:$U$363,[1]sep25!$B$7:$B$363,B252)</f>
        <v>392599</v>
      </c>
      <c r="V252" s="1">
        <f>SUMIFS([1]sep25!$V$7:$V$363,[1]sep25!$B$7:$B$363,B252)</f>
        <v>29994.575597830237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0">
        <v>4618</v>
      </c>
      <c r="C253" t="s">
        <v>280</v>
      </c>
      <c r="D253" s="1">
        <f>SUMIFS([1]sep25!$D$7:$D$363,[1]sep25!$B$7:$B$363,B253)</f>
        <v>423958.83899999998</v>
      </c>
      <c r="E253" s="86">
        <f t="shared" si="48"/>
        <v>38608.399872507056</v>
      </c>
      <c r="F253" s="87">
        <f t="shared" si="42"/>
        <v>1.1429243881387314</v>
      </c>
      <c r="G253" s="189">
        <f t="shared" si="49"/>
        <v>-2992.0122328124039</v>
      </c>
      <c r="H253" s="189">
        <f t="shared" si="43"/>
        <v>-32855.286328513008</v>
      </c>
      <c r="I253" s="189">
        <f t="shared" si="44"/>
        <v>0</v>
      </c>
      <c r="J253" s="88">
        <f t="shared" si="45"/>
        <v>0</v>
      </c>
      <c r="K253" s="189">
        <f t="shared" si="50"/>
        <v>-303.74275486061322</v>
      </c>
      <c r="L253" s="88">
        <f t="shared" si="46"/>
        <v>-3335.3991911243934</v>
      </c>
      <c r="M253" s="89">
        <f t="shared" si="51"/>
        <v>-36190.685519637402</v>
      </c>
      <c r="N253" s="89">
        <f t="shared" si="52"/>
        <v>387768.15348036255</v>
      </c>
      <c r="O253" s="89">
        <f t="shared" si="53"/>
        <v>35312.644884834037</v>
      </c>
      <c r="P253" s="90">
        <f t="shared" si="47"/>
        <v>1.045360159494704</v>
      </c>
      <c r="Q253" s="227">
        <f>SUMIFS([1]sep25!$Q$7:$Q$363,[1]sep25!$B$7:$B$363,B253)</f>
        <v>-1954.3952360135663</v>
      </c>
      <c r="R253" s="93">
        <f t="shared" si="54"/>
        <v>0.15469778570650392</v>
      </c>
      <c r="S253" s="93">
        <f t="shared" si="54"/>
        <v>0.15848333531814526</v>
      </c>
      <c r="T253" s="92">
        <v>10981</v>
      </c>
      <c r="U253" s="1">
        <f>SUMIFS([1]sep25!$U$7:$U$363,[1]sep25!$B$7:$B$363,B253)</f>
        <v>367160</v>
      </c>
      <c r="V253" s="1">
        <f>SUMIFS([1]sep25!$V$7:$V$363,[1]sep25!$B$7:$B$363,B253)</f>
        <v>33326.676953798677</v>
      </c>
      <c r="W253" s="196"/>
      <c r="X253" s="89">
        <v>0</v>
      </c>
      <c r="Y253" s="89">
        <f t="shared" si="55"/>
        <v>0</v>
      </c>
      <c r="Z253" s="1"/>
    </row>
    <row r="254" spans="2:27">
      <c r="B254" s="200">
        <v>4619</v>
      </c>
      <c r="C254" t="s">
        <v>281</v>
      </c>
      <c r="D254" s="1">
        <f>SUMIFS([1]sep25!$D$7:$D$363,[1]sep25!$B$7:$B$363,B254)</f>
        <v>58020.565999999999</v>
      </c>
      <c r="E254" s="86">
        <f t="shared" si="48"/>
        <v>60000.585315408476</v>
      </c>
      <c r="F254" s="87">
        <f t="shared" si="42"/>
        <v>1.7761972131979464</v>
      </c>
      <c r="G254" s="189">
        <f t="shared" si="49"/>
        <v>-16255.167207411285</v>
      </c>
      <c r="H254" s="189">
        <f t="shared" si="43"/>
        <v>-15718.746689566713</v>
      </c>
      <c r="I254" s="189">
        <f t="shared" si="44"/>
        <v>0</v>
      </c>
      <c r="J254" s="88">
        <f t="shared" si="45"/>
        <v>0</v>
      </c>
      <c r="K254" s="189">
        <f t="shared" si="50"/>
        <v>-303.74275486061322</v>
      </c>
      <c r="L254" s="88">
        <f t="shared" si="46"/>
        <v>-293.71924395021296</v>
      </c>
      <c r="M254" s="89">
        <f t="shared" si="51"/>
        <v>-16012.465933516925</v>
      </c>
      <c r="N254" s="89">
        <f t="shared" si="52"/>
        <v>42008.100066483072</v>
      </c>
      <c r="O254" s="89">
        <f t="shared" si="53"/>
        <v>43441.675353136583</v>
      </c>
      <c r="P254" s="90">
        <f t="shared" si="47"/>
        <v>1.2860038330172059</v>
      </c>
      <c r="Q254" s="227">
        <f>SUMIFS([1]sep25!$Q$7:$Q$363,[1]sep25!$B$7:$B$363,B254)</f>
        <v>-100.0168398711503</v>
      </c>
      <c r="R254" s="93">
        <f t="shared" si="54"/>
        <v>3.7266983695652157E-2</v>
      </c>
      <c r="S254" s="93">
        <f t="shared" si="54"/>
        <v>3.8339648621914427E-2</v>
      </c>
      <c r="T254" s="92">
        <v>967</v>
      </c>
      <c r="U254" s="1">
        <f>SUMIFS([1]sep25!$U$7:$U$363,[1]sep25!$B$7:$B$363,B254)</f>
        <v>55936</v>
      </c>
      <c r="V254" s="1">
        <f>SUMIFS([1]sep25!$V$7:$V$363,[1]sep25!$B$7:$B$363,B254)</f>
        <v>57785.123966942148</v>
      </c>
      <c r="W254" s="196"/>
      <c r="X254" s="89">
        <v>0</v>
      </c>
      <c r="Y254" s="89">
        <f t="shared" si="55"/>
        <v>0</v>
      </c>
      <c r="Z254" s="1"/>
    </row>
    <row r="255" spans="2:27">
      <c r="B255" s="200">
        <v>4620</v>
      </c>
      <c r="C255" t="s">
        <v>282</v>
      </c>
      <c r="D255" s="1">
        <f>SUMIFS([1]sep25!$D$7:$D$363,[1]sep25!$B$7:$B$363,B255)</f>
        <v>38773.974000000002</v>
      </c>
      <c r="E255" s="86">
        <f t="shared" si="48"/>
        <v>35249.067272727276</v>
      </c>
      <c r="F255" s="87">
        <f t="shared" si="42"/>
        <v>1.0434780715641905</v>
      </c>
      <c r="G255" s="189">
        <f t="shared" si="49"/>
        <v>-909.22602094894012</v>
      </c>
      <c r="H255" s="189">
        <f t="shared" si="43"/>
        <v>-1000.1486230438342</v>
      </c>
      <c r="I255" s="189">
        <f t="shared" si="44"/>
        <v>0</v>
      </c>
      <c r="J255" s="88">
        <f t="shared" si="45"/>
        <v>0</v>
      </c>
      <c r="K255" s="189">
        <f t="shared" si="50"/>
        <v>-303.74275486061322</v>
      </c>
      <c r="L255" s="88">
        <f t="shared" si="46"/>
        <v>-334.11703034667454</v>
      </c>
      <c r="M255" s="89">
        <f t="shared" si="51"/>
        <v>-1334.2656533905088</v>
      </c>
      <c r="N255" s="89">
        <f t="shared" si="52"/>
        <v>37439.708346609492</v>
      </c>
      <c r="O255" s="89">
        <f t="shared" si="53"/>
        <v>34036.098496917715</v>
      </c>
      <c r="P255" s="90">
        <f t="shared" si="47"/>
        <v>1.0075705591963782</v>
      </c>
      <c r="Q255" s="227">
        <f>SUMIFS([1]sep25!$Q$7:$Q$363,[1]sep25!$B$7:$B$363,B255)</f>
        <v>793.01255286632068</v>
      </c>
      <c r="R255" s="93">
        <f t="shared" si="54"/>
        <v>7.3536020820643505E-2</v>
      </c>
      <c r="S255" s="93">
        <f t="shared" si="54"/>
        <v>6.2800660612437095E-2</v>
      </c>
      <c r="T255" s="92">
        <v>1100</v>
      </c>
      <c r="U255" s="1">
        <f>SUMIFS([1]sep25!$U$7:$U$363,[1]sep25!$B$7:$B$363,B255)</f>
        <v>36118</v>
      </c>
      <c r="V255" s="1">
        <f>SUMIFS([1]sep25!$V$7:$V$363,[1]sep25!$B$7:$B$363,B255)</f>
        <v>33166.207529843894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0">
        <v>4621</v>
      </c>
      <c r="C256" t="s">
        <v>283</v>
      </c>
      <c r="D256" s="1">
        <f>SUMIFS([1]sep25!$D$7:$D$363,[1]sep25!$B$7:$B$363,B256)</f>
        <v>511828.63799999998</v>
      </c>
      <c r="E256" s="86">
        <f t="shared" si="48"/>
        <v>31140.705646142615</v>
      </c>
      <c r="F256" s="87">
        <f t="shared" si="42"/>
        <v>0.9218582501309639</v>
      </c>
      <c r="G256" s="189">
        <f t="shared" si="49"/>
        <v>1637.9581875335498</v>
      </c>
      <c r="H256" s="189">
        <f t="shared" si="43"/>
        <v>26921.480770301423</v>
      </c>
      <c r="I256" s="189">
        <f t="shared" si="44"/>
        <v>0</v>
      </c>
      <c r="J256" s="88">
        <f t="shared" si="45"/>
        <v>0</v>
      </c>
      <c r="K256" s="189">
        <f t="shared" si="50"/>
        <v>-303.74275486061322</v>
      </c>
      <c r="L256" s="88">
        <f t="shared" si="46"/>
        <v>-4992.3159188890395</v>
      </c>
      <c r="M256" s="89">
        <f t="shared" si="51"/>
        <v>21929.164851412384</v>
      </c>
      <c r="N256" s="89">
        <f t="shared" si="52"/>
        <v>533757.80285141233</v>
      </c>
      <c r="O256" s="89">
        <f t="shared" si="53"/>
        <v>32474.921078815547</v>
      </c>
      <c r="P256" s="90">
        <f t="shared" si="47"/>
        <v>0.96135502705175202</v>
      </c>
      <c r="Q256" s="227">
        <f>SUMIFS([1]sep25!$Q$7:$Q$363,[1]sep25!$B$7:$B$363,B256)</f>
        <v>4399.2629446098836</v>
      </c>
      <c r="R256" s="90">
        <f t="shared" si="54"/>
        <v>0.14193171103917107</v>
      </c>
      <c r="S256" s="90">
        <f t="shared" si="54"/>
        <v>0.14436342251923745</v>
      </c>
      <c r="T256" s="92">
        <v>16436</v>
      </c>
      <c r="U256" s="1">
        <f>SUMIFS([1]sep25!$U$7:$U$363,[1]sep25!$B$7:$B$363,B256)</f>
        <v>448213</v>
      </c>
      <c r="V256" s="1">
        <f>SUMIFS([1]sep25!$V$7:$V$363,[1]sep25!$B$7:$B$363,B256)</f>
        <v>27212.25183656123</v>
      </c>
      <c r="W256" s="196"/>
      <c r="X256" s="89">
        <v>0</v>
      </c>
      <c r="Y256" s="89">
        <f t="shared" si="55"/>
        <v>0</v>
      </c>
    </row>
    <row r="257" spans="2:27">
      <c r="B257" s="200">
        <v>4622</v>
      </c>
      <c r="C257" t="s">
        <v>284</v>
      </c>
      <c r="D257" s="1">
        <f>SUMIFS([1]sep25!$D$7:$D$363,[1]sep25!$B$7:$B$363,B257)</f>
        <v>268416.78399999999</v>
      </c>
      <c r="E257" s="86">
        <f t="shared" si="48"/>
        <v>31515.414347775037</v>
      </c>
      <c r="F257" s="87">
        <f t="shared" si="42"/>
        <v>0.93295075111411041</v>
      </c>
      <c r="G257" s="189">
        <f t="shared" si="49"/>
        <v>1405.6387925214481</v>
      </c>
      <c r="H257" s="189">
        <f t="shared" si="43"/>
        <v>11971.825595905173</v>
      </c>
      <c r="I257" s="189">
        <f t="shared" si="44"/>
        <v>0</v>
      </c>
      <c r="J257" s="88">
        <f t="shared" si="45"/>
        <v>0</v>
      </c>
      <c r="K257" s="189">
        <f t="shared" si="50"/>
        <v>-303.74275486061322</v>
      </c>
      <c r="L257" s="88">
        <f t="shared" si="46"/>
        <v>-2586.9770431478428</v>
      </c>
      <c r="M257" s="89">
        <f t="shared" si="51"/>
        <v>9384.8485527573303</v>
      </c>
      <c r="N257" s="89">
        <f t="shared" si="52"/>
        <v>277801.63255275734</v>
      </c>
      <c r="O257" s="89">
        <f t="shared" si="53"/>
        <v>32617.310385435871</v>
      </c>
      <c r="P257" s="90">
        <f t="shared" si="47"/>
        <v>0.96557017742534779</v>
      </c>
      <c r="Q257" s="227">
        <f>SUMIFS([1]sep25!$Q$7:$Q$363,[1]sep25!$B$7:$B$363,B257)</f>
        <v>2495.4658311658786</v>
      </c>
      <c r="R257" s="90">
        <f t="shared" si="54"/>
        <v>0.13791857014464731</v>
      </c>
      <c r="S257" s="90">
        <f t="shared" si="54"/>
        <v>0.13511285334612219</v>
      </c>
      <c r="T257" s="92">
        <v>8517</v>
      </c>
      <c r="U257" s="1">
        <f>SUMIFS([1]sep25!$U$7:$U$363,[1]sep25!$B$7:$B$363,B257)</f>
        <v>235884</v>
      </c>
      <c r="V257" s="1">
        <f>SUMIFS([1]sep25!$V$7:$V$363,[1]sep25!$B$7:$B$363,B257)</f>
        <v>27764.124293785313</v>
      </c>
      <c r="W257" s="196"/>
      <c r="X257" s="89">
        <v>0</v>
      </c>
      <c r="Y257" s="89">
        <f t="shared" si="55"/>
        <v>0</v>
      </c>
    </row>
    <row r="258" spans="2:27">
      <c r="B258" s="200">
        <v>4623</v>
      </c>
      <c r="C258" t="s">
        <v>285</v>
      </c>
      <c r="D258" s="1">
        <f>SUMIFS([1]sep25!$D$7:$D$363,[1]sep25!$B$7:$B$363,B258)</f>
        <v>75661.534</v>
      </c>
      <c r="E258" s="86">
        <f t="shared" si="48"/>
        <v>30373.959855479727</v>
      </c>
      <c r="F258" s="87">
        <f t="shared" si="42"/>
        <v>0.89916027594541981</v>
      </c>
      <c r="G258" s="189">
        <f t="shared" si="49"/>
        <v>2113.3405777445405</v>
      </c>
      <c r="H258" s="189">
        <f t="shared" si="43"/>
        <v>5264.3313791616501</v>
      </c>
      <c r="I258" s="189">
        <f t="shared" si="44"/>
        <v>10.624763105839701</v>
      </c>
      <c r="J258" s="88">
        <f t="shared" si="45"/>
        <v>26.466284896646695</v>
      </c>
      <c r="K258" s="189">
        <f t="shared" si="50"/>
        <v>-293.11799175477353</v>
      </c>
      <c r="L258" s="88">
        <f t="shared" si="46"/>
        <v>-730.15691746114089</v>
      </c>
      <c r="M258" s="89">
        <f t="shared" si="51"/>
        <v>4534.1744617005097</v>
      </c>
      <c r="N258" s="89">
        <f t="shared" si="52"/>
        <v>80195.708461700502</v>
      </c>
      <c r="O258" s="89">
        <f t="shared" si="53"/>
        <v>32194.182441469493</v>
      </c>
      <c r="P258" s="90">
        <f t="shared" si="47"/>
        <v>0.95304432170329945</v>
      </c>
      <c r="Q258" s="227">
        <f>SUMIFS([1]sep25!$Q$7:$Q$363,[1]sep25!$B$7:$B$363,B258)</f>
        <v>1528.2465159421113</v>
      </c>
      <c r="R258" s="90">
        <f t="shared" si="54"/>
        <v>0.11316071796380756</v>
      </c>
      <c r="S258" s="90">
        <f t="shared" si="54"/>
        <v>0.11807632129483998</v>
      </c>
      <c r="T258" s="92">
        <v>2491</v>
      </c>
      <c r="U258" s="1">
        <f>SUMIFS([1]sep25!$U$7:$U$363,[1]sep25!$B$7:$B$363,B258)</f>
        <v>67970</v>
      </c>
      <c r="V258" s="1">
        <f>SUMIFS([1]sep25!$V$7:$V$363,[1]sep25!$B$7:$B$363,B258)</f>
        <v>27166.266986410872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0">
        <v>4624</v>
      </c>
      <c r="C259" t="s">
        <v>286</v>
      </c>
      <c r="D259" s="1">
        <f>SUMIFS([1]sep25!$D$7:$D$363,[1]sep25!$B$7:$B$363,B259)</f>
        <v>829472.05099999998</v>
      </c>
      <c r="E259" s="86">
        <f t="shared" si="48"/>
        <v>31488.575316984283</v>
      </c>
      <c r="F259" s="87">
        <f t="shared" si="42"/>
        <v>0.932156235336558</v>
      </c>
      <c r="G259" s="189">
        <f t="shared" si="49"/>
        <v>1422.2789916117156</v>
      </c>
      <c r="H259" s="189">
        <f t="shared" si="43"/>
        <v>37465.673197035809</v>
      </c>
      <c r="I259" s="189">
        <f t="shared" si="44"/>
        <v>0</v>
      </c>
      <c r="J259" s="88">
        <f t="shared" si="45"/>
        <v>0</v>
      </c>
      <c r="K259" s="189">
        <f t="shared" si="50"/>
        <v>-303.74275486061322</v>
      </c>
      <c r="L259" s="88">
        <f t="shared" si="46"/>
        <v>-8001.1916485382735</v>
      </c>
      <c r="M259" s="89">
        <f t="shared" si="51"/>
        <v>29464.481548497533</v>
      </c>
      <c r="N259" s="89">
        <f t="shared" si="52"/>
        <v>858936.53254849755</v>
      </c>
      <c r="O259" s="89">
        <f t="shared" si="53"/>
        <v>32607.111553735387</v>
      </c>
      <c r="P259" s="90">
        <f t="shared" si="47"/>
        <v>0.96526826142987798</v>
      </c>
      <c r="Q259" s="227">
        <f>SUMIFS([1]sep25!$Q$7:$Q$363,[1]sep25!$B$7:$B$363,B259)</f>
        <v>6740.7755955678658</v>
      </c>
      <c r="R259" s="90">
        <f t="shared" si="54"/>
        <v>0.12305564153076488</v>
      </c>
      <c r="S259" s="90">
        <f t="shared" si="54"/>
        <v>0.11188562490024855</v>
      </c>
      <c r="T259" s="92">
        <v>26342</v>
      </c>
      <c r="U259" s="1">
        <f>SUMIFS([1]sep25!$U$7:$U$363,[1]sep25!$B$7:$B$363,B259)</f>
        <v>738585</v>
      </c>
      <c r="V259" s="1">
        <f>SUMIFS([1]sep25!$V$7:$V$363,[1]sep25!$B$7:$B$363,B259)</f>
        <v>28319.976993865032</v>
      </c>
      <c r="W259" s="196"/>
      <c r="X259" s="89">
        <v>0</v>
      </c>
      <c r="Y259" s="89">
        <f t="shared" si="55"/>
        <v>0</v>
      </c>
    </row>
    <row r="260" spans="2:27">
      <c r="B260" s="200">
        <v>4625</v>
      </c>
      <c r="C260" t="s">
        <v>287</v>
      </c>
      <c r="D260" s="1">
        <f>SUMIFS([1]sep25!$D$7:$D$363,[1]sep25!$B$7:$B$363,B260)</f>
        <v>275576.87699999998</v>
      </c>
      <c r="E260" s="86">
        <f t="shared" si="48"/>
        <v>50685.465697995212</v>
      </c>
      <c r="F260" s="87">
        <f t="shared" si="42"/>
        <v>1.5004417448457739</v>
      </c>
      <c r="G260" s="189">
        <f t="shared" si="49"/>
        <v>-10479.79304461506</v>
      </c>
      <c r="H260" s="189">
        <f t="shared" si="43"/>
        <v>-56978.634783572088</v>
      </c>
      <c r="I260" s="189">
        <f t="shared" si="44"/>
        <v>0</v>
      </c>
      <c r="J260" s="88">
        <f t="shared" si="45"/>
        <v>0</v>
      </c>
      <c r="K260" s="189">
        <f t="shared" si="50"/>
        <v>-303.74275486061322</v>
      </c>
      <c r="L260" s="88">
        <f t="shared" si="46"/>
        <v>-1651.4493581771542</v>
      </c>
      <c r="M260" s="89">
        <f t="shared" si="51"/>
        <v>-58630.084141749241</v>
      </c>
      <c r="N260" s="89">
        <f t="shared" si="52"/>
        <v>216946.79285825073</v>
      </c>
      <c r="O260" s="89">
        <f t="shared" si="53"/>
        <v>39901.929898519542</v>
      </c>
      <c r="P260" s="90">
        <f t="shared" si="47"/>
        <v>1.1812167550433803</v>
      </c>
      <c r="Q260" s="227">
        <f>SUMIFS([1]sep25!$Q$7:$Q$363,[1]sep25!$B$7:$B$363,B260)</f>
        <v>-9276.6753048597893</v>
      </c>
      <c r="R260" s="90">
        <f t="shared" si="54"/>
        <v>5.4577337695884194E-2</v>
      </c>
      <c r="S260" s="90">
        <f t="shared" si="54"/>
        <v>2.8004393928303582E-2</v>
      </c>
      <c r="T260" s="92">
        <v>5437</v>
      </c>
      <c r="U260" s="1">
        <f>SUMIFS([1]sep25!$U$7:$U$363,[1]sep25!$B$7:$B$363,B260)</f>
        <v>261315</v>
      </c>
      <c r="V260" s="1">
        <f>SUMIFS([1]sep25!$V$7:$V$363,[1]sep25!$B$7:$B$363,B260)</f>
        <v>49304.716981132071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0">
        <v>4626</v>
      </c>
      <c r="C261" t="s">
        <v>288</v>
      </c>
      <c r="D261" s="1">
        <f>SUMIFS([1]sep25!$D$7:$D$363,[1]sep25!$B$7:$B$363,B261)</f>
        <v>1274416.649</v>
      </c>
      <c r="E261" s="86">
        <f t="shared" si="48"/>
        <v>31777.001595810998</v>
      </c>
      <c r="F261" s="87">
        <f t="shared" si="42"/>
        <v>0.94069451792116976</v>
      </c>
      <c r="G261" s="189">
        <f t="shared" si="49"/>
        <v>1243.454698739152</v>
      </c>
      <c r="H261" s="189">
        <f t="shared" si="43"/>
        <v>49868.750692933696</v>
      </c>
      <c r="I261" s="189">
        <f t="shared" si="44"/>
        <v>0</v>
      </c>
      <c r="J261" s="88">
        <f t="shared" si="45"/>
        <v>0</v>
      </c>
      <c r="K261" s="189">
        <f t="shared" si="50"/>
        <v>-303.74275486061322</v>
      </c>
      <c r="L261" s="88">
        <f t="shared" si="46"/>
        <v>-12181.603183684892</v>
      </c>
      <c r="M261" s="89">
        <f t="shared" si="51"/>
        <v>37687.147509248804</v>
      </c>
      <c r="N261" s="89">
        <f t="shared" si="52"/>
        <v>1312103.7965092487</v>
      </c>
      <c r="O261" s="89">
        <f t="shared" si="53"/>
        <v>32716.713539689528</v>
      </c>
      <c r="P261" s="90">
        <f t="shared" si="47"/>
        <v>0.96851280881203017</v>
      </c>
      <c r="Q261" s="227">
        <f>SUMIFS([1]sep25!$Q$7:$Q$363,[1]sep25!$B$7:$B$363,B261)</f>
        <v>10062.704575912565</v>
      </c>
      <c r="R261" s="90">
        <f t="shared" si="54"/>
        <v>0.12656312481049603</v>
      </c>
      <c r="S261" s="90">
        <f t="shared" si="54"/>
        <v>0.11709667990185287</v>
      </c>
      <c r="T261" s="92">
        <v>40105</v>
      </c>
      <c r="U261" s="1">
        <f>SUMIFS([1]sep25!$U$7:$U$363,[1]sep25!$B$7:$B$363,B261)</f>
        <v>1131243</v>
      </c>
      <c r="V261" s="1">
        <f>SUMIFS([1]sep25!$V$7:$V$363,[1]sep25!$B$7:$B$363,B261)</f>
        <v>28446.062160531081</v>
      </c>
      <c r="W261" s="196"/>
      <c r="X261" s="89">
        <v>0</v>
      </c>
      <c r="Y261" s="89">
        <f t="shared" si="55"/>
        <v>0</v>
      </c>
    </row>
    <row r="262" spans="2:27">
      <c r="B262" s="200">
        <v>4627</v>
      </c>
      <c r="C262" t="s">
        <v>289</v>
      </c>
      <c r="D262" s="1">
        <f>SUMIFS([1]sep25!$D$7:$D$363,[1]sep25!$B$7:$B$363,B262)</f>
        <v>887151.00199999998</v>
      </c>
      <c r="E262" s="86">
        <f t="shared" si="48"/>
        <v>29204.694406952625</v>
      </c>
      <c r="F262" s="87">
        <f t="shared" si="42"/>
        <v>0.86454651309219088</v>
      </c>
      <c r="G262" s="189">
        <f t="shared" si="49"/>
        <v>2838.2851558313432</v>
      </c>
      <c r="H262" s="189">
        <f t="shared" si="43"/>
        <v>86218.588178688718</v>
      </c>
      <c r="I262" s="189">
        <f t="shared" si="44"/>
        <v>419.86767009032519</v>
      </c>
      <c r="J262" s="88">
        <f t="shared" si="45"/>
        <v>12754.320214333808</v>
      </c>
      <c r="K262" s="189">
        <f t="shared" si="50"/>
        <v>116.12491522971197</v>
      </c>
      <c r="L262" s="88">
        <f t="shared" si="46"/>
        <v>3527.5265499329603</v>
      </c>
      <c r="M262" s="89">
        <f t="shared" si="51"/>
        <v>89746.114728621673</v>
      </c>
      <c r="N262" s="89">
        <f t="shared" si="52"/>
        <v>976897.11672862165</v>
      </c>
      <c r="O262" s="89">
        <f t="shared" si="53"/>
        <v>32159.10447801368</v>
      </c>
      <c r="P262" s="90">
        <f t="shared" si="47"/>
        <v>0.95200590881770264</v>
      </c>
      <c r="Q262" s="227">
        <f>SUMIFS([1]sep25!$Q$7:$Q$363,[1]sep25!$B$7:$B$363,B262)</f>
        <v>19468.875276923296</v>
      </c>
      <c r="R262" s="90">
        <f t="shared" si="54"/>
        <v>0.13564922220629197</v>
      </c>
      <c r="S262" s="90">
        <f t="shared" si="54"/>
        <v>0.12697586342985376</v>
      </c>
      <c r="T262" s="92">
        <v>30377</v>
      </c>
      <c r="U262" s="1">
        <f>SUMIFS([1]sep25!$U$7:$U$363,[1]sep25!$B$7:$B$363,B262)</f>
        <v>781184</v>
      </c>
      <c r="V262" s="1">
        <f>SUMIFS([1]sep25!$V$7:$V$363,[1]sep25!$B$7:$B$363,B262)</f>
        <v>25914.214629291757</v>
      </c>
      <c r="W262" s="196"/>
      <c r="X262" s="89">
        <v>0</v>
      </c>
      <c r="Y262" s="89">
        <f t="shared" si="55"/>
        <v>0</v>
      </c>
    </row>
    <row r="263" spans="2:27">
      <c r="B263" s="200">
        <v>4628</v>
      </c>
      <c r="C263" t="s">
        <v>290</v>
      </c>
      <c r="D263" s="1">
        <f>SUMIFS([1]sep25!$D$7:$D$363,[1]sep25!$B$7:$B$363,B263)</f>
        <v>119214.387</v>
      </c>
      <c r="E263" s="86">
        <f t="shared" si="48"/>
        <v>30765.003096774195</v>
      </c>
      <c r="F263" s="87">
        <f t="shared" ref="F263:F326" si="56">E263/E$365</f>
        <v>0.91073632827517537</v>
      </c>
      <c r="G263" s="189">
        <f t="shared" si="49"/>
        <v>1870.89376814197</v>
      </c>
      <c r="H263" s="189">
        <f t="shared" ref="H263:H326" si="57">G263*T263/1000</f>
        <v>7249.7133515501337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-303.74275486061322</v>
      </c>
      <c r="L263" s="88">
        <f t="shared" ref="L263:L326" si="60">K263*T263/1000</f>
        <v>-1177.0031750848761</v>
      </c>
      <c r="M263" s="89">
        <f t="shared" si="51"/>
        <v>6072.710176465258</v>
      </c>
      <c r="N263" s="89">
        <f t="shared" si="52"/>
        <v>125287.09717646526</v>
      </c>
      <c r="O263" s="89">
        <f t="shared" si="53"/>
        <v>32332.154110055555</v>
      </c>
      <c r="P263" s="90">
        <f t="shared" ref="P263:P326" si="61">O263/O$365</f>
        <v>0.95712869674655265</v>
      </c>
      <c r="Q263" s="227">
        <f>SUMIFS([1]sep25!$Q$7:$Q$363,[1]sep25!$B$7:$B$363,B263)</f>
        <v>3002.4404948700003</v>
      </c>
      <c r="R263" s="90">
        <f t="shared" si="54"/>
        <v>0.12869966199903429</v>
      </c>
      <c r="S263" s="90">
        <f t="shared" si="54"/>
        <v>0.12200028336007232</v>
      </c>
      <c r="T263" s="92">
        <v>3875</v>
      </c>
      <c r="U263" s="1">
        <f>SUMIFS([1]sep25!$U$7:$U$363,[1]sep25!$B$7:$B$363,B263)</f>
        <v>105621</v>
      </c>
      <c r="V263" s="1">
        <f>SUMIFS([1]sep25!$V$7:$V$363,[1]sep25!$B$7:$B$363,B263)</f>
        <v>27419.781931464175</v>
      </c>
      <c r="W263" s="196"/>
      <c r="X263" s="89">
        <v>0</v>
      </c>
      <c r="Y263" s="89">
        <f t="shared" si="55"/>
        <v>0</v>
      </c>
    </row>
    <row r="264" spans="2:27">
      <c r="B264" s="200">
        <v>4629</v>
      </c>
      <c r="C264" t="s">
        <v>291</v>
      </c>
      <c r="D264" s="1">
        <f>SUMIFS([1]sep25!$D$7:$D$363,[1]sep25!$B$7:$B$363,B264)</f>
        <v>25818.186000000002</v>
      </c>
      <c r="E264" s="86">
        <f t="shared" ref="E264:E327" si="62">D264/T264*1000</f>
        <v>65862.719387755104</v>
      </c>
      <c r="F264" s="87">
        <f t="shared" si="56"/>
        <v>1.9497339570140251</v>
      </c>
      <c r="G264" s="189">
        <f t="shared" ref="G264:G327" si="63">($E$365+$Y$365-E264-Y264)*0.62</f>
        <v>-19889.690332266193</v>
      </c>
      <c r="H264" s="189">
        <f t="shared" si="57"/>
        <v>-7796.7586102483474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-303.74275486061322</v>
      </c>
      <c r="L264" s="88">
        <f t="shared" si="60"/>
        <v>-119.06715990536038</v>
      </c>
      <c r="M264" s="89">
        <f t="shared" ref="M264:M327" si="65">+H264+L264</f>
        <v>-7915.8257701537077</v>
      </c>
      <c r="N264" s="89">
        <f t="shared" ref="N264:N327" si="66">D264+M264</f>
        <v>17902.360229846294</v>
      </c>
      <c r="O264" s="89">
        <f t="shared" ref="O264:O327" si="67">N264/T264*1000</f>
        <v>45669.286300628301</v>
      </c>
      <c r="P264" s="90">
        <f t="shared" si="61"/>
        <v>1.3519477956673158</v>
      </c>
      <c r="Q264" s="227">
        <f>SUMIFS([1]sep25!$Q$7:$Q$363,[1]sep25!$B$7:$B$363,B264)</f>
        <v>301.14830385781715</v>
      </c>
      <c r="R264" s="90">
        <f t="shared" ref="R264:S327" si="68">(D264-U264)/U264</f>
        <v>-7.2818051631375492E-4</v>
      </c>
      <c r="S264" s="90">
        <f t="shared" si="68"/>
        <v>-2.1121482954756438E-2</v>
      </c>
      <c r="T264" s="92">
        <v>392</v>
      </c>
      <c r="U264" s="1">
        <f>SUMIFS([1]sep25!$U$7:$U$363,[1]sep25!$B$7:$B$363,B264)</f>
        <v>25837</v>
      </c>
      <c r="V264" s="1">
        <f>SUMIFS([1]sep25!$V$7:$V$363,[1]sep25!$B$7:$B$363,B264)</f>
        <v>67283.854166666672</v>
      </c>
      <c r="W264" s="196"/>
      <c r="X264" s="89">
        <v>0</v>
      </c>
      <c r="Y264" s="89">
        <f t="shared" ref="Y264:Y327" si="69">X264*1000/T264</f>
        <v>0</v>
      </c>
    </row>
    <row r="265" spans="2:27">
      <c r="B265" s="200">
        <v>4630</v>
      </c>
      <c r="C265" t="s">
        <v>292</v>
      </c>
      <c r="D265" s="1">
        <f>SUMIFS([1]sep25!$D$7:$D$363,[1]sep25!$B$7:$B$363,B265)</f>
        <v>225841.55600000001</v>
      </c>
      <c r="E265" s="86">
        <f t="shared" si="62"/>
        <v>27636.020068526675</v>
      </c>
      <c r="F265" s="87">
        <f t="shared" si="56"/>
        <v>0.81810904962945064</v>
      </c>
      <c r="G265" s="189">
        <f t="shared" si="63"/>
        <v>3810.8632456554319</v>
      </c>
      <c r="H265" s="189">
        <f t="shared" si="57"/>
        <v>31142.374443496192</v>
      </c>
      <c r="I265" s="189">
        <f t="shared" si="58"/>
        <v>968.90368853940754</v>
      </c>
      <c r="J265" s="88">
        <f t="shared" si="59"/>
        <v>7917.8809427440383</v>
      </c>
      <c r="K265" s="189">
        <f t="shared" si="64"/>
        <v>665.16093367879432</v>
      </c>
      <c r="L265" s="88">
        <f t="shared" si="60"/>
        <v>5435.6951500231071</v>
      </c>
      <c r="M265" s="89">
        <f t="shared" si="65"/>
        <v>36578.0695935193</v>
      </c>
      <c r="N265" s="89">
        <f t="shared" si="66"/>
        <v>262419.6255935193</v>
      </c>
      <c r="O265" s="89">
        <f t="shared" si="67"/>
        <v>32112.0442478609</v>
      </c>
      <c r="P265" s="90">
        <f t="shared" si="61"/>
        <v>0.9506127849138204</v>
      </c>
      <c r="Q265" s="227">
        <f>SUMIFS([1]sep25!$Q$7:$Q$363,[1]sep25!$B$7:$B$363,B265)</f>
        <v>8306.6933251392693</v>
      </c>
      <c r="R265" s="90">
        <f t="shared" si="68"/>
        <v>0.10607423732632007</v>
      </c>
      <c r="S265" s="90">
        <f t="shared" si="68"/>
        <v>0.10986401689620953</v>
      </c>
      <c r="T265" s="92">
        <v>8172</v>
      </c>
      <c r="U265" s="1">
        <f>SUMIFS([1]sep25!$U$7:$U$363,[1]sep25!$B$7:$B$363,B265)</f>
        <v>204183</v>
      </c>
      <c r="V265" s="1">
        <f>SUMIFS([1]sep25!$V$7:$V$363,[1]sep25!$B$7:$B$363,B265)</f>
        <v>24900.365853658535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0">
        <v>4631</v>
      </c>
      <c r="C266" t="s">
        <v>293</v>
      </c>
      <c r="D266" s="1">
        <f>SUMIFS([1]sep25!$D$7:$D$363,[1]sep25!$B$7:$B$363,B266)</f>
        <v>902270.08700000006</v>
      </c>
      <c r="E266" s="86">
        <f t="shared" si="62"/>
        <v>29907.192382909609</v>
      </c>
      <c r="F266" s="87">
        <f t="shared" si="56"/>
        <v>0.8853425593409523</v>
      </c>
      <c r="G266" s="189">
        <f t="shared" si="63"/>
        <v>2402.7364107380135</v>
      </c>
      <c r="H266" s="189">
        <f t="shared" si="57"/>
        <v>72488.154775555129</v>
      </c>
      <c r="I266" s="189">
        <f t="shared" si="58"/>
        <v>173.99337850538103</v>
      </c>
      <c r="J266" s="88">
        <f t="shared" si="59"/>
        <v>5249.2062361288408</v>
      </c>
      <c r="K266" s="189">
        <f t="shared" si="64"/>
        <v>-129.74937635523219</v>
      </c>
      <c r="L266" s="88">
        <f t="shared" si="60"/>
        <v>-3914.4089352609999</v>
      </c>
      <c r="M266" s="89">
        <f t="shared" si="65"/>
        <v>68573.745840294127</v>
      </c>
      <c r="N266" s="89">
        <f t="shared" si="66"/>
        <v>970843.83284029423</v>
      </c>
      <c r="O266" s="89">
        <f t="shared" si="67"/>
        <v>32180.179417292395</v>
      </c>
      <c r="P266" s="90">
        <f t="shared" si="61"/>
        <v>0.95262979020516558</v>
      </c>
      <c r="Q266" s="227">
        <f>SUMIFS([1]sep25!$Q$7:$Q$363,[1]sep25!$B$7:$B$363,B266)</f>
        <v>12013.35742987605</v>
      </c>
      <c r="R266" s="90">
        <f t="shared" si="68"/>
        <v>0.12846390621795103</v>
      </c>
      <c r="S266" s="90">
        <f t="shared" si="68"/>
        <v>0.12161883694691496</v>
      </c>
      <c r="T266" s="92">
        <v>30169</v>
      </c>
      <c r="U266" s="1">
        <f>SUMIFS([1]sep25!$U$7:$U$363,[1]sep25!$B$7:$B$363,B266)</f>
        <v>799556</v>
      </c>
      <c r="V266" s="1">
        <f>SUMIFS([1]sep25!$V$7:$V$363,[1]sep25!$B$7:$B$363,B266)</f>
        <v>26664.310011338624</v>
      </c>
      <c r="W266" s="196"/>
      <c r="X266" s="89">
        <v>0</v>
      </c>
      <c r="Y266" s="89">
        <f t="shared" si="69"/>
        <v>0</v>
      </c>
    </row>
    <row r="267" spans="2:27">
      <c r="B267" s="200">
        <v>4632</v>
      </c>
      <c r="C267" t="s">
        <v>294</v>
      </c>
      <c r="D267" s="1">
        <f>SUMIFS([1]sep25!$D$7:$D$363,[1]sep25!$B$7:$B$363,B267)</f>
        <v>116346.966</v>
      </c>
      <c r="E267" s="86">
        <f t="shared" si="62"/>
        <v>39913.195883361921</v>
      </c>
      <c r="F267" s="87">
        <f t="shared" si="56"/>
        <v>1.181550261971283</v>
      </c>
      <c r="G267" s="189">
        <f t="shared" si="63"/>
        <v>-3800.9857595424201</v>
      </c>
      <c r="H267" s="189">
        <f t="shared" si="57"/>
        <v>-11079.873489066154</v>
      </c>
      <c r="I267" s="189">
        <f t="shared" si="58"/>
        <v>0</v>
      </c>
      <c r="J267" s="88">
        <f t="shared" si="59"/>
        <v>0</v>
      </c>
      <c r="K267" s="189">
        <f t="shared" si="64"/>
        <v>-303.74275486061322</v>
      </c>
      <c r="L267" s="88">
        <f t="shared" si="60"/>
        <v>-885.41013041868746</v>
      </c>
      <c r="M267" s="89">
        <f t="shared" si="65"/>
        <v>-11965.283619484842</v>
      </c>
      <c r="N267" s="89">
        <f t="shared" si="66"/>
        <v>104381.68238051515</v>
      </c>
      <c r="O267" s="89">
        <f t="shared" si="67"/>
        <v>35808.467368958889</v>
      </c>
      <c r="P267" s="90">
        <f t="shared" si="61"/>
        <v>1.0600379915510736</v>
      </c>
      <c r="Q267" s="227">
        <f>SUMIFS([1]sep25!$Q$7:$Q$363,[1]sep25!$B$7:$B$363,B267)</f>
        <v>-2822.2813309042394</v>
      </c>
      <c r="R267" s="90">
        <f t="shared" si="68"/>
        <v>4.7104893216815318E-2</v>
      </c>
      <c r="S267" s="90">
        <f t="shared" si="68"/>
        <v>3.4891662901421816E-2</v>
      </c>
      <c r="T267" s="92">
        <v>2915</v>
      </c>
      <c r="U267" s="1">
        <f>SUMIFS([1]sep25!$U$7:$U$363,[1]sep25!$B$7:$B$363,B267)</f>
        <v>111113</v>
      </c>
      <c r="V267" s="1">
        <f>SUMIFS([1]sep25!$V$7:$V$363,[1]sep25!$B$7:$B$363,B267)</f>
        <v>38567.51128080528</v>
      </c>
      <c r="W267" s="196"/>
      <c r="X267" s="89">
        <v>0</v>
      </c>
      <c r="Y267" s="89">
        <f t="shared" si="69"/>
        <v>0</v>
      </c>
    </row>
    <row r="268" spans="2:27">
      <c r="B268" s="200">
        <v>4633</v>
      </c>
      <c r="C268" t="s">
        <v>295</v>
      </c>
      <c r="D268" s="1">
        <f>SUMIFS([1]sep25!$D$7:$D$363,[1]sep25!$B$7:$B$363,B268)</f>
        <v>15875.972</v>
      </c>
      <c r="E268" s="86">
        <f t="shared" si="62"/>
        <v>30472.115163147791</v>
      </c>
      <c r="F268" s="87">
        <f t="shared" si="56"/>
        <v>0.90206596733199762</v>
      </c>
      <c r="G268" s="189">
        <f t="shared" si="63"/>
        <v>2052.48428699034</v>
      </c>
      <c r="H268" s="189">
        <f t="shared" si="57"/>
        <v>1069.344313521967</v>
      </c>
      <c r="I268" s="189">
        <f t="shared" si="58"/>
        <v>0</v>
      </c>
      <c r="J268" s="88">
        <f t="shared" si="59"/>
        <v>0</v>
      </c>
      <c r="K268" s="189">
        <f t="shared" si="64"/>
        <v>-303.74275486061322</v>
      </c>
      <c r="L268" s="88">
        <f t="shared" si="60"/>
        <v>-158.24997528237949</v>
      </c>
      <c r="M268" s="89">
        <f t="shared" si="65"/>
        <v>911.0943382395875</v>
      </c>
      <c r="N268" s="89">
        <f t="shared" si="66"/>
        <v>16787.066338239587</v>
      </c>
      <c r="O268" s="89">
        <f t="shared" si="67"/>
        <v>32220.856695277518</v>
      </c>
      <c r="P268" s="90">
        <f t="shared" si="61"/>
        <v>0.95383395958814499</v>
      </c>
      <c r="Q268" s="227">
        <f>SUMIFS([1]sep25!$Q$7:$Q$363,[1]sep25!$B$7:$B$363,B268)</f>
        <v>-110.20822660206522</v>
      </c>
      <c r="R268" s="90">
        <f t="shared" si="68"/>
        <v>0.14371961674230962</v>
      </c>
      <c r="S268" s="90">
        <f t="shared" si="68"/>
        <v>0.1393291383670992</v>
      </c>
      <c r="T268" s="92">
        <v>521</v>
      </c>
      <c r="U268" s="1">
        <f>SUMIFS([1]sep25!$U$7:$U$363,[1]sep25!$B$7:$B$363,B268)</f>
        <v>13881</v>
      </c>
      <c r="V268" s="1">
        <f>SUMIFS([1]sep25!$V$7:$V$363,[1]sep25!$B$7:$B$363,B268)</f>
        <v>26745.664739884392</v>
      </c>
      <c r="W268" s="196"/>
      <c r="X268" s="89">
        <v>0</v>
      </c>
      <c r="Y268" s="89">
        <f t="shared" si="69"/>
        <v>0</v>
      </c>
    </row>
    <row r="269" spans="2:27">
      <c r="B269" s="200">
        <v>4634</v>
      </c>
      <c r="C269" t="s">
        <v>296</v>
      </c>
      <c r="D269" s="1">
        <f>SUMIFS([1]sep25!$D$7:$D$363,[1]sep25!$B$7:$B$363,B269)</f>
        <v>66131.823999999993</v>
      </c>
      <c r="E269" s="86">
        <f t="shared" si="62"/>
        <v>39200.844101956129</v>
      </c>
      <c r="F269" s="87">
        <f t="shared" si="56"/>
        <v>1.1604625135385249</v>
      </c>
      <c r="G269" s="189">
        <f t="shared" si="63"/>
        <v>-3359.3276550708288</v>
      </c>
      <c r="H269" s="189">
        <f t="shared" si="57"/>
        <v>-5667.1857541044883</v>
      </c>
      <c r="I269" s="189">
        <f t="shared" si="58"/>
        <v>0</v>
      </c>
      <c r="J269" s="88">
        <f t="shared" si="59"/>
        <v>0</v>
      </c>
      <c r="K269" s="189">
        <f t="shared" si="64"/>
        <v>-303.74275486061322</v>
      </c>
      <c r="L269" s="88">
        <f t="shared" si="60"/>
        <v>-512.41402744985453</v>
      </c>
      <c r="M269" s="89">
        <f t="shared" si="65"/>
        <v>-6179.5997815543433</v>
      </c>
      <c r="N269" s="89">
        <f t="shared" si="66"/>
        <v>59952.224218445648</v>
      </c>
      <c r="O269" s="89">
        <f t="shared" si="67"/>
        <v>35537.773692024683</v>
      </c>
      <c r="P269" s="90">
        <f t="shared" si="61"/>
        <v>1.0520246471466255</v>
      </c>
      <c r="Q269" s="227">
        <f>SUMIFS([1]sep25!$Q$7:$Q$363,[1]sep25!$B$7:$B$363,B269)</f>
        <v>257.15645945953838</v>
      </c>
      <c r="R269" s="90">
        <f t="shared" si="68"/>
        <v>0.10471950954679841</v>
      </c>
      <c r="S269" s="90">
        <f t="shared" si="68"/>
        <v>0.10930340792666038</v>
      </c>
      <c r="T269" s="92">
        <v>1687</v>
      </c>
      <c r="U269" s="1">
        <f>SUMIFS([1]sep25!$U$7:$U$363,[1]sep25!$B$7:$B$363,B269)</f>
        <v>59863</v>
      </c>
      <c r="V269" s="1">
        <f>SUMIFS([1]sep25!$V$7:$V$363,[1]sep25!$B$7:$B$363,B269)</f>
        <v>35338.252656434481</v>
      </c>
      <c r="W269" s="196"/>
      <c r="X269" s="89">
        <v>0</v>
      </c>
      <c r="Y269" s="89">
        <f t="shared" si="69"/>
        <v>0</v>
      </c>
    </row>
    <row r="270" spans="2:27">
      <c r="B270" s="200">
        <v>4635</v>
      </c>
      <c r="C270" t="s">
        <v>297</v>
      </c>
      <c r="D270" s="1">
        <f>SUMIFS([1]sep25!$D$7:$D$363,[1]sep25!$B$7:$B$363,B270)</f>
        <v>81417.91</v>
      </c>
      <c r="E270" s="86">
        <f t="shared" si="62"/>
        <v>36025.623893805307</v>
      </c>
      <c r="F270" s="87">
        <f t="shared" si="56"/>
        <v>1.0664664757438911</v>
      </c>
      <c r="G270" s="189">
        <f t="shared" si="63"/>
        <v>-1390.6911260173192</v>
      </c>
      <c r="H270" s="189">
        <f t="shared" si="57"/>
        <v>-3142.9619447991413</v>
      </c>
      <c r="I270" s="189">
        <f t="shared" si="58"/>
        <v>0</v>
      </c>
      <c r="J270" s="88">
        <f t="shared" si="59"/>
        <v>0</v>
      </c>
      <c r="K270" s="189">
        <f t="shared" si="64"/>
        <v>-303.74275486061322</v>
      </c>
      <c r="L270" s="88">
        <f t="shared" si="60"/>
        <v>-686.45862598498582</v>
      </c>
      <c r="M270" s="89">
        <f t="shared" si="65"/>
        <v>-3829.420570784127</v>
      </c>
      <c r="N270" s="89">
        <f t="shared" si="66"/>
        <v>77588.489429215871</v>
      </c>
      <c r="O270" s="89">
        <f t="shared" si="67"/>
        <v>34331.190012927378</v>
      </c>
      <c r="P270" s="90">
        <f t="shared" si="61"/>
        <v>1.0163061527846646</v>
      </c>
      <c r="Q270" s="227">
        <f>SUMIFS([1]sep25!$Q$7:$Q$363,[1]sep25!$B$7:$B$363,B270)</f>
        <v>-897.07510265646351</v>
      </c>
      <c r="R270" s="90">
        <f t="shared" si="68"/>
        <v>9.2652521673779464E-2</v>
      </c>
      <c r="S270" s="90">
        <f t="shared" si="68"/>
        <v>8.0082182928859727E-2</v>
      </c>
      <c r="T270" s="92">
        <v>2260</v>
      </c>
      <c r="U270" s="1">
        <f>SUMIFS([1]sep25!$U$7:$U$363,[1]sep25!$B$7:$B$363,B270)</f>
        <v>74514</v>
      </c>
      <c r="V270" s="1">
        <f>SUMIFS([1]sep25!$V$7:$V$363,[1]sep25!$B$7:$B$363,B270)</f>
        <v>33354.521038495972</v>
      </c>
      <c r="W270" s="196"/>
      <c r="X270" s="89">
        <v>0</v>
      </c>
      <c r="Y270" s="89">
        <f t="shared" si="69"/>
        <v>0</v>
      </c>
    </row>
    <row r="271" spans="2:27">
      <c r="B271" s="200">
        <v>4636</v>
      </c>
      <c r="C271" t="s">
        <v>298</v>
      </c>
      <c r="D271" s="1">
        <f>SUMIFS([1]sep25!$D$7:$D$363,[1]sep25!$B$7:$B$363,B271)</f>
        <v>27752.066999999999</v>
      </c>
      <c r="E271" s="86">
        <f t="shared" si="62"/>
        <v>37502.793243243243</v>
      </c>
      <c r="F271" s="87">
        <f t="shared" si="56"/>
        <v>1.1101951171913154</v>
      </c>
      <c r="G271" s="189">
        <f t="shared" si="63"/>
        <v>-2306.5361226688397</v>
      </c>
      <c r="H271" s="189">
        <f t="shared" si="57"/>
        <v>-1706.8367307749413</v>
      </c>
      <c r="I271" s="189">
        <f t="shared" si="58"/>
        <v>0</v>
      </c>
      <c r="J271" s="88">
        <f t="shared" si="59"/>
        <v>0</v>
      </c>
      <c r="K271" s="189">
        <f t="shared" si="64"/>
        <v>-303.74275486061322</v>
      </c>
      <c r="L271" s="88">
        <f t="shared" si="60"/>
        <v>-224.76963859685378</v>
      </c>
      <c r="M271" s="89">
        <f t="shared" si="65"/>
        <v>-1931.6063693717952</v>
      </c>
      <c r="N271" s="89">
        <f t="shared" si="66"/>
        <v>25820.460630628204</v>
      </c>
      <c r="O271" s="89">
        <f t="shared" si="67"/>
        <v>34892.514365713789</v>
      </c>
      <c r="P271" s="90">
        <f t="shared" si="61"/>
        <v>1.0329230365346858</v>
      </c>
      <c r="Q271" s="227">
        <f>SUMIFS([1]sep25!$Q$7:$Q$363,[1]sep25!$B$7:$B$363,B271)</f>
        <v>-136.65201679901816</v>
      </c>
      <c r="R271" s="90">
        <f t="shared" si="68"/>
        <v>0.14531249226197843</v>
      </c>
      <c r="S271" s="90">
        <f t="shared" si="68"/>
        <v>0.16078968810335653</v>
      </c>
      <c r="T271" s="92">
        <v>740</v>
      </c>
      <c r="U271" s="1">
        <f>SUMIFS([1]sep25!$U$7:$U$363,[1]sep25!$B$7:$B$363,B271)</f>
        <v>24231</v>
      </c>
      <c r="V271" s="1">
        <f>SUMIFS([1]sep25!$V$7:$V$363,[1]sep25!$B$7:$B$363,B271)</f>
        <v>32308</v>
      </c>
      <c r="W271" s="196"/>
      <c r="X271" s="89">
        <v>0</v>
      </c>
      <c r="Y271" s="89">
        <f t="shared" si="69"/>
        <v>0</v>
      </c>
    </row>
    <row r="272" spans="2:27">
      <c r="B272" s="200">
        <v>4637</v>
      </c>
      <c r="C272" t="s">
        <v>299</v>
      </c>
      <c r="D272" s="1">
        <f>SUMIFS([1]sep25!$D$7:$D$363,[1]sep25!$B$7:$B$363,B272)</f>
        <v>41955.506999999998</v>
      </c>
      <c r="E272" s="86">
        <f t="shared" si="62"/>
        <v>32752.152224824356</v>
      </c>
      <c r="F272" s="87">
        <f t="shared" si="56"/>
        <v>0.96956190014080534</v>
      </c>
      <c r="G272" s="189">
        <f t="shared" si="63"/>
        <v>638.86130875086997</v>
      </c>
      <c r="H272" s="189">
        <f t="shared" si="57"/>
        <v>818.38133650986447</v>
      </c>
      <c r="I272" s="189">
        <f t="shared" si="58"/>
        <v>0</v>
      </c>
      <c r="J272" s="88">
        <f t="shared" si="59"/>
        <v>0</v>
      </c>
      <c r="K272" s="189">
        <f t="shared" si="64"/>
        <v>-303.74275486061322</v>
      </c>
      <c r="L272" s="88">
        <f t="shared" si="60"/>
        <v>-389.09446897644557</v>
      </c>
      <c r="M272" s="89">
        <f t="shared" si="65"/>
        <v>429.2868675334189</v>
      </c>
      <c r="N272" s="89">
        <f t="shared" si="66"/>
        <v>42384.793867533415</v>
      </c>
      <c r="O272" s="89">
        <f t="shared" si="67"/>
        <v>33087.270778714614</v>
      </c>
      <c r="P272" s="90">
        <f t="shared" si="61"/>
        <v>0.97948241405549197</v>
      </c>
      <c r="Q272" s="227">
        <f>SUMIFS([1]sep25!$Q$7:$Q$363,[1]sep25!$B$7:$B$363,B272)</f>
        <v>67.890386892509468</v>
      </c>
      <c r="R272" s="93">
        <f t="shared" si="68"/>
        <v>0.20457958656330744</v>
      </c>
      <c r="S272" s="93">
        <f t="shared" si="68"/>
        <v>0.19235512549748174</v>
      </c>
      <c r="T272" s="92">
        <v>1281</v>
      </c>
      <c r="U272" s="1">
        <f>SUMIFS([1]sep25!$U$7:$U$363,[1]sep25!$B$7:$B$363,B272)</f>
        <v>34830</v>
      </c>
      <c r="V272" s="1">
        <f>SUMIFS([1]sep25!$V$7:$V$363,[1]sep25!$B$7:$B$363,B272)</f>
        <v>27468.454258675076</v>
      </c>
      <c r="W272" s="196"/>
      <c r="X272" s="89">
        <v>0</v>
      </c>
      <c r="Y272" s="89">
        <f t="shared" si="69"/>
        <v>0</v>
      </c>
      <c r="Z272" s="1"/>
    </row>
    <row r="273" spans="2:28">
      <c r="B273" s="200">
        <v>4638</v>
      </c>
      <c r="C273" t="s">
        <v>300</v>
      </c>
      <c r="D273" s="1">
        <f>SUMIFS([1]sep25!$D$7:$D$363,[1]sep25!$B$7:$B$363,B273)</f>
        <v>139254.36300000001</v>
      </c>
      <c r="E273" s="86">
        <f t="shared" si="62"/>
        <v>35761.264252696456</v>
      </c>
      <c r="F273" s="87">
        <f t="shared" si="56"/>
        <v>1.0586406377899575</v>
      </c>
      <c r="G273" s="189">
        <f t="shared" si="63"/>
        <v>-1226.7881485298315</v>
      </c>
      <c r="H273" s="189">
        <f t="shared" si="57"/>
        <v>-4777.1130503751638</v>
      </c>
      <c r="I273" s="189">
        <f t="shared" si="58"/>
        <v>0</v>
      </c>
      <c r="J273" s="88">
        <f t="shared" si="59"/>
        <v>0</v>
      </c>
      <c r="K273" s="189">
        <f t="shared" si="64"/>
        <v>-303.74275486061322</v>
      </c>
      <c r="L273" s="88">
        <f t="shared" si="60"/>
        <v>-1182.774287427228</v>
      </c>
      <c r="M273" s="89">
        <f t="shared" si="65"/>
        <v>-5959.8873378023918</v>
      </c>
      <c r="N273" s="89">
        <f t="shared" si="66"/>
        <v>133294.47566219763</v>
      </c>
      <c r="O273" s="89">
        <f t="shared" si="67"/>
        <v>34230.733349306014</v>
      </c>
      <c r="P273" s="90">
        <f t="shared" si="61"/>
        <v>1.0133323343621699</v>
      </c>
      <c r="Q273" s="227">
        <f>SUMIFS([1]sep25!$Q$7:$Q$363,[1]sep25!$B$7:$B$363,B273)</f>
        <v>287.34481954677904</v>
      </c>
      <c r="R273" s="93">
        <f t="shared" si="68"/>
        <v>0.16323509560365218</v>
      </c>
      <c r="S273" s="93">
        <f t="shared" si="68"/>
        <v>0.15875422081319124</v>
      </c>
      <c r="T273" s="92">
        <v>3894</v>
      </c>
      <c r="U273" s="1">
        <f>SUMIFS([1]sep25!$U$7:$U$363,[1]sep25!$B$7:$B$363,B273)</f>
        <v>119713</v>
      </c>
      <c r="V273" s="1">
        <f>SUMIFS([1]sep25!$V$7:$V$363,[1]sep25!$B$7:$B$363,B273)</f>
        <v>30861.820056715645</v>
      </c>
      <c r="W273" s="196"/>
      <c r="X273" s="89">
        <v>0</v>
      </c>
      <c r="Y273" s="89">
        <f t="shared" si="69"/>
        <v>0</v>
      </c>
      <c r="Z273" s="1"/>
    </row>
    <row r="274" spans="2:28">
      <c r="B274" s="200">
        <v>4639</v>
      </c>
      <c r="C274" t="s">
        <v>301</v>
      </c>
      <c r="D274" s="1">
        <f>SUMIFS([1]sep25!$D$7:$D$363,[1]sep25!$B$7:$B$363,B274)</f>
        <v>89034.831000000006</v>
      </c>
      <c r="E274" s="86">
        <f t="shared" si="62"/>
        <v>34915.620000000003</v>
      </c>
      <c r="F274" s="87">
        <f t="shared" si="56"/>
        <v>1.0336070325826001</v>
      </c>
      <c r="G274" s="189">
        <f t="shared" si="63"/>
        <v>-702.48871185803068</v>
      </c>
      <c r="H274" s="189">
        <f t="shared" si="57"/>
        <v>-1791.3462152379782</v>
      </c>
      <c r="I274" s="189">
        <f t="shared" si="58"/>
        <v>0</v>
      </c>
      <c r="J274" s="88">
        <f t="shared" si="59"/>
        <v>0</v>
      </c>
      <c r="K274" s="189">
        <f t="shared" si="64"/>
        <v>-303.74275486061322</v>
      </c>
      <c r="L274" s="88">
        <f t="shared" si="60"/>
        <v>-774.54402489456368</v>
      </c>
      <c r="M274" s="89">
        <f t="shared" si="65"/>
        <v>-2565.8902401325417</v>
      </c>
      <c r="N274" s="89">
        <f t="shared" si="66"/>
        <v>86468.940759867459</v>
      </c>
      <c r="O274" s="89">
        <f t="shared" si="67"/>
        <v>33909.388533281359</v>
      </c>
      <c r="P274" s="90">
        <f t="shared" si="61"/>
        <v>1.0038195643833741</v>
      </c>
      <c r="Q274" s="227">
        <f>SUMIFS([1]sep25!$Q$7:$Q$363,[1]sep25!$B$7:$B$363,B274)</f>
        <v>83.427023462842044</v>
      </c>
      <c r="R274" s="93">
        <f t="shared" si="68"/>
        <v>8.8405449677884745E-2</v>
      </c>
      <c r="S274" s="93">
        <f t="shared" si="68"/>
        <v>8.8832275344425018E-2</v>
      </c>
      <c r="T274" s="92">
        <v>2550</v>
      </c>
      <c r="U274" s="1">
        <f>SUMIFS([1]sep25!$U$7:$U$363,[1]sep25!$B$7:$B$363,B274)</f>
        <v>81803</v>
      </c>
      <c r="V274" s="1">
        <f>SUMIFS([1]sep25!$V$7:$V$363,[1]sep25!$B$7:$B$363,B274)</f>
        <v>32067.032536260293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0">
        <v>4640</v>
      </c>
      <c r="C275" t="s">
        <v>302</v>
      </c>
      <c r="D275" s="1">
        <f>SUMIFS([1]sep25!$D$7:$D$363,[1]sep25!$B$7:$B$363,B275)</f>
        <v>371224.07199999999</v>
      </c>
      <c r="E275" s="86">
        <f t="shared" si="62"/>
        <v>29707.43213828425</v>
      </c>
      <c r="F275" s="87">
        <f t="shared" si="56"/>
        <v>0.87942905719849596</v>
      </c>
      <c r="G275" s="189">
        <f t="shared" si="63"/>
        <v>2526.5877624057357</v>
      </c>
      <c r="H275" s="189">
        <f t="shared" si="57"/>
        <v>31572.240679022074</v>
      </c>
      <c r="I275" s="189">
        <f t="shared" si="58"/>
        <v>243.90946412425654</v>
      </c>
      <c r="J275" s="88">
        <f t="shared" si="59"/>
        <v>3047.8926636967094</v>
      </c>
      <c r="K275" s="189">
        <f t="shared" si="64"/>
        <v>-59.833290736356673</v>
      </c>
      <c r="L275" s="88">
        <f t="shared" si="60"/>
        <v>-747.67680104151293</v>
      </c>
      <c r="M275" s="89">
        <f t="shared" si="65"/>
        <v>30824.563877980559</v>
      </c>
      <c r="N275" s="89">
        <f t="shared" si="66"/>
        <v>402048.63587798056</v>
      </c>
      <c r="O275" s="89">
        <f t="shared" si="67"/>
        <v>32174.186609953631</v>
      </c>
      <c r="P275" s="90">
        <f t="shared" si="61"/>
        <v>0.95245238514089181</v>
      </c>
      <c r="Q275" s="227">
        <f>SUMIFS([1]sep25!$Q$7:$Q$363,[1]sep25!$B$7:$B$363,B275)</f>
        <v>5702.5233749070721</v>
      </c>
      <c r="R275" s="93">
        <f t="shared" si="68"/>
        <v>0.14710930513539147</v>
      </c>
      <c r="S275" s="93">
        <f t="shared" si="68"/>
        <v>0.13086103792916839</v>
      </c>
      <c r="T275" s="92">
        <v>12496</v>
      </c>
      <c r="U275" s="1">
        <f>SUMIFS([1]sep25!$U$7:$U$363,[1]sep25!$B$7:$B$363,B275)</f>
        <v>323617</v>
      </c>
      <c r="V275" s="1">
        <f>SUMIFS([1]sep25!$V$7:$V$363,[1]sep25!$B$7:$B$363,B275)</f>
        <v>26269.74592093514</v>
      </c>
      <c r="W275" s="196"/>
      <c r="X275" s="89">
        <v>0</v>
      </c>
      <c r="Y275" s="89">
        <f t="shared" si="69"/>
        <v>0</v>
      </c>
    </row>
    <row r="276" spans="2:28">
      <c r="B276" s="200">
        <v>4641</v>
      </c>
      <c r="C276" t="s">
        <v>303</v>
      </c>
      <c r="D276" s="1">
        <f>SUMIFS([1]sep25!$D$7:$D$363,[1]sep25!$B$7:$B$363,B276)</f>
        <v>91009.418999999994</v>
      </c>
      <c r="E276" s="86">
        <f t="shared" si="62"/>
        <v>49569.400326797382</v>
      </c>
      <c r="F276" s="87">
        <f t="shared" si="56"/>
        <v>1.4674028637807379</v>
      </c>
      <c r="G276" s="189">
        <f t="shared" si="63"/>
        <v>-9787.8325144724058</v>
      </c>
      <c r="H276" s="189">
        <f t="shared" si="57"/>
        <v>-17970.460496571337</v>
      </c>
      <c r="I276" s="189">
        <f t="shared" si="58"/>
        <v>0</v>
      </c>
      <c r="J276" s="88">
        <f t="shared" si="59"/>
        <v>0</v>
      </c>
      <c r="K276" s="189">
        <f t="shared" si="64"/>
        <v>-303.74275486061322</v>
      </c>
      <c r="L276" s="88">
        <f t="shared" si="60"/>
        <v>-557.67169792408595</v>
      </c>
      <c r="M276" s="89">
        <f t="shared" si="65"/>
        <v>-18528.132194495422</v>
      </c>
      <c r="N276" s="89">
        <f t="shared" si="66"/>
        <v>72481.286805504569</v>
      </c>
      <c r="O276" s="89">
        <f t="shared" si="67"/>
        <v>39477.825057464368</v>
      </c>
      <c r="P276" s="90">
        <f t="shared" si="61"/>
        <v>1.1686619802386666</v>
      </c>
      <c r="Q276" s="227">
        <f>SUMIFS([1]sep25!$Q$7:$Q$363,[1]sep25!$B$7:$B$363,B276)</f>
        <v>184.59105929324869</v>
      </c>
      <c r="R276" s="93">
        <f t="shared" si="68"/>
        <v>9.8444461878266262E-2</v>
      </c>
      <c r="S276" s="93">
        <f t="shared" si="68"/>
        <v>7.6906335174770815E-2</v>
      </c>
      <c r="T276" s="92">
        <v>1836</v>
      </c>
      <c r="U276" s="1">
        <f>SUMIFS([1]sep25!$U$7:$U$363,[1]sep25!$B$7:$B$363,B276)</f>
        <v>82853</v>
      </c>
      <c r="V276" s="1">
        <f>SUMIFS([1]sep25!$V$7:$V$363,[1]sep25!$B$7:$B$363,B276)</f>
        <v>46029.444444444445</v>
      </c>
      <c r="W276" s="196"/>
      <c r="X276" s="89">
        <v>0</v>
      </c>
      <c r="Y276" s="89">
        <f t="shared" si="69"/>
        <v>0</v>
      </c>
    </row>
    <row r="277" spans="2:28">
      <c r="B277" s="200">
        <v>4642</v>
      </c>
      <c r="C277" t="s">
        <v>304</v>
      </c>
      <c r="D277" s="1">
        <f>SUMIFS([1]sep25!$D$7:$D$363,[1]sep25!$B$7:$B$363,B277)</f>
        <v>81833.5</v>
      </c>
      <c r="E277" s="86">
        <f t="shared" si="62"/>
        <v>37401.051188299818</v>
      </c>
      <c r="F277" s="87">
        <f t="shared" si="56"/>
        <v>1.1071832473319536</v>
      </c>
      <c r="G277" s="189">
        <f t="shared" si="63"/>
        <v>-2243.4560486039163</v>
      </c>
      <c r="H277" s="189">
        <f t="shared" si="57"/>
        <v>-4908.6818343453688</v>
      </c>
      <c r="I277" s="189">
        <f t="shared" si="58"/>
        <v>0</v>
      </c>
      <c r="J277" s="88">
        <f t="shared" si="59"/>
        <v>0</v>
      </c>
      <c r="K277" s="189">
        <f t="shared" si="64"/>
        <v>-303.74275486061322</v>
      </c>
      <c r="L277" s="88">
        <f t="shared" si="60"/>
        <v>-664.58914763502173</v>
      </c>
      <c r="M277" s="89">
        <f t="shared" si="65"/>
        <v>-5573.2709819803904</v>
      </c>
      <c r="N277" s="89">
        <f t="shared" si="66"/>
        <v>76260.229018019614</v>
      </c>
      <c r="O277" s="89">
        <f t="shared" si="67"/>
        <v>34853.852384835292</v>
      </c>
      <c r="P277" s="90">
        <f t="shared" si="61"/>
        <v>1.0317785259881285</v>
      </c>
      <c r="Q277" s="227">
        <f>SUMIFS([1]sep25!$Q$7:$Q$363,[1]sep25!$B$7:$B$363,B277)</f>
        <v>-163.97172458952991</v>
      </c>
      <c r="R277" s="93">
        <f t="shared" si="68"/>
        <v>0.14954065291903129</v>
      </c>
      <c r="S277" s="93">
        <f t="shared" si="68"/>
        <v>0.13482989502061588</v>
      </c>
      <c r="T277" s="92">
        <v>2188</v>
      </c>
      <c r="U277" s="1">
        <f>SUMIFS([1]sep25!$U$7:$U$363,[1]sep25!$B$7:$B$363,B277)</f>
        <v>71188</v>
      </c>
      <c r="V277" s="1">
        <f>SUMIFS([1]sep25!$V$7:$V$363,[1]sep25!$B$7:$B$363,B277)</f>
        <v>32957.407407407409</v>
      </c>
      <c r="W277" s="196"/>
      <c r="X277" s="89">
        <v>0</v>
      </c>
      <c r="Y277" s="89">
        <f t="shared" si="69"/>
        <v>0</v>
      </c>
    </row>
    <row r="278" spans="2:28">
      <c r="B278" s="200">
        <v>4643</v>
      </c>
      <c r="C278" t="s">
        <v>305</v>
      </c>
      <c r="D278" s="1">
        <f>SUMIFS([1]sep25!$D$7:$D$363,[1]sep25!$B$7:$B$363,B278)</f>
        <v>195215.16099999999</v>
      </c>
      <c r="E278" s="86">
        <f t="shared" si="62"/>
        <v>37447.757721081907</v>
      </c>
      <c r="F278" s="87">
        <f t="shared" si="56"/>
        <v>1.1085659007332427</v>
      </c>
      <c r="G278" s="189">
        <f t="shared" si="63"/>
        <v>-2272.4140989288117</v>
      </c>
      <c r="H278" s="189">
        <f t="shared" si="57"/>
        <v>-11846.094697715895</v>
      </c>
      <c r="I278" s="189">
        <f t="shared" si="58"/>
        <v>0</v>
      </c>
      <c r="J278" s="88">
        <f t="shared" si="59"/>
        <v>0</v>
      </c>
      <c r="K278" s="189">
        <f t="shared" si="64"/>
        <v>-303.74275486061322</v>
      </c>
      <c r="L278" s="88">
        <f t="shared" si="60"/>
        <v>-1583.4109810883765</v>
      </c>
      <c r="M278" s="89">
        <f t="shared" si="65"/>
        <v>-13429.505678804271</v>
      </c>
      <c r="N278" s="89">
        <f t="shared" si="66"/>
        <v>181785.65532119572</v>
      </c>
      <c r="O278" s="89">
        <f t="shared" si="67"/>
        <v>34871.600867292487</v>
      </c>
      <c r="P278" s="90">
        <f t="shared" si="61"/>
        <v>1.0323039342806184</v>
      </c>
      <c r="Q278" s="227">
        <f>SUMIFS([1]sep25!$Q$7:$Q$363,[1]sep25!$B$7:$B$363,B278)</f>
        <v>-883.76048420713414</v>
      </c>
      <c r="R278" s="93">
        <f t="shared" si="68"/>
        <v>0.12130111949085851</v>
      </c>
      <c r="S278" s="93">
        <f t="shared" si="68"/>
        <v>0.12689364377759593</v>
      </c>
      <c r="T278" s="92">
        <v>5213</v>
      </c>
      <c r="U278" s="1">
        <f>SUMIFS([1]sep25!$U$7:$U$363,[1]sep25!$B$7:$B$363,B278)</f>
        <v>174097</v>
      </c>
      <c r="V278" s="1">
        <f>SUMIFS([1]sep25!$V$7:$V$363,[1]sep25!$B$7:$B$363,B278)</f>
        <v>33230.960106890627</v>
      </c>
      <c r="W278" s="196"/>
      <c r="X278" s="89">
        <v>0</v>
      </c>
      <c r="Y278" s="89">
        <f t="shared" si="69"/>
        <v>0</v>
      </c>
    </row>
    <row r="279" spans="2:28">
      <c r="B279" s="200">
        <v>4644</v>
      </c>
      <c r="C279" t="s">
        <v>306</v>
      </c>
      <c r="D279" s="1">
        <f>SUMIFS([1]sep25!$D$7:$D$363,[1]sep25!$B$7:$B$363,B279)</f>
        <v>187331.82699999999</v>
      </c>
      <c r="E279" s="86">
        <f t="shared" si="62"/>
        <v>34486.713365243006</v>
      </c>
      <c r="F279" s="87">
        <f t="shared" si="56"/>
        <v>1.0209101102880462</v>
      </c>
      <c r="G279" s="189">
        <f t="shared" si="63"/>
        <v>-436.56659830869262</v>
      </c>
      <c r="H279" s="189">
        <f t="shared" si="57"/>
        <v>-2371.4297620128182</v>
      </c>
      <c r="I279" s="189">
        <f t="shared" si="58"/>
        <v>0</v>
      </c>
      <c r="J279" s="88">
        <f t="shared" si="59"/>
        <v>0</v>
      </c>
      <c r="K279" s="189">
        <f t="shared" si="64"/>
        <v>-303.74275486061322</v>
      </c>
      <c r="L279" s="88">
        <f t="shared" si="60"/>
        <v>-1649.9306444028509</v>
      </c>
      <c r="M279" s="89">
        <f t="shared" si="65"/>
        <v>-4021.3604064156689</v>
      </c>
      <c r="N279" s="89">
        <f t="shared" si="66"/>
        <v>183310.46659358431</v>
      </c>
      <c r="O279" s="89">
        <f t="shared" si="67"/>
        <v>33746.404012073697</v>
      </c>
      <c r="P279" s="90">
        <f t="shared" si="61"/>
        <v>0.99899473391144344</v>
      </c>
      <c r="Q279" s="227">
        <f>SUMIFS([1]sep25!$Q$7:$Q$363,[1]sep25!$B$7:$B$363,B279)</f>
        <v>2938.5605791726093</v>
      </c>
      <c r="R279" s="93">
        <f t="shared" si="68"/>
        <v>9.270251809681572E-2</v>
      </c>
      <c r="S279" s="93">
        <f t="shared" si="68"/>
        <v>8.0431742396538719E-2</v>
      </c>
      <c r="T279" s="92">
        <v>5432</v>
      </c>
      <c r="U279" s="1">
        <f>SUMIFS([1]sep25!$U$7:$U$363,[1]sep25!$B$7:$B$363,B279)</f>
        <v>171439</v>
      </c>
      <c r="V279" s="1">
        <f>SUMIFS([1]sep25!$V$7:$V$363,[1]sep25!$B$7:$B$363,B279)</f>
        <v>31919.381865574378</v>
      </c>
      <c r="W279" s="196"/>
      <c r="X279" s="89">
        <v>0</v>
      </c>
      <c r="Y279" s="89">
        <f t="shared" si="69"/>
        <v>0</v>
      </c>
    </row>
    <row r="280" spans="2:28">
      <c r="B280" s="200">
        <v>4645</v>
      </c>
      <c r="C280" t="s">
        <v>307</v>
      </c>
      <c r="D280" s="1">
        <f>SUMIFS([1]sep25!$D$7:$D$363,[1]sep25!$B$7:$B$363,B280)</f>
        <v>92091.42</v>
      </c>
      <c r="E280" s="86">
        <f t="shared" si="62"/>
        <v>31430.518771331059</v>
      </c>
      <c r="F280" s="87">
        <f t="shared" si="56"/>
        <v>0.93043758752578942</v>
      </c>
      <c r="G280" s="189">
        <f t="shared" si="63"/>
        <v>1458.2740499167144</v>
      </c>
      <c r="H280" s="189">
        <f t="shared" si="57"/>
        <v>4272.7429662559734</v>
      </c>
      <c r="I280" s="189">
        <f t="shared" si="58"/>
        <v>0</v>
      </c>
      <c r="J280" s="88">
        <f t="shared" si="59"/>
        <v>0</v>
      </c>
      <c r="K280" s="189">
        <f t="shared" si="64"/>
        <v>-303.74275486061322</v>
      </c>
      <c r="L280" s="88">
        <f t="shared" si="60"/>
        <v>-889.96627174159676</v>
      </c>
      <c r="M280" s="89">
        <f t="shared" si="65"/>
        <v>3382.7766945143767</v>
      </c>
      <c r="N280" s="89">
        <f t="shared" si="66"/>
        <v>95474.196694514379</v>
      </c>
      <c r="O280" s="89">
        <f t="shared" si="67"/>
        <v>32585.050066387161</v>
      </c>
      <c r="P280" s="90">
        <f t="shared" si="61"/>
        <v>0.96461517526178597</v>
      </c>
      <c r="Q280" s="227">
        <f>SUMIFS([1]sep25!$Q$7:$Q$363,[1]sep25!$B$7:$B$363,B280)</f>
        <v>1764.8487569984736</v>
      </c>
      <c r="R280" s="93">
        <f t="shared" si="68"/>
        <v>0.13662239885463207</v>
      </c>
      <c r="S280" s="93">
        <f t="shared" si="68"/>
        <v>0.15834623992489133</v>
      </c>
      <c r="T280" s="92">
        <v>2930</v>
      </c>
      <c r="U280" s="1">
        <f>SUMIFS([1]sep25!$U$7:$U$363,[1]sep25!$B$7:$B$363,B280)</f>
        <v>81022</v>
      </c>
      <c r="V280" s="1">
        <f>SUMIFS([1]sep25!$V$7:$V$363,[1]sep25!$B$7:$B$363,B280)</f>
        <v>27133.958472873408</v>
      </c>
      <c r="W280" s="196"/>
      <c r="X280" s="89">
        <v>0</v>
      </c>
      <c r="Y280" s="89">
        <f t="shared" si="69"/>
        <v>0</v>
      </c>
    </row>
    <row r="281" spans="2:28">
      <c r="B281" s="200">
        <v>4646</v>
      </c>
      <c r="C281" t="s">
        <v>308</v>
      </c>
      <c r="D281" s="1">
        <f>SUMIFS([1]sep25!$D$7:$D$363,[1]sep25!$B$7:$B$363,B281)</f>
        <v>87569.849000000002</v>
      </c>
      <c r="E281" s="86">
        <f t="shared" si="62"/>
        <v>29948.64876880985</v>
      </c>
      <c r="F281" s="87">
        <f t="shared" si="56"/>
        <v>0.88656979265406388</v>
      </c>
      <c r="G281" s="189">
        <f t="shared" si="63"/>
        <v>2377.0334514798642</v>
      </c>
      <c r="H281" s="189">
        <f t="shared" si="57"/>
        <v>6950.4458121271227</v>
      </c>
      <c r="I281" s="189">
        <f t="shared" si="58"/>
        <v>159.48364344029667</v>
      </c>
      <c r="J281" s="88">
        <f t="shared" si="59"/>
        <v>466.33017341942747</v>
      </c>
      <c r="K281" s="189">
        <f t="shared" si="64"/>
        <v>-144.25911142031654</v>
      </c>
      <c r="L281" s="88">
        <f t="shared" si="60"/>
        <v>-421.81364179300556</v>
      </c>
      <c r="M281" s="89">
        <f t="shared" si="65"/>
        <v>6528.6321703341173</v>
      </c>
      <c r="N281" s="89">
        <f t="shared" si="66"/>
        <v>94098.481170334126</v>
      </c>
      <c r="O281" s="89">
        <f t="shared" si="67"/>
        <v>32181.423108869403</v>
      </c>
      <c r="P281" s="90">
        <f t="shared" si="61"/>
        <v>0.95266660720455898</v>
      </c>
      <c r="Q281" s="227">
        <f>SUMIFS([1]sep25!$Q$7:$Q$363,[1]sep25!$B$7:$B$363,B281)</f>
        <v>-511.68131728006847</v>
      </c>
      <c r="R281" s="93">
        <f t="shared" si="68"/>
        <v>3.3004400037748335E-2</v>
      </c>
      <c r="S281" s="93">
        <f t="shared" si="68"/>
        <v>1.3573742718296812E-2</v>
      </c>
      <c r="T281" s="92">
        <v>2924</v>
      </c>
      <c r="U281" s="1">
        <f>SUMIFS([1]sep25!$U$7:$U$363,[1]sep25!$B$7:$B$363,B281)</f>
        <v>84772</v>
      </c>
      <c r="V281" s="1">
        <f>SUMIFS([1]sep25!$V$7:$V$363,[1]sep25!$B$7:$B$363,B281)</f>
        <v>29547.57755315441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0">
        <v>4647</v>
      </c>
      <c r="C282" t="s">
        <v>309</v>
      </c>
      <c r="D282" s="1">
        <f>SUMIFS([1]sep25!$D$7:$D$363,[1]sep25!$B$7:$B$363,B282)</f>
        <v>715146.43700000003</v>
      </c>
      <c r="E282" s="86">
        <f t="shared" si="62"/>
        <v>31557.075147824551</v>
      </c>
      <c r="F282" s="87">
        <f t="shared" si="56"/>
        <v>0.93418403569889497</v>
      </c>
      <c r="G282" s="189">
        <f t="shared" si="63"/>
        <v>1379.8090964907492</v>
      </c>
      <c r="H282" s="189">
        <f t="shared" si="57"/>
        <v>31269.233744673362</v>
      </c>
      <c r="I282" s="189">
        <f t="shared" si="58"/>
        <v>0</v>
      </c>
      <c r="J282" s="88">
        <f t="shared" si="59"/>
        <v>0</v>
      </c>
      <c r="K282" s="189">
        <f t="shared" si="64"/>
        <v>-303.74275486061322</v>
      </c>
      <c r="L282" s="88">
        <f t="shared" si="60"/>
        <v>-6883.4183106512164</v>
      </c>
      <c r="M282" s="89">
        <f t="shared" si="65"/>
        <v>24385.815434022144</v>
      </c>
      <c r="N282" s="89">
        <f t="shared" si="66"/>
        <v>739532.25243402214</v>
      </c>
      <c r="O282" s="89">
        <f t="shared" si="67"/>
        <v>32633.141489454687</v>
      </c>
      <c r="P282" s="90">
        <f t="shared" si="61"/>
        <v>0.96603882556756593</v>
      </c>
      <c r="Q282" s="227">
        <f>SUMIFS([1]sep25!$Q$7:$Q$363,[1]sep25!$B$7:$B$363,B282)</f>
        <v>5200.9100834332967</v>
      </c>
      <c r="R282" s="93">
        <f t="shared" si="68"/>
        <v>0.11087084848494268</v>
      </c>
      <c r="S282" s="93">
        <f t="shared" si="68"/>
        <v>0.10047879924485752</v>
      </c>
      <c r="T282" s="92">
        <v>22662</v>
      </c>
      <c r="U282" s="1">
        <f>SUMIFS([1]sep25!$U$7:$U$363,[1]sep25!$B$7:$B$363,B282)</f>
        <v>643771</v>
      </c>
      <c r="V282" s="1">
        <f>SUMIFS([1]sep25!$V$7:$V$363,[1]sep25!$B$7:$B$363,B282)</f>
        <v>28675.768374164811</v>
      </c>
      <c r="W282" s="196"/>
      <c r="X282" s="89">
        <v>0</v>
      </c>
      <c r="Y282" s="89">
        <f t="shared" si="69"/>
        <v>0</v>
      </c>
    </row>
    <row r="283" spans="2:28">
      <c r="B283" s="200">
        <v>4648</v>
      </c>
      <c r="C283" t="s">
        <v>310</v>
      </c>
      <c r="D283" s="1">
        <f>SUMIFS([1]sep25!$D$7:$D$363,[1]sep25!$B$7:$B$363,B283)</f>
        <v>118029.71400000001</v>
      </c>
      <c r="E283" s="86">
        <f t="shared" si="62"/>
        <v>35117.439452543891</v>
      </c>
      <c r="F283" s="87">
        <f t="shared" si="56"/>
        <v>1.03958149345316</v>
      </c>
      <c r="G283" s="189">
        <f t="shared" si="63"/>
        <v>-827.61677243524161</v>
      </c>
      <c r="H283" s="189">
        <f t="shared" si="57"/>
        <v>-2781.6199721548469</v>
      </c>
      <c r="I283" s="189">
        <f t="shared" si="58"/>
        <v>0</v>
      </c>
      <c r="J283" s="88">
        <f t="shared" si="59"/>
        <v>0</v>
      </c>
      <c r="K283" s="189">
        <f t="shared" si="64"/>
        <v>-303.74275486061322</v>
      </c>
      <c r="L283" s="88">
        <f t="shared" si="60"/>
        <v>-1020.8793990865211</v>
      </c>
      <c r="M283" s="89">
        <f t="shared" si="65"/>
        <v>-3802.499371241368</v>
      </c>
      <c r="N283" s="89">
        <f t="shared" si="66"/>
        <v>114227.21462875864</v>
      </c>
      <c r="O283" s="89">
        <f t="shared" si="67"/>
        <v>33986.079925248036</v>
      </c>
      <c r="P283" s="90">
        <f t="shared" si="61"/>
        <v>1.0060898595141867</v>
      </c>
      <c r="Q283" s="227">
        <f>SUMIFS([1]sep25!$Q$7:$Q$363,[1]sep25!$B$7:$B$363,B283)</f>
        <v>166.93456940336455</v>
      </c>
      <c r="R283" s="93">
        <f t="shared" si="68"/>
        <v>0.13380000192121119</v>
      </c>
      <c r="S283" s="93">
        <f t="shared" si="68"/>
        <v>0.14425754433702731</v>
      </c>
      <c r="T283" s="92">
        <v>3361</v>
      </c>
      <c r="U283" s="1">
        <f>SUMIFS([1]sep25!$U$7:$U$363,[1]sep25!$B$7:$B$363,B283)</f>
        <v>104101</v>
      </c>
      <c r="V283" s="1">
        <f>SUMIFS([1]sep25!$V$7:$V$363,[1]sep25!$B$7:$B$363,B283)</f>
        <v>30690.153301886792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0">
        <v>4649</v>
      </c>
      <c r="C284" t="s">
        <v>311</v>
      </c>
      <c r="D284" s="1">
        <f>SUMIFS([1]sep25!$D$7:$D$363,[1]sep25!$B$7:$B$363,B284)</f>
        <v>280943.14399999997</v>
      </c>
      <c r="E284" s="86">
        <f t="shared" si="62"/>
        <v>29098.202382185391</v>
      </c>
      <c r="F284" s="87">
        <f t="shared" si="56"/>
        <v>0.86139402988515135</v>
      </c>
      <c r="G284" s="189">
        <f t="shared" si="63"/>
        <v>2904.3102111870285</v>
      </c>
      <c r="H284" s="189">
        <f t="shared" si="57"/>
        <v>28041.11508901076</v>
      </c>
      <c r="I284" s="189">
        <f t="shared" si="58"/>
        <v>457.13987875885721</v>
      </c>
      <c r="J284" s="88">
        <f t="shared" si="59"/>
        <v>4413.6855294167663</v>
      </c>
      <c r="K284" s="189">
        <f t="shared" si="64"/>
        <v>153.39712389824399</v>
      </c>
      <c r="L284" s="88">
        <f t="shared" si="60"/>
        <v>1481.0492312375457</v>
      </c>
      <c r="M284" s="89">
        <f t="shared" si="65"/>
        <v>29522.164320248306</v>
      </c>
      <c r="N284" s="89">
        <f t="shared" si="66"/>
        <v>310465.30832024827</v>
      </c>
      <c r="O284" s="89">
        <f t="shared" si="67"/>
        <v>32155.909717270668</v>
      </c>
      <c r="P284" s="90">
        <f t="shared" si="61"/>
        <v>0.95191133432149155</v>
      </c>
      <c r="Q284" s="227">
        <f>SUMIFS([1]sep25!$Q$7:$Q$363,[1]sep25!$B$7:$B$363,B284)</f>
        <v>6609.0943386049803</v>
      </c>
      <c r="R284" s="93">
        <f t="shared" si="68"/>
        <v>0.13738940191978352</v>
      </c>
      <c r="S284" s="93">
        <f t="shared" si="68"/>
        <v>0.13208826022259135</v>
      </c>
      <c r="T284" s="92">
        <v>9655</v>
      </c>
      <c r="U284" s="1">
        <f>SUMIFS([1]sep25!$U$7:$U$363,[1]sep25!$B$7:$B$363,B284)</f>
        <v>247007</v>
      </c>
      <c r="V284" s="1">
        <f>SUMIFS([1]sep25!$V$7:$V$363,[1]sep25!$B$7:$B$363,B284)</f>
        <v>25703.121748178979</v>
      </c>
      <c r="W284" s="196"/>
      <c r="X284" s="89">
        <v>0</v>
      </c>
      <c r="Y284" s="89">
        <f t="shared" si="69"/>
        <v>0</v>
      </c>
    </row>
    <row r="285" spans="2:28">
      <c r="B285" s="200">
        <v>4650</v>
      </c>
      <c r="C285" t="s">
        <v>312</v>
      </c>
      <c r="D285" s="1">
        <f>SUMIFS([1]sep25!$D$7:$D$363,[1]sep25!$B$7:$B$363,B285)</f>
        <v>179296.45800000001</v>
      </c>
      <c r="E285" s="86">
        <f t="shared" si="62"/>
        <v>30204.928908355796</v>
      </c>
      <c r="F285" s="87">
        <f t="shared" si="56"/>
        <v>0.8941564531385674</v>
      </c>
      <c r="G285" s="189">
        <f t="shared" si="63"/>
        <v>2218.1397649613773</v>
      </c>
      <c r="H285" s="189">
        <f t="shared" si="57"/>
        <v>13166.877644810736</v>
      </c>
      <c r="I285" s="189">
        <f t="shared" si="58"/>
        <v>69.785594599215429</v>
      </c>
      <c r="J285" s="88">
        <f t="shared" si="59"/>
        <v>414.24728954094275</v>
      </c>
      <c r="K285" s="189">
        <f t="shared" si="64"/>
        <v>-233.9571602613978</v>
      </c>
      <c r="L285" s="88">
        <f t="shared" si="60"/>
        <v>-1388.7697033116574</v>
      </c>
      <c r="M285" s="89">
        <f t="shared" si="65"/>
        <v>11778.107941499078</v>
      </c>
      <c r="N285" s="89">
        <f t="shared" si="66"/>
        <v>191074.56594149908</v>
      </c>
      <c r="O285" s="89">
        <f t="shared" si="67"/>
        <v>32189.111513055777</v>
      </c>
      <c r="P285" s="90">
        <f t="shared" si="61"/>
        <v>0.952894207019094</v>
      </c>
      <c r="Q285" s="227">
        <f>SUMIFS([1]sep25!$Q$7:$Q$363,[1]sep25!$B$7:$B$363,B285)</f>
        <v>1544.4545918828517</v>
      </c>
      <c r="R285" s="93">
        <f t="shared" si="68"/>
        <v>0.11012604792272933</v>
      </c>
      <c r="S285" s="93">
        <f t="shared" si="68"/>
        <v>0.10825588948620173</v>
      </c>
      <c r="T285" s="92">
        <v>5936</v>
      </c>
      <c r="U285" s="1">
        <f>SUMIFS([1]sep25!$U$7:$U$363,[1]sep25!$B$7:$B$363,B285)</f>
        <v>161510</v>
      </c>
      <c r="V285" s="1">
        <f>SUMIFS([1]sep25!$V$7:$V$363,[1]sep25!$B$7:$B$363,B285)</f>
        <v>27254.471819102262</v>
      </c>
      <c r="W285" s="196"/>
      <c r="X285" s="89">
        <v>0</v>
      </c>
      <c r="Y285" s="89">
        <f t="shared" si="69"/>
        <v>0</v>
      </c>
    </row>
    <row r="286" spans="2:28" ht="27.95" customHeight="1">
      <c r="B286" s="200">
        <v>4651</v>
      </c>
      <c r="C286" t="s">
        <v>313</v>
      </c>
      <c r="D286" s="1">
        <f>SUMIFS([1]sep25!$D$7:$D$363,[1]sep25!$B$7:$B$363,B286)</f>
        <v>215383.296</v>
      </c>
      <c r="E286" s="86">
        <f t="shared" si="62"/>
        <v>29460.169060320066</v>
      </c>
      <c r="F286" s="87">
        <f t="shared" si="56"/>
        <v>0.87210932877088099</v>
      </c>
      <c r="G286" s="189">
        <f t="shared" si="63"/>
        <v>2679.8908707435298</v>
      </c>
      <c r="H286" s="189">
        <f t="shared" si="57"/>
        <v>19592.682156005943</v>
      </c>
      <c r="I286" s="189">
        <f t="shared" si="58"/>
        <v>330.45154141172094</v>
      </c>
      <c r="J286" s="88">
        <f t="shared" si="59"/>
        <v>2415.9312192610919</v>
      </c>
      <c r="K286" s="189">
        <f t="shared" si="64"/>
        <v>26.708786551107721</v>
      </c>
      <c r="L286" s="88">
        <f t="shared" si="60"/>
        <v>195.26793847514855</v>
      </c>
      <c r="M286" s="89">
        <f t="shared" si="65"/>
        <v>19787.950094481093</v>
      </c>
      <c r="N286" s="89">
        <f t="shared" si="66"/>
        <v>235171.24609448109</v>
      </c>
      <c r="O286" s="89">
        <f t="shared" si="67"/>
        <v>32166.768717614701</v>
      </c>
      <c r="P286" s="90">
        <f t="shared" si="61"/>
        <v>0.95223279328806332</v>
      </c>
      <c r="Q286" s="227">
        <f>SUMIFS([1]sep25!$Q$7:$Q$363,[1]sep25!$B$7:$B$363,B286)</f>
        <v>2912.4228888048237</v>
      </c>
      <c r="R286" s="93">
        <f t="shared" si="68"/>
        <v>9.1725739658467115E-2</v>
      </c>
      <c r="S286" s="93">
        <f t="shared" si="68"/>
        <v>8.5752681309904766E-2</v>
      </c>
      <c r="T286" s="92">
        <v>7311</v>
      </c>
      <c r="U286" s="1">
        <f>SUMIFS([1]sep25!$U$7:$U$363,[1]sep25!$B$7:$B$363,B286)</f>
        <v>197287</v>
      </c>
      <c r="V286" s="1">
        <f>SUMIFS([1]sep25!$V$7:$V$363,[1]sep25!$B$7:$B$363,B286)</f>
        <v>27133.406684087473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0">
        <v>5001</v>
      </c>
      <c r="C287" t="s">
        <v>314</v>
      </c>
      <c r="D287" s="1">
        <f>SUMIFS([1]sep25!$D$7:$D$363,[1]sep25!$B$7:$B$363,B287)</f>
        <v>7280082.7520000003</v>
      </c>
      <c r="E287" s="86">
        <f t="shared" si="62"/>
        <v>33623.452793763106</v>
      </c>
      <c r="F287" s="87">
        <f t="shared" si="56"/>
        <v>0.99535500922918219</v>
      </c>
      <c r="G287" s="189">
        <f t="shared" si="63"/>
        <v>98.654956008844891</v>
      </c>
      <c r="H287" s="189">
        <f t="shared" si="57"/>
        <v>21360.573765123077</v>
      </c>
      <c r="I287" s="189">
        <f t="shared" si="58"/>
        <v>0</v>
      </c>
      <c r="J287" s="88">
        <f t="shared" si="59"/>
        <v>0</v>
      </c>
      <c r="K287" s="189">
        <f t="shared" si="64"/>
        <v>-303.74275486061322</v>
      </c>
      <c r="L287" s="88">
        <f t="shared" si="60"/>
        <v>-65765.77379691026</v>
      </c>
      <c r="M287" s="89">
        <f t="shared" si="65"/>
        <v>-44405.200031787186</v>
      </c>
      <c r="N287" s="89">
        <f t="shared" si="66"/>
        <v>7235677.5519682132</v>
      </c>
      <c r="O287" s="89">
        <f t="shared" si="67"/>
        <v>33418.364994911339</v>
      </c>
      <c r="P287" s="90">
        <f t="shared" si="61"/>
        <v>0.98928379550907519</v>
      </c>
      <c r="Q287" s="227">
        <f>SUMIFS([1]sep25!$Q$7:$Q$363,[1]sep25!$B$7:$B$363,B287)</f>
        <v>-12860.807458554053</v>
      </c>
      <c r="R287" s="93">
        <f t="shared" si="68"/>
        <v>7.6867137997771784E-2</v>
      </c>
      <c r="S287" s="93">
        <f t="shared" si="68"/>
        <v>6.7153758414967471E-2</v>
      </c>
      <c r="T287" s="92">
        <v>216518</v>
      </c>
      <c r="U287" s="1">
        <f>SUMIFS([1]sep25!$U$7:$U$363,[1]sep25!$B$7:$B$363,B287)</f>
        <v>6760428</v>
      </c>
      <c r="V287" s="1">
        <f>SUMIFS([1]sep25!$V$7:$V$363,[1]sep25!$B$7:$B$363,B287)</f>
        <v>31507.599095845078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0">
        <v>5006</v>
      </c>
      <c r="C288" t="s">
        <v>315</v>
      </c>
      <c r="D288" s="1">
        <f>SUMIFS([1]sep25!$D$7:$D$363,[1]sep25!$B$7:$B$363,B288)</f>
        <v>634550.04299999995</v>
      </c>
      <c r="E288" s="86">
        <f t="shared" si="62"/>
        <v>26369.267079454785</v>
      </c>
      <c r="F288" s="87">
        <f t="shared" si="56"/>
        <v>0.7806093632985267</v>
      </c>
      <c r="G288" s="189">
        <f t="shared" si="63"/>
        <v>4596.2500988800039</v>
      </c>
      <c r="H288" s="189">
        <f t="shared" si="57"/>
        <v>110604.16237944842</v>
      </c>
      <c r="I288" s="189">
        <f t="shared" si="58"/>
        <v>1412.2672347145692</v>
      </c>
      <c r="J288" s="88">
        <f t="shared" si="59"/>
        <v>33984.798736171397</v>
      </c>
      <c r="K288" s="189">
        <f t="shared" si="64"/>
        <v>1108.5244798539561</v>
      </c>
      <c r="L288" s="88">
        <f t="shared" si="60"/>
        <v>26675.533083205599</v>
      </c>
      <c r="M288" s="89">
        <f t="shared" si="65"/>
        <v>137279.69546265402</v>
      </c>
      <c r="N288" s="89">
        <f t="shared" si="66"/>
        <v>771829.73846265394</v>
      </c>
      <c r="O288" s="89">
        <f t="shared" si="67"/>
        <v>32074.041658188748</v>
      </c>
      <c r="P288" s="90">
        <f t="shared" si="61"/>
        <v>0.94948779432389274</v>
      </c>
      <c r="Q288" s="227">
        <f>SUMIFS([1]sep25!$Q$7:$Q$363,[1]sep25!$B$7:$B$363,B288)</f>
        <v>27870.367439142414</v>
      </c>
      <c r="R288" s="93">
        <f t="shared" si="68"/>
        <v>0.13618872853587341</v>
      </c>
      <c r="S288" s="93">
        <f t="shared" si="68"/>
        <v>0.1346778392692034</v>
      </c>
      <c r="T288" s="92">
        <v>24064</v>
      </c>
      <c r="U288" s="1">
        <f>SUMIFS([1]sep25!$U$7:$U$363,[1]sep25!$B$7:$B$363,B288)</f>
        <v>558490</v>
      </c>
      <c r="V288" s="1">
        <f>SUMIFS([1]sep25!$V$7:$V$363,[1]sep25!$B$7:$B$363,B288)</f>
        <v>23239.430758988015</v>
      </c>
      <c r="W288" s="196"/>
      <c r="X288" s="89">
        <v>0</v>
      </c>
      <c r="Y288" s="89">
        <f t="shared" si="69"/>
        <v>0</v>
      </c>
      <c r="Z288" s="1"/>
      <c r="AA288" s="1"/>
    </row>
    <row r="289" spans="2:25">
      <c r="B289" s="200">
        <v>5007</v>
      </c>
      <c r="C289" t="s">
        <v>316</v>
      </c>
      <c r="D289" s="1">
        <f>SUMIFS([1]sep25!$D$7:$D$363,[1]sep25!$B$7:$B$363,B289)</f>
        <v>431156.17700000003</v>
      </c>
      <c r="E289" s="86">
        <f t="shared" si="62"/>
        <v>28451.641612775507</v>
      </c>
      <c r="F289" s="87">
        <f t="shared" si="56"/>
        <v>0.84225389265562267</v>
      </c>
      <c r="G289" s="189">
        <f t="shared" si="63"/>
        <v>3305.1778882211561</v>
      </c>
      <c r="H289" s="189">
        <f t="shared" si="57"/>
        <v>50086.665718103402</v>
      </c>
      <c r="I289" s="189">
        <f t="shared" si="58"/>
        <v>683.43614805231641</v>
      </c>
      <c r="J289" s="88">
        <f t="shared" si="59"/>
        <v>10356.791387584804</v>
      </c>
      <c r="K289" s="189">
        <f t="shared" si="64"/>
        <v>379.69339319170319</v>
      </c>
      <c r="L289" s="88">
        <f t="shared" si="60"/>
        <v>5753.8736804270702</v>
      </c>
      <c r="M289" s="89">
        <f t="shared" si="65"/>
        <v>55840.539398530469</v>
      </c>
      <c r="N289" s="89">
        <f t="shared" si="66"/>
        <v>486996.71639853052</v>
      </c>
      <c r="O289" s="89">
        <f t="shared" si="67"/>
        <v>32136.51289418837</v>
      </c>
      <c r="P289" s="90">
        <f t="shared" si="61"/>
        <v>0.95133713020460575</v>
      </c>
      <c r="Q289" s="227">
        <f>SUMIFS([1]sep25!$Q$7:$Q$363,[1]sep25!$B$7:$B$363,B289)</f>
        <v>10315.895284287806</v>
      </c>
      <c r="R289" s="90">
        <f t="shared" si="68"/>
        <v>0.1559642692447934</v>
      </c>
      <c r="S289" s="90">
        <f t="shared" si="68"/>
        <v>0.15054830889660947</v>
      </c>
      <c r="T289" s="92">
        <v>15154</v>
      </c>
      <c r="U289" s="1">
        <f>SUMIFS([1]sep25!$U$7:$U$363,[1]sep25!$B$7:$B$363,B289)</f>
        <v>372984</v>
      </c>
      <c r="V289" s="1">
        <f>SUMIFS([1]sep25!$V$7:$V$363,[1]sep25!$B$7:$B$363,B289)</f>
        <v>24728.767486574288</v>
      </c>
      <c r="W289" s="196"/>
      <c r="X289" s="89">
        <v>0</v>
      </c>
      <c r="Y289" s="89">
        <f t="shared" si="69"/>
        <v>0</v>
      </c>
    </row>
    <row r="290" spans="2:25">
      <c r="B290" s="200">
        <v>5014</v>
      </c>
      <c r="C290" t="s">
        <v>317</v>
      </c>
      <c r="D290" s="1">
        <f>SUMIFS([1]sep25!$D$7:$D$363,[1]sep25!$B$7:$B$363,B290)</f>
        <v>482995.79700000002</v>
      </c>
      <c r="E290" s="86">
        <f t="shared" si="62"/>
        <v>85410.397347480117</v>
      </c>
      <c r="F290" s="87">
        <f t="shared" si="56"/>
        <v>2.5284038305500434</v>
      </c>
      <c r="G290" s="189">
        <f t="shared" si="63"/>
        <v>-32009.250667295702</v>
      </c>
      <c r="H290" s="189">
        <f t="shared" si="57"/>
        <v>-181012.31252355719</v>
      </c>
      <c r="I290" s="189">
        <f t="shared" si="58"/>
        <v>0</v>
      </c>
      <c r="J290" s="88">
        <f t="shared" si="59"/>
        <v>0</v>
      </c>
      <c r="K290" s="189">
        <f t="shared" si="64"/>
        <v>-303.74275486061322</v>
      </c>
      <c r="L290" s="88">
        <f t="shared" si="60"/>
        <v>-1717.6652787367677</v>
      </c>
      <c r="M290" s="89">
        <f t="shared" si="65"/>
        <v>-182729.97780229396</v>
      </c>
      <c r="N290" s="89">
        <f t="shared" si="66"/>
        <v>300265.81919770606</v>
      </c>
      <c r="O290" s="89">
        <f t="shared" si="67"/>
        <v>53097.403925323793</v>
      </c>
      <c r="P290" s="90">
        <f t="shared" si="61"/>
        <v>1.5718423476110026</v>
      </c>
      <c r="Q290" s="227">
        <f>SUMIFS([1]sep25!$Q$7:$Q$363,[1]sep25!$B$7:$B$363,B290)</f>
        <v>-112617.33424067359</v>
      </c>
      <c r="R290" s="90">
        <f t="shared" si="68"/>
        <v>1.0238921796628493</v>
      </c>
      <c r="S290" s="90">
        <f t="shared" si="68"/>
        <v>0.9515975341647247</v>
      </c>
      <c r="T290" s="92">
        <v>5655</v>
      </c>
      <c r="U290" s="1">
        <f>SUMIFS([1]sep25!$U$7:$U$363,[1]sep25!$B$7:$B$363,B290)</f>
        <v>238647</v>
      </c>
      <c r="V290" s="1">
        <f>SUMIFS([1]sep25!$V$7:$V$363,[1]sep25!$B$7:$B$363,B290)</f>
        <v>43764.349899138091</v>
      </c>
      <c r="W290" s="196"/>
      <c r="X290" s="89">
        <v>0</v>
      </c>
      <c r="Y290" s="89">
        <f t="shared" si="69"/>
        <v>0</v>
      </c>
    </row>
    <row r="291" spans="2:25" s="202" customFormat="1">
      <c r="B291" s="201">
        <v>5020</v>
      </c>
      <c r="C291" s="202" t="s">
        <v>318</v>
      </c>
      <c r="D291" s="213">
        <f>SUMIFS([1]sep25!$D$7:$D$363,[1]sep25!$B$7:$B$363,B291)</f>
        <v>25434.996999999999</v>
      </c>
      <c r="E291" s="214">
        <f t="shared" si="62"/>
        <v>28546.573512906845</v>
      </c>
      <c r="F291" s="215">
        <f t="shared" si="56"/>
        <v>0.8450641615150094</v>
      </c>
      <c r="G291" s="216">
        <f t="shared" si="63"/>
        <v>3246.3201101397267</v>
      </c>
      <c r="H291" s="216">
        <f t="shared" si="57"/>
        <v>2892.4712181344962</v>
      </c>
      <c r="I291" s="216">
        <f t="shared" si="58"/>
        <v>650.20998300634812</v>
      </c>
      <c r="J291" s="217">
        <f t="shared" si="59"/>
        <v>579.3370948586562</v>
      </c>
      <c r="K291" s="216">
        <f t="shared" si="64"/>
        <v>346.46722814573491</v>
      </c>
      <c r="L291" s="217">
        <f t="shared" si="60"/>
        <v>308.70230027784976</v>
      </c>
      <c r="M291" s="218">
        <f t="shared" si="65"/>
        <v>3201.1735184123459</v>
      </c>
      <c r="N291" s="218">
        <f t="shared" si="66"/>
        <v>28636.170518412346</v>
      </c>
      <c r="O291" s="218">
        <f t="shared" si="67"/>
        <v>32139.360851192308</v>
      </c>
      <c r="P291" s="219">
        <f t="shared" si="61"/>
        <v>0.95142143827038728</v>
      </c>
      <c r="Q291" s="236">
        <f>SUMIFS([1]sep25!$Q$7:$Q$363,[1]sep25!$B$7:$B$363,B291)</f>
        <v>1053.0666264854458</v>
      </c>
      <c r="R291" s="219">
        <f t="shared" si="68"/>
        <v>0.22495651126950489</v>
      </c>
      <c r="S291" s="219">
        <f t="shared" si="68"/>
        <v>0.2345801875645514</v>
      </c>
      <c r="T291" s="237">
        <v>891</v>
      </c>
      <c r="U291" s="1">
        <f>SUMIFS([1]sep25!$U$7:$U$363,[1]sep25!$B$7:$B$363,B291)</f>
        <v>20764</v>
      </c>
      <c r="V291" s="1">
        <f>SUMIFS([1]sep25!$V$7:$V$363,[1]sep25!$B$7:$B$363,B291)</f>
        <v>23122.494432071271</v>
      </c>
      <c r="W291" s="220"/>
      <c r="X291" s="218">
        <v>0</v>
      </c>
      <c r="Y291" s="218">
        <f t="shared" si="69"/>
        <v>0</v>
      </c>
    </row>
    <row r="292" spans="2:25">
      <c r="B292" s="200">
        <v>5021</v>
      </c>
      <c r="C292" t="s">
        <v>319</v>
      </c>
      <c r="D292" s="1">
        <f>SUMIFS([1]sep25!$D$7:$D$363,[1]sep25!$B$7:$B$363,B292)</f>
        <v>204904.60699999999</v>
      </c>
      <c r="E292" s="86">
        <f t="shared" si="62"/>
        <v>27659.909152267817</v>
      </c>
      <c r="F292" s="87">
        <f t="shared" si="56"/>
        <v>0.81881623813009308</v>
      </c>
      <c r="G292" s="189">
        <f t="shared" si="63"/>
        <v>3796.052013735924</v>
      </c>
      <c r="H292" s="189">
        <f t="shared" si="57"/>
        <v>28121.153317755725</v>
      </c>
      <c r="I292" s="189">
        <f t="shared" si="58"/>
        <v>960.54250923000791</v>
      </c>
      <c r="J292" s="88">
        <f t="shared" si="59"/>
        <v>7115.6989083758981</v>
      </c>
      <c r="K292" s="189">
        <f t="shared" si="64"/>
        <v>656.79975436939469</v>
      </c>
      <c r="L292" s="88">
        <f t="shared" si="60"/>
        <v>4865.5725803684763</v>
      </c>
      <c r="M292" s="89">
        <f t="shared" si="65"/>
        <v>32986.725898124205</v>
      </c>
      <c r="N292" s="89">
        <f t="shared" si="66"/>
        <v>237891.33289812418</v>
      </c>
      <c r="O292" s="89">
        <f t="shared" si="67"/>
        <v>32112.760920373134</v>
      </c>
      <c r="P292" s="90">
        <f t="shared" si="61"/>
        <v>0.95063400056883962</v>
      </c>
      <c r="Q292" s="227">
        <f>SUMIFS([1]sep25!$Q$7:$Q$363,[1]sep25!$B$7:$B$363,B292)</f>
        <v>6286.1538932931544</v>
      </c>
      <c r="R292" s="90">
        <f t="shared" si="68"/>
        <v>0.11364225658305926</v>
      </c>
      <c r="S292" s="90">
        <f t="shared" si="68"/>
        <v>0.11078599269603476</v>
      </c>
      <c r="T292" s="92">
        <v>7408</v>
      </c>
      <c r="U292" s="1">
        <f>SUMIFS([1]sep25!$U$7:$U$363,[1]sep25!$B$7:$B$363,B292)</f>
        <v>183995</v>
      </c>
      <c r="V292" s="1">
        <f>SUMIFS([1]sep25!$V$7:$V$363,[1]sep25!$B$7:$B$363,B292)</f>
        <v>24901.204493165515</v>
      </c>
      <c r="W292" s="196"/>
      <c r="X292" s="89">
        <v>0</v>
      </c>
      <c r="Y292" s="89">
        <f t="shared" si="69"/>
        <v>0</v>
      </c>
    </row>
    <row r="293" spans="2:25">
      <c r="B293" s="200">
        <v>5022</v>
      </c>
      <c r="C293" t="s">
        <v>320</v>
      </c>
      <c r="D293" s="1">
        <f>SUMIFS([1]sep25!$D$7:$D$363,[1]sep25!$B$7:$B$363,B293)</f>
        <v>67922.107000000004</v>
      </c>
      <c r="E293" s="86">
        <f t="shared" si="62"/>
        <v>27028.295662554719</v>
      </c>
      <c r="F293" s="87">
        <f t="shared" si="56"/>
        <v>0.80011858519305523</v>
      </c>
      <c r="G293" s="189">
        <f t="shared" si="63"/>
        <v>4187.6523773580448</v>
      </c>
      <c r="H293" s="189">
        <f t="shared" si="57"/>
        <v>10523.570424300766</v>
      </c>
      <c r="I293" s="189">
        <f t="shared" si="58"/>
        <v>1181.6072306295921</v>
      </c>
      <c r="J293" s="88">
        <f t="shared" si="59"/>
        <v>2969.3789705721647</v>
      </c>
      <c r="K293" s="189">
        <f t="shared" si="64"/>
        <v>877.86447576897888</v>
      </c>
      <c r="L293" s="88">
        <f t="shared" si="60"/>
        <v>2206.073427607444</v>
      </c>
      <c r="M293" s="89">
        <f t="shared" si="65"/>
        <v>12729.643851908209</v>
      </c>
      <c r="N293" s="89">
        <f t="shared" si="66"/>
        <v>80651.750851908218</v>
      </c>
      <c r="O293" s="89">
        <f t="shared" si="67"/>
        <v>32093.81251568174</v>
      </c>
      <c r="P293" s="90">
        <f t="shared" si="61"/>
        <v>0.95007307098072846</v>
      </c>
      <c r="Q293" s="227">
        <f>SUMIFS([1]sep25!$Q$7:$Q$363,[1]sep25!$B$7:$B$363,B293)</f>
        <v>4382.4360086508714</v>
      </c>
      <c r="R293" s="90">
        <f t="shared" si="68"/>
        <v>0.16602473777274215</v>
      </c>
      <c r="S293" s="90">
        <f t="shared" si="68"/>
        <v>0.15256882157878707</v>
      </c>
      <c r="T293" s="92">
        <v>2513</v>
      </c>
      <c r="U293" s="1">
        <f>SUMIFS([1]sep25!$U$7:$U$363,[1]sep25!$B$7:$B$363,B293)</f>
        <v>58251</v>
      </c>
      <c r="V293" s="1">
        <f>SUMIFS([1]sep25!$V$7:$V$363,[1]sep25!$B$7:$B$363,B293)</f>
        <v>23450.483091787439</v>
      </c>
      <c r="W293" s="196"/>
      <c r="X293" s="89">
        <v>0</v>
      </c>
      <c r="Y293" s="89">
        <f t="shared" si="69"/>
        <v>0</v>
      </c>
    </row>
    <row r="294" spans="2:25">
      <c r="B294" s="200">
        <v>5025</v>
      </c>
      <c r="C294" t="s">
        <v>321</v>
      </c>
      <c r="D294" s="1">
        <f>SUMIFS([1]sep25!$D$7:$D$363,[1]sep25!$B$7:$B$363,B294)</f>
        <v>160677.34700000001</v>
      </c>
      <c r="E294" s="86">
        <f t="shared" si="62"/>
        <v>28283.285865164587</v>
      </c>
      <c r="F294" s="87">
        <f t="shared" si="56"/>
        <v>0.83727005777867225</v>
      </c>
      <c r="G294" s="189">
        <f t="shared" si="63"/>
        <v>3409.5584517399266</v>
      </c>
      <c r="H294" s="189">
        <f t="shared" si="57"/>
        <v>19369.701564334522</v>
      </c>
      <c r="I294" s="189">
        <f t="shared" si="58"/>
        <v>742.36065971613834</v>
      </c>
      <c r="J294" s="88">
        <f t="shared" si="59"/>
        <v>4217.3509078473817</v>
      </c>
      <c r="K294" s="189">
        <f t="shared" si="64"/>
        <v>438.61790485552513</v>
      </c>
      <c r="L294" s="88">
        <f t="shared" si="60"/>
        <v>2491.7883174842382</v>
      </c>
      <c r="M294" s="89">
        <f t="shared" si="65"/>
        <v>21861.489881818761</v>
      </c>
      <c r="N294" s="89">
        <f t="shared" si="66"/>
        <v>182538.83688181877</v>
      </c>
      <c r="O294" s="89">
        <f t="shared" si="67"/>
        <v>32131.462221760037</v>
      </c>
      <c r="P294" s="90">
        <f t="shared" si="61"/>
        <v>0.95118761515829697</v>
      </c>
      <c r="Q294" s="227">
        <f>SUMIFS([1]sep25!$Q$7:$Q$363,[1]sep25!$B$7:$B$363,B294)</f>
        <v>3319.8273405991022</v>
      </c>
      <c r="R294" s="90">
        <f t="shared" si="68"/>
        <v>9.6998340957192661E-2</v>
      </c>
      <c r="S294" s="90">
        <f t="shared" si="68"/>
        <v>9.7770739014546859E-2</v>
      </c>
      <c r="T294" s="92">
        <v>5681</v>
      </c>
      <c r="U294" s="1">
        <f>SUMIFS([1]sep25!$U$7:$U$363,[1]sep25!$B$7:$B$363,B294)</f>
        <v>146470</v>
      </c>
      <c r="V294" s="1">
        <f>SUMIFS([1]sep25!$V$7:$V$363,[1]sep25!$B$7:$B$363,B294)</f>
        <v>25764.29199648197</v>
      </c>
      <c r="W294" s="196"/>
      <c r="X294" s="89">
        <v>0</v>
      </c>
      <c r="Y294" s="89">
        <f t="shared" si="69"/>
        <v>0</v>
      </c>
    </row>
    <row r="295" spans="2:25">
      <c r="B295" s="200">
        <v>5026</v>
      </c>
      <c r="C295" t="s">
        <v>322</v>
      </c>
      <c r="D295" s="1">
        <f>SUMIFS([1]sep25!$D$7:$D$363,[1]sep25!$B$7:$B$363,B295)</f>
        <v>51208.434999999998</v>
      </c>
      <c r="E295" s="86">
        <f t="shared" si="62"/>
        <v>25004.11865234375</v>
      </c>
      <c r="F295" s="87">
        <f t="shared" si="56"/>
        <v>0.74019687700210579</v>
      </c>
      <c r="G295" s="189">
        <f t="shared" si="63"/>
        <v>5442.6421236888455</v>
      </c>
      <c r="H295" s="189">
        <f t="shared" si="57"/>
        <v>11146.531069314755</v>
      </c>
      <c r="I295" s="189">
        <f t="shared" si="58"/>
        <v>1890.0691842034314</v>
      </c>
      <c r="J295" s="88">
        <f t="shared" si="59"/>
        <v>3870.8616892486275</v>
      </c>
      <c r="K295" s="189">
        <f t="shared" si="64"/>
        <v>1586.3264293428183</v>
      </c>
      <c r="L295" s="88">
        <f t="shared" si="60"/>
        <v>3248.7965272940919</v>
      </c>
      <c r="M295" s="89">
        <f t="shared" si="65"/>
        <v>14395.327596608848</v>
      </c>
      <c r="N295" s="89">
        <f t="shared" si="66"/>
        <v>65603.762596608838</v>
      </c>
      <c r="O295" s="89">
        <f t="shared" si="67"/>
        <v>32033.08720537541</v>
      </c>
      <c r="P295" s="90">
        <f t="shared" si="61"/>
        <v>0.94827541973499996</v>
      </c>
      <c r="Q295" s="227">
        <f>SUMIFS([1]sep25!$Q$7:$Q$363,[1]sep25!$B$7:$B$363,B295)</f>
        <v>2923.462016309988</v>
      </c>
      <c r="R295" s="90">
        <f t="shared" si="68"/>
        <v>0.16576217360621026</v>
      </c>
      <c r="S295" s="90">
        <f t="shared" si="68"/>
        <v>0.15836231605890541</v>
      </c>
      <c r="T295" s="92">
        <v>2048</v>
      </c>
      <c r="U295" s="1">
        <f>SUMIFS([1]sep25!$U$7:$U$363,[1]sep25!$B$7:$B$363,B295)</f>
        <v>43927</v>
      </c>
      <c r="V295" s="1">
        <f>SUMIFS([1]sep25!$V$7:$V$363,[1]sep25!$B$7:$B$363,B295)</f>
        <v>21585.749385749383</v>
      </c>
      <c r="W295" s="196"/>
      <c r="X295" s="89">
        <v>0</v>
      </c>
      <c r="Y295" s="89">
        <f t="shared" si="69"/>
        <v>0</v>
      </c>
    </row>
    <row r="296" spans="2:25">
      <c r="B296" s="200">
        <v>5027</v>
      </c>
      <c r="C296" t="s">
        <v>323</v>
      </c>
      <c r="D296" s="1">
        <f>SUMIFS([1]sep25!$D$7:$D$363,[1]sep25!$B$7:$B$363,B296)</f>
        <v>158669.649</v>
      </c>
      <c r="E296" s="86">
        <f t="shared" si="62"/>
        <v>25837.754274548122</v>
      </c>
      <c r="F296" s="87">
        <f t="shared" si="56"/>
        <v>0.76487499074380105</v>
      </c>
      <c r="G296" s="189">
        <f t="shared" si="63"/>
        <v>4925.7880379221351</v>
      </c>
      <c r="H296" s="189">
        <f t="shared" si="57"/>
        <v>30249.264340879832</v>
      </c>
      <c r="I296" s="189">
        <f t="shared" si="58"/>
        <v>1598.2967164319011</v>
      </c>
      <c r="J296" s="88">
        <f t="shared" si="59"/>
        <v>9815.1401356083043</v>
      </c>
      <c r="K296" s="189">
        <f t="shared" si="64"/>
        <v>1294.5539615712878</v>
      </c>
      <c r="L296" s="88">
        <f t="shared" si="60"/>
        <v>7949.8558780092781</v>
      </c>
      <c r="M296" s="89">
        <f t="shared" si="65"/>
        <v>38199.120218889111</v>
      </c>
      <c r="N296" s="89">
        <f t="shared" si="66"/>
        <v>196868.76921888912</v>
      </c>
      <c r="O296" s="89">
        <f t="shared" si="67"/>
        <v>32058.096274041545</v>
      </c>
      <c r="P296" s="90">
        <f t="shared" si="61"/>
        <v>0.94901576314725089</v>
      </c>
      <c r="Q296" s="227">
        <f>SUMIFS([1]sep25!$Q$7:$Q$363,[1]sep25!$B$7:$B$363,B296)</f>
        <v>7889.5491129148249</v>
      </c>
      <c r="R296" s="90">
        <f t="shared" si="68"/>
        <v>0.18441121934833729</v>
      </c>
      <c r="S296" s="90">
        <f t="shared" si="68"/>
        <v>0.18421834991024119</v>
      </c>
      <c r="T296" s="92">
        <v>6141</v>
      </c>
      <c r="U296" s="1">
        <f>SUMIFS([1]sep25!$U$7:$U$363,[1]sep25!$B$7:$B$363,B296)</f>
        <v>133965</v>
      </c>
      <c r="V296" s="1">
        <f>SUMIFS([1]sep25!$V$7:$V$363,[1]sep25!$B$7:$B$363,B296)</f>
        <v>21818.403908794789</v>
      </c>
      <c r="W296" s="196"/>
      <c r="X296" s="89">
        <v>0</v>
      </c>
      <c r="Y296" s="89">
        <f t="shared" si="69"/>
        <v>0</v>
      </c>
    </row>
    <row r="297" spans="2:25">
      <c r="B297" s="200">
        <v>5028</v>
      </c>
      <c r="C297" t="s">
        <v>324</v>
      </c>
      <c r="D297" s="1">
        <f>SUMIFS([1]sep25!$D$7:$D$363,[1]sep25!$B$7:$B$363,B297)</f>
        <v>490268.35100000002</v>
      </c>
      <c r="E297" s="86">
        <f t="shared" si="62"/>
        <v>27524.60986975073</v>
      </c>
      <c r="F297" s="87">
        <f t="shared" si="56"/>
        <v>0.81481097372656697</v>
      </c>
      <c r="G297" s="189">
        <f t="shared" si="63"/>
        <v>3879.9375688965183</v>
      </c>
      <c r="H297" s="189">
        <f t="shared" si="57"/>
        <v>69109.447977184784</v>
      </c>
      <c r="I297" s="189">
        <f t="shared" si="58"/>
        <v>1007.8972581109887</v>
      </c>
      <c r="J297" s="88">
        <f t="shared" si="59"/>
        <v>17952.665961472929</v>
      </c>
      <c r="K297" s="189">
        <f t="shared" si="64"/>
        <v>704.15450325037546</v>
      </c>
      <c r="L297" s="88">
        <f t="shared" si="60"/>
        <v>12542.400011895688</v>
      </c>
      <c r="M297" s="89">
        <f t="shared" si="65"/>
        <v>81651.847989080474</v>
      </c>
      <c r="N297" s="89">
        <f t="shared" si="66"/>
        <v>571920.1989890805</v>
      </c>
      <c r="O297" s="89">
        <f t="shared" si="67"/>
        <v>32108.701941897627</v>
      </c>
      <c r="P297" s="90">
        <f t="shared" si="61"/>
        <v>0.950513842636734</v>
      </c>
      <c r="Q297" s="227">
        <f>SUMIFS([1]sep25!$Q$7:$Q$363,[1]sep25!$B$7:$B$363,B297)</f>
        <v>17050.1110836687</v>
      </c>
      <c r="R297" s="90">
        <f t="shared" si="68"/>
        <v>0.13639563631137819</v>
      </c>
      <c r="S297" s="90">
        <f t="shared" si="68"/>
        <v>0.12031817727530865</v>
      </c>
      <c r="T297" s="92">
        <v>17812</v>
      </c>
      <c r="U297" s="1">
        <f>SUMIFS([1]sep25!$U$7:$U$363,[1]sep25!$B$7:$B$363,B297)</f>
        <v>431424</v>
      </c>
      <c r="V297" s="1">
        <f>SUMIFS([1]sep25!$V$7:$V$363,[1]sep25!$B$7:$B$363,B297)</f>
        <v>24568.564920273351</v>
      </c>
      <c r="W297" s="196"/>
      <c r="X297" s="89">
        <v>0</v>
      </c>
      <c r="Y297" s="89">
        <f t="shared" si="69"/>
        <v>0</v>
      </c>
    </row>
    <row r="298" spans="2:25">
      <c r="B298" s="200">
        <v>5029</v>
      </c>
      <c r="C298" t="s">
        <v>325</v>
      </c>
      <c r="D298" s="1">
        <f>SUMIFS([1]sep25!$D$7:$D$363,[1]sep25!$B$7:$B$363,B298)</f>
        <v>230447.51800000001</v>
      </c>
      <c r="E298" s="86">
        <f t="shared" si="62"/>
        <v>27044.656495716466</v>
      </c>
      <c r="F298" s="87">
        <f t="shared" si="56"/>
        <v>0.80060291490608604</v>
      </c>
      <c r="G298" s="189">
        <f t="shared" si="63"/>
        <v>4177.5086607977619</v>
      </c>
      <c r="H298" s="189">
        <f t="shared" si="57"/>
        <v>35596.551298657731</v>
      </c>
      <c r="I298" s="189">
        <f t="shared" si="58"/>
        <v>1175.8809390229808</v>
      </c>
      <c r="J298" s="88">
        <f t="shared" si="59"/>
        <v>10019.681481414818</v>
      </c>
      <c r="K298" s="189">
        <f t="shared" si="64"/>
        <v>872.13818416236757</v>
      </c>
      <c r="L298" s="88">
        <f t="shared" si="60"/>
        <v>7431.4894672475339</v>
      </c>
      <c r="M298" s="89">
        <f t="shared" si="65"/>
        <v>43028.040765905265</v>
      </c>
      <c r="N298" s="89">
        <f t="shared" si="66"/>
        <v>273475.55876590527</v>
      </c>
      <c r="O298" s="89">
        <f t="shared" si="67"/>
        <v>32094.303340676597</v>
      </c>
      <c r="P298" s="90">
        <f t="shared" si="61"/>
        <v>0.95008760087211952</v>
      </c>
      <c r="Q298" s="227">
        <f>SUMIFS([1]sep25!$Q$7:$Q$363,[1]sep25!$B$7:$B$363,B298)</f>
        <v>8576.1503048961822</v>
      </c>
      <c r="R298" s="90">
        <f t="shared" si="68"/>
        <v>0.12831173956257563</v>
      </c>
      <c r="S298" s="90">
        <f t="shared" si="68"/>
        <v>0.12341236925817296</v>
      </c>
      <c r="T298" s="92">
        <v>8521</v>
      </c>
      <c r="U298" s="1">
        <f>SUMIFS([1]sep25!$U$7:$U$363,[1]sep25!$B$7:$B$363,B298)</f>
        <v>204241</v>
      </c>
      <c r="V298" s="1">
        <f>SUMIFS([1]sep25!$V$7:$V$363,[1]sep25!$B$7:$B$363,B298)</f>
        <v>24073.668081093823</v>
      </c>
      <c r="W298" s="196"/>
      <c r="X298" s="89">
        <v>0</v>
      </c>
      <c r="Y298" s="89">
        <f t="shared" si="69"/>
        <v>0</v>
      </c>
    </row>
    <row r="299" spans="2:25">
      <c r="B299" s="200">
        <v>5031</v>
      </c>
      <c r="C299" t="s">
        <v>326</v>
      </c>
      <c r="D299" s="1">
        <f>SUMIFS([1]sep25!$D$7:$D$363,[1]sep25!$B$7:$B$363,B299)</f>
        <v>470375.92099999997</v>
      </c>
      <c r="E299" s="86">
        <f t="shared" si="62"/>
        <v>31310.385475604071</v>
      </c>
      <c r="F299" s="87">
        <f t="shared" si="56"/>
        <v>0.9268812818004224</v>
      </c>
      <c r="G299" s="189">
        <f t="shared" si="63"/>
        <v>1532.756693267447</v>
      </c>
      <c r="H299" s="189">
        <f t="shared" si="57"/>
        <v>23026.603802956855</v>
      </c>
      <c r="I299" s="189">
        <f t="shared" si="58"/>
        <v>0</v>
      </c>
      <c r="J299" s="88">
        <f t="shared" si="59"/>
        <v>0</v>
      </c>
      <c r="K299" s="189">
        <f t="shared" si="64"/>
        <v>-303.74275486061322</v>
      </c>
      <c r="L299" s="88">
        <f t="shared" si="60"/>
        <v>-4563.1274062709917</v>
      </c>
      <c r="M299" s="89">
        <f t="shared" si="65"/>
        <v>18463.476396685863</v>
      </c>
      <c r="N299" s="89">
        <f t="shared" si="66"/>
        <v>488839.39739668585</v>
      </c>
      <c r="O299" s="89">
        <f t="shared" si="67"/>
        <v>32539.39941401091</v>
      </c>
      <c r="P299" s="90">
        <f t="shared" si="61"/>
        <v>0.96326377908614658</v>
      </c>
      <c r="Q299" s="227">
        <f>SUMIFS([1]sep25!$Q$7:$Q$363,[1]sep25!$B$7:$B$363,B299)</f>
        <v>3560.6940441734096</v>
      </c>
      <c r="R299" s="90">
        <f t="shared" si="68"/>
        <v>0.11242321782049426</v>
      </c>
      <c r="S299" s="90">
        <f t="shared" si="68"/>
        <v>9.4651696002154409E-2</v>
      </c>
      <c r="T299" s="92">
        <v>15023</v>
      </c>
      <c r="U299" s="1">
        <f>SUMIFS([1]sep25!$U$7:$U$363,[1]sep25!$B$7:$B$363,B299)</f>
        <v>422839</v>
      </c>
      <c r="V299" s="1">
        <f>SUMIFS([1]sep25!$V$7:$V$363,[1]sep25!$B$7:$B$363,B299)</f>
        <v>28603.057566123251</v>
      </c>
      <c r="W299" s="196"/>
      <c r="X299" s="89">
        <v>0</v>
      </c>
      <c r="Y299" s="89">
        <f t="shared" si="69"/>
        <v>0</v>
      </c>
    </row>
    <row r="300" spans="2:25">
      <c r="B300" s="200">
        <v>5032</v>
      </c>
      <c r="C300" t="s">
        <v>327</v>
      </c>
      <c r="D300" s="1">
        <f>SUMIFS([1]sep25!$D$7:$D$363,[1]sep25!$B$7:$B$363,B300)</f>
        <v>115637.06600000001</v>
      </c>
      <c r="E300" s="86">
        <f t="shared" si="62"/>
        <v>27317.993385305934</v>
      </c>
      <c r="F300" s="87">
        <f t="shared" si="56"/>
        <v>0.80869450632975048</v>
      </c>
      <c r="G300" s="189">
        <f t="shared" si="63"/>
        <v>4008.0397892522919</v>
      </c>
      <c r="H300" s="189">
        <f t="shared" si="57"/>
        <v>16966.032427904953</v>
      </c>
      <c r="I300" s="189">
        <f t="shared" si="58"/>
        <v>1080.2130276666671</v>
      </c>
      <c r="J300" s="88">
        <f t="shared" si="59"/>
        <v>4572.5417461130019</v>
      </c>
      <c r="K300" s="189">
        <f t="shared" si="64"/>
        <v>776.47027280605391</v>
      </c>
      <c r="L300" s="88">
        <f t="shared" si="60"/>
        <v>3286.7986647880261</v>
      </c>
      <c r="M300" s="89">
        <f t="shared" si="65"/>
        <v>20252.831092692977</v>
      </c>
      <c r="N300" s="89">
        <f t="shared" si="66"/>
        <v>135889.89709269299</v>
      </c>
      <c r="O300" s="89">
        <f t="shared" si="67"/>
        <v>32102.503447364277</v>
      </c>
      <c r="P300" s="90">
        <f t="shared" si="61"/>
        <v>0.95033034861482935</v>
      </c>
      <c r="Q300" s="227">
        <f>SUMIFS([1]sep25!$Q$7:$Q$363,[1]sep25!$B$7:$B$363,B300)</f>
        <v>4031.704257309626</v>
      </c>
      <c r="R300" s="90">
        <f t="shared" si="68"/>
        <v>0.13509890649233372</v>
      </c>
      <c r="S300" s="90">
        <f t="shared" si="68"/>
        <v>0.13054027634577819</v>
      </c>
      <c r="T300" s="92">
        <v>4233</v>
      </c>
      <c r="U300" s="1">
        <f>SUMIFS([1]sep25!$U$7:$U$363,[1]sep25!$B$7:$B$363,B300)</f>
        <v>101874</v>
      </c>
      <c r="V300" s="1">
        <f>SUMIFS([1]sep25!$V$7:$V$363,[1]sep25!$B$7:$B$363,B300)</f>
        <v>24163.662239089186</v>
      </c>
      <c r="W300" s="196"/>
      <c r="X300" s="89">
        <v>0</v>
      </c>
      <c r="Y300" s="89">
        <f t="shared" si="69"/>
        <v>0</v>
      </c>
    </row>
    <row r="301" spans="2:25">
      <c r="B301" s="200">
        <v>5033</v>
      </c>
      <c r="C301" t="s">
        <v>328</v>
      </c>
      <c r="D301" s="1">
        <f>SUMIFS([1]sep25!$D$7:$D$363,[1]sep25!$B$7:$B$363,B301)</f>
        <v>36828.637000000002</v>
      </c>
      <c r="E301" s="86">
        <f t="shared" si="62"/>
        <v>46855.77226463105</v>
      </c>
      <c r="F301" s="87">
        <f t="shared" si="56"/>
        <v>1.387071337407481</v>
      </c>
      <c r="G301" s="189">
        <f t="shared" si="63"/>
        <v>-8105.3831159292804</v>
      </c>
      <c r="H301" s="189">
        <f t="shared" si="57"/>
        <v>-6370.8311291204145</v>
      </c>
      <c r="I301" s="189">
        <f t="shared" si="58"/>
        <v>0</v>
      </c>
      <c r="J301" s="88">
        <f t="shared" si="59"/>
        <v>0</v>
      </c>
      <c r="K301" s="189">
        <f t="shared" si="64"/>
        <v>-303.74275486061322</v>
      </c>
      <c r="L301" s="88">
        <f t="shared" si="60"/>
        <v>-238.74180532044198</v>
      </c>
      <c r="M301" s="89">
        <f t="shared" si="65"/>
        <v>-6609.5729344408564</v>
      </c>
      <c r="N301" s="89">
        <f t="shared" si="66"/>
        <v>30219.064065559145</v>
      </c>
      <c r="O301" s="89">
        <f t="shared" si="67"/>
        <v>38446.646393841147</v>
      </c>
      <c r="P301" s="90">
        <f t="shared" si="61"/>
        <v>1.1381360002168286</v>
      </c>
      <c r="Q301" s="227">
        <f>SUMIFS([1]sep25!$Q$7:$Q$363,[1]sep25!$B$7:$B$363,B301)</f>
        <v>350.89296610265865</v>
      </c>
      <c r="R301" s="90">
        <f t="shared" si="68"/>
        <v>9.0346596796636841E-2</v>
      </c>
      <c r="S301" s="90">
        <f t="shared" si="68"/>
        <v>7.23128744577613E-2</v>
      </c>
      <c r="T301" s="92">
        <v>786</v>
      </c>
      <c r="U301" s="1">
        <f>SUMIFS([1]sep25!$U$7:$U$363,[1]sep25!$B$7:$B$363,B301)</f>
        <v>33777</v>
      </c>
      <c r="V301" s="1">
        <f>SUMIFS([1]sep25!$V$7:$V$363,[1]sep25!$B$7:$B$363,B301)</f>
        <v>43695.989650711512</v>
      </c>
      <c r="W301" s="196"/>
      <c r="X301" s="89">
        <v>0</v>
      </c>
      <c r="Y301" s="89">
        <f t="shared" si="69"/>
        <v>0</v>
      </c>
    </row>
    <row r="302" spans="2:25">
      <c r="B302" s="200">
        <v>5034</v>
      </c>
      <c r="C302" t="s">
        <v>329</v>
      </c>
      <c r="D302" s="1">
        <f>SUMIFS([1]sep25!$D$7:$D$363,[1]sep25!$B$7:$B$363,B302)</f>
        <v>62138.815999999999</v>
      </c>
      <c r="E302" s="86">
        <f t="shared" si="62"/>
        <v>25137.061488673142</v>
      </c>
      <c r="F302" s="87">
        <f t="shared" si="56"/>
        <v>0.74413238353361055</v>
      </c>
      <c r="G302" s="189">
        <f t="shared" si="63"/>
        <v>5360.217565164623</v>
      </c>
      <c r="H302" s="189">
        <f t="shared" si="57"/>
        <v>13250.457821086949</v>
      </c>
      <c r="I302" s="189">
        <f t="shared" si="58"/>
        <v>1843.5391914881443</v>
      </c>
      <c r="J302" s="88">
        <f t="shared" si="59"/>
        <v>4557.228881358692</v>
      </c>
      <c r="K302" s="189">
        <f t="shared" si="64"/>
        <v>1539.796436627531</v>
      </c>
      <c r="L302" s="88">
        <f t="shared" si="60"/>
        <v>3806.3767913432562</v>
      </c>
      <c r="M302" s="89">
        <f t="shared" si="65"/>
        <v>17056.834612430204</v>
      </c>
      <c r="N302" s="89">
        <f t="shared" si="66"/>
        <v>79195.65061243021</v>
      </c>
      <c r="O302" s="89">
        <f t="shared" si="67"/>
        <v>32037.075490465297</v>
      </c>
      <c r="P302" s="90">
        <f t="shared" si="61"/>
        <v>0.94839348493094522</v>
      </c>
      <c r="Q302" s="227">
        <f>SUMIFS([1]sep25!$Q$7:$Q$363,[1]sep25!$B$7:$B$363,B302)</f>
        <v>4819.9425664444789</v>
      </c>
      <c r="R302" s="90">
        <f t="shared" si="68"/>
        <v>0.12068851335509584</v>
      </c>
      <c r="S302" s="90">
        <f t="shared" si="68"/>
        <v>0.11252816010251029</v>
      </c>
      <c r="T302" s="92">
        <v>2472</v>
      </c>
      <c r="U302" s="1">
        <f>SUMIFS([1]sep25!$U$7:$U$363,[1]sep25!$B$7:$B$363,B302)</f>
        <v>55447</v>
      </c>
      <c r="V302" s="1">
        <f>SUMIFS([1]sep25!$V$7:$V$363,[1]sep25!$B$7:$B$363,B302)</f>
        <v>22594.539527302364</v>
      </c>
      <c r="W302" s="196"/>
      <c r="X302" s="89">
        <v>0</v>
      </c>
      <c r="Y302" s="89">
        <f t="shared" si="69"/>
        <v>0</v>
      </c>
    </row>
    <row r="303" spans="2:25">
      <c r="B303" s="200">
        <v>5035</v>
      </c>
      <c r="C303" t="s">
        <v>330</v>
      </c>
      <c r="D303" s="1">
        <f>SUMIFS([1]sep25!$D$7:$D$363,[1]sep25!$B$7:$B$363,B303)</f>
        <v>691754.22900000005</v>
      </c>
      <c r="E303" s="86">
        <f t="shared" si="62"/>
        <v>27751.202671801664</v>
      </c>
      <c r="F303" s="87">
        <f t="shared" si="56"/>
        <v>0.82151880001555866</v>
      </c>
      <c r="G303" s="189">
        <f t="shared" si="63"/>
        <v>3739.4500316249391</v>
      </c>
      <c r="H303" s="189">
        <f t="shared" si="57"/>
        <v>93213.270938314861</v>
      </c>
      <c r="I303" s="189">
        <f t="shared" si="58"/>
        <v>928.58977739316151</v>
      </c>
      <c r="J303" s="88">
        <f t="shared" si="59"/>
        <v>23146.957381079337</v>
      </c>
      <c r="K303" s="189">
        <f t="shared" si="64"/>
        <v>624.84702253254829</v>
      </c>
      <c r="L303" s="88">
        <f t="shared" si="60"/>
        <v>15575.561730668831</v>
      </c>
      <c r="M303" s="89">
        <f t="shared" si="65"/>
        <v>108788.8326689837</v>
      </c>
      <c r="N303" s="89">
        <f t="shared" si="66"/>
        <v>800543.06166898378</v>
      </c>
      <c r="O303" s="89">
        <f t="shared" si="67"/>
        <v>32115.499725959155</v>
      </c>
      <c r="P303" s="90">
        <f t="shared" si="61"/>
        <v>0.95071507742540373</v>
      </c>
      <c r="Q303" s="227">
        <f>SUMIFS([1]sep25!$Q$7:$Q$363,[1]sep25!$B$7:$B$363,B303)</f>
        <v>19039.471679486771</v>
      </c>
      <c r="R303" s="90">
        <f t="shared" si="68"/>
        <v>0.10975605408934794</v>
      </c>
      <c r="S303" s="90">
        <f t="shared" si="68"/>
        <v>0.10040680342305186</v>
      </c>
      <c r="T303" s="92">
        <v>24927</v>
      </c>
      <c r="U303" s="1">
        <f>SUMIFS([1]sep25!$U$7:$U$363,[1]sep25!$B$7:$B$363,B303)</f>
        <v>623339</v>
      </c>
      <c r="V303" s="1">
        <f>SUMIFS([1]sep25!$V$7:$V$363,[1]sep25!$B$7:$B$363,B303)</f>
        <v>25219.039527450743</v>
      </c>
      <c r="W303" s="196"/>
      <c r="X303" s="89">
        <v>0</v>
      </c>
      <c r="Y303" s="89">
        <f t="shared" si="69"/>
        <v>0</v>
      </c>
    </row>
    <row r="304" spans="2:25">
      <c r="B304" s="200">
        <v>5036</v>
      </c>
      <c r="C304" t="s">
        <v>331</v>
      </c>
      <c r="D304" s="1">
        <f>SUMIFS([1]sep25!$D$7:$D$363,[1]sep25!$B$7:$B$363,B304)</f>
        <v>69544.429000000004</v>
      </c>
      <c r="E304" s="86">
        <f t="shared" si="62"/>
        <v>26134.697106350999</v>
      </c>
      <c r="F304" s="87">
        <f t="shared" si="56"/>
        <v>0.77366538882999991</v>
      </c>
      <c r="G304" s="189">
        <f t="shared" si="63"/>
        <v>4741.6834822043511</v>
      </c>
      <c r="H304" s="189">
        <f t="shared" si="57"/>
        <v>12617.619746145778</v>
      </c>
      <c r="I304" s="189">
        <f t="shared" si="58"/>
        <v>1494.3667253008944</v>
      </c>
      <c r="J304" s="88">
        <f t="shared" si="59"/>
        <v>3976.5098560256802</v>
      </c>
      <c r="K304" s="189">
        <f t="shared" si="64"/>
        <v>1190.623970440281</v>
      </c>
      <c r="L304" s="88">
        <f t="shared" si="60"/>
        <v>3168.2503853415878</v>
      </c>
      <c r="M304" s="89">
        <f t="shared" si="65"/>
        <v>15785.870131487365</v>
      </c>
      <c r="N304" s="89">
        <f t="shared" si="66"/>
        <v>85330.299131487365</v>
      </c>
      <c r="O304" s="89">
        <f t="shared" si="67"/>
        <v>32067.004558995628</v>
      </c>
      <c r="P304" s="90">
        <f t="shared" si="61"/>
        <v>0.94927947508983679</v>
      </c>
      <c r="Q304" s="227">
        <f>SUMIFS([1]sep25!$Q$7:$Q$363,[1]sep25!$B$7:$B$363,B304)</f>
        <v>2209.9925453959368</v>
      </c>
      <c r="R304" s="90">
        <f t="shared" si="68"/>
        <v>0.15820516279457081</v>
      </c>
      <c r="S304" s="90">
        <f t="shared" si="68"/>
        <v>0.15124113325503197</v>
      </c>
      <c r="T304" s="92">
        <v>2661</v>
      </c>
      <c r="U304" s="1">
        <f>SUMIFS([1]sep25!$U$7:$U$363,[1]sep25!$B$7:$B$363,B304)</f>
        <v>60045</v>
      </c>
      <c r="V304" s="1">
        <f>SUMIFS([1]sep25!$V$7:$V$363,[1]sep25!$B$7:$B$363,B304)</f>
        <v>22701.323251417769</v>
      </c>
      <c r="W304" s="196"/>
      <c r="X304" s="89">
        <v>0</v>
      </c>
      <c r="Y304" s="89">
        <f t="shared" si="69"/>
        <v>0</v>
      </c>
    </row>
    <row r="305" spans="2:27">
      <c r="B305" s="200">
        <v>5037</v>
      </c>
      <c r="C305" t="s">
        <v>332</v>
      </c>
      <c r="D305" s="1">
        <f>SUMIFS([1]sep25!$D$7:$D$363,[1]sep25!$B$7:$B$363,B305)</f>
        <v>581715.91700000002</v>
      </c>
      <c r="E305" s="86">
        <f t="shared" si="62"/>
        <v>28058.842224580359</v>
      </c>
      <c r="F305" s="87">
        <f t="shared" si="56"/>
        <v>0.83062585311249992</v>
      </c>
      <c r="G305" s="189">
        <f t="shared" si="63"/>
        <v>3548.7135089021481</v>
      </c>
      <c r="H305" s="189">
        <f t="shared" si="57"/>
        <v>73571.92846655933</v>
      </c>
      <c r="I305" s="189">
        <f t="shared" si="58"/>
        <v>820.91593392061816</v>
      </c>
      <c r="J305" s="88">
        <f t="shared" si="59"/>
        <v>17019.229142042255</v>
      </c>
      <c r="K305" s="189">
        <f t="shared" si="64"/>
        <v>517.17317906000494</v>
      </c>
      <c r="L305" s="88">
        <f t="shared" si="60"/>
        <v>10722.034348272022</v>
      </c>
      <c r="M305" s="89">
        <f t="shared" si="65"/>
        <v>84293.96281483135</v>
      </c>
      <c r="N305" s="89">
        <f t="shared" si="66"/>
        <v>666009.87981483131</v>
      </c>
      <c r="O305" s="89">
        <f t="shared" si="67"/>
        <v>32124.728912542509</v>
      </c>
      <c r="P305" s="90">
        <f t="shared" si="61"/>
        <v>0.95098828901831178</v>
      </c>
      <c r="Q305" s="227">
        <f>SUMIFS([1]sep25!$Q$7:$Q$363,[1]sep25!$B$7:$B$363,B305)</f>
        <v>11361.160088368502</v>
      </c>
      <c r="R305" s="90">
        <f t="shared" si="68"/>
        <v>0.1595034363576204</v>
      </c>
      <c r="S305" s="90">
        <f t="shared" si="68"/>
        <v>0.15066678080366977</v>
      </c>
      <c r="T305" s="92">
        <v>20732</v>
      </c>
      <c r="U305" s="1">
        <f>SUMIFS([1]sep25!$U$7:$U$363,[1]sep25!$B$7:$B$363,B305)</f>
        <v>501694</v>
      </c>
      <c r="V305" s="1">
        <f>SUMIFS([1]sep25!$V$7:$V$363,[1]sep25!$B$7:$B$363,B305)</f>
        <v>24384.854670943911</v>
      </c>
      <c r="W305" s="196"/>
      <c r="X305" s="89">
        <v>0</v>
      </c>
      <c r="Y305" s="89">
        <f t="shared" si="69"/>
        <v>0</v>
      </c>
    </row>
    <row r="306" spans="2:27">
      <c r="B306" s="200">
        <v>5038</v>
      </c>
      <c r="C306" t="s">
        <v>333</v>
      </c>
      <c r="D306" s="1">
        <f>SUMIFS([1]sep25!$D$7:$D$363,[1]sep25!$B$7:$B$363,B306)</f>
        <v>422162.15299999999</v>
      </c>
      <c r="E306" s="86">
        <f t="shared" si="62"/>
        <v>27391.782572021799</v>
      </c>
      <c r="F306" s="87">
        <f t="shared" si="56"/>
        <v>0.81087888748403247</v>
      </c>
      <c r="G306" s="189">
        <f t="shared" si="63"/>
        <v>3962.2904934884555</v>
      </c>
      <c r="H306" s="189">
        <f t="shared" si="57"/>
        <v>61066.821085644071</v>
      </c>
      <c r="I306" s="189">
        <f t="shared" si="58"/>
        <v>1054.3868123161144</v>
      </c>
      <c r="J306" s="88">
        <f t="shared" si="59"/>
        <v>16250.209551415956</v>
      </c>
      <c r="K306" s="189">
        <f t="shared" si="64"/>
        <v>750.64405745550118</v>
      </c>
      <c r="L306" s="88">
        <f t="shared" si="60"/>
        <v>11568.926213504184</v>
      </c>
      <c r="M306" s="89">
        <f t="shared" si="65"/>
        <v>72635.74729914825</v>
      </c>
      <c r="N306" s="89">
        <f t="shared" si="66"/>
        <v>494797.90029914823</v>
      </c>
      <c r="O306" s="89">
        <f t="shared" si="67"/>
        <v>32104.717122965751</v>
      </c>
      <c r="P306" s="90">
        <f t="shared" si="61"/>
        <v>0.95039588004945774</v>
      </c>
      <c r="Q306" s="227">
        <f>SUMIFS([1]sep25!$Q$7:$Q$363,[1]sep25!$B$7:$B$363,B306)</f>
        <v>9632.8417815866851</v>
      </c>
      <c r="R306" s="90">
        <f t="shared" si="68"/>
        <v>0.19036276046806708</v>
      </c>
      <c r="S306" s="90">
        <f t="shared" si="68"/>
        <v>0.17344805474898387</v>
      </c>
      <c r="T306" s="92">
        <v>15412</v>
      </c>
      <c r="U306" s="1">
        <f>SUMIFS([1]sep25!$U$7:$U$363,[1]sep25!$B$7:$B$363,B306)</f>
        <v>354650</v>
      </c>
      <c r="V306" s="1">
        <f>SUMIFS([1]sep25!$V$7:$V$363,[1]sep25!$B$7:$B$363,B306)</f>
        <v>23342.986901862703</v>
      </c>
      <c r="W306" s="196"/>
      <c r="X306" s="89">
        <v>0</v>
      </c>
      <c r="Y306" s="89">
        <f t="shared" si="69"/>
        <v>0</v>
      </c>
    </row>
    <row r="307" spans="2:27">
      <c r="B307" s="200">
        <v>5041</v>
      </c>
      <c r="C307" t="s">
        <v>334</v>
      </c>
      <c r="D307" s="1">
        <f>SUMIFS([1]sep25!$D$7:$D$363,[1]sep25!$B$7:$B$363,B307)</f>
        <v>53725.256000000001</v>
      </c>
      <c r="E307" s="86">
        <f t="shared" si="62"/>
        <v>25128.744621141253</v>
      </c>
      <c r="F307" s="87">
        <f t="shared" si="56"/>
        <v>0.74388617931985124</v>
      </c>
      <c r="G307" s="189">
        <f t="shared" si="63"/>
        <v>5365.3740230343938</v>
      </c>
      <c r="H307" s="189">
        <f t="shared" si="57"/>
        <v>11471.169661247535</v>
      </c>
      <c r="I307" s="189">
        <f t="shared" si="58"/>
        <v>1846.4500951243051</v>
      </c>
      <c r="J307" s="88">
        <f t="shared" si="59"/>
        <v>3947.7103033757644</v>
      </c>
      <c r="K307" s="189">
        <f t="shared" si="64"/>
        <v>1542.707340263692</v>
      </c>
      <c r="L307" s="88">
        <f t="shared" si="60"/>
        <v>3298.3082934837739</v>
      </c>
      <c r="M307" s="89">
        <f t="shared" si="65"/>
        <v>14769.477954731308</v>
      </c>
      <c r="N307" s="89">
        <f t="shared" si="66"/>
        <v>68494.733954731317</v>
      </c>
      <c r="O307" s="89">
        <f t="shared" si="67"/>
        <v>32036.825984439347</v>
      </c>
      <c r="P307" s="90">
        <f t="shared" si="61"/>
        <v>0.94838609880453273</v>
      </c>
      <c r="Q307" s="227">
        <f>SUMIFS([1]sep25!$Q$7:$Q$363,[1]sep25!$B$7:$B$363,B307)</f>
        <v>3256.4062367630577</v>
      </c>
      <c r="R307" s="90">
        <f t="shared" si="68"/>
        <v>0.13306175130757553</v>
      </c>
      <c r="S307" s="90">
        <f t="shared" si="68"/>
        <v>0.12034262968391711</v>
      </c>
      <c r="T307" s="92">
        <v>2138</v>
      </c>
      <c r="U307" s="1">
        <f>SUMIFS([1]sep25!$U$7:$U$363,[1]sep25!$B$7:$B$363,B307)</f>
        <v>47416</v>
      </c>
      <c r="V307" s="1">
        <f>SUMIFS([1]sep25!$V$7:$V$363,[1]sep25!$B$7:$B$363,B307)</f>
        <v>22429.517502365183</v>
      </c>
      <c r="W307" s="196"/>
      <c r="X307" s="89">
        <v>0</v>
      </c>
      <c r="Y307" s="89">
        <f t="shared" si="69"/>
        <v>0</v>
      </c>
    </row>
    <row r="308" spans="2:27">
      <c r="B308" s="200">
        <v>5042</v>
      </c>
      <c r="C308" t="s">
        <v>335</v>
      </c>
      <c r="D308" s="1">
        <f>SUMIFS([1]sep25!$D$7:$D$363,[1]sep25!$B$7:$B$363,B308)</f>
        <v>36348.410000000003</v>
      </c>
      <c r="E308" s="86">
        <f t="shared" si="62"/>
        <v>27620.372340425532</v>
      </c>
      <c r="F308" s="87">
        <f t="shared" si="56"/>
        <v>0.81764582996417534</v>
      </c>
      <c r="G308" s="189">
        <f t="shared" si="63"/>
        <v>3820.564837078141</v>
      </c>
      <c r="H308" s="189">
        <f t="shared" si="57"/>
        <v>5027.8633255948334</v>
      </c>
      <c r="I308" s="189">
        <f t="shared" si="58"/>
        <v>974.38039337480757</v>
      </c>
      <c r="J308" s="88">
        <f t="shared" si="59"/>
        <v>1282.2845976812466</v>
      </c>
      <c r="K308" s="189">
        <f t="shared" si="64"/>
        <v>670.63763851419435</v>
      </c>
      <c r="L308" s="88">
        <f t="shared" si="60"/>
        <v>882.55913228467978</v>
      </c>
      <c r="M308" s="89">
        <f t="shared" si="65"/>
        <v>5910.4224578795129</v>
      </c>
      <c r="N308" s="89">
        <f t="shared" si="66"/>
        <v>42258.832457879515</v>
      </c>
      <c r="O308" s="89">
        <f t="shared" si="67"/>
        <v>32111.57481601787</v>
      </c>
      <c r="P308" s="90">
        <f t="shared" si="61"/>
        <v>0.95059888832386219</v>
      </c>
      <c r="Q308" s="227">
        <f>SUMIFS([1]sep25!$Q$7:$Q$363,[1]sep25!$B$7:$B$363,B308)</f>
        <v>1558.5730986249691</v>
      </c>
      <c r="R308" s="90">
        <f t="shared" si="68"/>
        <v>0.13980589526497345</v>
      </c>
      <c r="S308" s="90">
        <f t="shared" si="68"/>
        <v>0.12681418673231784</v>
      </c>
      <c r="T308" s="92">
        <v>1316</v>
      </c>
      <c r="U308" s="1">
        <f>SUMIFS([1]sep25!$U$7:$U$363,[1]sep25!$B$7:$B$363,B308)</f>
        <v>31890</v>
      </c>
      <c r="V308" s="1">
        <f>SUMIFS([1]sep25!$V$7:$V$363,[1]sep25!$B$7:$B$363,B308)</f>
        <v>24511.913912375097</v>
      </c>
      <c r="W308" s="196"/>
      <c r="X308" s="89">
        <v>0</v>
      </c>
      <c r="Y308" s="89">
        <f t="shared" si="69"/>
        <v>0</v>
      </c>
    </row>
    <row r="309" spans="2:27">
      <c r="B309" s="200">
        <v>5043</v>
      </c>
      <c r="C309" s="205" t="s">
        <v>336</v>
      </c>
      <c r="D309" s="1">
        <f>SUMIFS([1]sep25!$D$7:$D$363,[1]sep25!$B$7:$B$363,B309)</f>
        <v>13543.643</v>
      </c>
      <c r="E309" s="86">
        <f t="shared" si="62"/>
        <v>30572.557562076749</v>
      </c>
      <c r="F309" s="87">
        <f t="shared" si="56"/>
        <v>0.90503936347683012</v>
      </c>
      <c r="G309" s="189">
        <f t="shared" si="63"/>
        <v>1990.2099996543868</v>
      </c>
      <c r="H309" s="189">
        <f t="shared" si="57"/>
        <v>881.66302984689344</v>
      </c>
      <c r="I309" s="189">
        <f t="shared" si="58"/>
        <v>0</v>
      </c>
      <c r="J309" s="88">
        <f t="shared" si="59"/>
        <v>0</v>
      </c>
      <c r="K309" s="189">
        <f t="shared" si="64"/>
        <v>-303.74275486061322</v>
      </c>
      <c r="L309" s="88">
        <f t="shared" si="60"/>
        <v>-134.55804040325165</v>
      </c>
      <c r="M309" s="89">
        <f t="shared" si="65"/>
        <v>747.10498944364178</v>
      </c>
      <c r="N309" s="89">
        <f t="shared" si="66"/>
        <v>14290.747989443642</v>
      </c>
      <c r="O309" s="89">
        <f t="shared" si="67"/>
        <v>32259.024806870522</v>
      </c>
      <c r="P309" s="90">
        <f t="shared" si="61"/>
        <v>0.9549638501231813</v>
      </c>
      <c r="Q309" s="227">
        <f>SUMIFS([1]sep25!$Q$7:$Q$363,[1]sep25!$B$7:$B$363,B309)</f>
        <v>515.05730272707285</v>
      </c>
      <c r="R309" s="90">
        <f t="shared" si="68"/>
        <v>8.4272115923464896E-2</v>
      </c>
      <c r="S309" s="90">
        <f t="shared" si="68"/>
        <v>3.5320778861457389E-2</v>
      </c>
      <c r="T309" s="92">
        <v>443</v>
      </c>
      <c r="U309" s="1">
        <f>SUMIFS([1]sep25!$U$7:$U$363,[1]sep25!$B$7:$B$363,B309)</f>
        <v>12491</v>
      </c>
      <c r="V309" s="1">
        <f>SUMIFS([1]sep25!$V$7:$V$363,[1]sep25!$B$7:$B$363,B309)</f>
        <v>29529.550827423169</v>
      </c>
      <c r="W309" s="196"/>
      <c r="X309" s="89">
        <v>0</v>
      </c>
      <c r="Y309" s="89">
        <f t="shared" si="69"/>
        <v>0</v>
      </c>
    </row>
    <row r="310" spans="2:27">
      <c r="B310" s="200">
        <v>5044</v>
      </c>
      <c r="C310" s="205" t="s">
        <v>337</v>
      </c>
      <c r="D310" s="1">
        <f>SUMIFS([1]sep25!$D$7:$D$363,[1]sep25!$B$7:$B$363,B310)</f>
        <v>32410.233</v>
      </c>
      <c r="E310" s="86">
        <f t="shared" si="62"/>
        <v>39963.29593094944</v>
      </c>
      <c r="F310" s="87">
        <f t="shared" si="56"/>
        <v>1.1830333735849154</v>
      </c>
      <c r="G310" s="189">
        <f t="shared" si="63"/>
        <v>-3832.0477890466818</v>
      </c>
      <c r="H310" s="189">
        <f t="shared" si="57"/>
        <v>-3107.7907569168592</v>
      </c>
      <c r="I310" s="189">
        <f t="shared" si="58"/>
        <v>0</v>
      </c>
      <c r="J310" s="88">
        <f t="shared" si="59"/>
        <v>0</v>
      </c>
      <c r="K310" s="189">
        <f t="shared" si="64"/>
        <v>-303.74275486061322</v>
      </c>
      <c r="L310" s="88">
        <f t="shared" si="60"/>
        <v>-246.33537419195733</v>
      </c>
      <c r="M310" s="89">
        <f t="shared" si="65"/>
        <v>-3354.1261311088165</v>
      </c>
      <c r="N310" s="89">
        <f t="shared" si="66"/>
        <v>29056.106868891184</v>
      </c>
      <c r="O310" s="89">
        <f t="shared" si="67"/>
        <v>35827.505387042154</v>
      </c>
      <c r="P310" s="90">
        <f t="shared" si="61"/>
        <v>1.0606015739642543</v>
      </c>
      <c r="Q310" s="227">
        <f>SUMIFS([1]sep25!$Q$7:$Q$363,[1]sep25!$B$7:$B$363,B310)</f>
        <v>504.37222594053719</v>
      </c>
      <c r="R310" s="90">
        <f t="shared" si="68"/>
        <v>0.11879018951292762</v>
      </c>
      <c r="S310" s="90">
        <f t="shared" si="68"/>
        <v>0.11741067016704239</v>
      </c>
      <c r="T310" s="92">
        <v>811</v>
      </c>
      <c r="U310" s="1">
        <f>SUMIFS([1]sep25!$U$7:$U$363,[1]sep25!$B$7:$B$363,B310)</f>
        <v>28969</v>
      </c>
      <c r="V310" s="1">
        <f>SUMIFS([1]sep25!$V$7:$V$363,[1]sep25!$B$7:$B$363,B310)</f>
        <v>35764.197530864192</v>
      </c>
      <c r="W310" s="196"/>
      <c r="X310" s="89">
        <v>0</v>
      </c>
      <c r="Y310" s="89">
        <f t="shared" si="69"/>
        <v>0</v>
      </c>
    </row>
    <row r="311" spans="2:27">
      <c r="B311" s="200">
        <v>5045</v>
      </c>
      <c r="C311" t="s">
        <v>338</v>
      </c>
      <c r="D311" s="1">
        <f>SUMIFS([1]sep25!$D$7:$D$363,[1]sep25!$B$7:$B$363,B311)</f>
        <v>65588.524999999994</v>
      </c>
      <c r="E311" s="86">
        <f t="shared" si="62"/>
        <v>28344.21996542783</v>
      </c>
      <c r="F311" s="87">
        <f t="shared" si="56"/>
        <v>0.83907388983309894</v>
      </c>
      <c r="G311" s="189">
        <f t="shared" si="63"/>
        <v>3371.7793095767161</v>
      </c>
      <c r="H311" s="189">
        <f t="shared" si="57"/>
        <v>7802.2973223605213</v>
      </c>
      <c r="I311" s="189">
        <f t="shared" si="58"/>
        <v>721.03372462400341</v>
      </c>
      <c r="J311" s="88">
        <f t="shared" si="59"/>
        <v>1668.4720387799439</v>
      </c>
      <c r="K311" s="189">
        <f t="shared" si="64"/>
        <v>417.29096976339019</v>
      </c>
      <c r="L311" s="88">
        <f t="shared" si="60"/>
        <v>965.6113040324849</v>
      </c>
      <c r="M311" s="89">
        <f t="shared" si="65"/>
        <v>8767.9086263930058</v>
      </c>
      <c r="N311" s="89">
        <f t="shared" si="66"/>
        <v>74356.433626393002</v>
      </c>
      <c r="O311" s="89">
        <f t="shared" si="67"/>
        <v>32133.290244767933</v>
      </c>
      <c r="P311" s="90">
        <f t="shared" si="61"/>
        <v>0.95124173011992974</v>
      </c>
      <c r="Q311" s="227">
        <f>SUMIFS([1]sep25!$Q$7:$Q$363,[1]sep25!$B$7:$B$363,B311)</f>
        <v>2465.995439649083</v>
      </c>
      <c r="R311" s="90">
        <f t="shared" si="68"/>
        <v>0.16009913861718864</v>
      </c>
      <c r="S311" s="90">
        <f t="shared" si="68"/>
        <v>0.16410985301171657</v>
      </c>
      <c r="T311" s="92">
        <v>2314</v>
      </c>
      <c r="U311" s="1">
        <f>SUMIFS([1]sep25!$U$7:$U$363,[1]sep25!$B$7:$B$363,B311)</f>
        <v>56537</v>
      </c>
      <c r="V311" s="1">
        <f>SUMIFS([1]sep25!$V$7:$V$363,[1]sep25!$B$7:$B$363,B311)</f>
        <v>24348.406546080965</v>
      </c>
      <c r="W311" s="196"/>
      <c r="X311" s="89">
        <v>0</v>
      </c>
      <c r="Y311" s="89">
        <f t="shared" si="69"/>
        <v>0</v>
      </c>
    </row>
    <row r="312" spans="2:27">
      <c r="B312" s="200">
        <v>5046</v>
      </c>
      <c r="C312" t="s">
        <v>339</v>
      </c>
      <c r="D312" s="1">
        <f>SUMIFS([1]sep25!$D$7:$D$363,[1]sep25!$B$7:$B$363,B312)</f>
        <v>31131.384999999998</v>
      </c>
      <c r="E312" s="86">
        <f t="shared" si="62"/>
        <v>25207.599190283399</v>
      </c>
      <c r="F312" s="87">
        <f t="shared" si="56"/>
        <v>0.74622051098048314</v>
      </c>
      <c r="G312" s="189">
        <f t="shared" si="63"/>
        <v>5316.484190166263</v>
      </c>
      <c r="H312" s="189">
        <f t="shared" si="57"/>
        <v>6565.8579748553348</v>
      </c>
      <c r="I312" s="189">
        <f t="shared" si="58"/>
        <v>1818.8509959245541</v>
      </c>
      <c r="J312" s="88">
        <f t="shared" si="59"/>
        <v>2246.2809799668244</v>
      </c>
      <c r="K312" s="189">
        <f t="shared" si="64"/>
        <v>1515.108241063941</v>
      </c>
      <c r="L312" s="88">
        <f t="shared" si="60"/>
        <v>1871.1586777139671</v>
      </c>
      <c r="M312" s="89">
        <f t="shared" si="65"/>
        <v>8437.0166525693021</v>
      </c>
      <c r="N312" s="89">
        <f t="shared" si="66"/>
        <v>39568.4016525693</v>
      </c>
      <c r="O312" s="89">
        <f t="shared" si="67"/>
        <v>32039.191621513601</v>
      </c>
      <c r="P312" s="90">
        <f t="shared" si="61"/>
        <v>0.94845612875435137</v>
      </c>
      <c r="Q312" s="227">
        <f>SUMIFS([1]sep25!$Q$7:$Q$363,[1]sep25!$B$7:$B$363,B312)</f>
        <v>1819.3270262172018</v>
      </c>
      <c r="R312" s="90">
        <f t="shared" si="68"/>
        <v>0.2384685921152086</v>
      </c>
      <c r="S312" s="90">
        <f t="shared" si="68"/>
        <v>0.22543208061925904</v>
      </c>
      <c r="T312" s="92">
        <v>1235</v>
      </c>
      <c r="U312" s="1">
        <f>SUMIFS([1]sep25!$U$7:$U$363,[1]sep25!$B$7:$B$363,B312)</f>
        <v>25137</v>
      </c>
      <c r="V312" s="1">
        <f>SUMIFS([1]sep25!$V$7:$V$363,[1]sep25!$B$7:$B$363,B312)</f>
        <v>20570.376432078559</v>
      </c>
      <c r="W312" s="196"/>
      <c r="X312" s="89">
        <v>0</v>
      </c>
      <c r="Y312" s="89">
        <f t="shared" si="69"/>
        <v>0</v>
      </c>
    </row>
    <row r="313" spans="2:27">
      <c r="B313" s="200">
        <v>5047</v>
      </c>
      <c r="C313" t="s">
        <v>340</v>
      </c>
      <c r="D313" s="1">
        <f>SUMIFS([1]sep25!$D$7:$D$363,[1]sep25!$B$7:$B$363,B313)</f>
        <v>106789.15700000001</v>
      </c>
      <c r="E313" s="86">
        <f t="shared" si="62"/>
        <v>27062.634820070958</v>
      </c>
      <c r="F313" s="87">
        <f t="shared" si="56"/>
        <v>0.80113512720782531</v>
      </c>
      <c r="G313" s="189">
        <f t="shared" si="63"/>
        <v>4166.3620996979771</v>
      </c>
      <c r="H313" s="189">
        <f t="shared" si="57"/>
        <v>16440.464845408216</v>
      </c>
      <c r="I313" s="189">
        <f t="shared" si="58"/>
        <v>1169.5885254989087</v>
      </c>
      <c r="J313" s="88">
        <f t="shared" si="59"/>
        <v>4615.1963216186941</v>
      </c>
      <c r="K313" s="189">
        <f t="shared" si="64"/>
        <v>865.84577063829545</v>
      </c>
      <c r="L313" s="88">
        <f t="shared" si="60"/>
        <v>3416.6274109387136</v>
      </c>
      <c r="M313" s="89">
        <f t="shared" si="65"/>
        <v>19857.092256346928</v>
      </c>
      <c r="N313" s="89">
        <f t="shared" si="66"/>
        <v>126646.24925634693</v>
      </c>
      <c r="O313" s="89">
        <f t="shared" si="67"/>
        <v>32094.842690407226</v>
      </c>
      <c r="P313" s="90">
        <f t="shared" si="61"/>
        <v>0.95010356724117151</v>
      </c>
      <c r="Q313" s="227">
        <f>SUMIFS([1]sep25!$Q$7:$Q$363,[1]sep25!$B$7:$B$363,B313)</f>
        <v>3858.5542318648495</v>
      </c>
      <c r="R313" s="90">
        <f t="shared" si="68"/>
        <v>0.15057164867369155</v>
      </c>
      <c r="S313" s="90">
        <f t="shared" si="68"/>
        <v>0.14415690557414237</v>
      </c>
      <c r="T313" s="92">
        <v>3946</v>
      </c>
      <c r="U313" s="1">
        <f>SUMIFS([1]sep25!$U$7:$U$363,[1]sep25!$B$7:$B$363,B313)</f>
        <v>92814</v>
      </c>
      <c r="V313" s="1">
        <f>SUMIFS([1]sep25!$V$7:$V$363,[1]sep25!$B$7:$B$363,B313)</f>
        <v>23652.905198776756</v>
      </c>
      <c r="W313" s="196"/>
      <c r="X313" s="89">
        <v>0</v>
      </c>
      <c r="Y313" s="89">
        <f t="shared" si="69"/>
        <v>0</v>
      </c>
    </row>
    <row r="314" spans="2:27">
      <c r="B314" s="200">
        <v>5049</v>
      </c>
      <c r="C314" t="s">
        <v>341</v>
      </c>
      <c r="D314" s="1">
        <f>SUMIFS([1]sep25!$D$7:$D$363,[1]sep25!$B$7:$B$363,B314)</f>
        <v>36368.231</v>
      </c>
      <c r="E314" s="86">
        <f t="shared" si="62"/>
        <v>32442.668153434432</v>
      </c>
      <c r="F314" s="87">
        <f t="shared" si="56"/>
        <v>0.96040024376291711</v>
      </c>
      <c r="G314" s="189">
        <f t="shared" si="63"/>
        <v>830.74143301262336</v>
      </c>
      <c r="H314" s="189">
        <f t="shared" si="57"/>
        <v>931.26114640715082</v>
      </c>
      <c r="I314" s="189">
        <f t="shared" si="58"/>
        <v>0</v>
      </c>
      <c r="J314" s="88">
        <f t="shared" si="59"/>
        <v>0</v>
      </c>
      <c r="K314" s="189">
        <f t="shared" si="64"/>
        <v>-303.74275486061322</v>
      </c>
      <c r="L314" s="88">
        <f t="shared" si="60"/>
        <v>-340.4956281987474</v>
      </c>
      <c r="M314" s="89">
        <f t="shared" si="65"/>
        <v>590.76551820840336</v>
      </c>
      <c r="N314" s="89">
        <f t="shared" si="66"/>
        <v>36958.996518208405</v>
      </c>
      <c r="O314" s="89">
        <f t="shared" si="67"/>
        <v>32969.666831586444</v>
      </c>
      <c r="P314" s="90">
        <f t="shared" si="61"/>
        <v>0.97600098463189455</v>
      </c>
      <c r="Q314" s="227">
        <f>SUMIFS([1]sep25!$Q$7:$Q$363,[1]sep25!$B$7:$B$363,B314)</f>
        <v>-343.06014406986492</v>
      </c>
      <c r="R314" s="90">
        <f t="shared" si="68"/>
        <v>0.11816236740968485</v>
      </c>
      <c r="S314" s="90">
        <f t="shared" si="68"/>
        <v>0.11317502411169332</v>
      </c>
      <c r="T314" s="92">
        <v>1121</v>
      </c>
      <c r="U314" s="1">
        <f>SUMIFS([1]sep25!$U$7:$U$363,[1]sep25!$B$7:$B$363,B314)</f>
        <v>32525</v>
      </c>
      <c r="V314" s="1">
        <f>SUMIFS([1]sep25!$V$7:$V$363,[1]sep25!$B$7:$B$363,B314)</f>
        <v>29144.265232974911</v>
      </c>
      <c r="W314" s="196"/>
      <c r="X314" s="89">
        <v>0</v>
      </c>
      <c r="Y314" s="89">
        <f t="shared" si="69"/>
        <v>0</v>
      </c>
    </row>
    <row r="315" spans="2:27">
      <c r="B315" s="200">
        <v>5052</v>
      </c>
      <c r="C315" t="s">
        <v>342</v>
      </c>
      <c r="D315" s="1">
        <f>SUMIFS([1]sep25!$D$7:$D$363,[1]sep25!$B$7:$B$363,B315)</f>
        <v>17765.228999999999</v>
      </c>
      <c r="E315" s="86">
        <f t="shared" si="62"/>
        <v>29958.227655986509</v>
      </c>
      <c r="F315" s="87">
        <f t="shared" si="56"/>
        <v>0.88685335643297181</v>
      </c>
      <c r="G315" s="189">
        <f t="shared" si="63"/>
        <v>2371.0945414303351</v>
      </c>
      <c r="H315" s="189">
        <f t="shared" si="57"/>
        <v>1406.0590630681888</v>
      </c>
      <c r="I315" s="189">
        <f t="shared" si="58"/>
        <v>156.13103292846571</v>
      </c>
      <c r="J315" s="88">
        <f t="shared" si="59"/>
        <v>92.585702526580164</v>
      </c>
      <c r="K315" s="189">
        <f t="shared" si="64"/>
        <v>-147.6117219321475</v>
      </c>
      <c r="L315" s="88">
        <f t="shared" si="60"/>
        <v>-87.533751105763471</v>
      </c>
      <c r="M315" s="89">
        <f t="shared" si="65"/>
        <v>1318.5253119624253</v>
      </c>
      <c r="N315" s="89">
        <f t="shared" si="66"/>
        <v>19083.754311962424</v>
      </c>
      <c r="O315" s="89">
        <f t="shared" si="67"/>
        <v>32181.710475484691</v>
      </c>
      <c r="P315" s="90">
        <f t="shared" si="61"/>
        <v>0.95267511411792594</v>
      </c>
      <c r="Q315" s="227">
        <f>SUMIFS([1]sep25!$Q$7:$Q$363,[1]sep25!$B$7:$B$363,B315)</f>
        <v>377.79982898526418</v>
      </c>
      <c r="R315" s="90">
        <f t="shared" si="68"/>
        <v>0.19478303853655252</v>
      </c>
      <c r="S315" s="90">
        <f t="shared" si="68"/>
        <v>0.21694596167972635</v>
      </c>
      <c r="T315" s="92">
        <v>593</v>
      </c>
      <c r="U315" s="1">
        <f>SUMIFS([1]sep25!$U$7:$U$363,[1]sep25!$B$7:$B$363,B315)</f>
        <v>14869</v>
      </c>
      <c r="V315" s="1">
        <f>SUMIFS([1]sep25!$V$7:$V$363,[1]sep25!$B$7:$B$363,B315)</f>
        <v>24617.549668874173</v>
      </c>
      <c r="W315" s="196"/>
      <c r="X315" s="89">
        <v>0</v>
      </c>
      <c r="Y315" s="89">
        <f t="shared" si="69"/>
        <v>0</v>
      </c>
    </row>
    <row r="316" spans="2:27">
      <c r="B316" s="200">
        <v>5053</v>
      </c>
      <c r="C316" t="s">
        <v>343</v>
      </c>
      <c r="D316" s="1">
        <f>SUMIFS([1]sep25!$D$7:$D$363,[1]sep25!$B$7:$B$363,B316)</f>
        <v>194448.12599999999</v>
      </c>
      <c r="E316" s="86">
        <f t="shared" si="62"/>
        <v>27655.827904992177</v>
      </c>
      <c r="F316" s="87">
        <f t="shared" si="56"/>
        <v>0.81869542097473935</v>
      </c>
      <c r="G316" s="189">
        <f t="shared" si="63"/>
        <v>3798.5823870468212</v>
      </c>
      <c r="H316" s="189">
        <f t="shared" si="57"/>
        <v>26707.832763326198</v>
      </c>
      <c r="I316" s="189">
        <f t="shared" si="58"/>
        <v>961.97094577648215</v>
      </c>
      <c r="J316" s="88">
        <f t="shared" si="59"/>
        <v>6763.6177197544466</v>
      </c>
      <c r="K316" s="189">
        <f t="shared" si="64"/>
        <v>658.22819091586894</v>
      </c>
      <c r="L316" s="88">
        <f t="shared" si="60"/>
        <v>4628.0024103294745</v>
      </c>
      <c r="M316" s="89">
        <f t="shared" si="65"/>
        <v>31335.835173655672</v>
      </c>
      <c r="N316" s="89">
        <f t="shared" si="66"/>
        <v>225783.96117365567</v>
      </c>
      <c r="O316" s="89">
        <f t="shared" si="67"/>
        <v>32112.638482954862</v>
      </c>
      <c r="P316" s="90">
        <f t="shared" si="61"/>
        <v>0.95063037605417899</v>
      </c>
      <c r="Q316" s="227">
        <f>SUMIFS([1]sep25!$Q$7:$Q$363,[1]sep25!$B$7:$B$363,B316)</f>
        <v>4984.0029573952852</v>
      </c>
      <c r="R316" s="93">
        <f t="shared" si="68"/>
        <v>0.14747091314662034</v>
      </c>
      <c r="S316" s="93">
        <f t="shared" si="68"/>
        <v>0.13229315821522572</v>
      </c>
      <c r="T316" s="92">
        <v>7031</v>
      </c>
      <c r="U316" s="1">
        <f>SUMIFS([1]sep25!$U$7:$U$363,[1]sep25!$B$7:$B$363,B316)</f>
        <v>169458</v>
      </c>
      <c r="V316" s="1">
        <f>SUMIFS([1]sep25!$V$7:$V$363,[1]sep25!$B$7:$B$363,B316)</f>
        <v>24424.618045546267</v>
      </c>
      <c r="W316" s="196"/>
      <c r="X316" s="89">
        <v>0</v>
      </c>
      <c r="Y316" s="89">
        <f t="shared" si="69"/>
        <v>0</v>
      </c>
      <c r="Z316" s="1"/>
    </row>
    <row r="317" spans="2:27">
      <c r="B317" s="200">
        <v>5054</v>
      </c>
      <c r="C317" t="s">
        <v>344</v>
      </c>
      <c r="D317" s="1">
        <f>SUMIFS([1]sep25!$D$7:$D$363,[1]sep25!$B$7:$B$363,B317)</f>
        <v>255247.00099999999</v>
      </c>
      <c r="E317" s="86">
        <f t="shared" si="62"/>
        <v>25417.944732125074</v>
      </c>
      <c r="F317" s="87">
        <f t="shared" si="56"/>
        <v>0.75244736965634085</v>
      </c>
      <c r="G317" s="189">
        <f t="shared" si="63"/>
        <v>5186.0699542244256</v>
      </c>
      <c r="H317" s="189">
        <f t="shared" si="57"/>
        <v>52078.514480321683</v>
      </c>
      <c r="I317" s="189">
        <f t="shared" si="58"/>
        <v>1745.2300562799683</v>
      </c>
      <c r="J317" s="88">
        <f t="shared" si="59"/>
        <v>17525.600225163442</v>
      </c>
      <c r="K317" s="189">
        <f t="shared" si="64"/>
        <v>1441.4873014193549</v>
      </c>
      <c r="L317" s="88">
        <f t="shared" si="60"/>
        <v>14475.415480853162</v>
      </c>
      <c r="M317" s="89">
        <f t="shared" si="65"/>
        <v>66553.929961174843</v>
      </c>
      <c r="N317" s="89">
        <f t="shared" si="66"/>
        <v>321800.93096117483</v>
      </c>
      <c r="O317" s="89">
        <f t="shared" si="67"/>
        <v>32045.50198776885</v>
      </c>
      <c r="P317" s="90">
        <f t="shared" si="61"/>
        <v>0.948642934514627</v>
      </c>
      <c r="Q317" s="227">
        <f>SUMIFS([1]sep25!$Q$7:$Q$363,[1]sep25!$B$7:$B$363,B317)</f>
        <v>13553.113554553187</v>
      </c>
      <c r="R317" s="93">
        <f t="shared" si="68"/>
        <v>0.15572208462565931</v>
      </c>
      <c r="S317" s="93">
        <f t="shared" si="68"/>
        <v>0.15353539675393185</v>
      </c>
      <c r="T317" s="92">
        <v>10042</v>
      </c>
      <c r="U317" s="1">
        <f>SUMIFS([1]sep25!$U$7:$U$363,[1]sep25!$B$7:$B$363,B317)</f>
        <v>220855</v>
      </c>
      <c r="V317" s="1">
        <f>SUMIFS([1]sep25!$V$7:$V$363,[1]sep25!$B$7:$B$363,B317)</f>
        <v>22034.819914197345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0">
        <v>5055</v>
      </c>
      <c r="C318" t="s">
        <v>345</v>
      </c>
      <c r="D318" s="1">
        <f>SUMIFS([1]sep25!$D$7:$D$363,[1]sep25!$B$7:$B$363,B318)</f>
        <v>174276.38800000001</v>
      </c>
      <c r="E318" s="86">
        <f t="shared" si="62"/>
        <v>28411.540267362245</v>
      </c>
      <c r="F318" s="87">
        <f t="shared" si="56"/>
        <v>0.84106677260347495</v>
      </c>
      <c r="G318" s="189">
        <f t="shared" si="63"/>
        <v>3330.0407223773791</v>
      </c>
      <c r="H318" s="189">
        <f t="shared" si="57"/>
        <v>20426.469791062842</v>
      </c>
      <c r="I318" s="189">
        <f t="shared" si="58"/>
        <v>697.4716189469583</v>
      </c>
      <c r="J318" s="88">
        <f t="shared" si="59"/>
        <v>4278.2909106206416</v>
      </c>
      <c r="K318" s="189">
        <f t="shared" si="64"/>
        <v>393.72886408634508</v>
      </c>
      <c r="L318" s="88">
        <f t="shared" si="60"/>
        <v>2415.1328523056409</v>
      </c>
      <c r="M318" s="89">
        <f t="shared" si="65"/>
        <v>22841.602643368482</v>
      </c>
      <c r="N318" s="89">
        <f t="shared" si="66"/>
        <v>197117.99064336848</v>
      </c>
      <c r="O318" s="89">
        <f t="shared" si="67"/>
        <v>32135.309853825966</v>
      </c>
      <c r="P318" s="90">
        <f t="shared" si="61"/>
        <v>0.95130151660304108</v>
      </c>
      <c r="Q318" s="227">
        <f>SUMIFS([1]sep25!$Q$7:$Q$363,[1]sep25!$B$7:$B$363,B318)</f>
        <v>4913.4952788795963</v>
      </c>
      <c r="R318" s="93">
        <f t="shared" si="68"/>
        <v>9.4700929648241242E-2</v>
      </c>
      <c r="S318" s="93">
        <f t="shared" si="68"/>
        <v>8.7383887242702074E-2</v>
      </c>
      <c r="T318" s="92">
        <v>6134</v>
      </c>
      <c r="U318" s="1">
        <f>SUMIFS([1]sep25!$U$7:$U$363,[1]sep25!$B$7:$B$363,B318)</f>
        <v>159200</v>
      </c>
      <c r="V318" s="1">
        <f>SUMIFS([1]sep25!$V$7:$V$363,[1]sep25!$B$7:$B$363,B318)</f>
        <v>26128.34400131298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0">
        <v>5056</v>
      </c>
      <c r="C319" t="s">
        <v>346</v>
      </c>
      <c r="D319" s="1">
        <f>SUMIFS([1]sep25!$D$7:$D$363,[1]sep25!$B$7:$B$363,B319)</f>
        <v>158989.057</v>
      </c>
      <c r="E319" s="86">
        <f t="shared" si="62"/>
        <v>29366.283154783894</v>
      </c>
      <c r="F319" s="87">
        <f t="shared" si="56"/>
        <v>0.86933002448750951</v>
      </c>
      <c r="G319" s="189">
        <f t="shared" si="63"/>
        <v>2738.1001321759563</v>
      </c>
      <c r="H319" s="189">
        <f t="shared" si="57"/>
        <v>14824.074115600626</v>
      </c>
      <c r="I319" s="189">
        <f t="shared" si="58"/>
        <v>363.31160834938106</v>
      </c>
      <c r="J319" s="88">
        <f t="shared" si="59"/>
        <v>1966.9690476035489</v>
      </c>
      <c r="K319" s="189">
        <f t="shared" si="64"/>
        <v>59.568853488767843</v>
      </c>
      <c r="L319" s="88">
        <f t="shared" si="60"/>
        <v>322.50577278818912</v>
      </c>
      <c r="M319" s="89">
        <f t="shared" si="65"/>
        <v>15146.579888388815</v>
      </c>
      <c r="N319" s="89">
        <f t="shared" si="66"/>
        <v>174135.63688838881</v>
      </c>
      <c r="O319" s="89">
        <f t="shared" si="67"/>
        <v>32163.952140448615</v>
      </c>
      <c r="P319" s="90">
        <f t="shared" si="61"/>
        <v>0.95214941415956211</v>
      </c>
      <c r="Q319" s="227">
        <f>SUMIFS([1]sep25!$Q$7:$Q$363,[1]sep25!$B$7:$B$363,B319)</f>
        <v>2758.797695255018</v>
      </c>
      <c r="R319" s="93">
        <f t="shared" si="68"/>
        <v>0.12389145571633572</v>
      </c>
      <c r="S319" s="93">
        <f t="shared" si="68"/>
        <v>0.10500077923495664</v>
      </c>
      <c r="T319" s="92">
        <v>5414</v>
      </c>
      <c r="U319" s="1">
        <f>SUMIFS([1]sep25!$U$7:$U$363,[1]sep25!$B$7:$B$363,B319)</f>
        <v>141463</v>
      </c>
      <c r="V319" s="1">
        <f>SUMIFS([1]sep25!$V$7:$V$363,[1]sep25!$B$7:$B$363,B319)</f>
        <v>26575.803118542175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0">
        <v>5057</v>
      </c>
      <c r="C320" t="s">
        <v>347</v>
      </c>
      <c r="D320" s="1">
        <f>SUMIFS([1]sep25!$D$7:$D$363,[1]sep25!$B$7:$B$363,B320)</f>
        <v>307546.91100000002</v>
      </c>
      <c r="E320" s="86">
        <f t="shared" si="62"/>
        <v>28940.144066999157</v>
      </c>
      <c r="F320" s="87">
        <f t="shared" si="56"/>
        <v>0.85671502988072212</v>
      </c>
      <c r="G320" s="189">
        <f t="shared" si="63"/>
        <v>3002.3063666024937</v>
      </c>
      <c r="H320" s="189">
        <f t="shared" si="57"/>
        <v>31905.509757884698</v>
      </c>
      <c r="I320" s="189">
        <f t="shared" si="58"/>
        <v>512.460289074039</v>
      </c>
      <c r="J320" s="88">
        <f t="shared" si="59"/>
        <v>5445.9154919898128</v>
      </c>
      <c r="K320" s="189">
        <f t="shared" si="64"/>
        <v>208.71753421342578</v>
      </c>
      <c r="L320" s="88">
        <f t="shared" si="60"/>
        <v>2218.0412360860755</v>
      </c>
      <c r="M320" s="89">
        <f t="shared" si="65"/>
        <v>34123.55099397077</v>
      </c>
      <c r="N320" s="89">
        <f t="shared" si="66"/>
        <v>341670.46199397079</v>
      </c>
      <c r="O320" s="89">
        <f t="shared" si="67"/>
        <v>32151.167967815076</v>
      </c>
      <c r="P320" s="90">
        <f t="shared" si="61"/>
        <v>0.95177096432135855</v>
      </c>
      <c r="Q320" s="227">
        <f>SUMIFS([1]sep25!$Q$7:$Q$363,[1]sep25!$B$7:$B$363,B320)</f>
        <v>6072.1956674980975</v>
      </c>
      <c r="R320" s="93">
        <f t="shared" si="68"/>
        <v>0.16826936752136759</v>
      </c>
      <c r="S320" s="93">
        <f t="shared" si="68"/>
        <v>0.15672629011572695</v>
      </c>
      <c r="T320" s="92">
        <v>10627</v>
      </c>
      <c r="U320" s="1">
        <f>SUMIFS([1]sep25!$U$7:$U$363,[1]sep25!$B$7:$B$363,B320)</f>
        <v>263250</v>
      </c>
      <c r="V320" s="1">
        <f>SUMIFS([1]sep25!$V$7:$V$363,[1]sep25!$B$7:$B$363,B320)</f>
        <v>25019.007793195211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0">
        <v>5058</v>
      </c>
      <c r="C321" t="s">
        <v>348</v>
      </c>
      <c r="D321" s="1">
        <f>SUMIFS([1]sep25!$D$7:$D$363,[1]sep25!$B$7:$B$363,B321)</f>
        <v>123673.467</v>
      </c>
      <c r="E321" s="86">
        <f t="shared" si="62"/>
        <v>28483.064716720408</v>
      </c>
      <c r="F321" s="87">
        <f t="shared" si="56"/>
        <v>0.84318411074205579</v>
      </c>
      <c r="G321" s="189">
        <f t="shared" si="63"/>
        <v>3285.6955637753181</v>
      </c>
      <c r="H321" s="189">
        <f t="shared" si="57"/>
        <v>14266.490137912431</v>
      </c>
      <c r="I321" s="189">
        <f t="shared" si="58"/>
        <v>672.43806167160119</v>
      </c>
      <c r="J321" s="88">
        <f t="shared" si="59"/>
        <v>2919.7260637780923</v>
      </c>
      <c r="K321" s="189">
        <f t="shared" si="64"/>
        <v>368.69530681098797</v>
      </c>
      <c r="L321" s="88">
        <f t="shared" si="60"/>
        <v>1600.8750221733096</v>
      </c>
      <c r="M321" s="89">
        <f t="shared" si="65"/>
        <v>15867.365160085741</v>
      </c>
      <c r="N321" s="89">
        <f t="shared" si="66"/>
        <v>139540.83216008573</v>
      </c>
      <c r="O321" s="89">
        <f t="shared" si="67"/>
        <v>32137.455587306711</v>
      </c>
      <c r="P321" s="90">
        <f t="shared" si="61"/>
        <v>0.95136503674719852</v>
      </c>
      <c r="Q321" s="227">
        <f>SUMIFS([1]sep25!$Q$7:$Q$363,[1]sep25!$B$7:$B$363,B321)</f>
        <v>3532.0674058583772</v>
      </c>
      <c r="R321" s="93">
        <f t="shared" si="68"/>
        <v>0.1262495856479374</v>
      </c>
      <c r="S321" s="93">
        <f t="shared" si="68"/>
        <v>0.12547143070621847</v>
      </c>
      <c r="T321" s="92">
        <v>4342</v>
      </c>
      <c r="U321" s="1">
        <f>SUMIFS([1]sep25!$U$7:$U$363,[1]sep25!$B$7:$B$363,B321)</f>
        <v>109810</v>
      </c>
      <c r="V321" s="1">
        <f>SUMIFS([1]sep25!$V$7:$V$363,[1]sep25!$B$7:$B$363,B321)</f>
        <v>25307.674579396175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0">
        <v>5059</v>
      </c>
      <c r="C322" t="s">
        <v>349</v>
      </c>
      <c r="D322" s="1">
        <f>SUMIFS([1]sep25!$D$7:$D$363,[1]sep25!$B$7:$B$363,B322)</f>
        <v>515427.74800000002</v>
      </c>
      <c r="E322" s="86">
        <f t="shared" si="62"/>
        <v>27419.286519842535</v>
      </c>
      <c r="F322" s="87">
        <f t="shared" si="56"/>
        <v>0.81169308679916119</v>
      </c>
      <c r="G322" s="189">
        <f t="shared" si="63"/>
        <v>3945.2380458395992</v>
      </c>
      <c r="H322" s="189">
        <f t="shared" si="57"/>
        <v>74162.584785692787</v>
      </c>
      <c r="I322" s="189">
        <f t="shared" si="58"/>
        <v>1044.7604305788566</v>
      </c>
      <c r="J322" s="88">
        <f t="shared" si="59"/>
        <v>19639.406574021348</v>
      </c>
      <c r="K322" s="189">
        <f t="shared" si="64"/>
        <v>741.01767571824337</v>
      </c>
      <c r="L322" s="88">
        <f t="shared" si="60"/>
        <v>13929.650268151538</v>
      </c>
      <c r="M322" s="89">
        <f t="shared" si="65"/>
        <v>88092.235053844328</v>
      </c>
      <c r="N322" s="89">
        <f t="shared" si="66"/>
        <v>603519.98305384431</v>
      </c>
      <c r="O322" s="89">
        <f t="shared" si="67"/>
        <v>32105.542241400377</v>
      </c>
      <c r="P322" s="90">
        <f t="shared" si="61"/>
        <v>0.9504203060289117</v>
      </c>
      <c r="Q322" s="227">
        <f>SUMIFS([1]sep25!$Q$7:$Q$363,[1]sep25!$B$7:$B$363,B322)</f>
        <v>16197.997790632435</v>
      </c>
      <c r="R322" s="93">
        <f t="shared" si="68"/>
        <v>0.13376259136811872</v>
      </c>
      <c r="S322" s="93">
        <f t="shared" si="68"/>
        <v>0.13346102668268184</v>
      </c>
      <c r="T322" s="92">
        <v>18798</v>
      </c>
      <c r="U322" s="1">
        <f>SUMIFS([1]sep25!$U$7:$U$363,[1]sep25!$B$7:$B$363,B322)</f>
        <v>454617</v>
      </c>
      <c r="V322" s="1">
        <f>SUMIFS([1]sep25!$V$7:$V$363,[1]sep25!$B$7:$B$363,B322)</f>
        <v>24190.762517958814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0">
        <v>5060</v>
      </c>
      <c r="C323" t="s">
        <v>350</v>
      </c>
      <c r="D323" s="1">
        <f>SUMIFS([1]sep25!$D$7:$D$363,[1]sep25!$B$7:$B$363,B323)</f>
        <v>307656.89899999998</v>
      </c>
      <c r="E323" s="86">
        <f t="shared" si="62"/>
        <v>31010.674226388466</v>
      </c>
      <c r="F323" s="87">
        <f t="shared" si="56"/>
        <v>0.9180089302588097</v>
      </c>
      <c r="G323" s="189">
        <f t="shared" si="63"/>
        <v>1718.5776677811218</v>
      </c>
      <c r="H323" s="189">
        <f t="shared" si="57"/>
        <v>17050.009042056507</v>
      </c>
      <c r="I323" s="189">
        <f t="shared" si="58"/>
        <v>0</v>
      </c>
      <c r="J323" s="88">
        <f t="shared" si="59"/>
        <v>0</v>
      </c>
      <c r="K323" s="189">
        <f t="shared" si="64"/>
        <v>-303.74275486061322</v>
      </c>
      <c r="L323" s="88">
        <f t="shared" si="60"/>
        <v>-3013.4318709721438</v>
      </c>
      <c r="M323" s="89">
        <f t="shared" si="65"/>
        <v>14036.577171084362</v>
      </c>
      <c r="N323" s="89">
        <f t="shared" si="66"/>
        <v>321693.47617108433</v>
      </c>
      <c r="O323" s="89">
        <f t="shared" si="67"/>
        <v>32425.509139308971</v>
      </c>
      <c r="P323" s="90">
        <f t="shared" si="61"/>
        <v>0.95989228550033345</v>
      </c>
      <c r="Q323" s="227">
        <f>SUMIFS([1]sep25!$Q$7:$Q$363,[1]sep25!$B$7:$B$363,B323)</f>
        <v>6819.9058988607321</v>
      </c>
      <c r="R323" s="90">
        <f t="shared" si="68"/>
        <v>-6.5193720697754337E-2</v>
      </c>
      <c r="S323" s="90">
        <f t="shared" si="68"/>
        <v>-6.076514544050144E-2</v>
      </c>
      <c r="T323" s="92">
        <v>9921</v>
      </c>
      <c r="U323" s="1">
        <f>SUMIFS([1]sep25!$U$7:$U$363,[1]sep25!$B$7:$B$363,B323)</f>
        <v>329113</v>
      </c>
      <c r="V323" s="1">
        <f>SUMIFS([1]sep25!$V$7:$V$363,[1]sep25!$B$7:$B$363,B323)</f>
        <v>33016.954253611555</v>
      </c>
      <c r="W323" s="196"/>
      <c r="X323" s="89">
        <v>0</v>
      </c>
      <c r="Y323" s="89">
        <f t="shared" si="69"/>
        <v>0</v>
      </c>
    </row>
    <row r="324" spans="2:27" ht="28.5" customHeight="1">
      <c r="B324" s="200">
        <v>5061</v>
      </c>
      <c r="C324" t="s">
        <v>351</v>
      </c>
      <c r="D324" s="1">
        <f>SUMIFS([1]sep25!$D$7:$D$363,[1]sep25!$B$7:$B$363,B324)</f>
        <v>53040.866000000002</v>
      </c>
      <c r="E324" s="86">
        <f t="shared" si="62"/>
        <v>27382.997418688698</v>
      </c>
      <c r="F324" s="87">
        <f t="shared" si="56"/>
        <v>0.81061882060658874</v>
      </c>
      <c r="G324" s="189">
        <f t="shared" si="63"/>
        <v>3967.7372885549785</v>
      </c>
      <c r="H324" s="189">
        <f t="shared" si="57"/>
        <v>7685.5071279309932</v>
      </c>
      <c r="I324" s="189">
        <f t="shared" si="58"/>
        <v>1057.4616159826999</v>
      </c>
      <c r="J324" s="88">
        <f t="shared" si="59"/>
        <v>2048.3031501584896</v>
      </c>
      <c r="K324" s="189">
        <f t="shared" si="64"/>
        <v>753.71886112208665</v>
      </c>
      <c r="L324" s="88">
        <f t="shared" si="60"/>
        <v>1459.9534339934819</v>
      </c>
      <c r="M324" s="89">
        <f t="shared" si="65"/>
        <v>9145.4605619244758</v>
      </c>
      <c r="N324" s="89">
        <f t="shared" si="66"/>
        <v>62186.326561924478</v>
      </c>
      <c r="O324" s="89">
        <f t="shared" si="67"/>
        <v>32104.453568365763</v>
      </c>
      <c r="P324" s="90">
        <f t="shared" si="61"/>
        <v>0.95038807804313463</v>
      </c>
      <c r="Q324" s="227">
        <f>SUMIFS([1]sep25!$Q$7:$Q$363,[1]sep25!$B$7:$B$363,B324)</f>
        <v>2223.4104237511874</v>
      </c>
      <c r="R324" s="90">
        <f t="shared" si="68"/>
        <v>0.14727604256791837</v>
      </c>
      <c r="S324" s="90">
        <f t="shared" si="68"/>
        <v>0.15971424437170081</v>
      </c>
      <c r="T324" s="92">
        <v>1937</v>
      </c>
      <c r="U324" s="1">
        <f>SUMIFS([1]sep25!$U$7:$U$363,[1]sep25!$B$7:$B$363,B324)</f>
        <v>46232</v>
      </c>
      <c r="V324" s="1">
        <f>SUMIFS([1]sep25!$V$7:$V$363,[1]sep25!$B$7:$B$363,B324)</f>
        <v>23611.84882533197</v>
      </c>
      <c r="W324" s="196"/>
      <c r="X324" s="89">
        <v>0</v>
      </c>
      <c r="Y324" s="89">
        <f t="shared" si="69"/>
        <v>0</v>
      </c>
    </row>
    <row r="325" spans="2:27">
      <c r="B325" s="200">
        <v>5501</v>
      </c>
      <c r="C325" t="s">
        <v>352</v>
      </c>
      <c r="D325" s="1">
        <f>SUMIFS([1]sep25!$D$7:$D$363,[1]sep25!$B$7:$B$363,B325)</f>
        <v>2631391.88</v>
      </c>
      <c r="E325" s="86">
        <f t="shared" si="62"/>
        <v>33132.192744991873</v>
      </c>
      <c r="F325" s="87">
        <f t="shared" si="56"/>
        <v>0.98081223893792524</v>
      </c>
      <c r="G325" s="189">
        <f t="shared" si="63"/>
        <v>403.23618624700958</v>
      </c>
      <c r="H325" s="189">
        <f t="shared" si="57"/>
        <v>32025.421147923749</v>
      </c>
      <c r="I325" s="189">
        <f t="shared" si="58"/>
        <v>0</v>
      </c>
      <c r="J325" s="88">
        <f t="shared" si="59"/>
        <v>0</v>
      </c>
      <c r="K325" s="189">
        <f t="shared" si="64"/>
        <v>-303.74275486061322</v>
      </c>
      <c r="L325" s="88">
        <f t="shared" si="60"/>
        <v>-24123.553333784763</v>
      </c>
      <c r="M325" s="89">
        <f t="shared" si="65"/>
        <v>7901.8678141389864</v>
      </c>
      <c r="N325" s="89">
        <f t="shared" si="66"/>
        <v>2639293.7478141389</v>
      </c>
      <c r="O325" s="89">
        <f t="shared" si="67"/>
        <v>33231.686176378273</v>
      </c>
      <c r="P325" s="90">
        <f t="shared" si="61"/>
        <v>0.98375754279839756</v>
      </c>
      <c r="Q325" s="227">
        <f>SUMIFS([1]sep25!$Q$7:$Q$363,[1]sep25!$B$7:$B$363,B325)</f>
        <v>-4521.9870118577383</v>
      </c>
      <c r="R325" s="90">
        <f t="shared" si="68"/>
        <v>0.12852644372832592</v>
      </c>
      <c r="S325" s="90">
        <f t="shared" si="68"/>
        <v>0.118920874974969</v>
      </c>
      <c r="T325" s="92">
        <v>79421</v>
      </c>
      <c r="U325" s="1">
        <f>SUMIFS([1]sep25!$U$7:$U$363,[1]sep25!$B$7:$B$363,B325)</f>
        <v>2331706</v>
      </c>
      <c r="V325" s="1">
        <f>SUMIFS([1]sep25!$V$7:$V$363,[1]sep25!$B$7:$B$363,B325)</f>
        <v>29610.845133024319</v>
      </c>
      <c r="W325" s="196"/>
      <c r="X325" s="89">
        <v>0</v>
      </c>
      <c r="Y325" s="89">
        <f t="shared" si="69"/>
        <v>0</v>
      </c>
    </row>
    <row r="326" spans="2:27">
      <c r="B326" s="200">
        <v>5503</v>
      </c>
      <c r="C326" t="s">
        <v>353</v>
      </c>
      <c r="D326" s="1">
        <f>SUMIFS([1]sep25!$D$7:$D$363,[1]sep25!$B$7:$B$363,B326)</f>
        <v>770344.30799999996</v>
      </c>
      <c r="E326" s="86">
        <f t="shared" si="62"/>
        <v>30609.302181428058</v>
      </c>
      <c r="F326" s="87">
        <f t="shared" si="56"/>
        <v>0.90612711437373772</v>
      </c>
      <c r="G326" s="189">
        <f t="shared" si="63"/>
        <v>1967.4283356565747</v>
      </c>
      <c r="H326" s="189">
        <f t="shared" si="57"/>
        <v>49514.268923469011</v>
      </c>
      <c r="I326" s="189">
        <f t="shared" si="58"/>
        <v>0</v>
      </c>
      <c r="J326" s="88">
        <f t="shared" si="59"/>
        <v>0</v>
      </c>
      <c r="K326" s="189">
        <f t="shared" si="64"/>
        <v>-303.74275486061322</v>
      </c>
      <c r="L326" s="88">
        <f t="shared" si="60"/>
        <v>-7644.2939115770523</v>
      </c>
      <c r="M326" s="89">
        <f t="shared" si="65"/>
        <v>41869.975011891962</v>
      </c>
      <c r="N326" s="89">
        <f t="shared" si="66"/>
        <v>812214.28301189188</v>
      </c>
      <c r="O326" s="89">
        <f t="shared" si="67"/>
        <v>32272.98776222402</v>
      </c>
      <c r="P326" s="90">
        <f t="shared" si="61"/>
        <v>0.95537719546400623</v>
      </c>
      <c r="Q326" s="227">
        <f>SUMIFS([1]sep25!$Q$7:$Q$363,[1]sep25!$B$7:$B$363,B326)</f>
        <v>7839.6827631879714</v>
      </c>
      <c r="R326" s="90">
        <f t="shared" si="68"/>
        <v>0.13431219694638274</v>
      </c>
      <c r="S326" s="90">
        <f t="shared" si="68"/>
        <v>0.1293092703416602</v>
      </c>
      <c r="T326" s="92">
        <v>25167</v>
      </c>
      <c r="U326" s="1">
        <f>SUMIFS([1]sep25!$U$7:$U$363,[1]sep25!$B$7:$B$363,B326)</f>
        <v>679129</v>
      </c>
      <c r="V326" s="1">
        <f>SUMIFS([1]sep25!$V$7:$V$363,[1]sep25!$B$7:$B$363,B326)</f>
        <v>27104.446040868457</v>
      </c>
      <c r="W326" s="196"/>
      <c r="X326" s="89">
        <v>0</v>
      </c>
      <c r="Y326" s="89">
        <f t="shared" si="69"/>
        <v>0</v>
      </c>
    </row>
    <row r="327" spans="2:27">
      <c r="B327" s="200">
        <v>5510</v>
      </c>
      <c r="C327" t="s">
        <v>354</v>
      </c>
      <c r="D327" s="1">
        <f>SUMIFS([1]sep25!$D$7:$D$363,[1]sep25!$B$7:$B$363,B327)</f>
        <v>75792.144</v>
      </c>
      <c r="E327" s="86">
        <f t="shared" si="62"/>
        <v>26575.085553997193</v>
      </c>
      <c r="F327" s="87">
        <f t="shared" ref="F327:F362" si="70">E327/E$365</f>
        <v>0.78670220720971762</v>
      </c>
      <c r="G327" s="189">
        <f t="shared" si="63"/>
        <v>4468.6426446637115</v>
      </c>
      <c r="H327" s="189">
        <f t="shared" ref="H327:H362" si="71">G327*T327/1000</f>
        <v>12744.568822580906</v>
      </c>
      <c r="I327" s="189">
        <f t="shared" ref="I327:I362" si="72">IF(E327+Y327&lt;(E$365+Y$365)*0.9,((E$365+Y$365)*0.9-E327-Y327)*0.35,0)</f>
        <v>1340.2307686247266</v>
      </c>
      <c r="J327" s="88">
        <f t="shared" ref="J327:J362" si="73">I327*T327/1000</f>
        <v>3822.3381521177203</v>
      </c>
      <c r="K327" s="189">
        <f t="shared" si="64"/>
        <v>1036.4880137641135</v>
      </c>
      <c r="L327" s="88">
        <f t="shared" ref="L327:L362" si="74">K327*T327/1000</f>
        <v>2956.0638152552519</v>
      </c>
      <c r="M327" s="89">
        <f t="shared" si="65"/>
        <v>15700.632637836159</v>
      </c>
      <c r="N327" s="89">
        <f t="shared" si="66"/>
        <v>91492.776637836156</v>
      </c>
      <c r="O327" s="89">
        <f t="shared" si="67"/>
        <v>32080.216212425021</v>
      </c>
      <c r="P327" s="90">
        <f t="shared" ref="P327:P362" si="75">O327/O$365</f>
        <v>0.94967057964122858</v>
      </c>
      <c r="Q327" s="227">
        <f>SUMIFS([1]sep25!$Q$7:$Q$363,[1]sep25!$B$7:$B$363,B327)</f>
        <v>2766.028638357473</v>
      </c>
      <c r="R327" s="90">
        <f t="shared" si="68"/>
        <v>0.18872855596856913</v>
      </c>
      <c r="S327" s="90">
        <f t="shared" si="68"/>
        <v>0.1858109192603713</v>
      </c>
      <c r="T327" s="92">
        <v>2852</v>
      </c>
      <c r="U327" s="1">
        <f>SUMIFS([1]sep25!$U$7:$U$363,[1]sep25!$B$7:$B$363,B327)</f>
        <v>63759</v>
      </c>
      <c r="V327" s="1">
        <f>SUMIFS([1]sep25!$V$7:$V$363,[1]sep25!$B$7:$B$363,B327)</f>
        <v>22410.896309314587</v>
      </c>
      <c r="W327" s="196"/>
      <c r="X327" s="89">
        <v>0</v>
      </c>
      <c r="Y327" s="89">
        <f t="shared" si="69"/>
        <v>0</v>
      </c>
    </row>
    <row r="328" spans="2:27">
      <c r="B328" s="200">
        <v>5512</v>
      </c>
      <c r="C328" t="s">
        <v>355</v>
      </c>
      <c r="D328" s="1">
        <f>SUMIFS([1]sep25!$D$7:$D$363,[1]sep25!$B$7:$B$363,B328)</f>
        <v>118734.02800000001</v>
      </c>
      <c r="E328" s="86">
        <f t="shared" ref="E328:E362" si="76">D328/T328*1000</f>
        <v>28209.557614635309</v>
      </c>
      <c r="F328" s="87">
        <f t="shared" si="70"/>
        <v>0.83508748051820625</v>
      </c>
      <c r="G328" s="189">
        <f t="shared" ref="G328:G363" si="77">($E$365+$Y$365-E328-Y328)*0.62</f>
        <v>3455.2699670680795</v>
      </c>
      <c r="H328" s="189">
        <f t="shared" si="71"/>
        <v>14543.231291389548</v>
      </c>
      <c r="I328" s="189">
        <f t="shared" si="72"/>
        <v>768.16554740138599</v>
      </c>
      <c r="J328" s="88">
        <f t="shared" si="73"/>
        <v>3233.2087890124335</v>
      </c>
      <c r="K328" s="189">
        <f t="shared" ref="K328:K362" si="78">I328+J$367</f>
        <v>464.42279254077278</v>
      </c>
      <c r="L328" s="88">
        <f t="shared" si="74"/>
        <v>1954.7555338041125</v>
      </c>
      <c r="M328" s="89">
        <f t="shared" ref="M328:M362" si="79">+H328+L328</f>
        <v>16497.98682519366</v>
      </c>
      <c r="N328" s="89">
        <f t="shared" ref="N328:N362" si="80">D328+M328</f>
        <v>135232.01482519368</v>
      </c>
      <c r="O328" s="89">
        <f t="shared" ref="O328:O362" si="81">N328/T328*1000</f>
        <v>32129.250374244166</v>
      </c>
      <c r="P328" s="90">
        <f t="shared" si="75"/>
        <v>0.95112213784048327</v>
      </c>
      <c r="Q328" s="227">
        <f>SUMIFS([1]sep25!$Q$7:$Q$363,[1]sep25!$B$7:$B$363,B328)</f>
        <v>3479.8814191888268</v>
      </c>
      <c r="R328" s="90">
        <f t="shared" ref="R328:S362" si="82">(D328-U328)/U328</f>
        <v>0.14128925842264628</v>
      </c>
      <c r="S328" s="90">
        <f t="shared" si="82"/>
        <v>0.16081238187392458</v>
      </c>
      <c r="T328" s="92">
        <v>4209</v>
      </c>
      <c r="U328" s="1">
        <f>SUMIFS([1]sep25!$U$7:$U$363,[1]sep25!$B$7:$B$363,B328)</f>
        <v>104035</v>
      </c>
      <c r="V328" s="1">
        <f>SUMIFS([1]sep25!$V$7:$V$363,[1]sep25!$B$7:$B$363,B328)</f>
        <v>24301.565054893719</v>
      </c>
      <c r="W328" s="196"/>
      <c r="X328" s="89">
        <v>0</v>
      </c>
      <c r="Y328" s="89">
        <f t="shared" ref="Y328:Y362" si="83">X328*1000/T328</f>
        <v>0</v>
      </c>
    </row>
    <row r="329" spans="2:27">
      <c r="B329" s="200">
        <v>5514</v>
      </c>
      <c r="C329" t="s">
        <v>356</v>
      </c>
      <c r="D329" s="1">
        <f>SUMIFS([1]sep25!$D$7:$D$363,[1]sep25!$B$7:$B$363,B329)</f>
        <v>38722.76</v>
      </c>
      <c r="E329" s="86">
        <f t="shared" si="76"/>
        <v>29763.843197540355</v>
      </c>
      <c r="F329" s="87">
        <f t="shared" si="70"/>
        <v>0.88109899367857403</v>
      </c>
      <c r="G329" s="189">
        <f t="shared" si="77"/>
        <v>2491.6129056669511</v>
      </c>
      <c r="H329" s="189">
        <f t="shared" si="71"/>
        <v>3241.5883902727037</v>
      </c>
      <c r="I329" s="189">
        <f t="shared" si="72"/>
        <v>224.16559338461991</v>
      </c>
      <c r="J329" s="88">
        <f t="shared" si="73"/>
        <v>291.63943699339052</v>
      </c>
      <c r="K329" s="189">
        <f t="shared" si="78"/>
        <v>-79.577161475993307</v>
      </c>
      <c r="L329" s="88">
        <f t="shared" si="74"/>
        <v>-103.52988708026729</v>
      </c>
      <c r="M329" s="89">
        <f t="shared" si="79"/>
        <v>3138.0585031924365</v>
      </c>
      <c r="N329" s="89">
        <f t="shared" si="80"/>
        <v>41860.818503192437</v>
      </c>
      <c r="O329" s="89">
        <f t="shared" si="81"/>
        <v>32175.878941731313</v>
      </c>
      <c r="P329" s="90">
        <f t="shared" si="75"/>
        <v>0.95250248323529418</v>
      </c>
      <c r="Q329" s="227">
        <f>SUMIFS([1]sep25!$Q$7:$Q$363,[1]sep25!$B$7:$B$363,B329)</f>
        <v>244.11098854945794</v>
      </c>
      <c r="R329" s="90">
        <f>(D329-U329)/U329</f>
        <v>5.2105963863605546E-2</v>
      </c>
      <c r="S329" s="90">
        <f t="shared" si="82"/>
        <v>6.0192865968629404E-2</v>
      </c>
      <c r="T329" s="92">
        <v>1301</v>
      </c>
      <c r="U329" s="1">
        <f>SUMIFS([1]sep25!$U$7:$U$363,[1]sep25!$B$7:$B$363,B329)</f>
        <v>36805</v>
      </c>
      <c r="V329" s="1">
        <f>SUMIFS([1]sep25!$V$7:$V$363,[1]sep25!$B$7:$B$363,B329)</f>
        <v>28073.989321128909</v>
      </c>
      <c r="W329" s="196"/>
      <c r="X329" s="89">
        <v>0</v>
      </c>
      <c r="Y329" s="89">
        <f t="shared" si="83"/>
        <v>0</v>
      </c>
    </row>
    <row r="330" spans="2:27">
      <c r="B330" s="200">
        <v>5516</v>
      </c>
      <c r="C330" t="s">
        <v>357</v>
      </c>
      <c r="D330" s="1">
        <f>SUMIFS([1]sep25!$D$7:$D$363,[1]sep25!$B$7:$B$363,B330)</f>
        <v>30731.345000000001</v>
      </c>
      <c r="E330" s="86">
        <f t="shared" si="76"/>
        <v>28937.236346516009</v>
      </c>
      <c r="F330" s="87">
        <f t="shared" si="70"/>
        <v>0.85662895263677896</v>
      </c>
      <c r="G330" s="189">
        <f t="shared" si="77"/>
        <v>3004.1091533020453</v>
      </c>
      <c r="H330" s="189">
        <f t="shared" si="71"/>
        <v>3190.3639208067721</v>
      </c>
      <c r="I330" s="189">
        <f t="shared" si="72"/>
        <v>513.47799124314099</v>
      </c>
      <c r="J330" s="88">
        <f t="shared" si="73"/>
        <v>545.31362670021576</v>
      </c>
      <c r="K330" s="189">
        <f t="shared" si="78"/>
        <v>209.73523638252777</v>
      </c>
      <c r="L330" s="88">
        <f t="shared" si="74"/>
        <v>222.73882103824451</v>
      </c>
      <c r="M330" s="89">
        <f t="shared" si="79"/>
        <v>3413.1027418450167</v>
      </c>
      <c r="N330" s="89">
        <f t="shared" si="80"/>
        <v>34144.447741845019</v>
      </c>
      <c r="O330" s="89">
        <f t="shared" si="81"/>
        <v>32151.080736200583</v>
      </c>
      <c r="P330" s="90">
        <f t="shared" si="75"/>
        <v>0.95176838200404035</v>
      </c>
      <c r="Q330" s="227">
        <f>SUMIFS([1]sep25!$Q$7:$Q$363,[1]sep25!$B$7:$B$363,B330)</f>
        <v>406.12801934628942</v>
      </c>
      <c r="R330" s="90">
        <f t="shared" si="82"/>
        <v>-0.1361290549277562</v>
      </c>
      <c r="S330" s="90">
        <f t="shared" si="82"/>
        <v>-0.12962155251666593</v>
      </c>
      <c r="T330" s="92">
        <v>1062</v>
      </c>
      <c r="U330" s="1">
        <f>SUMIFS([1]sep25!$U$7:$U$363,[1]sep25!$B$7:$B$363,B330)</f>
        <v>35574</v>
      </c>
      <c r="V330" s="1">
        <f>SUMIFS([1]sep25!$V$7:$V$363,[1]sep25!$B$7:$B$363,B330)</f>
        <v>33246.728971962621</v>
      </c>
      <c r="W330" s="196"/>
      <c r="X330" s="89">
        <v>0</v>
      </c>
      <c r="Y330" s="89">
        <f t="shared" si="83"/>
        <v>0</v>
      </c>
    </row>
    <row r="331" spans="2:27">
      <c r="B331" s="200">
        <v>5518</v>
      </c>
      <c r="C331" t="s">
        <v>358</v>
      </c>
      <c r="D331" s="1">
        <f>SUMIFS([1]sep25!$D$7:$D$363,[1]sep25!$B$7:$B$363,B331)</f>
        <v>22899.401999999998</v>
      </c>
      <c r="E331" s="86">
        <f t="shared" si="76"/>
        <v>23248.12385786802</v>
      </c>
      <c r="F331" s="87">
        <f t="shared" si="70"/>
        <v>0.68821416643449873</v>
      </c>
      <c r="G331" s="189">
        <f t="shared" si="77"/>
        <v>6531.3588962637978</v>
      </c>
      <c r="H331" s="189">
        <f t="shared" si="71"/>
        <v>6433.3885128198408</v>
      </c>
      <c r="I331" s="189">
        <f t="shared" si="72"/>
        <v>2504.6673622699368</v>
      </c>
      <c r="J331" s="88">
        <f t="shared" si="73"/>
        <v>2467.0973518358878</v>
      </c>
      <c r="K331" s="189">
        <f t="shared" si="78"/>
        <v>2200.9246074093235</v>
      </c>
      <c r="L331" s="88">
        <f t="shared" si="74"/>
        <v>2167.9107382981838</v>
      </c>
      <c r="M331" s="89">
        <f t="shared" si="79"/>
        <v>8601.2992511180237</v>
      </c>
      <c r="N331" s="89">
        <f t="shared" si="80"/>
        <v>31500.701251118022</v>
      </c>
      <c r="O331" s="89">
        <f t="shared" si="81"/>
        <v>31980.40736154114</v>
      </c>
      <c r="P331" s="90">
        <f t="shared" si="75"/>
        <v>0.94671593841797175</v>
      </c>
      <c r="Q331" s="227">
        <f>SUMIFS([1]sep25!$Q$7:$Q$363,[1]sep25!$B$7:$B$363,B331)</f>
        <v>1725.3783649586621</v>
      </c>
      <c r="R331" s="90">
        <f t="shared" si="82"/>
        <v>0.20988017118402272</v>
      </c>
      <c r="S331" s="90">
        <f t="shared" si="82"/>
        <v>0.21110847592634174</v>
      </c>
      <c r="T331" s="92">
        <v>985</v>
      </c>
      <c r="U331" s="1">
        <f>SUMIFS([1]sep25!$U$7:$U$363,[1]sep25!$B$7:$B$363,B331)</f>
        <v>18927</v>
      </c>
      <c r="V331" s="1">
        <f>SUMIFS([1]sep25!$V$7:$V$363,[1]sep25!$B$7:$B$363,B331)</f>
        <v>19195.74036511156</v>
      </c>
      <c r="W331" s="196"/>
      <c r="X331" s="89">
        <v>0</v>
      </c>
      <c r="Y331" s="89">
        <f t="shared" si="83"/>
        <v>0</v>
      </c>
    </row>
    <row r="332" spans="2:27">
      <c r="B332" s="200">
        <v>5520</v>
      </c>
      <c r="C332" t="s">
        <v>359</v>
      </c>
      <c r="D332" s="1">
        <f>SUMIFS([1]sep25!$D$7:$D$363,[1]sep25!$B$7:$B$363,B332)</f>
        <v>137953.41699999999</v>
      </c>
      <c r="E332" s="86">
        <f t="shared" si="76"/>
        <v>34827.926533703605</v>
      </c>
      <c r="F332" s="87">
        <f t="shared" si="70"/>
        <v>1.0310110430662891</v>
      </c>
      <c r="G332" s="189">
        <f t="shared" si="77"/>
        <v>-648.11876275426414</v>
      </c>
      <c r="H332" s="189">
        <f t="shared" si="71"/>
        <v>-2567.1984192696405</v>
      </c>
      <c r="I332" s="189">
        <f t="shared" si="72"/>
        <v>0</v>
      </c>
      <c r="J332" s="88">
        <f t="shared" si="73"/>
        <v>0</v>
      </c>
      <c r="K332" s="189">
        <f t="shared" si="78"/>
        <v>-303.74275486061322</v>
      </c>
      <c r="L332" s="88">
        <f t="shared" si="74"/>
        <v>-1203.1250520028889</v>
      </c>
      <c r="M332" s="89">
        <f t="shared" si="79"/>
        <v>-3770.3234712725293</v>
      </c>
      <c r="N332" s="89">
        <f t="shared" si="80"/>
        <v>134183.09352872745</v>
      </c>
      <c r="O332" s="89">
        <f t="shared" si="81"/>
        <v>33876.065016088723</v>
      </c>
      <c r="P332" s="90">
        <f t="shared" si="75"/>
        <v>1.0028330883671757</v>
      </c>
      <c r="Q332" s="227">
        <f>SUMIFS([1]sep25!$Q$7:$Q$363,[1]sep25!$B$7:$B$363,B332)</f>
        <v>1058.9401255122971</v>
      </c>
      <c r="R332" s="90">
        <f t="shared" si="82"/>
        <v>0.14904686029368883</v>
      </c>
      <c r="S332" s="90">
        <f t="shared" si="82"/>
        <v>0.15629911263081125</v>
      </c>
      <c r="T332" s="92">
        <v>3961</v>
      </c>
      <c r="U332" s="1">
        <f>SUMIFS([1]sep25!$U$7:$U$363,[1]sep25!$B$7:$B$363,B332)</f>
        <v>120059</v>
      </c>
      <c r="V332" s="1">
        <f>SUMIFS([1]sep25!$V$7:$V$363,[1]sep25!$B$7:$B$363,B332)</f>
        <v>30120.170597089815</v>
      </c>
      <c r="W332" s="196"/>
      <c r="X332" s="89">
        <v>0</v>
      </c>
      <c r="Y332" s="89">
        <f t="shared" si="83"/>
        <v>0</v>
      </c>
    </row>
    <row r="333" spans="2:27">
      <c r="B333" s="200">
        <v>5522</v>
      </c>
      <c r="C333" t="s">
        <v>360</v>
      </c>
      <c r="D333" s="1">
        <f>SUMIFS([1]sep25!$D$7:$D$363,[1]sep25!$B$7:$B$363,B333)</f>
        <v>56217.688999999998</v>
      </c>
      <c r="E333" s="86">
        <f t="shared" si="76"/>
        <v>26567.905954631377</v>
      </c>
      <c r="F333" s="87">
        <f t="shared" si="70"/>
        <v>0.78648966954331978</v>
      </c>
      <c r="G333" s="189">
        <f t="shared" si="77"/>
        <v>4473.093996270517</v>
      </c>
      <c r="H333" s="189">
        <f t="shared" si="71"/>
        <v>9465.0668961084139</v>
      </c>
      <c r="I333" s="189">
        <f t="shared" si="72"/>
        <v>1342.7436284027622</v>
      </c>
      <c r="J333" s="88">
        <f t="shared" si="73"/>
        <v>2841.2455177002448</v>
      </c>
      <c r="K333" s="189">
        <f t="shared" si="78"/>
        <v>1039.0008735421488</v>
      </c>
      <c r="L333" s="88">
        <f t="shared" si="74"/>
        <v>2198.5258484151873</v>
      </c>
      <c r="M333" s="89">
        <f t="shared" si="79"/>
        <v>11663.592744523601</v>
      </c>
      <c r="N333" s="89">
        <f t="shared" si="80"/>
        <v>67881.2817445236</v>
      </c>
      <c r="O333" s="89">
        <f t="shared" si="81"/>
        <v>32080.000824444043</v>
      </c>
      <c r="P333" s="90">
        <f t="shared" si="75"/>
        <v>0.94966420351123648</v>
      </c>
      <c r="Q333" s="227">
        <f>SUMIFS([1]sep25!$Q$7:$Q$363,[1]sep25!$B$7:$B$363,B333)</f>
        <v>2269.6656726523197</v>
      </c>
      <c r="R333" s="90">
        <f t="shared" si="82"/>
        <v>0.1792601317335123</v>
      </c>
      <c r="S333" s="90">
        <f t="shared" si="82"/>
        <v>0.15306673561277725</v>
      </c>
      <c r="T333" s="92">
        <v>2116</v>
      </c>
      <c r="U333" s="1">
        <f>SUMIFS([1]sep25!$U$7:$U$363,[1]sep25!$B$7:$B$363,B333)</f>
        <v>47672</v>
      </c>
      <c r="V333" s="1">
        <f>SUMIFS([1]sep25!$V$7:$V$363,[1]sep25!$B$7:$B$363,B333)</f>
        <v>23041.082648622523</v>
      </c>
      <c r="W333" s="196"/>
      <c r="X333" s="89">
        <v>0</v>
      </c>
      <c r="Y333" s="89">
        <f t="shared" si="83"/>
        <v>0</v>
      </c>
    </row>
    <row r="334" spans="2:27">
      <c r="B334" s="200">
        <v>5524</v>
      </c>
      <c r="C334" t="s">
        <v>361</v>
      </c>
      <c r="D334" s="1">
        <f>SUMIFS([1]sep25!$D$7:$D$363,[1]sep25!$B$7:$B$363,B334)</f>
        <v>212791.141</v>
      </c>
      <c r="E334" s="86">
        <f t="shared" si="76"/>
        <v>31320.450544598174</v>
      </c>
      <c r="F334" s="87">
        <f t="shared" si="70"/>
        <v>0.92717923801874913</v>
      </c>
      <c r="G334" s="189">
        <f t="shared" si="77"/>
        <v>1526.5163504911029</v>
      </c>
      <c r="H334" s="189">
        <f t="shared" si="71"/>
        <v>10371.152085236554</v>
      </c>
      <c r="I334" s="189">
        <f t="shared" si="72"/>
        <v>0</v>
      </c>
      <c r="J334" s="88">
        <f t="shared" si="73"/>
        <v>0</v>
      </c>
      <c r="K334" s="189">
        <f t="shared" si="78"/>
        <v>-303.74275486061322</v>
      </c>
      <c r="L334" s="88">
        <f t="shared" si="74"/>
        <v>-2063.6282765230062</v>
      </c>
      <c r="M334" s="89">
        <f t="shared" si="79"/>
        <v>8307.5238087135476</v>
      </c>
      <c r="N334" s="89">
        <f t="shared" si="80"/>
        <v>221098.66480871354</v>
      </c>
      <c r="O334" s="89">
        <f t="shared" si="81"/>
        <v>32543.224140228667</v>
      </c>
      <c r="P334" s="90">
        <f t="shared" si="75"/>
        <v>0.96337700244911073</v>
      </c>
      <c r="Q334" s="227">
        <f>SUMIFS([1]sep25!$Q$7:$Q$363,[1]sep25!$B$7:$B$363,B334)</f>
        <v>2541.1666007398144</v>
      </c>
      <c r="R334" s="90">
        <f t="shared" si="82"/>
        <v>0.1544345096975451</v>
      </c>
      <c r="S334" s="90">
        <f t="shared" si="82"/>
        <v>0.14084093289804508</v>
      </c>
      <c r="T334" s="92">
        <v>6794</v>
      </c>
      <c r="U334" s="1">
        <f>SUMIFS([1]sep25!$U$7:$U$363,[1]sep25!$B$7:$B$363,B334)</f>
        <v>184325</v>
      </c>
      <c r="V334" s="1">
        <f>SUMIFS([1]sep25!$V$7:$V$363,[1]sep25!$B$7:$B$363,B334)</f>
        <v>27453.827822460527</v>
      </c>
      <c r="W334" s="196"/>
      <c r="X334" s="89">
        <v>0</v>
      </c>
      <c r="Y334" s="89">
        <f t="shared" si="83"/>
        <v>0</v>
      </c>
    </row>
    <row r="335" spans="2:27">
      <c r="B335" s="200">
        <v>5526</v>
      </c>
      <c r="C335" t="s">
        <v>362</v>
      </c>
      <c r="D335" s="1">
        <f>SUMIFS([1]sep25!$D$7:$D$363,[1]sep25!$B$7:$B$363,B335)</f>
        <v>101251.24800000001</v>
      </c>
      <c r="E335" s="86">
        <f t="shared" si="76"/>
        <v>28658.717237475237</v>
      </c>
      <c r="F335" s="87">
        <f t="shared" si="70"/>
        <v>0.84838395198053451</v>
      </c>
      <c r="G335" s="189">
        <f t="shared" si="77"/>
        <v>3176.7910009073239</v>
      </c>
      <c r="H335" s="189">
        <f t="shared" si="71"/>
        <v>11223.602606205575</v>
      </c>
      <c r="I335" s="189">
        <f t="shared" si="72"/>
        <v>610.95967940741093</v>
      </c>
      <c r="J335" s="88">
        <f t="shared" si="73"/>
        <v>2158.520547346383</v>
      </c>
      <c r="K335" s="189">
        <f t="shared" si="78"/>
        <v>307.21692454679771</v>
      </c>
      <c r="L335" s="88">
        <f t="shared" si="74"/>
        <v>1085.3973944238364</v>
      </c>
      <c r="M335" s="89">
        <f t="shared" si="79"/>
        <v>12309.000000629412</v>
      </c>
      <c r="N335" s="89">
        <f t="shared" si="80"/>
        <v>113560.24800062942</v>
      </c>
      <c r="O335" s="89">
        <f t="shared" si="81"/>
        <v>32142.725162929361</v>
      </c>
      <c r="P335" s="90">
        <f t="shared" si="75"/>
        <v>0.95152103198435301</v>
      </c>
      <c r="Q335" s="227">
        <f>SUMIFS([1]sep25!$Q$7:$Q$363,[1]sep25!$B$7:$B$363,B335)</f>
        <v>2747.5196937857327</v>
      </c>
      <c r="R335" s="90">
        <f t="shared" si="82"/>
        <v>0.16501263375906117</v>
      </c>
      <c r="S335" s="90">
        <f t="shared" si="82"/>
        <v>0.14918455382120827</v>
      </c>
      <c r="T335" s="92">
        <v>3533</v>
      </c>
      <c r="U335" s="1">
        <f>SUMIFS([1]sep25!$U$7:$U$363,[1]sep25!$B$7:$B$363,B335)</f>
        <v>86910</v>
      </c>
      <c r="V335" s="1">
        <f>SUMIFS([1]sep25!$V$7:$V$363,[1]sep25!$B$7:$B$363,B335)</f>
        <v>24938.307030129123</v>
      </c>
      <c r="W335" s="196"/>
      <c r="X335" s="89">
        <v>0</v>
      </c>
      <c r="Y335" s="89">
        <f t="shared" si="83"/>
        <v>0</v>
      </c>
    </row>
    <row r="336" spans="2:27">
      <c r="B336" s="200">
        <v>5528</v>
      </c>
      <c r="C336" t="s">
        <v>363</v>
      </c>
      <c r="D336" s="1">
        <f>SUMIFS([1]sep25!$D$7:$D$363,[1]sep25!$B$7:$B$363,B336)</f>
        <v>29794.186000000002</v>
      </c>
      <c r="E336" s="86">
        <f t="shared" si="76"/>
        <v>27871.081384471468</v>
      </c>
      <c r="F336" s="87">
        <f t="shared" si="70"/>
        <v>0.82506756931916714</v>
      </c>
      <c r="G336" s="189">
        <f t="shared" si="77"/>
        <v>3665.1252297696606</v>
      </c>
      <c r="H336" s="189">
        <f t="shared" si="71"/>
        <v>3918.0188706237668</v>
      </c>
      <c r="I336" s="189">
        <f t="shared" si="72"/>
        <v>886.63222795873003</v>
      </c>
      <c r="J336" s="88">
        <f t="shared" si="73"/>
        <v>947.80985168788243</v>
      </c>
      <c r="K336" s="189">
        <f t="shared" si="78"/>
        <v>582.88947309811681</v>
      </c>
      <c r="L336" s="88">
        <f t="shared" si="74"/>
        <v>623.10884674188696</v>
      </c>
      <c r="M336" s="89">
        <f t="shared" si="79"/>
        <v>4541.1277173656536</v>
      </c>
      <c r="N336" s="89">
        <f t="shared" si="80"/>
        <v>34335.313717365658</v>
      </c>
      <c r="O336" s="89">
        <f t="shared" si="81"/>
        <v>32119.096087339251</v>
      </c>
      <c r="P336" s="90">
        <f t="shared" si="75"/>
        <v>0.95082154050451206</v>
      </c>
      <c r="Q336" s="227">
        <f>SUMIFS([1]sep25!$Q$7:$Q$363,[1]sep25!$B$7:$B$363,B336)</f>
        <v>1068.1935033815298</v>
      </c>
      <c r="R336" s="90">
        <f t="shared" si="82"/>
        <v>0.21683422503573624</v>
      </c>
      <c r="S336" s="90">
        <f t="shared" si="82"/>
        <v>0.22138739332398957</v>
      </c>
      <c r="T336" s="92">
        <v>1069</v>
      </c>
      <c r="U336" s="1">
        <f>SUMIFS([1]sep25!$U$7:$U$363,[1]sep25!$B$7:$B$363,B336)</f>
        <v>24485</v>
      </c>
      <c r="V336" s="1">
        <f>SUMIFS([1]sep25!$V$7:$V$363,[1]sep25!$B$7:$B$363,B336)</f>
        <v>22819.198508853682</v>
      </c>
      <c r="W336" s="196"/>
      <c r="X336" s="89">
        <v>0</v>
      </c>
      <c r="Y336" s="89">
        <f t="shared" si="83"/>
        <v>0</v>
      </c>
    </row>
    <row r="337" spans="2:25">
      <c r="B337" s="200">
        <v>5530</v>
      </c>
      <c r="C337" t="s">
        <v>364</v>
      </c>
      <c r="D337" s="1">
        <f>SUMIFS([1]sep25!$D$7:$D$363,[1]sep25!$B$7:$B$363,B337)</f>
        <v>452370.44900000002</v>
      </c>
      <c r="E337" s="86">
        <f t="shared" si="76"/>
        <v>30262.941463740968</v>
      </c>
      <c r="F337" s="87">
        <f t="shared" si="70"/>
        <v>0.89587379870551431</v>
      </c>
      <c r="G337" s="189">
        <f t="shared" si="77"/>
        <v>2182.1719806225706</v>
      </c>
      <c r="H337" s="189">
        <f t="shared" si="71"/>
        <v>32619.106766346187</v>
      </c>
      <c r="I337" s="189">
        <f t="shared" si="72"/>
        <v>49.481200214405177</v>
      </c>
      <c r="J337" s="88">
        <f t="shared" si="73"/>
        <v>739.64498080492854</v>
      </c>
      <c r="K337" s="189">
        <f t="shared" si="78"/>
        <v>-254.26155464620803</v>
      </c>
      <c r="L337" s="88">
        <f t="shared" si="74"/>
        <v>-3800.7017188515174</v>
      </c>
      <c r="M337" s="89">
        <f t="shared" si="79"/>
        <v>28818.405047494671</v>
      </c>
      <c r="N337" s="89">
        <f t="shared" si="80"/>
        <v>481188.85404749471</v>
      </c>
      <c r="O337" s="89">
        <f t="shared" si="81"/>
        <v>32190.851889717338</v>
      </c>
      <c r="P337" s="90">
        <f t="shared" si="75"/>
        <v>0.95294572738610261</v>
      </c>
      <c r="Q337" s="227">
        <f>SUMIFS([1]sep25!$Q$7:$Q$363,[1]sep25!$B$7:$B$363,B337)</f>
        <v>3905.1200212508666</v>
      </c>
      <c r="R337" s="90">
        <f t="shared" si="82"/>
        <v>0.13586999666046473</v>
      </c>
      <c r="S337" s="90">
        <f t="shared" si="82"/>
        <v>0.13176663970169661</v>
      </c>
      <c r="T337" s="92">
        <v>14948</v>
      </c>
      <c r="U337" s="1">
        <f>SUMIFS([1]sep25!$U$7:$U$363,[1]sep25!$B$7:$B$363,B337)</f>
        <v>398259</v>
      </c>
      <c r="V337" s="1">
        <f>SUMIFS([1]sep25!$V$7:$V$363,[1]sep25!$B$7:$B$363,B337)</f>
        <v>26739.559554182892</v>
      </c>
      <c r="W337" s="196"/>
      <c r="X337" s="89">
        <v>0</v>
      </c>
      <c r="Y337" s="89">
        <f t="shared" si="83"/>
        <v>0</v>
      </c>
    </row>
    <row r="338" spans="2:25">
      <c r="B338" s="200">
        <v>5532</v>
      </c>
      <c r="C338" t="s">
        <v>365</v>
      </c>
      <c r="D338" s="1">
        <f>SUMIFS([1]sep25!$D$7:$D$363,[1]sep25!$B$7:$B$363,B338)</f>
        <v>149703.65900000001</v>
      </c>
      <c r="E338" s="86">
        <f t="shared" si="76"/>
        <v>26756.68614834674</v>
      </c>
      <c r="F338" s="87">
        <f t="shared" si="70"/>
        <v>0.79207812925953003</v>
      </c>
      <c r="G338" s="189">
        <f t="shared" si="77"/>
        <v>4356.0502761669923</v>
      </c>
      <c r="H338" s="189">
        <f t="shared" si="71"/>
        <v>24372.101295154323</v>
      </c>
      <c r="I338" s="189">
        <f t="shared" si="72"/>
        <v>1276.670560602385</v>
      </c>
      <c r="J338" s="88">
        <f t="shared" si="73"/>
        <v>7142.9717865703442</v>
      </c>
      <c r="K338" s="189">
        <f t="shared" si="78"/>
        <v>972.92780574177175</v>
      </c>
      <c r="L338" s="88">
        <f t="shared" si="74"/>
        <v>5443.531073125213</v>
      </c>
      <c r="M338" s="89">
        <f t="shared" si="79"/>
        <v>29815.632368279537</v>
      </c>
      <c r="N338" s="89">
        <f t="shared" si="80"/>
        <v>179519.29136827955</v>
      </c>
      <c r="O338" s="89">
        <f t="shared" si="81"/>
        <v>32085.664230255505</v>
      </c>
      <c r="P338" s="90">
        <f t="shared" si="75"/>
        <v>0.94983185730272279</v>
      </c>
      <c r="Q338" s="227">
        <f>SUMIFS([1]sep25!$Q$7:$Q$363,[1]sep25!$B$7:$B$363,B338)</f>
        <v>5582.393038166203</v>
      </c>
      <c r="R338" s="90">
        <f t="shared" si="82"/>
        <v>0.19930830362507521</v>
      </c>
      <c r="S338" s="90">
        <f t="shared" si="82"/>
        <v>0.19416381760416332</v>
      </c>
      <c r="T338" s="92">
        <v>5595</v>
      </c>
      <c r="U338" s="1">
        <f>SUMIFS([1]sep25!$U$7:$U$363,[1]sep25!$B$7:$B$363,B338)</f>
        <v>124825</v>
      </c>
      <c r="V338" s="1">
        <f>SUMIFS([1]sep25!$V$7:$V$363,[1]sep25!$B$7:$B$363,B338)</f>
        <v>22406.210734159038</v>
      </c>
      <c r="W338" s="196"/>
      <c r="X338" s="89">
        <v>0</v>
      </c>
      <c r="Y338" s="89">
        <f t="shared" si="83"/>
        <v>0</v>
      </c>
    </row>
    <row r="339" spans="2:25">
      <c r="B339" s="200">
        <v>5534</v>
      </c>
      <c r="C339" t="s">
        <v>366</v>
      </c>
      <c r="D339" s="1">
        <f>SUMIFS([1]sep25!$D$7:$D$363,[1]sep25!$B$7:$B$363,B339)</f>
        <v>62804.571000000004</v>
      </c>
      <c r="E339" s="86">
        <f t="shared" si="76"/>
        <v>28252.168690958166</v>
      </c>
      <c r="F339" s="87">
        <f t="shared" si="70"/>
        <v>0.83634889612970675</v>
      </c>
      <c r="G339" s="189">
        <f t="shared" si="77"/>
        <v>3428.8510997479079</v>
      </c>
      <c r="H339" s="189">
        <f t="shared" si="71"/>
        <v>7622.3359947395993</v>
      </c>
      <c r="I339" s="189">
        <f t="shared" si="72"/>
        <v>753.25167068838596</v>
      </c>
      <c r="J339" s="88">
        <f t="shared" si="73"/>
        <v>1674.4784639402819</v>
      </c>
      <c r="K339" s="189">
        <f t="shared" si="78"/>
        <v>449.50891582777274</v>
      </c>
      <c r="L339" s="88">
        <f t="shared" si="74"/>
        <v>999.2583198851388</v>
      </c>
      <c r="M339" s="89">
        <f t="shared" si="79"/>
        <v>8621.5943146247373</v>
      </c>
      <c r="N339" s="89">
        <f t="shared" si="80"/>
        <v>71426.165314624741</v>
      </c>
      <c r="O339" s="89">
        <f t="shared" si="81"/>
        <v>32130.528706533845</v>
      </c>
      <c r="P339" s="90">
        <f t="shared" si="75"/>
        <v>0.95115998030882809</v>
      </c>
      <c r="Q339" s="227">
        <f>SUMIFS([1]sep25!$Q$7:$Q$363,[1]sep25!$B$7:$B$363,B339)</f>
        <v>2186.1741371909666</v>
      </c>
      <c r="R339" s="90">
        <f t="shared" si="82"/>
        <v>0.1110936930561699</v>
      </c>
      <c r="S339" s="90">
        <f t="shared" si="82"/>
        <v>0.11809113421801715</v>
      </c>
      <c r="T339" s="92">
        <v>2223</v>
      </c>
      <c r="U339" s="1">
        <f>SUMIFS([1]sep25!$U$7:$U$363,[1]sep25!$B$7:$B$363,B339)</f>
        <v>56525</v>
      </c>
      <c r="V339" s="1">
        <f>SUMIFS([1]sep25!$V$7:$V$363,[1]sep25!$B$7:$B$363,B339)</f>
        <v>25268.216361198032</v>
      </c>
      <c r="W339" s="196"/>
      <c r="X339" s="89">
        <v>0</v>
      </c>
      <c r="Y339" s="89">
        <f t="shared" si="83"/>
        <v>0</v>
      </c>
    </row>
    <row r="340" spans="2:25">
      <c r="B340" s="200">
        <v>5536</v>
      </c>
      <c r="C340" t="s">
        <v>367</v>
      </c>
      <c r="D340" s="1">
        <f>SUMIFS([1]sep25!$D$7:$D$363,[1]sep25!$B$7:$B$363,B340)</f>
        <v>73873.145000000004</v>
      </c>
      <c r="E340" s="86">
        <f t="shared" si="76"/>
        <v>27020.170080468179</v>
      </c>
      <c r="F340" s="87">
        <f t="shared" si="70"/>
        <v>0.79987804360197146</v>
      </c>
      <c r="G340" s="189">
        <f t="shared" si="77"/>
        <v>4192.6902382517001</v>
      </c>
      <c r="H340" s="189">
        <f t="shared" si="71"/>
        <v>11462.815111380149</v>
      </c>
      <c r="I340" s="189">
        <f t="shared" si="72"/>
        <v>1184.4511843598814</v>
      </c>
      <c r="J340" s="88">
        <f t="shared" si="73"/>
        <v>3238.2895380399159</v>
      </c>
      <c r="K340" s="189">
        <f t="shared" si="78"/>
        <v>880.70842949926816</v>
      </c>
      <c r="L340" s="88">
        <f t="shared" si="74"/>
        <v>2407.8568462509993</v>
      </c>
      <c r="M340" s="89">
        <f t="shared" si="79"/>
        <v>13870.671957631148</v>
      </c>
      <c r="N340" s="89">
        <f t="shared" si="80"/>
        <v>87743.816957631148</v>
      </c>
      <c r="O340" s="89">
        <f t="shared" si="81"/>
        <v>32093.56874821915</v>
      </c>
      <c r="P340" s="90">
        <f t="shared" si="75"/>
        <v>0.9500658547329961</v>
      </c>
      <c r="Q340" s="227">
        <f>SUMIFS([1]sep25!$Q$7:$Q$363,[1]sep25!$B$7:$B$363,B340)</f>
        <v>2180.3470917634331</v>
      </c>
      <c r="R340" s="90">
        <f t="shared" si="82"/>
        <v>0.18178123500239968</v>
      </c>
      <c r="S340" s="90">
        <f t="shared" si="82"/>
        <v>0.18567151704885967</v>
      </c>
      <c r="T340" s="92">
        <v>2734</v>
      </c>
      <c r="U340" s="1">
        <f>SUMIFS([1]sep25!$U$7:$U$363,[1]sep25!$B$7:$B$363,B340)</f>
        <v>62510</v>
      </c>
      <c r="V340" s="1">
        <f>SUMIFS([1]sep25!$V$7:$V$363,[1]sep25!$B$7:$B$363,B340)</f>
        <v>22788.917243893546</v>
      </c>
      <c r="W340" s="196"/>
      <c r="X340" s="89">
        <v>0</v>
      </c>
      <c r="Y340" s="89">
        <f t="shared" si="83"/>
        <v>0</v>
      </c>
    </row>
    <row r="341" spans="2:25">
      <c r="B341" s="200">
        <v>5538</v>
      </c>
      <c r="C341" t="s">
        <v>368</v>
      </c>
      <c r="D341" s="1">
        <f>SUMIFS([1]sep25!$D$7:$D$363,[1]sep25!$B$7:$B$363,B341)</f>
        <v>52614.063999999998</v>
      </c>
      <c r="E341" s="86">
        <f t="shared" si="76"/>
        <v>28766.574084199015</v>
      </c>
      <c r="F341" s="87">
        <f t="shared" si="70"/>
        <v>0.8515768380093629</v>
      </c>
      <c r="G341" s="189">
        <f t="shared" si="77"/>
        <v>3109.9197559385811</v>
      </c>
      <c r="H341" s="189">
        <f t="shared" si="71"/>
        <v>5688.0432336116646</v>
      </c>
      <c r="I341" s="189">
        <f t="shared" si="72"/>
        <v>573.20978305408858</v>
      </c>
      <c r="J341" s="88">
        <f t="shared" si="73"/>
        <v>1048.4006932059281</v>
      </c>
      <c r="K341" s="189">
        <f t="shared" si="78"/>
        <v>269.46702819347536</v>
      </c>
      <c r="L341" s="88">
        <f t="shared" si="74"/>
        <v>492.85519456586644</v>
      </c>
      <c r="M341" s="89">
        <f t="shared" si="79"/>
        <v>6180.8984281775311</v>
      </c>
      <c r="N341" s="89">
        <f t="shared" si="80"/>
        <v>58794.962428177532</v>
      </c>
      <c r="O341" s="89">
        <f t="shared" si="81"/>
        <v>32145.960868331073</v>
      </c>
      <c r="P341" s="90">
        <f t="shared" si="75"/>
        <v>0.95161681856521785</v>
      </c>
      <c r="Q341" s="227">
        <f>SUMIFS([1]sep25!$Q$7:$Q$363,[1]sep25!$B$7:$B$363,B341)</f>
        <v>1661.6617372075052</v>
      </c>
      <c r="R341" s="90">
        <f t="shared" si="82"/>
        <v>0.16818899176269453</v>
      </c>
      <c r="S341" s="90">
        <f t="shared" si="82"/>
        <v>0.16563417712789361</v>
      </c>
      <c r="T341" s="92">
        <v>1829</v>
      </c>
      <c r="U341" s="1">
        <f>SUMIFS([1]sep25!$U$7:$U$363,[1]sep25!$B$7:$B$363,B341)</f>
        <v>45039</v>
      </c>
      <c r="V341" s="1">
        <f>SUMIFS([1]sep25!$V$7:$V$363,[1]sep25!$B$7:$B$363,B341)</f>
        <v>24678.904109589042</v>
      </c>
      <c r="W341" s="196"/>
      <c r="X341" s="89">
        <v>0</v>
      </c>
      <c r="Y341" s="89">
        <f t="shared" si="83"/>
        <v>0</v>
      </c>
    </row>
    <row r="342" spans="2:25">
      <c r="B342" s="200">
        <v>5540</v>
      </c>
      <c r="C342" t="s">
        <v>369</v>
      </c>
      <c r="D342" s="1">
        <f>SUMIFS([1]sep25!$D$7:$D$363,[1]sep25!$B$7:$B$363,B342)</f>
        <v>53776.071000000004</v>
      </c>
      <c r="E342" s="86">
        <f t="shared" si="76"/>
        <v>27506.941687979543</v>
      </c>
      <c r="F342" s="87">
        <f t="shared" si="70"/>
        <v>0.8142879425751326</v>
      </c>
      <c r="G342" s="189">
        <f t="shared" si="77"/>
        <v>3890.8918415946546</v>
      </c>
      <c r="H342" s="189">
        <f t="shared" si="71"/>
        <v>7606.69355031755</v>
      </c>
      <c r="I342" s="189">
        <f t="shared" si="72"/>
        <v>1014.0811217309041</v>
      </c>
      <c r="J342" s="88">
        <f t="shared" si="73"/>
        <v>1982.5285929839176</v>
      </c>
      <c r="K342" s="189">
        <f t="shared" si="78"/>
        <v>710.33836687029088</v>
      </c>
      <c r="L342" s="88">
        <f t="shared" si="74"/>
        <v>1388.7115072314186</v>
      </c>
      <c r="M342" s="89">
        <f t="shared" si="79"/>
        <v>8995.4050575489691</v>
      </c>
      <c r="N342" s="89">
        <f t="shared" si="80"/>
        <v>62771.476057548971</v>
      </c>
      <c r="O342" s="89">
        <f t="shared" si="81"/>
        <v>32108.171896444488</v>
      </c>
      <c r="P342" s="90">
        <f t="shared" si="75"/>
        <v>0.95049815170219087</v>
      </c>
      <c r="Q342" s="227">
        <f>SUMIFS([1]sep25!$Q$7:$Q$363,[1]sep25!$B$7:$B$363,B342)</f>
        <v>2291.0697598418001</v>
      </c>
      <c r="R342" s="90">
        <f t="shared" si="82"/>
        <v>0.22157264549543418</v>
      </c>
      <c r="S342" s="90">
        <f t="shared" si="82"/>
        <v>0.23344470701175821</v>
      </c>
      <c r="T342" s="92">
        <v>1955</v>
      </c>
      <c r="U342" s="1">
        <f>SUMIFS([1]sep25!$U$7:$U$363,[1]sep25!$B$7:$B$363,B342)</f>
        <v>44022</v>
      </c>
      <c r="V342" s="1">
        <f>SUMIFS([1]sep25!$V$7:$V$363,[1]sep25!$B$7:$B$363,B342)</f>
        <v>22300.911854103342</v>
      </c>
      <c r="W342" s="196"/>
      <c r="X342" s="89">
        <v>0</v>
      </c>
      <c r="Y342" s="89">
        <f t="shared" si="83"/>
        <v>0</v>
      </c>
    </row>
    <row r="343" spans="2:25">
      <c r="B343" s="200">
        <v>5542</v>
      </c>
      <c r="C343" t="s">
        <v>370</v>
      </c>
      <c r="D343" s="1">
        <f>SUMIFS([1]sep25!$D$7:$D$363,[1]sep25!$B$7:$B$363,B343)</f>
        <v>75868.126999999993</v>
      </c>
      <c r="E343" s="86">
        <f t="shared" si="76"/>
        <v>27251.482399425284</v>
      </c>
      <c r="F343" s="87">
        <f t="shared" si="70"/>
        <v>0.80672558174097786</v>
      </c>
      <c r="G343" s="189">
        <f t="shared" si="77"/>
        <v>4049.276600498295</v>
      </c>
      <c r="H343" s="189">
        <f t="shared" si="71"/>
        <v>11273.186055787253</v>
      </c>
      <c r="I343" s="189">
        <f t="shared" si="72"/>
        <v>1103.4918727248946</v>
      </c>
      <c r="J343" s="88">
        <f t="shared" si="73"/>
        <v>3072.1213736661066</v>
      </c>
      <c r="K343" s="189">
        <f t="shared" si="78"/>
        <v>799.7491178642814</v>
      </c>
      <c r="L343" s="88">
        <f t="shared" si="74"/>
        <v>2226.5015441341598</v>
      </c>
      <c r="M343" s="89">
        <f t="shared" si="79"/>
        <v>13499.687599921413</v>
      </c>
      <c r="N343" s="89">
        <f t="shared" si="80"/>
        <v>89367.814599921403</v>
      </c>
      <c r="O343" s="89">
        <f t="shared" si="81"/>
        <v>32100.50811778786</v>
      </c>
      <c r="P343" s="90">
        <f t="shared" si="75"/>
        <v>0.95027128087716628</v>
      </c>
      <c r="Q343" s="227">
        <f>SUMIFS([1]sep25!$Q$7:$Q$363,[1]sep25!$B$7:$B$363,B343)</f>
        <v>2611.9498120151457</v>
      </c>
      <c r="R343" s="90">
        <f t="shared" si="82"/>
        <v>0.15206558447474705</v>
      </c>
      <c r="S343" s="90">
        <f t="shared" si="82"/>
        <v>0.15620375108564769</v>
      </c>
      <c r="T343" s="92">
        <v>2784</v>
      </c>
      <c r="U343" s="1">
        <f>SUMIFS([1]sep25!$U$7:$U$363,[1]sep25!$B$7:$B$363,B343)</f>
        <v>65854</v>
      </c>
      <c r="V343" s="1">
        <f>SUMIFS([1]sep25!$V$7:$V$363,[1]sep25!$B$7:$B$363,B343)</f>
        <v>23569.792412312097</v>
      </c>
      <c r="W343" s="196"/>
      <c r="X343" s="89">
        <v>0</v>
      </c>
      <c r="Y343" s="89">
        <f t="shared" si="83"/>
        <v>0</v>
      </c>
    </row>
    <row r="344" spans="2:25">
      <c r="B344" s="200">
        <v>5544</v>
      </c>
      <c r="C344" t="s">
        <v>371</v>
      </c>
      <c r="D344" s="1">
        <f>SUMIFS([1]sep25!$D$7:$D$363,[1]sep25!$B$7:$B$363,B344)</f>
        <v>132416.33300000001</v>
      </c>
      <c r="E344" s="86">
        <f t="shared" si="76"/>
        <v>27529.383160083165</v>
      </c>
      <c r="F344" s="87">
        <f t="shared" si="70"/>
        <v>0.81495227743121734</v>
      </c>
      <c r="G344" s="189">
        <f t="shared" si="77"/>
        <v>3876.9781288904082</v>
      </c>
      <c r="H344" s="189">
        <f t="shared" si="71"/>
        <v>18648.264799962864</v>
      </c>
      <c r="I344" s="189">
        <f t="shared" si="72"/>
        <v>1006.226606494636</v>
      </c>
      <c r="J344" s="88">
        <f t="shared" si="73"/>
        <v>4839.9499772391991</v>
      </c>
      <c r="K344" s="189">
        <f t="shared" si="78"/>
        <v>702.48385163402281</v>
      </c>
      <c r="L344" s="88">
        <f t="shared" si="74"/>
        <v>3378.9473263596497</v>
      </c>
      <c r="M344" s="89">
        <f t="shared" si="79"/>
        <v>22027.212126322513</v>
      </c>
      <c r="N344" s="89">
        <f t="shared" si="80"/>
        <v>154443.54512632254</v>
      </c>
      <c r="O344" s="89">
        <f t="shared" si="81"/>
        <v>32108.845140607598</v>
      </c>
      <c r="P344" s="90">
        <f t="shared" si="75"/>
        <v>0.95051808174787344</v>
      </c>
      <c r="Q344" s="227">
        <f>SUMIFS([1]sep25!$Q$7:$Q$363,[1]sep25!$B$7:$B$363,B344)</f>
        <v>4297.6536942143357</v>
      </c>
      <c r="R344" s="90">
        <f t="shared" si="82"/>
        <v>0.17255231559373074</v>
      </c>
      <c r="S344" s="90">
        <f t="shared" si="82"/>
        <v>0.16865193367075793</v>
      </c>
      <c r="T344" s="92">
        <v>4810</v>
      </c>
      <c r="U344" s="1">
        <f>SUMIFS([1]sep25!$U$7:$U$363,[1]sep25!$B$7:$B$363,B344)</f>
        <v>112930</v>
      </c>
      <c r="V344" s="1">
        <f>SUMIFS([1]sep25!$V$7:$V$363,[1]sep25!$B$7:$B$363,B344)</f>
        <v>23556.528994576554</v>
      </c>
      <c r="W344" s="196"/>
      <c r="X344" s="89">
        <v>0</v>
      </c>
      <c r="Y344" s="89">
        <f t="shared" si="83"/>
        <v>0</v>
      </c>
    </row>
    <row r="345" spans="2:25">
      <c r="B345" s="200">
        <v>5546</v>
      </c>
      <c r="C345" t="s">
        <v>372</v>
      </c>
      <c r="D345" s="1">
        <f>SUMIFS([1]sep25!$D$7:$D$363,[1]sep25!$B$7:$B$363,B345)</f>
        <v>33526.525999999998</v>
      </c>
      <c r="E345" s="86">
        <f t="shared" si="76"/>
        <v>29643.259062776302</v>
      </c>
      <c r="F345" s="87">
        <f t="shared" si="70"/>
        <v>0.87752934176604858</v>
      </c>
      <c r="G345" s="189">
        <f t="shared" si="77"/>
        <v>2566.3750692206636</v>
      </c>
      <c r="H345" s="189">
        <f t="shared" si="71"/>
        <v>2902.5702032885706</v>
      </c>
      <c r="I345" s="189">
        <f t="shared" si="72"/>
        <v>266.37004055203835</v>
      </c>
      <c r="J345" s="88">
        <f t="shared" si="73"/>
        <v>301.26451586435536</v>
      </c>
      <c r="K345" s="189">
        <f t="shared" si="78"/>
        <v>-37.372714308574871</v>
      </c>
      <c r="L345" s="88">
        <f t="shared" si="74"/>
        <v>-42.268539882998176</v>
      </c>
      <c r="M345" s="89">
        <f t="shared" si="79"/>
        <v>2860.3016634055725</v>
      </c>
      <c r="N345" s="89">
        <f t="shared" si="80"/>
        <v>36386.827663405573</v>
      </c>
      <c r="O345" s="89">
        <f t="shared" si="81"/>
        <v>32172.261417688398</v>
      </c>
      <c r="P345" s="90">
        <f t="shared" si="75"/>
        <v>0.95239539367791859</v>
      </c>
      <c r="Q345" s="227">
        <f>SUMIFS([1]sep25!$Q$7:$Q$363,[1]sep25!$B$7:$B$363,B345)</f>
        <v>1503.0027437296394</v>
      </c>
      <c r="R345" s="90">
        <f t="shared" si="82"/>
        <v>0.22659517798997542</v>
      </c>
      <c r="S345" s="90">
        <f t="shared" si="82"/>
        <v>0.25479276828859537</v>
      </c>
      <c r="T345" s="92">
        <v>1131</v>
      </c>
      <c r="U345" s="1">
        <f>SUMIFS([1]sep25!$U$7:$U$363,[1]sep25!$B$7:$B$363,B345)</f>
        <v>27333</v>
      </c>
      <c r="V345" s="1">
        <f>SUMIFS([1]sep25!$V$7:$V$363,[1]sep25!$B$7:$B$363,B345)</f>
        <v>23624.027657735525</v>
      </c>
      <c r="W345" s="196"/>
      <c r="X345" s="89">
        <v>0</v>
      </c>
      <c r="Y345" s="89">
        <f t="shared" si="83"/>
        <v>0</v>
      </c>
    </row>
    <row r="346" spans="2:25">
      <c r="B346" s="200">
        <v>5601</v>
      </c>
      <c r="C346" t="s">
        <v>373</v>
      </c>
      <c r="D346" s="1">
        <f>SUMIFS([1]sep25!$D$7:$D$363,[1]sep25!$B$7:$B$363,B346)</f>
        <v>636744.24399999995</v>
      </c>
      <c r="E346" s="86">
        <f t="shared" si="76"/>
        <v>29105.647209397997</v>
      </c>
      <c r="F346" s="87">
        <f t="shared" si="70"/>
        <v>0.86161441909099423</v>
      </c>
      <c r="G346" s="189">
        <f t="shared" si="77"/>
        <v>2899.6944183152127</v>
      </c>
      <c r="H346" s="189">
        <f t="shared" si="71"/>
        <v>63436.614789481908</v>
      </c>
      <c r="I346" s="189">
        <f t="shared" si="72"/>
        <v>454.53418923444491</v>
      </c>
      <c r="J346" s="88">
        <f t="shared" si="73"/>
        <v>9943.8444578819508</v>
      </c>
      <c r="K346" s="189">
        <f t="shared" si="78"/>
        <v>150.79143437383169</v>
      </c>
      <c r="L346" s="88">
        <f t="shared" si="74"/>
        <v>3298.8642097963161</v>
      </c>
      <c r="M346" s="89">
        <f t="shared" si="79"/>
        <v>66735.478999278217</v>
      </c>
      <c r="N346" s="89">
        <f t="shared" si="80"/>
        <v>703479.72299927822</v>
      </c>
      <c r="O346" s="89">
        <f t="shared" si="81"/>
        <v>32156.133062087043</v>
      </c>
      <c r="P346" s="90">
        <f t="shared" si="75"/>
        <v>0.95191794599766677</v>
      </c>
      <c r="Q346" s="227">
        <f>SUMIFS([1]sep25!$Q$7:$Q$363,[1]sep25!$B$7:$B$363,B346)</f>
        <v>16998.032244132584</v>
      </c>
      <c r="R346" s="90">
        <f t="shared" si="82"/>
        <v>0.12226546158265968</v>
      </c>
      <c r="S346" s="90">
        <f t="shared" si="82"/>
        <v>0.11359595191463079</v>
      </c>
      <c r="T346" s="92">
        <v>21877</v>
      </c>
      <c r="U346" s="1">
        <f>SUMIFS([1]sep25!$U$7:$U$363,[1]sep25!$B$7:$B$363,B346)</f>
        <v>567374</v>
      </c>
      <c r="V346" s="1">
        <f>SUMIFS([1]sep25!$V$7:$V$363,[1]sep25!$B$7:$B$363,B346)</f>
        <v>26136.631656532154</v>
      </c>
      <c r="W346" s="196"/>
      <c r="X346" s="89">
        <v>0</v>
      </c>
      <c r="Y346" s="89">
        <f t="shared" si="83"/>
        <v>0</v>
      </c>
    </row>
    <row r="347" spans="2:25">
      <c r="B347" s="200">
        <v>5603</v>
      </c>
      <c r="C347" t="s">
        <v>374</v>
      </c>
      <c r="D347" s="1">
        <f>SUMIFS([1]sep25!$D$7:$D$363,[1]sep25!$B$7:$B$363,B347)</f>
        <v>393295.49900000001</v>
      </c>
      <c r="E347" s="86">
        <f t="shared" si="76"/>
        <v>34731.1461497704</v>
      </c>
      <c r="F347" s="87">
        <f t="shared" si="70"/>
        <v>1.0281460535444245</v>
      </c>
      <c r="G347" s="189">
        <f t="shared" si="77"/>
        <v>-588.11492471567738</v>
      </c>
      <c r="H347" s="189">
        <f t="shared" si="71"/>
        <v>-6659.8134074803302</v>
      </c>
      <c r="I347" s="189">
        <f t="shared" si="72"/>
        <v>0</v>
      </c>
      <c r="J347" s="88">
        <f t="shared" si="73"/>
        <v>0</v>
      </c>
      <c r="K347" s="189">
        <f t="shared" si="78"/>
        <v>-303.74275486061322</v>
      </c>
      <c r="L347" s="88">
        <f t="shared" si="74"/>
        <v>-3439.5829560415841</v>
      </c>
      <c r="M347" s="89">
        <f t="shared" si="79"/>
        <v>-10099.396363521915</v>
      </c>
      <c r="N347" s="89">
        <f t="shared" si="80"/>
        <v>383196.10263647808</v>
      </c>
      <c r="O347" s="89">
        <f t="shared" si="81"/>
        <v>33839.288470194108</v>
      </c>
      <c r="P347" s="90">
        <f t="shared" si="75"/>
        <v>1.0017443923488671</v>
      </c>
      <c r="Q347" s="227">
        <f>SUMIFS([1]sep25!$Q$7:$Q$363,[1]sep25!$B$7:$B$363,B347)</f>
        <v>-4222.1433126379661</v>
      </c>
      <c r="R347" s="90">
        <f t="shared" si="82"/>
        <v>0.21745973947982644</v>
      </c>
      <c r="S347" s="90">
        <f t="shared" si="82"/>
        <v>0.21896489987833551</v>
      </c>
      <c r="T347" s="92">
        <v>11324</v>
      </c>
      <c r="U347" s="1">
        <f>SUMIFS([1]sep25!$U$7:$U$363,[1]sep25!$B$7:$B$363,B347)</f>
        <v>323046</v>
      </c>
      <c r="V347" s="1">
        <f>SUMIFS([1]sep25!$V$7:$V$363,[1]sep25!$B$7:$B$363,B347)</f>
        <v>28492.32668901041</v>
      </c>
      <c r="W347" s="196"/>
      <c r="X347" s="89">
        <v>0</v>
      </c>
      <c r="Y347" s="89">
        <f t="shared" si="83"/>
        <v>0</v>
      </c>
    </row>
    <row r="348" spans="2:25">
      <c r="B348" s="200">
        <v>5605</v>
      </c>
      <c r="C348" t="s">
        <v>375</v>
      </c>
      <c r="D348" s="1">
        <f>SUMIFS([1]sep25!$D$7:$D$363,[1]sep25!$B$7:$B$363,B348)</f>
        <v>298631.147</v>
      </c>
      <c r="E348" s="86">
        <f t="shared" si="76"/>
        <v>29974.018568704207</v>
      </c>
      <c r="F348" s="87">
        <f t="shared" si="70"/>
        <v>0.88732081479217917</v>
      </c>
      <c r="G348" s="189">
        <f t="shared" si="77"/>
        <v>2361.3041755453628</v>
      </c>
      <c r="H348" s="189">
        <f t="shared" si="71"/>
        <v>23525.673500958452</v>
      </c>
      <c r="I348" s="189">
        <f t="shared" si="72"/>
        <v>150.60421347727168</v>
      </c>
      <c r="J348" s="88">
        <f t="shared" si="73"/>
        <v>1500.4697788740577</v>
      </c>
      <c r="K348" s="189">
        <f t="shared" si="78"/>
        <v>-153.13854138334153</v>
      </c>
      <c r="L348" s="88">
        <f t="shared" si="74"/>
        <v>-1525.7192878022317</v>
      </c>
      <c r="M348" s="89">
        <f t="shared" si="79"/>
        <v>21999.954213156219</v>
      </c>
      <c r="N348" s="89">
        <f t="shared" si="80"/>
        <v>320631.10121315625</v>
      </c>
      <c r="O348" s="89">
        <f t="shared" si="81"/>
        <v>32182.184202866232</v>
      </c>
      <c r="P348" s="90">
        <f t="shared" si="75"/>
        <v>0.95268913786870246</v>
      </c>
      <c r="Q348" s="227">
        <f>SUMIFS([1]sep25!$Q$7:$Q$363,[1]sep25!$B$7:$B$363,B348)</f>
        <v>3280.6813361554596</v>
      </c>
      <c r="R348" s="90">
        <f t="shared" si="82"/>
        <v>0.1622783377961827</v>
      </c>
      <c r="S348" s="90">
        <f t="shared" si="82"/>
        <v>0.1739442851794627</v>
      </c>
      <c r="T348" s="92">
        <v>9963</v>
      </c>
      <c r="U348" s="1">
        <f>SUMIFS([1]sep25!$U$7:$U$363,[1]sep25!$B$7:$B$363,B348)</f>
        <v>256936</v>
      </c>
      <c r="V348" s="1">
        <f>SUMIFS([1]sep25!$V$7:$V$363,[1]sep25!$B$7:$B$363,B348)</f>
        <v>25532.743714598033</v>
      </c>
      <c r="W348" s="196"/>
      <c r="X348" s="89">
        <v>0</v>
      </c>
      <c r="Y348" s="89">
        <f t="shared" si="83"/>
        <v>0</v>
      </c>
    </row>
    <row r="349" spans="2:25">
      <c r="B349" s="200">
        <v>5607</v>
      </c>
      <c r="C349" t="s">
        <v>376</v>
      </c>
      <c r="D349" s="1">
        <f>SUMIFS([1]sep25!$D$7:$D$363,[1]sep25!$B$7:$B$363,B349)</f>
        <v>167477.03599999999</v>
      </c>
      <c r="E349" s="86">
        <f t="shared" si="76"/>
        <v>28990.312619006403</v>
      </c>
      <c r="F349" s="87">
        <f t="shared" si="70"/>
        <v>0.85820016943056188</v>
      </c>
      <c r="G349" s="189">
        <f t="shared" si="77"/>
        <v>2971.2018643580009</v>
      </c>
      <c r="H349" s="189">
        <f t="shared" si="71"/>
        <v>17164.633170396173</v>
      </c>
      <c r="I349" s="189">
        <f t="shared" si="72"/>
        <v>494.9012958715029</v>
      </c>
      <c r="J349" s="88">
        <f t="shared" si="73"/>
        <v>2859.0447862496721</v>
      </c>
      <c r="K349" s="189">
        <f t="shared" si="78"/>
        <v>191.15854101088968</v>
      </c>
      <c r="L349" s="88">
        <f t="shared" si="74"/>
        <v>1104.3228914199096</v>
      </c>
      <c r="M349" s="89">
        <f t="shared" si="79"/>
        <v>18268.956061816083</v>
      </c>
      <c r="N349" s="89">
        <f t="shared" si="80"/>
        <v>185745.99206181607</v>
      </c>
      <c r="O349" s="89">
        <f t="shared" si="81"/>
        <v>32152.673024375297</v>
      </c>
      <c r="P349" s="90">
        <f t="shared" si="75"/>
        <v>0.95181551850785384</v>
      </c>
      <c r="Q349" s="227">
        <f>SUMIFS([1]sep25!$Q$7:$Q$363,[1]sep25!$B$7:$B$363,B349)</f>
        <v>1972.2112830824262</v>
      </c>
      <c r="R349" s="90">
        <f t="shared" si="82"/>
        <v>0.16777907471324474</v>
      </c>
      <c r="S349" s="90">
        <f t="shared" si="82"/>
        <v>0.17384335933180062</v>
      </c>
      <c r="T349" s="92">
        <v>5777</v>
      </c>
      <c r="U349" s="1">
        <f>SUMIFS([1]sep25!$U$7:$U$363,[1]sep25!$B$7:$B$363,B349)</f>
        <v>143415</v>
      </c>
      <c r="V349" s="1">
        <f>SUMIFS([1]sep25!$V$7:$V$363,[1]sep25!$B$7:$B$363,B349)</f>
        <v>24696.917513345961</v>
      </c>
      <c r="W349" s="196"/>
      <c r="X349" s="89">
        <v>0</v>
      </c>
      <c r="Y349" s="89">
        <f t="shared" si="83"/>
        <v>0</v>
      </c>
    </row>
    <row r="350" spans="2:25">
      <c r="B350" s="200">
        <v>5610</v>
      </c>
      <c r="C350" t="s">
        <v>377</v>
      </c>
      <c r="D350" s="1">
        <f>SUMIFS([1]sep25!$D$7:$D$363,[1]sep25!$B$7:$B$363,B350)</f>
        <v>65770.888999999996</v>
      </c>
      <c r="E350" s="86">
        <f t="shared" si="76"/>
        <v>26058.196909667193</v>
      </c>
      <c r="F350" s="87">
        <f t="shared" si="70"/>
        <v>0.77140075365278304</v>
      </c>
      <c r="G350" s="189">
        <f t="shared" si="77"/>
        <v>4789.1136041483114</v>
      </c>
      <c r="H350" s="189">
        <f t="shared" si="71"/>
        <v>12087.722736870337</v>
      </c>
      <c r="I350" s="189">
        <f t="shared" si="72"/>
        <v>1521.1417941402265</v>
      </c>
      <c r="J350" s="88">
        <f t="shared" si="73"/>
        <v>3839.3618884099315</v>
      </c>
      <c r="K350" s="189">
        <f t="shared" si="78"/>
        <v>1217.3990392796131</v>
      </c>
      <c r="L350" s="88">
        <f t="shared" si="74"/>
        <v>3072.7151751417432</v>
      </c>
      <c r="M350" s="89">
        <f t="shared" si="79"/>
        <v>15160.437912012079</v>
      </c>
      <c r="N350" s="89">
        <f t="shared" si="80"/>
        <v>80931.326912012068</v>
      </c>
      <c r="O350" s="89">
        <f t="shared" si="81"/>
        <v>32064.709553095112</v>
      </c>
      <c r="P350" s="90">
        <f t="shared" si="75"/>
        <v>0.94921153603452024</v>
      </c>
      <c r="Q350" s="227">
        <f>SUMIFS([1]sep25!$Q$7:$Q$363,[1]sep25!$B$7:$B$363,B350)</f>
        <v>2598.4946107062606</v>
      </c>
      <c r="R350" s="90">
        <f t="shared" si="82"/>
        <v>0.14374209199200061</v>
      </c>
      <c r="S350" s="90">
        <f t="shared" si="82"/>
        <v>0.16232110378743314</v>
      </c>
      <c r="T350" s="92">
        <v>2524</v>
      </c>
      <c r="U350" s="1">
        <f>SUMIFS([1]sep25!$U$7:$U$363,[1]sep25!$B$7:$B$363,B350)</f>
        <v>57505</v>
      </c>
      <c r="V350" s="1">
        <f>SUMIFS([1]sep25!$V$7:$V$363,[1]sep25!$B$7:$B$363,B350)</f>
        <v>22419.103313840158</v>
      </c>
      <c r="W350" s="196"/>
      <c r="X350" s="89">
        <v>0</v>
      </c>
      <c r="Y350" s="89">
        <f t="shared" si="83"/>
        <v>0</v>
      </c>
    </row>
    <row r="351" spans="2:25">
      <c r="B351" s="200">
        <v>5612</v>
      </c>
      <c r="C351" t="s">
        <v>378</v>
      </c>
      <c r="D351" s="1">
        <f>SUMIFS([1]sep25!$D$7:$D$363,[1]sep25!$B$7:$B$363,B351)</f>
        <v>64782.445</v>
      </c>
      <c r="E351" s="86">
        <f t="shared" si="76"/>
        <v>22714.742286115008</v>
      </c>
      <c r="F351" s="87">
        <f t="shared" si="70"/>
        <v>0.67242447277836792</v>
      </c>
      <c r="G351" s="189">
        <f t="shared" si="77"/>
        <v>6862.0554707506662</v>
      </c>
      <c r="H351" s="189">
        <f t="shared" si="71"/>
        <v>19570.582202580899</v>
      </c>
      <c r="I351" s="189">
        <f t="shared" si="72"/>
        <v>2691.350912383491</v>
      </c>
      <c r="J351" s="88">
        <f t="shared" si="73"/>
        <v>7675.7328021177163</v>
      </c>
      <c r="K351" s="189">
        <f t="shared" si="78"/>
        <v>2387.6081575228777</v>
      </c>
      <c r="L351" s="88">
        <f t="shared" si="74"/>
        <v>6809.4584652552476</v>
      </c>
      <c r="M351" s="89">
        <f t="shared" si="79"/>
        <v>26380.040667836147</v>
      </c>
      <c r="N351" s="89">
        <f t="shared" si="80"/>
        <v>91162.485667836154</v>
      </c>
      <c r="O351" s="89">
        <f t="shared" si="81"/>
        <v>31964.405914388553</v>
      </c>
      <c r="P351" s="90">
        <f t="shared" si="75"/>
        <v>0.94624224760828801</v>
      </c>
      <c r="Q351" s="227">
        <f>SUMIFS([1]sep25!$Q$7:$Q$363,[1]sep25!$B$7:$B$363,B351)</f>
        <v>5318.696158357463</v>
      </c>
      <c r="R351" s="90">
        <f t="shared" si="82"/>
        <v>0.17187541831732422</v>
      </c>
      <c r="S351" s="90">
        <f t="shared" si="82"/>
        <v>0.17023183428041355</v>
      </c>
      <c r="T351" s="92">
        <v>2852</v>
      </c>
      <c r="U351" s="1">
        <f>SUMIFS([1]sep25!$U$7:$U$363,[1]sep25!$B$7:$B$363,B351)</f>
        <v>55281</v>
      </c>
      <c r="V351" s="1">
        <f>SUMIFS([1]sep25!$V$7:$V$363,[1]sep25!$B$7:$B$363,B351)</f>
        <v>19410.463483146068</v>
      </c>
      <c r="W351" s="196"/>
      <c r="X351" s="89">
        <v>0</v>
      </c>
      <c r="Y351" s="89">
        <f t="shared" si="83"/>
        <v>0</v>
      </c>
    </row>
    <row r="352" spans="2:25">
      <c r="B352" s="200">
        <v>5614</v>
      </c>
      <c r="C352" t="s">
        <v>379</v>
      </c>
      <c r="D352" s="1">
        <f>SUMIFS([1]sep25!$D$7:$D$363,[1]sep25!$B$7:$B$363,B352)</f>
        <v>21521.575000000001</v>
      </c>
      <c r="E352" s="86">
        <f t="shared" si="76"/>
        <v>24909.230324074073</v>
      </c>
      <c r="F352" s="87">
        <f t="shared" si="70"/>
        <v>0.73738789800045712</v>
      </c>
      <c r="G352" s="189">
        <f t="shared" si="77"/>
        <v>5501.4728872160458</v>
      </c>
      <c r="H352" s="189">
        <f t="shared" si="71"/>
        <v>4753.2725745546632</v>
      </c>
      <c r="I352" s="189">
        <f t="shared" si="72"/>
        <v>1923.2800990978183</v>
      </c>
      <c r="J352" s="88">
        <f t="shared" si="73"/>
        <v>1661.7140056205151</v>
      </c>
      <c r="K352" s="189">
        <f t="shared" si="78"/>
        <v>1619.5373442372052</v>
      </c>
      <c r="L352" s="88">
        <f t="shared" si="74"/>
        <v>1399.2802654209454</v>
      </c>
      <c r="M352" s="89">
        <f t="shared" si="79"/>
        <v>6152.5528399756085</v>
      </c>
      <c r="N352" s="89">
        <f t="shared" si="80"/>
        <v>27674.127839975608</v>
      </c>
      <c r="O352" s="89">
        <f t="shared" si="81"/>
        <v>32030.240555527322</v>
      </c>
      <c r="P352" s="90">
        <f t="shared" si="75"/>
        <v>0.94819115036495061</v>
      </c>
      <c r="Q352" s="227">
        <f>SUMIFS([1]sep25!$Q$7:$Q$363,[1]sep25!$B$7:$B$363,B352)</f>
        <v>1280.0196223495259</v>
      </c>
      <c r="R352" s="90">
        <f t="shared" si="82"/>
        <v>-1.7369418317961797E-2</v>
      </c>
      <c r="S352" s="90">
        <f t="shared" si="82"/>
        <v>-1.7369418317961852E-2</v>
      </c>
      <c r="T352" s="92">
        <v>864</v>
      </c>
      <c r="U352" s="1">
        <f>SUMIFS([1]sep25!$U$7:$U$363,[1]sep25!$B$7:$B$363,B352)</f>
        <v>21902</v>
      </c>
      <c r="V352" s="1">
        <f>SUMIFS([1]sep25!$V$7:$V$363,[1]sep25!$B$7:$B$363,B352)</f>
        <v>25349.537037037036</v>
      </c>
      <c r="W352" s="196"/>
      <c r="X352" s="89">
        <v>0</v>
      </c>
      <c r="Y352" s="89">
        <f t="shared" si="83"/>
        <v>0</v>
      </c>
    </row>
    <row r="353" spans="2:28">
      <c r="B353" s="200">
        <v>5616</v>
      </c>
      <c r="C353" t="s">
        <v>380</v>
      </c>
      <c r="D353" s="1">
        <f>SUMIFS([1]sep25!$D$7:$D$363,[1]sep25!$B$7:$B$363,B353)</f>
        <v>25352.935000000001</v>
      </c>
      <c r="E353" s="86">
        <f t="shared" si="76"/>
        <v>25949.779938587515</v>
      </c>
      <c r="F353" s="87">
        <f t="shared" si="70"/>
        <v>0.76819128626371025</v>
      </c>
      <c r="G353" s="189">
        <f t="shared" si="77"/>
        <v>4856.3321262177114</v>
      </c>
      <c r="H353" s="189">
        <f t="shared" si="71"/>
        <v>4744.636487314704</v>
      </c>
      <c r="I353" s="189">
        <f t="shared" si="72"/>
        <v>1559.0877340181137</v>
      </c>
      <c r="J353" s="88">
        <f t="shared" si="73"/>
        <v>1523.2287161356969</v>
      </c>
      <c r="K353" s="189">
        <f t="shared" si="78"/>
        <v>1255.3449791575003</v>
      </c>
      <c r="L353" s="88">
        <f t="shared" si="74"/>
        <v>1226.4720446368779</v>
      </c>
      <c r="M353" s="89">
        <f t="shared" si="79"/>
        <v>5971.1085319515823</v>
      </c>
      <c r="N353" s="89">
        <f t="shared" si="80"/>
        <v>31324.043531951582</v>
      </c>
      <c r="O353" s="89">
        <f t="shared" si="81"/>
        <v>32061.457043962724</v>
      </c>
      <c r="P353" s="90">
        <f t="shared" si="75"/>
        <v>0.94911525201284819</v>
      </c>
      <c r="Q353" s="227">
        <f>SUMIFS([1]sep25!$Q$7:$Q$363,[1]sep25!$B$7:$B$363,B353)</f>
        <v>1613.3861989183824</v>
      </c>
      <c r="R353" s="90">
        <f t="shared" si="82"/>
        <v>0.17532497334384134</v>
      </c>
      <c r="S353" s="90">
        <f t="shared" si="82"/>
        <v>0.17773096100677649</v>
      </c>
      <c r="T353" s="92">
        <v>977</v>
      </c>
      <c r="U353" s="1">
        <f>SUMIFS([1]sep25!$U$7:$U$363,[1]sep25!$B$7:$B$363,B353)</f>
        <v>21571</v>
      </c>
      <c r="V353" s="1">
        <f>SUMIFS([1]sep25!$V$7:$V$363,[1]sep25!$B$7:$B$363,B353)</f>
        <v>22033.707865168541</v>
      </c>
      <c r="W353" s="196"/>
      <c r="X353" s="89">
        <v>0</v>
      </c>
      <c r="Y353" s="89">
        <f t="shared" si="83"/>
        <v>0</v>
      </c>
    </row>
    <row r="354" spans="2:28">
      <c r="B354" s="200">
        <v>5618</v>
      </c>
      <c r="C354" t="s">
        <v>381</v>
      </c>
      <c r="D354" s="1">
        <f>SUMIFS([1]sep25!$D$7:$D$363,[1]sep25!$B$7:$B$363,B354)</f>
        <v>34623.747000000003</v>
      </c>
      <c r="E354" s="86">
        <f t="shared" si="76"/>
        <v>31533.467213114756</v>
      </c>
      <c r="F354" s="87">
        <f t="shared" si="70"/>
        <v>0.93348517005249387</v>
      </c>
      <c r="G354" s="189">
        <f t="shared" si="77"/>
        <v>1394.4460160108219</v>
      </c>
      <c r="H354" s="189">
        <f t="shared" si="71"/>
        <v>1531.1017255798824</v>
      </c>
      <c r="I354" s="189">
        <f t="shared" si="72"/>
        <v>0</v>
      </c>
      <c r="J354" s="88">
        <f t="shared" si="73"/>
        <v>0</v>
      </c>
      <c r="K354" s="189">
        <f t="shared" si="78"/>
        <v>-303.74275486061322</v>
      </c>
      <c r="L354" s="88">
        <f t="shared" si="74"/>
        <v>-333.50954483695335</v>
      </c>
      <c r="M354" s="89">
        <f t="shared" si="79"/>
        <v>1197.592180742929</v>
      </c>
      <c r="N354" s="89">
        <f t="shared" si="80"/>
        <v>35821.339180742929</v>
      </c>
      <c r="O354" s="89">
        <f t="shared" si="81"/>
        <v>32624.170474264964</v>
      </c>
      <c r="P354" s="90">
        <f t="shared" si="75"/>
        <v>0.96577325662193347</v>
      </c>
      <c r="Q354" s="227">
        <f>SUMIFS([1]sep25!$Q$7:$Q$363,[1]sep25!$B$7:$B$363,B354)</f>
        <v>241.62035447928952</v>
      </c>
      <c r="R354" s="90">
        <f t="shared" si="82"/>
        <v>0.1436037455410227</v>
      </c>
      <c r="S354" s="90">
        <f t="shared" si="82"/>
        <v>0.15922674752928809</v>
      </c>
      <c r="T354" s="92">
        <v>1098</v>
      </c>
      <c r="U354" s="1">
        <f>SUMIFS([1]sep25!$U$7:$U$363,[1]sep25!$B$7:$B$363,B354)</f>
        <v>30276</v>
      </c>
      <c r="V354" s="1">
        <f>SUMIFS([1]sep25!$V$7:$V$363,[1]sep25!$B$7:$B$363,B354)</f>
        <v>27202.156334231804</v>
      </c>
      <c r="W354" s="196"/>
      <c r="X354" s="89">
        <v>0</v>
      </c>
      <c r="Y354" s="89">
        <f t="shared" si="83"/>
        <v>0</v>
      </c>
    </row>
    <row r="355" spans="2:28">
      <c r="B355" s="200">
        <v>5620</v>
      </c>
      <c r="C355" t="s">
        <v>382</v>
      </c>
      <c r="D355" s="1">
        <f>SUMIFS([1]sep25!$D$7:$D$363,[1]sep25!$B$7:$B$363,B355)</f>
        <v>89106.903999999995</v>
      </c>
      <c r="E355" s="86">
        <f t="shared" si="76"/>
        <v>30144.419485791608</v>
      </c>
      <c r="F355" s="87">
        <f t="shared" si="70"/>
        <v>0.89236519281725979</v>
      </c>
      <c r="G355" s="189">
        <f t="shared" si="77"/>
        <v>2255.6556069511739</v>
      </c>
      <c r="H355" s="189">
        <f t="shared" si="71"/>
        <v>6667.7179741476702</v>
      </c>
      <c r="I355" s="189">
        <f t="shared" si="72"/>
        <v>90.963892496681183</v>
      </c>
      <c r="J355" s="88">
        <f t="shared" si="73"/>
        <v>268.8892662201896</v>
      </c>
      <c r="K355" s="189">
        <f t="shared" si="78"/>
        <v>-212.77886236393203</v>
      </c>
      <c r="L355" s="88">
        <f t="shared" si="74"/>
        <v>-628.97431714778315</v>
      </c>
      <c r="M355" s="89">
        <f t="shared" si="79"/>
        <v>6038.7436569998872</v>
      </c>
      <c r="N355" s="89">
        <f t="shared" si="80"/>
        <v>95145.647656999878</v>
      </c>
      <c r="O355" s="89">
        <f t="shared" si="81"/>
        <v>32187.296230378848</v>
      </c>
      <c r="P355" s="90">
        <f t="shared" si="75"/>
        <v>0.95284046920945464</v>
      </c>
      <c r="Q355" s="227">
        <f>SUMIFS([1]sep25!$Q$7:$Q$363,[1]sep25!$B$7:$B$363,B355)</f>
        <v>532.06813688102557</v>
      </c>
      <c r="R355" s="90">
        <f t="shared" si="82"/>
        <v>0.11243185478333598</v>
      </c>
      <c r="S355" s="90">
        <f t="shared" si="82"/>
        <v>0.11055020414939937</v>
      </c>
      <c r="T355" s="92">
        <v>2956</v>
      </c>
      <c r="U355" s="1">
        <f>SUMIFS([1]sep25!$U$7:$U$363,[1]sep25!$B$7:$B$363,B355)</f>
        <v>80101</v>
      </c>
      <c r="V355" s="1">
        <f>SUMIFS([1]sep25!$V$7:$V$363,[1]sep25!$B$7:$B$363,B355)</f>
        <v>27143.680108437817</v>
      </c>
      <c r="W355" s="196"/>
      <c r="X355" s="89">
        <v>0</v>
      </c>
      <c r="Y355" s="89">
        <f t="shared" si="83"/>
        <v>0</v>
      </c>
    </row>
    <row r="356" spans="2:28">
      <c r="B356" s="200">
        <v>5622</v>
      </c>
      <c r="C356" t="s">
        <v>383</v>
      </c>
      <c r="D356" s="1">
        <f>SUMIFS([1]sep25!$D$7:$D$363,[1]sep25!$B$7:$B$363,B356)</f>
        <v>116743.32399999999</v>
      </c>
      <c r="E356" s="86">
        <f t="shared" si="76"/>
        <v>29964.91889117043</v>
      </c>
      <c r="F356" s="87">
        <f t="shared" si="70"/>
        <v>0.88705143705542</v>
      </c>
      <c r="G356" s="189">
        <f t="shared" si="77"/>
        <v>2366.9459756163046</v>
      </c>
      <c r="H356" s="189">
        <f t="shared" si="71"/>
        <v>9221.6215210011233</v>
      </c>
      <c r="I356" s="189">
        <f t="shared" si="72"/>
        <v>153.78910061409368</v>
      </c>
      <c r="J356" s="88">
        <f t="shared" si="73"/>
        <v>599.16233599250904</v>
      </c>
      <c r="K356" s="189">
        <f t="shared" si="78"/>
        <v>-149.95365424651953</v>
      </c>
      <c r="L356" s="88">
        <f t="shared" si="74"/>
        <v>-584.21943694444008</v>
      </c>
      <c r="M356" s="89">
        <f t="shared" si="79"/>
        <v>8637.4020840566827</v>
      </c>
      <c r="N356" s="89">
        <f t="shared" si="80"/>
        <v>125380.72608405667</v>
      </c>
      <c r="O356" s="89">
        <f t="shared" si="81"/>
        <v>32181.911212540213</v>
      </c>
      <c r="P356" s="90">
        <f t="shared" si="75"/>
        <v>0.95268105653659951</v>
      </c>
      <c r="Q356" s="227">
        <f>SUMIFS([1]sep25!$Q$7:$Q$363,[1]sep25!$B$7:$B$363,B356)</f>
        <v>1010.2547116131418</v>
      </c>
      <c r="R356" s="90">
        <f t="shared" si="82"/>
        <v>0.17803556004036319</v>
      </c>
      <c r="S356" s="90">
        <f t="shared" si="82"/>
        <v>0.17591896637499305</v>
      </c>
      <c r="T356" s="92">
        <v>3896</v>
      </c>
      <c r="U356" s="1">
        <f>SUMIFS([1]sep25!$U$7:$U$363,[1]sep25!$B$7:$B$363,B356)</f>
        <v>99100</v>
      </c>
      <c r="V356" s="1">
        <f>SUMIFS([1]sep25!$V$7:$V$363,[1]sep25!$B$7:$B$363,B356)</f>
        <v>25482.129082026226</v>
      </c>
      <c r="W356" s="196"/>
      <c r="X356" s="89">
        <v>0</v>
      </c>
      <c r="Y356" s="89">
        <f t="shared" si="83"/>
        <v>0</v>
      </c>
    </row>
    <row r="357" spans="2:28">
      <c r="B357" s="200">
        <v>5624</v>
      </c>
      <c r="C357" t="s">
        <v>384</v>
      </c>
      <c r="D357" s="1">
        <f>SUMIFS([1]sep25!$D$7:$D$363,[1]sep25!$B$7:$B$363,B357)</f>
        <v>37607</v>
      </c>
      <c r="E357" s="86">
        <f t="shared" si="76"/>
        <v>30377.221324717288</v>
      </c>
      <c r="F357" s="87">
        <f t="shared" si="70"/>
        <v>0.89925682521306838</v>
      </c>
      <c r="G357" s="189">
        <f t="shared" si="77"/>
        <v>2111.3184668172526</v>
      </c>
      <c r="H357" s="189">
        <f t="shared" si="71"/>
        <v>2613.8122619197588</v>
      </c>
      <c r="I357" s="189">
        <f t="shared" si="72"/>
        <v>9.4832488726933661</v>
      </c>
      <c r="J357" s="88">
        <f t="shared" si="73"/>
        <v>11.740262104394388</v>
      </c>
      <c r="K357" s="189">
        <f t="shared" si="78"/>
        <v>-294.25950598791985</v>
      </c>
      <c r="L357" s="88">
        <f t="shared" si="74"/>
        <v>-364.29326841304481</v>
      </c>
      <c r="M357" s="89">
        <f t="shared" si="79"/>
        <v>2249.5189935067142</v>
      </c>
      <c r="N357" s="89">
        <f t="shared" si="80"/>
        <v>39856.518993506717</v>
      </c>
      <c r="O357" s="89">
        <f t="shared" si="81"/>
        <v>32194.280285546618</v>
      </c>
      <c r="P357" s="90">
        <f t="shared" si="75"/>
        <v>0.95304721818132887</v>
      </c>
      <c r="Q357" s="227">
        <f>SUMIFS([1]sep25!$Q$7:$Q$363,[1]sep25!$B$7:$B$363,B357)</f>
        <v>713.51400367576343</v>
      </c>
      <c r="R357" s="90">
        <f t="shared" si="82"/>
        <v>0.16473612487611497</v>
      </c>
      <c r="S357" s="90">
        <f t="shared" si="82"/>
        <v>0.14309724695030662</v>
      </c>
      <c r="T357" s="92">
        <v>1238</v>
      </c>
      <c r="U357" s="1">
        <f>SUMIFS([1]sep25!$U$7:$U$363,[1]sep25!$B$7:$B$363,B357)</f>
        <v>32288</v>
      </c>
      <c r="V357" s="1">
        <f>SUMIFS([1]sep25!$V$7:$V$363,[1]sep25!$B$7:$B$363,B357)</f>
        <v>26574.485596707822</v>
      </c>
      <c r="W357" s="196"/>
      <c r="X357" s="89">
        <v>0</v>
      </c>
      <c r="Y357" s="89">
        <f t="shared" si="83"/>
        <v>0</v>
      </c>
    </row>
    <row r="358" spans="2:28">
      <c r="B358" s="200">
        <v>5626</v>
      </c>
      <c r="C358" t="s">
        <v>385</v>
      </c>
      <c r="D358" s="1">
        <f>SUMIFS([1]sep25!$D$7:$D$363,[1]sep25!$B$7:$B$363,B358)</f>
        <v>28236.833999999999</v>
      </c>
      <c r="E358" s="86">
        <f t="shared" si="76"/>
        <v>26866.635585156993</v>
      </c>
      <c r="F358" s="87">
        <f t="shared" si="70"/>
        <v>0.79533296222871619</v>
      </c>
      <c r="G358" s="189">
        <f t="shared" si="77"/>
        <v>4287.8816253446348</v>
      </c>
      <c r="H358" s="189">
        <f t="shared" si="71"/>
        <v>4506.5635882372108</v>
      </c>
      <c r="I358" s="189">
        <f t="shared" si="72"/>
        <v>1238.1882577187962</v>
      </c>
      <c r="J358" s="88">
        <f t="shared" si="73"/>
        <v>1301.3358588624549</v>
      </c>
      <c r="K358" s="189">
        <f t="shared" si="78"/>
        <v>934.44550285818298</v>
      </c>
      <c r="L358" s="88">
        <f t="shared" si="74"/>
        <v>982.10222350395031</v>
      </c>
      <c r="M358" s="89">
        <f t="shared" si="79"/>
        <v>5488.6658117411607</v>
      </c>
      <c r="N358" s="89">
        <f t="shared" si="80"/>
        <v>33725.49981174116</v>
      </c>
      <c r="O358" s="89">
        <f t="shared" si="81"/>
        <v>32088.962713359811</v>
      </c>
      <c r="P358" s="90">
        <f t="shared" si="75"/>
        <v>0.9499295022917984</v>
      </c>
      <c r="Q358" s="227">
        <f>SUMIFS([1]sep25!$Q$7:$Q$363,[1]sep25!$B$7:$B$363,B358)</f>
        <v>1401.1150672909148</v>
      </c>
      <c r="R358" s="90">
        <f t="shared" si="82"/>
        <v>0.21307874726124496</v>
      </c>
      <c r="S358" s="90">
        <f t="shared" si="82"/>
        <v>0.23500881024693843</v>
      </c>
      <c r="T358" s="92">
        <v>1051</v>
      </c>
      <c r="U358" s="1">
        <f>SUMIFS([1]sep25!$U$7:$U$363,[1]sep25!$B$7:$B$363,B358)</f>
        <v>23277</v>
      </c>
      <c r="V358" s="1">
        <f>SUMIFS([1]sep25!$V$7:$V$363,[1]sep25!$B$7:$B$363,B358)</f>
        <v>21754.205607476633</v>
      </c>
      <c r="W358" s="196"/>
      <c r="X358" s="89">
        <v>0</v>
      </c>
      <c r="Y358" s="89">
        <f t="shared" si="83"/>
        <v>0</v>
      </c>
    </row>
    <row r="359" spans="2:28">
      <c r="B359" s="200">
        <v>5628</v>
      </c>
      <c r="C359" t="s">
        <v>386</v>
      </c>
      <c r="D359" s="1">
        <f>SUMIFS([1]sep25!$D$7:$D$363,[1]sep25!$B$7:$B$363,B359)</f>
        <v>79698.675000000003</v>
      </c>
      <c r="E359" s="86">
        <f t="shared" si="76"/>
        <v>28484.158327376696</v>
      </c>
      <c r="F359" s="87">
        <f t="shared" si="70"/>
        <v>0.84321648489623791</v>
      </c>
      <c r="G359" s="189">
        <f t="shared" si="77"/>
        <v>3285.0175251684195</v>
      </c>
      <c r="H359" s="189">
        <f t="shared" si="71"/>
        <v>9191.4790354212382</v>
      </c>
      <c r="I359" s="189">
        <f t="shared" si="72"/>
        <v>672.05529794190056</v>
      </c>
      <c r="J359" s="88">
        <f t="shared" si="73"/>
        <v>1880.4107236414377</v>
      </c>
      <c r="K359" s="189">
        <f t="shared" si="78"/>
        <v>368.31254308128734</v>
      </c>
      <c r="L359" s="88">
        <f t="shared" si="74"/>
        <v>1030.538495541442</v>
      </c>
      <c r="M359" s="89">
        <f t="shared" si="79"/>
        <v>10222.017530962679</v>
      </c>
      <c r="N359" s="89">
        <f t="shared" si="80"/>
        <v>89920.692530962682</v>
      </c>
      <c r="O359" s="89">
        <f t="shared" si="81"/>
        <v>32137.488395626406</v>
      </c>
      <c r="P359" s="90">
        <f t="shared" si="75"/>
        <v>0.95136600797182413</v>
      </c>
      <c r="Q359" s="227">
        <f>SUMIFS([1]sep25!$Q$7:$Q$363,[1]sep25!$B$7:$B$363,B359)</f>
        <v>841.27250008561896</v>
      </c>
      <c r="R359" s="90">
        <f t="shared" si="82"/>
        <v>0.17827727675931407</v>
      </c>
      <c r="S359" s="90">
        <f t="shared" si="82"/>
        <v>0.18206730373959754</v>
      </c>
      <c r="T359" s="92">
        <v>2798</v>
      </c>
      <c r="U359" s="1">
        <f>SUMIFS([1]sep25!$U$7:$U$363,[1]sep25!$B$7:$B$363,B359)</f>
        <v>67640</v>
      </c>
      <c r="V359" s="1">
        <f>SUMIFS([1]sep25!$V$7:$V$363,[1]sep25!$B$7:$B$363,B359)</f>
        <v>24096.900605628787</v>
      </c>
      <c r="W359" s="196"/>
      <c r="X359" s="89">
        <v>0</v>
      </c>
      <c r="Y359" s="89">
        <f t="shared" si="83"/>
        <v>0</v>
      </c>
    </row>
    <row r="360" spans="2:28">
      <c r="B360" s="200">
        <v>5630</v>
      </c>
      <c r="C360" t="s">
        <v>387</v>
      </c>
      <c r="D360" s="1">
        <f>SUMIFS([1]sep25!$D$7:$D$363,[1]sep25!$B$7:$B$363,B360)</f>
        <v>26107.832999999999</v>
      </c>
      <c r="E360" s="86">
        <f t="shared" si="76"/>
        <v>29334.643820224715</v>
      </c>
      <c r="F360" s="87">
        <f t="shared" si="70"/>
        <v>0.86839340532661247</v>
      </c>
      <c r="G360" s="189">
        <f t="shared" si="77"/>
        <v>2757.7165196026472</v>
      </c>
      <c r="H360" s="189">
        <f t="shared" si="71"/>
        <v>2454.3677024463559</v>
      </c>
      <c r="I360" s="189">
        <f t="shared" si="72"/>
        <v>374.38537544509359</v>
      </c>
      <c r="J360" s="88">
        <f t="shared" si="73"/>
        <v>333.2029841461333</v>
      </c>
      <c r="K360" s="189">
        <f t="shared" si="78"/>
        <v>70.642620584480369</v>
      </c>
      <c r="L360" s="88">
        <f t="shared" si="74"/>
        <v>62.871932320187533</v>
      </c>
      <c r="M360" s="89">
        <f t="shared" si="79"/>
        <v>2517.2396347665435</v>
      </c>
      <c r="N360" s="89">
        <f t="shared" si="80"/>
        <v>28625.07263476654</v>
      </c>
      <c r="O360" s="89">
        <f t="shared" si="81"/>
        <v>32163.002960411846</v>
      </c>
      <c r="P360" s="90">
        <f t="shared" si="75"/>
        <v>0.95212131558473534</v>
      </c>
      <c r="Q360" s="227">
        <f>SUMIFS([1]sep25!$Q$7:$Q$363,[1]sep25!$B$7:$B$363,B360)</f>
        <v>-247.35912551958381</v>
      </c>
      <c r="R360" s="90">
        <f t="shared" si="82"/>
        <v>0.19634481968565271</v>
      </c>
      <c r="S360" s="90">
        <f t="shared" si="82"/>
        <v>0.19903323501078882</v>
      </c>
      <c r="T360" s="92">
        <v>890</v>
      </c>
      <c r="U360" s="1">
        <f>SUMIFS([1]sep25!$U$7:$U$363,[1]sep25!$B$7:$B$363,B360)</f>
        <v>21823</v>
      </c>
      <c r="V360" s="1">
        <f>SUMIFS([1]sep25!$V$7:$V$363,[1]sep25!$B$7:$B$363,B360)</f>
        <v>24465.246636771302</v>
      </c>
      <c r="W360" s="196"/>
      <c r="X360" s="89">
        <v>0</v>
      </c>
      <c r="Y360" s="89">
        <f t="shared" si="83"/>
        <v>0</v>
      </c>
    </row>
    <row r="361" spans="2:28">
      <c r="B361" s="200">
        <v>5632</v>
      </c>
      <c r="C361" t="s">
        <v>388</v>
      </c>
      <c r="D361" s="1">
        <f>SUMIFS([1]sep25!$D$7:$D$363,[1]sep25!$B$7:$B$363,B361)</f>
        <v>59380.381000000001</v>
      </c>
      <c r="E361" s="86">
        <f t="shared" si="76"/>
        <v>28182.430469862364</v>
      </c>
      <c r="F361" s="87">
        <f t="shared" si="70"/>
        <v>0.83428443570298594</v>
      </c>
      <c r="G361" s="189">
        <f t="shared" si="77"/>
        <v>3472.0887968273055</v>
      </c>
      <c r="H361" s="189">
        <f t="shared" si="71"/>
        <v>7315.6910949151334</v>
      </c>
      <c r="I361" s="189">
        <f t="shared" si="72"/>
        <v>777.66004807191666</v>
      </c>
      <c r="J361" s="88">
        <f t="shared" si="73"/>
        <v>1638.5297212875284</v>
      </c>
      <c r="K361" s="189">
        <f t="shared" si="78"/>
        <v>473.91729321130344</v>
      </c>
      <c r="L361" s="88">
        <f t="shared" si="74"/>
        <v>998.54373679621631</v>
      </c>
      <c r="M361" s="89">
        <f t="shared" si="79"/>
        <v>8314.2348317113501</v>
      </c>
      <c r="N361" s="89">
        <f t="shared" si="80"/>
        <v>67694.615831711359</v>
      </c>
      <c r="O361" s="89">
        <f t="shared" si="81"/>
        <v>32128.436559900976</v>
      </c>
      <c r="P361" s="90">
        <f t="shared" si="75"/>
        <v>0.95109804649602658</v>
      </c>
      <c r="Q361" s="227">
        <f>SUMIFS([1]sep25!$Q$7:$Q$363,[1]sep25!$B$7:$B$363,B361)</f>
        <v>1419.833204607</v>
      </c>
      <c r="R361" s="90">
        <f t="shared" si="82"/>
        <v>0.19441579000301723</v>
      </c>
      <c r="S361" s="90">
        <f t="shared" si="82"/>
        <v>0.19781706894939519</v>
      </c>
      <c r="T361" s="92">
        <v>2107</v>
      </c>
      <c r="U361" s="1">
        <f>SUMIFS([1]sep25!$U$7:$U$363,[1]sep25!$B$7:$B$363,B361)</f>
        <v>49715</v>
      </c>
      <c r="V361" s="1">
        <f>SUMIFS([1]sep25!$V$7:$V$363,[1]sep25!$B$7:$B$363,B361)</f>
        <v>23528.159015617603</v>
      </c>
      <c r="W361" s="196"/>
      <c r="X361" s="89">
        <v>0</v>
      </c>
      <c r="Y361" s="89">
        <f t="shared" si="83"/>
        <v>0</v>
      </c>
    </row>
    <row r="362" spans="2:28">
      <c r="B362" s="200">
        <v>5634</v>
      </c>
      <c r="C362" t="s">
        <v>389</v>
      </c>
      <c r="D362" s="1">
        <f>SUMIFS([1]sep25!$D$7:$D$363,[1]sep25!$B$7:$B$363,B362)</f>
        <v>49473.224000000002</v>
      </c>
      <c r="E362" s="86">
        <f t="shared" si="76"/>
        <v>24961.263370332996</v>
      </c>
      <c r="F362" s="87">
        <f t="shared" si="70"/>
        <v>0.73892823217008996</v>
      </c>
      <c r="G362" s="189">
        <f t="shared" si="77"/>
        <v>5469.2123985355138</v>
      </c>
      <c r="H362" s="189">
        <f t="shared" si="71"/>
        <v>10839.978973897389</v>
      </c>
      <c r="I362" s="189">
        <f t="shared" si="72"/>
        <v>1905.0685329071955</v>
      </c>
      <c r="J362" s="88">
        <f t="shared" si="73"/>
        <v>3775.8458322220617</v>
      </c>
      <c r="K362" s="189">
        <f t="shared" si="78"/>
        <v>1601.3257780465824</v>
      </c>
      <c r="L362" s="88">
        <f t="shared" si="74"/>
        <v>3173.8276920883263</v>
      </c>
      <c r="M362" s="89">
        <f t="shared" si="79"/>
        <v>14013.806665985714</v>
      </c>
      <c r="N362" s="89">
        <f t="shared" si="80"/>
        <v>63487.030665985716</v>
      </c>
      <c r="O362" s="89">
        <f t="shared" si="81"/>
        <v>32031.801546915092</v>
      </c>
      <c r="P362" s="90">
        <f t="shared" si="75"/>
        <v>0.94823736039003959</v>
      </c>
      <c r="Q362" s="227">
        <f>SUMIFS([1]sep25!$Q$7:$Q$363,[1]sep25!$B$7:$B$363,B362)</f>
        <v>2833.5110639777376</v>
      </c>
      <c r="R362" s="90">
        <f t="shared" si="82"/>
        <v>0.12828918080642224</v>
      </c>
      <c r="S362" s="90">
        <f t="shared" si="82"/>
        <v>0.12259650078217173</v>
      </c>
      <c r="T362" s="92">
        <v>1982</v>
      </c>
      <c r="U362" s="1">
        <f>SUMIFS([1]sep25!$U$7:$U$363,[1]sep25!$B$7:$B$363,B362)</f>
        <v>43848</v>
      </c>
      <c r="V362" s="1">
        <f>SUMIFS([1]sep25!$V$7:$V$363,[1]sep25!$B$7:$B$363,B362)</f>
        <v>22235.294117647059</v>
      </c>
      <c r="W362" s="196"/>
      <c r="X362" s="89">
        <v>0</v>
      </c>
      <c r="Y362" s="89">
        <f t="shared" si="83"/>
        <v>0</v>
      </c>
    </row>
    <row r="363" spans="2:28">
      <c r="B363" s="200">
        <v>5636</v>
      </c>
      <c r="C363" t="s">
        <v>390</v>
      </c>
      <c r="D363" s="1">
        <f>SUMIFS([1]sep25!$D$7:$D$363,[1]sep25!$B$7:$B$363,B363)</f>
        <v>22584.952000000001</v>
      </c>
      <c r="E363" s="86">
        <f t="shared" ref="E363" si="84">D363/T363*1000</f>
        <v>26019.529953917052</v>
      </c>
      <c r="F363" s="87">
        <f t="shared" ref="F363" si="85">E363/E$365</f>
        <v>0.7702560958351099</v>
      </c>
      <c r="G363" s="189">
        <f t="shared" si="77"/>
        <v>4813.0871167133982</v>
      </c>
      <c r="H363" s="189">
        <f t="shared" ref="H363" si="86">G363*T363/1000</f>
        <v>4177.7596173072297</v>
      </c>
      <c r="I363" s="189">
        <f t="shared" ref="I363" si="87">IF(E363+Y363&lt;(E$365+Y$365)*0.9,((E$365+Y$365)*0.9-E363-Y363)*0.35,0)</f>
        <v>1534.6752286527758</v>
      </c>
      <c r="J363" s="88">
        <f>I363*T363/1000</f>
        <v>1332.0980984706093</v>
      </c>
      <c r="K363" s="189">
        <f t="shared" ref="K363" si="88">I363+J$367</f>
        <v>1230.9324737921625</v>
      </c>
      <c r="L363" s="88">
        <f t="shared" ref="L363" si="89">K363*T363/1000</f>
        <v>1068.4493872515968</v>
      </c>
      <c r="M363" s="89">
        <f t="shared" ref="M363" si="90">+H363+L363</f>
        <v>5246.2090045588266</v>
      </c>
      <c r="N363" s="89">
        <f t="shared" ref="N363" si="91">D363+M363</f>
        <v>27831.161004558828</v>
      </c>
      <c r="O363" s="89">
        <f t="shared" ref="O363" si="92">N363/T363*1000</f>
        <v>32063.549544422614</v>
      </c>
      <c r="P363" s="90">
        <f t="shared" ref="P363" si="93">O363/O$365</f>
        <v>0.9491771962999902</v>
      </c>
      <c r="Q363" s="227">
        <f>SUMIFS([1]sep25!$Q$7:$Q$363,[1]sep25!$B$7:$B$363,B363)</f>
        <v>848.4767303696608</v>
      </c>
      <c r="R363" s="90">
        <f t="shared" ref="R363" si="94">(D363-U363)/U363</f>
        <v>3.2549353083710562E-2</v>
      </c>
      <c r="S363" s="90">
        <f t="shared" ref="S363" si="95">(E363-V363)/V363</f>
        <v>2.1843196196897851E-2</v>
      </c>
      <c r="T363" s="92">
        <v>868</v>
      </c>
      <c r="U363" s="1">
        <f>SUMIFS([1]sep25!$U$7:$U$363,[1]sep25!$B$7:$B$363,B363)</f>
        <v>21873</v>
      </c>
      <c r="V363" s="1">
        <f>SUMIFS([1]sep25!$V$7:$V$363,[1]sep25!$B$7:$B$363,B363)</f>
        <v>25463.329452852155</v>
      </c>
      <c r="W363" s="196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7"/>
      <c r="C365" s="206" t="s">
        <v>391</v>
      </c>
      <c r="D365" s="198">
        <f>SUM(D7:D363)</f>
        <v>188978831.83200026</v>
      </c>
      <c r="E365" s="207">
        <f>D365/T365*1000</f>
        <v>33780.362264717602</v>
      </c>
      <c r="F365" s="208">
        <f>E365/E$365</f>
        <v>1</v>
      </c>
      <c r="G365" s="209">
        <f>($E$365-E365)*0.6</f>
        <v>0</v>
      </c>
      <c r="H365" s="168">
        <f>SUM(H7:H363)</f>
        <v>1.5366185834864154E-7</v>
      </c>
      <c r="I365" s="210">
        <f>IF(E365&lt;E$365*0.9,(E$365*0.9-E365)*0.35,0)</f>
        <v>0</v>
      </c>
      <c r="J365" s="168">
        <f>SUM(J7:J363)</f>
        <v>1699240.243226923</v>
      </c>
      <c r="K365" s="95"/>
      <c r="L365" s="168">
        <f>SUM(L7:L363)</f>
        <v>6.4574123825877905E-10</v>
      </c>
      <c r="M365" s="168">
        <f>SUM(M7:M363)</f>
        <v>1.5153636923059821E-7</v>
      </c>
      <c r="N365" s="168">
        <f>SUM(N7:N363)</f>
        <v>188978831.83200011</v>
      </c>
      <c r="O365" s="211">
        <f t="shared" ref="O365" si="97">N365/T365*1000</f>
        <v>33780.362264717573</v>
      </c>
      <c r="P365" s="212">
        <f>O365/O$365</f>
        <v>1</v>
      </c>
      <c r="Q365" s="168">
        <f>SUM(Q7:Q363)</f>
        <v>1.4536544767906889E-7</v>
      </c>
      <c r="R365" s="212">
        <f t="shared" ref="R365" si="98">(D365-U365)/U365</f>
        <v>9.1559636507129755E-2</v>
      </c>
      <c r="S365" s="212">
        <f>(E365-V365)/V365</f>
        <v>8.2947688059857153E-2</v>
      </c>
      <c r="T365" s="168">
        <f>SUM(T7:T363)</f>
        <v>5594340</v>
      </c>
      <c r="U365" s="168">
        <f>SUM(U7:U363)</f>
        <v>173127354.211</v>
      </c>
      <c r="V365" s="168">
        <v>31192.976943546029</v>
      </c>
      <c r="W365" s="198"/>
      <c r="X365" s="96">
        <f>SUM(X7:X362)</f>
        <v>12371.468000000001</v>
      </c>
      <c r="Y365" s="97">
        <f>X365*1000/T365</f>
        <v>2.2114258339679034</v>
      </c>
      <c r="Z365" s="1"/>
      <c r="AA365" s="46"/>
      <c r="AB365" s="1"/>
    </row>
    <row r="367" spans="2:28" ht="19.5" customHeight="1">
      <c r="B367" s="191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-303.74275486061322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8.9916961955692782E-3</v>
      </c>
    </row>
    <row r="369" spans="2:10" ht="21.75" customHeight="1">
      <c r="B369" s="101" t="s">
        <v>395</v>
      </c>
      <c r="C369" s="102" t="s">
        <v>448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447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Q27" sqref="Q27"/>
    </sheetView>
  </sheetViews>
  <sheetFormatPr baseColWidth="10" defaultColWidth="11.42578125" defaultRowHeight="15"/>
  <cols>
    <col min="2" max="2" width="18.85546875" customWidth="1"/>
    <col min="11" max="11" width="12.5703125" customWidth="1"/>
  </cols>
  <sheetData>
    <row r="1" spans="1:20" ht="33" customHeight="1">
      <c r="A1" s="49"/>
      <c r="B1" s="2"/>
      <c r="C1" s="258" t="s">
        <v>396</v>
      </c>
      <c r="D1" s="258"/>
      <c r="E1" s="258"/>
      <c r="F1" s="259" t="s">
        <v>397</v>
      </c>
      <c r="G1" s="259"/>
      <c r="H1" s="259" t="s">
        <v>398</v>
      </c>
      <c r="I1" s="259"/>
      <c r="J1" s="259"/>
      <c r="K1" s="4" t="s">
        <v>399</v>
      </c>
      <c r="L1" s="50" t="s">
        <v>9</v>
      </c>
      <c r="M1" s="45"/>
      <c r="N1" s="260" t="s">
        <v>400</v>
      </c>
      <c r="O1" s="261"/>
      <c r="Q1" s="121"/>
    </row>
    <row r="2" spans="1:20">
      <c r="A2" s="109"/>
      <c r="B2" s="110"/>
      <c r="C2" s="262" t="s">
        <v>446</v>
      </c>
      <c r="D2" s="262"/>
      <c r="E2" s="262"/>
      <c r="F2" s="263" t="str">
        <f>C2</f>
        <v>Januar-august</v>
      </c>
      <c r="G2" s="263"/>
      <c r="H2" s="263" t="str">
        <f>C2</f>
        <v>Januar-august</v>
      </c>
      <c r="I2" s="264"/>
      <c r="J2" s="264"/>
      <c r="K2" s="106" t="s">
        <v>402</v>
      </c>
      <c r="L2" s="107" t="s">
        <v>16</v>
      </c>
      <c r="M2" s="108"/>
      <c r="N2" s="265" t="str">
        <f>C2</f>
        <v>Januar-august</v>
      </c>
      <c r="O2" s="266"/>
      <c r="P2" s="27"/>
      <c r="Q2" s="248" t="str">
        <f>C2</f>
        <v>Januar-august</v>
      </c>
      <c r="R2" s="249"/>
      <c r="S2" s="250"/>
      <c r="T2" s="250"/>
    </row>
    <row r="3" spans="1:20">
      <c r="C3" s="251"/>
      <c r="D3" s="252"/>
      <c r="E3" s="47" t="s">
        <v>19</v>
      </c>
      <c r="F3" s="3"/>
      <c r="G3" s="3"/>
      <c r="H3" s="253"/>
      <c r="I3" s="253"/>
      <c r="J3" s="48" t="s">
        <v>25</v>
      </c>
      <c r="K3" s="105" t="str">
        <f>LEFT(C2,3)</f>
        <v>Jan</v>
      </c>
      <c r="L3" s="226" t="s">
        <v>403</v>
      </c>
      <c r="M3" s="45"/>
      <c r="N3" s="118" t="s">
        <v>404</v>
      </c>
      <c r="O3" s="51" t="s">
        <v>404</v>
      </c>
      <c r="Q3" s="254" t="s">
        <v>10</v>
      </c>
      <c r="R3" s="255"/>
      <c r="S3" s="256"/>
      <c r="T3" s="257"/>
    </row>
    <row r="4" spans="1:20">
      <c r="A4" s="49" t="s">
        <v>405</v>
      </c>
      <c r="B4" s="2" t="s">
        <v>406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407</v>
      </c>
      <c r="L4" s="113"/>
      <c r="M4" s="114"/>
      <c r="N4" s="119" t="s">
        <v>34</v>
      </c>
      <c r="O4" s="115" t="s">
        <v>408</v>
      </c>
      <c r="P4" s="116"/>
      <c r="Q4" s="123" t="s">
        <v>34</v>
      </c>
      <c r="R4" s="117" t="s">
        <v>409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5832316.7929999996</v>
      </c>
      <c r="D7" s="53">
        <f t="shared" ref="D7:D21" si="0">C7*1000/L7</f>
        <v>8052.4607450054536</v>
      </c>
      <c r="E7" s="38">
        <f>D7/D$23</f>
        <v>1.2345538231229838</v>
      </c>
      <c r="F7" s="54">
        <f t="shared" ref="F7:F10" si="1">($D$23-D7)*0.875</f>
        <v>-1338.6565175806422</v>
      </c>
      <c r="G7" s="53">
        <f t="shared" ref="G7:G10" si="2">(F7*L7)/1000</f>
        <v>-969575.5291184833</v>
      </c>
      <c r="H7" s="53">
        <f>G7+C7</f>
        <v>4862741.2638815166</v>
      </c>
      <c r="I7" s="55">
        <f t="shared" ref="I7:I10" si="3">H7*1000/L7</f>
        <v>6713.804227424811</v>
      </c>
      <c r="J7" s="38">
        <f>I7/I$23</f>
        <v>1.0293192278903727</v>
      </c>
      <c r="K7" s="194">
        <v>-186073.0510679998</v>
      </c>
      <c r="L7" s="64">
        <v>724290</v>
      </c>
      <c r="N7" s="122">
        <f>(C7-Q7)/Q7</f>
        <v>3.8560296173045447E-2</v>
      </c>
      <c r="O7" s="28">
        <f>(D7-R7)/R7</f>
        <v>2.9125226313157043E-2</v>
      </c>
      <c r="Q7" s="194">
        <v>5615771</v>
      </c>
      <c r="R7" s="194">
        <v>7824.5684189993171</v>
      </c>
      <c r="S7" s="25"/>
      <c r="T7" s="1"/>
    </row>
    <row r="8" spans="1:20">
      <c r="A8" s="20">
        <v>11</v>
      </c>
      <c r="B8" t="s">
        <v>410</v>
      </c>
      <c r="C8" s="194">
        <v>3588658.0219999999</v>
      </c>
      <c r="D8" s="53">
        <f t="shared" si="0"/>
        <v>7113.3527758396494</v>
      </c>
      <c r="E8" s="38">
        <f t="shared" ref="E8:E21" si="4">D8/D$23</f>
        <v>1.090575557301817</v>
      </c>
      <c r="F8" s="54">
        <f t="shared" si="1"/>
        <v>-516.93704456056355</v>
      </c>
      <c r="G8" s="53">
        <f t="shared" si="2"/>
        <v>-260792.67123262607</v>
      </c>
      <c r="H8" s="53">
        <f t="shared" ref="H8:H10" si="5">G8+C8</f>
        <v>3327865.350767374</v>
      </c>
      <c r="I8" s="55">
        <f t="shared" si="3"/>
        <v>6596.4157312790867</v>
      </c>
      <c r="J8" s="38">
        <f t="shared" ref="J8:J21" si="6">I8/I$23</f>
        <v>1.0113219446627271</v>
      </c>
      <c r="K8" s="194">
        <v>-47371.773177823605</v>
      </c>
      <c r="L8" s="64">
        <v>504496</v>
      </c>
      <c r="N8" s="122">
        <f>(C8-Q8)/Q8</f>
        <v>9.8611045139185421E-2</v>
      </c>
      <c r="O8" s="28">
        <f t="shared" ref="O8:O10" si="7">(D8-R8)/R8</f>
        <v>8.7550807796843919E-2</v>
      </c>
      <c r="Q8" s="194">
        <v>3266541</v>
      </c>
      <c r="R8" s="194">
        <v>6540.708466071439</v>
      </c>
      <c r="S8" s="25"/>
      <c r="T8" s="1"/>
    </row>
    <row r="9" spans="1:20">
      <c r="A9" s="21">
        <v>15</v>
      </c>
      <c r="B9" t="s">
        <v>411</v>
      </c>
      <c r="C9" s="194">
        <v>1673636.885</v>
      </c>
      <c r="D9" s="53">
        <f t="shared" si="0"/>
        <v>6143.7482242036904</v>
      </c>
      <c r="E9" s="38">
        <f t="shared" si="4"/>
        <v>0.94192174276666674</v>
      </c>
      <c r="F9" s="54">
        <f t="shared" si="1"/>
        <v>331.46693812090064</v>
      </c>
      <c r="G9" s="53">
        <f t="shared" si="2"/>
        <v>90295.903014328913</v>
      </c>
      <c r="H9" s="53">
        <f t="shared" si="5"/>
        <v>1763932.788014329</v>
      </c>
      <c r="I9" s="55">
        <f t="shared" si="3"/>
        <v>6475.2151623245918</v>
      </c>
      <c r="J9" s="38">
        <f t="shared" si="6"/>
        <v>0.99274021784583322</v>
      </c>
      <c r="K9" s="194">
        <v>19857.588357994086</v>
      </c>
      <c r="L9" s="64">
        <v>272413</v>
      </c>
      <c r="N9" s="122">
        <f t="shared" ref="N9:N10" si="8">(C9-Q9)/Q9</f>
        <v>0.113521230355293</v>
      </c>
      <c r="O9" s="28">
        <f t="shared" si="7"/>
        <v>0.10620847552675833</v>
      </c>
      <c r="Q9" s="194">
        <v>1503013</v>
      </c>
      <c r="R9" s="194">
        <v>5553.8791829253869</v>
      </c>
      <c r="S9" s="25"/>
      <c r="T9" s="1"/>
    </row>
    <row r="10" spans="1:20">
      <c r="A10" s="21">
        <v>18</v>
      </c>
      <c r="B10" t="s">
        <v>412</v>
      </c>
      <c r="C10" s="194">
        <v>1487015.429</v>
      </c>
      <c r="D10" s="53">
        <f t="shared" si="0"/>
        <v>6104.7837237562708</v>
      </c>
      <c r="E10" s="38">
        <f t="shared" si="4"/>
        <v>0.93594794487845279</v>
      </c>
      <c r="F10" s="54">
        <f t="shared" si="1"/>
        <v>365.56087601239278</v>
      </c>
      <c r="G10" s="53">
        <f t="shared" si="2"/>
        <v>89044.04930085066</v>
      </c>
      <c r="H10" s="53">
        <f t="shared" si="5"/>
        <v>1576059.4783008506</v>
      </c>
      <c r="I10" s="55">
        <f t="shared" si="3"/>
        <v>6470.344599768664</v>
      </c>
      <c r="J10" s="38">
        <f t="shared" si="6"/>
        <v>0.99199349310980633</v>
      </c>
      <c r="K10" s="194">
        <v>19334.423864013734</v>
      </c>
      <c r="L10" s="64">
        <v>243582</v>
      </c>
      <c r="N10" s="122">
        <f t="shared" si="8"/>
        <v>0.12167728540318487</v>
      </c>
      <c r="O10" s="28">
        <f t="shared" si="7"/>
        <v>0.11937021706485516</v>
      </c>
      <c r="Q10" s="194">
        <v>1325707</v>
      </c>
      <c r="R10" s="194">
        <v>5453.7664399932537</v>
      </c>
      <c r="S10" s="25"/>
      <c r="T10" s="1"/>
    </row>
    <row r="11" spans="1:20">
      <c r="A11" s="21">
        <v>31</v>
      </c>
      <c r="B11" t="s">
        <v>413</v>
      </c>
      <c r="C11" s="194">
        <v>1723187.28</v>
      </c>
      <c r="D11" s="53">
        <f t="shared" si="0"/>
        <v>5480.7535455635534</v>
      </c>
      <c r="E11" s="38">
        <f t="shared" si="4"/>
        <v>0.84027547075806952</v>
      </c>
      <c r="F11" s="54">
        <f t="shared" ref="F11:F21" si="9">($D$23-D11)*0.875</f>
        <v>911.58728193102047</v>
      </c>
      <c r="G11" s="53">
        <f t="shared" ref="G11:G21" si="10">(F11*L11)/1000</f>
        <v>286609.4225500864</v>
      </c>
      <c r="H11" s="53">
        <f t="shared" ref="H11:H21" si="11">G11+C11</f>
        <v>2009796.7025500864</v>
      </c>
      <c r="I11" s="55">
        <f t="shared" ref="I11:I21" si="12">H11*1000/L11</f>
        <v>6392.3408274945741</v>
      </c>
      <c r="J11" s="38">
        <f t="shared" si="6"/>
        <v>0.98003443384475841</v>
      </c>
      <c r="K11" s="194">
        <v>56173.117057925032</v>
      </c>
      <c r="L11" s="64">
        <v>314407</v>
      </c>
      <c r="N11" s="122">
        <f t="shared" ref="N11:N21" si="13">(C11-Q11)/Q11</f>
        <v>7.8176696645439192E-2</v>
      </c>
      <c r="O11" s="28">
        <f t="shared" ref="O11:O21" si="14">(D11-R11)/R11</f>
        <v>7.0443763056379588E-2</v>
      </c>
      <c r="Q11" s="194">
        <v>1598242</v>
      </c>
      <c r="R11" s="194">
        <v>5120.0761167636283</v>
      </c>
      <c r="S11" s="25"/>
      <c r="T11" s="1"/>
    </row>
    <row r="12" spans="1:20">
      <c r="A12" s="21">
        <v>32</v>
      </c>
      <c r="B12" t="s">
        <v>414</v>
      </c>
      <c r="C12" s="194">
        <v>5259877.5070000002</v>
      </c>
      <c r="D12" s="53">
        <f t="shared" si="0"/>
        <v>7101.4169506399521</v>
      </c>
      <c r="E12" s="38">
        <f t="shared" si="4"/>
        <v>1.0887456298921674</v>
      </c>
      <c r="F12" s="54">
        <f t="shared" si="9"/>
        <v>-506.4931975108284</v>
      </c>
      <c r="G12" s="53">
        <f t="shared" si="10"/>
        <v>-375149.3815323204</v>
      </c>
      <c r="H12" s="53">
        <f t="shared" si="11"/>
        <v>4884728.1254676795</v>
      </c>
      <c r="I12" s="55">
        <f t="shared" si="12"/>
        <v>6594.9237531291237</v>
      </c>
      <c r="J12" s="38">
        <f t="shared" si="6"/>
        <v>1.0110932037365206</v>
      </c>
      <c r="K12" s="194">
        <v>-74034.177337351546</v>
      </c>
      <c r="L12" s="64">
        <v>740680</v>
      </c>
      <c r="N12" s="122">
        <f t="shared" si="13"/>
        <v>6.7752397271605841E-2</v>
      </c>
      <c r="O12" s="28">
        <f t="shared" si="14"/>
        <v>5.0630704742585367E-2</v>
      </c>
      <c r="Q12" s="194">
        <v>4926121</v>
      </c>
      <c r="R12" s="194">
        <v>6759.1941855343621</v>
      </c>
      <c r="S12" s="25"/>
      <c r="T12" s="1"/>
    </row>
    <row r="13" spans="1:20">
      <c r="A13" s="21">
        <v>33</v>
      </c>
      <c r="B13" t="s">
        <v>415</v>
      </c>
      <c r="C13" s="194">
        <v>1689851.9879999999</v>
      </c>
      <c r="D13" s="53">
        <f t="shared" si="0"/>
        <v>6229.9150150415853</v>
      </c>
      <c r="E13" s="38">
        <f t="shared" si="4"/>
        <v>0.95513230590056863</v>
      </c>
      <c r="F13" s="54">
        <f t="shared" si="9"/>
        <v>256.07099613774255</v>
      </c>
      <c r="G13" s="53">
        <f t="shared" si="10"/>
        <v>69458.745560370386</v>
      </c>
      <c r="H13" s="53">
        <f t="shared" si="11"/>
        <v>1759310.7335603703</v>
      </c>
      <c r="I13" s="55">
        <f t="shared" si="12"/>
        <v>6485.9860111793278</v>
      </c>
      <c r="J13" s="38">
        <f t="shared" si="6"/>
        <v>0.99439153823757076</v>
      </c>
      <c r="K13" s="194">
        <v>16784.537157645806</v>
      </c>
      <c r="L13" s="64">
        <v>271248</v>
      </c>
      <c r="N13" s="122">
        <f t="shared" si="13"/>
        <v>9.0167305663882882E-2</v>
      </c>
      <c r="O13" s="28">
        <f t="shared" si="14"/>
        <v>8.4424040903244263E-2</v>
      </c>
      <c r="Q13" s="194">
        <v>1550085</v>
      </c>
      <c r="R13" s="194">
        <v>5744.9067708352641</v>
      </c>
      <c r="S13" s="25"/>
      <c r="T13" s="1"/>
    </row>
    <row r="14" spans="1:20">
      <c r="A14" s="21">
        <v>34</v>
      </c>
      <c r="B14" t="s">
        <v>416</v>
      </c>
      <c r="C14" s="194">
        <v>2102019.38</v>
      </c>
      <c r="D14" s="53">
        <f t="shared" si="0"/>
        <v>5567.4373602856267</v>
      </c>
      <c r="E14" s="38">
        <f t="shared" si="4"/>
        <v>0.85356530081832738</v>
      </c>
      <c r="F14" s="54">
        <f t="shared" si="9"/>
        <v>835.73894404920634</v>
      </c>
      <c r="G14" s="53">
        <f t="shared" si="10"/>
        <v>315538.25275944214</v>
      </c>
      <c r="H14" s="53">
        <f t="shared" si="11"/>
        <v>2417557.6327594421</v>
      </c>
      <c r="I14" s="55">
        <f t="shared" si="12"/>
        <v>6403.1763043348319</v>
      </c>
      <c r="J14" s="38">
        <f t="shared" si="6"/>
        <v>0.98169566260229046</v>
      </c>
      <c r="K14" s="194">
        <v>56804.781473727402</v>
      </c>
      <c r="L14" s="64">
        <v>377556</v>
      </c>
      <c r="N14" s="122">
        <f t="shared" si="13"/>
        <v>0.11110491017153773</v>
      </c>
      <c r="O14" s="28">
        <f t="shared" si="14"/>
        <v>0.10742041476546615</v>
      </c>
      <c r="Q14" s="194">
        <v>1891828</v>
      </c>
      <c r="R14" s="194">
        <v>5027.3927462902338</v>
      </c>
      <c r="S14" s="25"/>
      <c r="T14" s="1"/>
    </row>
    <row r="15" spans="1:20">
      <c r="A15" s="21">
        <v>39</v>
      </c>
      <c r="B15" t="s">
        <v>417</v>
      </c>
      <c r="C15" s="194">
        <v>1518429.2720000001</v>
      </c>
      <c r="D15" s="53">
        <f t="shared" si="0"/>
        <v>5883.765599389315</v>
      </c>
      <c r="E15" s="38">
        <f t="shared" si="4"/>
        <v>0.9020628035462287</v>
      </c>
      <c r="F15" s="54">
        <f t="shared" si="9"/>
        <v>558.95173483347912</v>
      </c>
      <c r="G15" s="53">
        <f t="shared" si="10"/>
        <v>144249.2331602108</v>
      </c>
      <c r="H15" s="53">
        <f t="shared" si="11"/>
        <v>1662678.5051602109</v>
      </c>
      <c r="I15" s="55">
        <f t="shared" si="12"/>
        <v>6442.7173342227943</v>
      </c>
      <c r="J15" s="38">
        <f t="shared" si="6"/>
        <v>0.98775785044327835</v>
      </c>
      <c r="K15" s="194">
        <v>27863.2980521844</v>
      </c>
      <c r="L15" s="64">
        <v>258071</v>
      </c>
      <c r="N15" s="122">
        <f t="shared" si="13"/>
        <v>7.3495461203898077E-2</v>
      </c>
      <c r="O15" s="28">
        <f t="shared" si="14"/>
        <v>6.6677728638390055E-2</v>
      </c>
      <c r="Q15" s="194">
        <v>1414472</v>
      </c>
      <c r="R15" s="194">
        <v>5515.9730454857427</v>
      </c>
      <c r="S15" s="25"/>
      <c r="T15" s="1"/>
    </row>
    <row r="16" spans="1:20">
      <c r="A16" s="21">
        <v>40</v>
      </c>
      <c r="B16" t="s">
        <v>418</v>
      </c>
      <c r="C16" s="194">
        <v>1042398.24</v>
      </c>
      <c r="D16" s="53">
        <f t="shared" si="0"/>
        <v>5860.6806362200123</v>
      </c>
      <c r="E16" s="38">
        <f t="shared" si="4"/>
        <v>0.89852355878120538</v>
      </c>
      <c r="F16" s="54">
        <f t="shared" si="9"/>
        <v>579.15107760661897</v>
      </c>
      <c r="G16" s="53">
        <f t="shared" si="10"/>
        <v>103009.54811634608</v>
      </c>
      <c r="H16" s="53">
        <f t="shared" si="11"/>
        <v>1145407.7881163461</v>
      </c>
      <c r="I16" s="55">
        <f t="shared" si="12"/>
        <v>6439.8317138266311</v>
      </c>
      <c r="J16" s="38">
        <f t="shared" si="6"/>
        <v>0.98731544484765044</v>
      </c>
      <c r="K16" s="194">
        <v>22383.050770189933</v>
      </c>
      <c r="L16" s="64">
        <v>177863</v>
      </c>
      <c r="N16" s="122">
        <f t="shared" si="13"/>
        <v>0.10616183268318978</v>
      </c>
      <c r="O16" s="28">
        <f t="shared" si="14"/>
        <v>0.1013730648609556</v>
      </c>
      <c r="Q16" s="194">
        <v>942356</v>
      </c>
      <c r="R16" s="194">
        <v>5321.2492870977394</v>
      </c>
      <c r="S16" s="25"/>
      <c r="T16" s="1"/>
    </row>
    <row r="17" spans="1:20">
      <c r="A17" s="21">
        <v>42</v>
      </c>
      <c r="B17" t="s">
        <v>419</v>
      </c>
      <c r="C17" s="194">
        <v>1796551.797</v>
      </c>
      <c r="D17" s="53">
        <f t="shared" si="0"/>
        <v>5576.097796938433</v>
      </c>
      <c r="E17" s="38">
        <f t="shared" si="4"/>
        <v>0.85489306577343982</v>
      </c>
      <c r="F17" s="54">
        <f t="shared" si="9"/>
        <v>828.16106197800082</v>
      </c>
      <c r="G17" s="53">
        <f t="shared" si="10"/>
        <v>266823.55623656814</v>
      </c>
      <c r="H17" s="53">
        <f t="shared" si="11"/>
        <v>2063375.3532365682</v>
      </c>
      <c r="I17" s="55">
        <f t="shared" si="12"/>
        <v>6404.2588589164343</v>
      </c>
      <c r="J17" s="38">
        <f t="shared" si="6"/>
        <v>0.98186163322167974</v>
      </c>
      <c r="K17" s="194">
        <v>56291.401394864253</v>
      </c>
      <c r="L17" s="64">
        <v>322188</v>
      </c>
      <c r="N17" s="122">
        <f t="shared" si="13"/>
        <v>9.2410321566166617E-2</v>
      </c>
      <c r="O17" s="28">
        <f t="shared" si="14"/>
        <v>8.4483101024676155E-2</v>
      </c>
      <c r="Q17" s="194">
        <v>1644576</v>
      </c>
      <c r="R17" s="194">
        <v>5141.7101766453025</v>
      </c>
      <c r="S17" s="25"/>
      <c r="T17" s="1"/>
    </row>
    <row r="18" spans="1:20">
      <c r="A18" s="21">
        <v>46</v>
      </c>
      <c r="B18" t="s">
        <v>420</v>
      </c>
      <c r="C18" s="194">
        <v>4333542.2460000003</v>
      </c>
      <c r="D18" s="53">
        <f t="shared" si="0"/>
        <v>6613.9745211458921</v>
      </c>
      <c r="E18" s="38">
        <f t="shared" si="4"/>
        <v>1.0140139504788279</v>
      </c>
      <c r="F18" s="54">
        <f t="shared" si="9"/>
        <v>-79.981071703525913</v>
      </c>
      <c r="G18" s="53">
        <f t="shared" si="10"/>
        <v>-52404.397990867212</v>
      </c>
      <c r="H18" s="53">
        <f t="shared" si="11"/>
        <v>4281137.8480091328</v>
      </c>
      <c r="I18" s="55">
        <f t="shared" si="12"/>
        <v>6533.993449442366</v>
      </c>
      <c r="J18" s="38">
        <f t="shared" si="6"/>
        <v>1.0017517438098531</v>
      </c>
      <c r="K18" s="194">
        <v>-10645.335099695614</v>
      </c>
      <c r="L18" s="64">
        <v>655210</v>
      </c>
      <c r="N18" s="122">
        <f t="shared" si="13"/>
        <v>0.10082119317337486</v>
      </c>
      <c r="O18" s="28">
        <f t="shared" si="14"/>
        <v>9.4250304929146128E-2</v>
      </c>
      <c r="Q18" s="194">
        <v>3936645</v>
      </c>
      <c r="R18" s="194">
        <v>6044.297626742863</v>
      </c>
      <c r="S18" s="25"/>
      <c r="T18" s="1"/>
    </row>
    <row r="19" spans="1:20">
      <c r="A19" s="21">
        <v>50</v>
      </c>
      <c r="B19" t="s">
        <v>421</v>
      </c>
      <c r="C19" s="194">
        <v>2940503.3810000001</v>
      </c>
      <c r="D19" s="53">
        <f t="shared" si="0"/>
        <v>6040.2891878845148</v>
      </c>
      <c r="E19" s="38">
        <f t="shared" si="4"/>
        <v>0.92606003876473408</v>
      </c>
      <c r="F19" s="54">
        <f t="shared" si="9"/>
        <v>421.99359490017923</v>
      </c>
      <c r="G19" s="53">
        <f t="shared" si="10"/>
        <v>205432.81190133074</v>
      </c>
      <c r="H19" s="53">
        <f t="shared" si="11"/>
        <v>3145936.192901331</v>
      </c>
      <c r="I19" s="55">
        <f t="shared" si="12"/>
        <v>6462.2827827846941</v>
      </c>
      <c r="J19" s="38">
        <f t="shared" si="6"/>
        <v>0.99075750484559144</v>
      </c>
      <c r="K19" s="194">
        <v>28505.066670583648</v>
      </c>
      <c r="L19" s="64">
        <v>486815</v>
      </c>
      <c r="N19" s="122">
        <f t="shared" si="13"/>
        <v>0.10361069666072296</v>
      </c>
      <c r="O19" s="28">
        <f t="shared" si="14"/>
        <v>9.4862335007089238E-2</v>
      </c>
      <c r="Q19" s="194">
        <v>2664439</v>
      </c>
      <c r="R19" s="194">
        <v>5516.9394313353596</v>
      </c>
      <c r="S19" s="25"/>
      <c r="T19" s="1"/>
    </row>
    <row r="20" spans="1:20">
      <c r="A20" s="21">
        <v>55</v>
      </c>
      <c r="B20" t="s">
        <v>422</v>
      </c>
      <c r="C20" s="194">
        <v>1054104.969</v>
      </c>
      <c r="D20" s="53">
        <f t="shared" si="0"/>
        <v>6183.1954023662738</v>
      </c>
      <c r="E20" s="38">
        <f t="shared" si="4"/>
        <v>0.94796954183755777</v>
      </c>
      <c r="F20" s="54">
        <f t="shared" si="9"/>
        <v>296.95065722864013</v>
      </c>
      <c r="G20" s="53">
        <f t="shared" si="10"/>
        <v>50623.85109368134</v>
      </c>
      <c r="H20" s="53">
        <f t="shared" si="11"/>
        <v>1104728.8200936813</v>
      </c>
      <c r="I20" s="55">
        <f t="shared" si="12"/>
        <v>6480.1460595949138</v>
      </c>
      <c r="J20" s="38">
        <f t="shared" si="6"/>
        <v>0.99349619272969447</v>
      </c>
      <c r="K20" s="194">
        <v>8013.744271159303</v>
      </c>
      <c r="L20" s="64">
        <v>170479</v>
      </c>
      <c r="N20" s="122">
        <f t="shared" si="13"/>
        <v>0.12754176409554274</v>
      </c>
      <c r="O20" s="28">
        <f t="shared" si="14"/>
        <v>0.1217942304227794</v>
      </c>
      <c r="Q20" s="194">
        <v>934870</v>
      </c>
      <c r="R20" s="194">
        <v>5511.8801957431751</v>
      </c>
      <c r="S20" s="25"/>
      <c r="T20" s="1"/>
    </row>
    <row r="21" spans="1:20">
      <c r="A21" s="21">
        <v>56</v>
      </c>
      <c r="B21" t="s">
        <v>423</v>
      </c>
      <c r="C21" s="194">
        <v>447367.538</v>
      </c>
      <c r="D21" s="53">
        <f t="shared" si="0"/>
        <v>5961.5620319287864</v>
      </c>
      <c r="E21" s="38">
        <f t="shared" si="4"/>
        <v>0.91399007475664784</v>
      </c>
      <c r="F21" s="54">
        <f t="shared" si="9"/>
        <v>490.87985636144163</v>
      </c>
      <c r="G21" s="53">
        <f t="shared" si="10"/>
        <v>36836.606181075302</v>
      </c>
      <c r="H21" s="53">
        <f t="shared" si="11"/>
        <v>484204.14418107527</v>
      </c>
      <c r="I21" s="55">
        <f t="shared" si="12"/>
        <v>6452.4418882902282</v>
      </c>
      <c r="J21" s="38">
        <f t="shared" si="6"/>
        <v>0.98924875934458079</v>
      </c>
      <c r="K21" s="194">
        <v>6113.3276125752454</v>
      </c>
      <c r="L21" s="64">
        <v>75042</v>
      </c>
      <c r="N21" s="122">
        <f t="shared" si="13"/>
        <v>0.13907308776387853</v>
      </c>
      <c r="O21" s="28">
        <f t="shared" si="14"/>
        <v>0.13924005831324279</v>
      </c>
      <c r="Q21" s="194">
        <v>392747</v>
      </c>
      <c r="R21" s="194">
        <v>5232.9287303638766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36489460.726999991</v>
      </c>
      <c r="D23" s="59">
        <f>C23*1000/L23</f>
        <v>6522.5675820561482</v>
      </c>
      <c r="E23" s="60">
        <f>D23/D$23</f>
        <v>1</v>
      </c>
      <c r="F23" s="61"/>
      <c r="G23" s="59">
        <f>SUM(G7:G21)</f>
        <v>-6.2427716329693794E-9</v>
      </c>
      <c r="H23" s="59">
        <f>SUM(H7:H22)</f>
        <v>36489460.726999998</v>
      </c>
      <c r="I23" s="62">
        <f>H23*1000/L23</f>
        <v>6522.5675820561501</v>
      </c>
      <c r="J23" s="60">
        <f>I23/I$23</f>
        <v>1</v>
      </c>
      <c r="K23" s="63">
        <f>SUM(K7:K21)</f>
        <v>-7.7270669862627983E-9</v>
      </c>
      <c r="L23" s="19">
        <f>SUM(L7:L21)</f>
        <v>5594340</v>
      </c>
      <c r="N23" s="221">
        <f>(C23-Q23)/Q23</f>
        <v>8.5756309984347523E-2</v>
      </c>
      <c r="O23" s="128">
        <f>(D23-R23)/R23</f>
        <v>7.719014735322767E-2</v>
      </c>
      <c r="Q23" s="127">
        <v>33607413</v>
      </c>
      <c r="R23" s="234">
        <v>6055.1682524044618</v>
      </c>
      <c r="S23" s="16"/>
      <c r="T23" s="25"/>
    </row>
    <row r="25" spans="1:20">
      <c r="A25" s="65" t="s">
        <v>392</v>
      </c>
      <c r="B25" s="174" t="str">
        <f>komm!C369</f>
        <v>Utbetales/trekkes ved 10. termin rammetilskudd i november</v>
      </c>
      <c r="C25" s="66"/>
      <c r="D25" s="66"/>
      <c r="E25" s="66"/>
      <c r="O25" s="67"/>
      <c r="Q25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M51" sqref="M51:M52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424</v>
      </c>
      <c r="B1" s="268"/>
      <c r="C1" s="268"/>
      <c r="D1" s="130"/>
      <c r="E1" s="130"/>
      <c r="F1" s="268"/>
      <c r="G1" s="268"/>
      <c r="H1" s="130"/>
      <c r="I1" s="130"/>
      <c r="J1" s="268"/>
      <c r="K1" s="268"/>
      <c r="L1" s="158"/>
    </row>
    <row r="2" spans="1:17">
      <c r="A2" s="136"/>
      <c r="B2" s="134" t="s">
        <v>425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426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427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428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4"/>
      <c r="N5" s="164"/>
      <c r="O5" s="164"/>
    </row>
    <row r="6" spans="1:17">
      <c r="A6" s="7" t="s">
        <v>401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4"/>
      <c r="O6" s="164"/>
    </row>
    <row r="7" spans="1:17">
      <c r="A7" s="7" t="s">
        <v>429</v>
      </c>
      <c r="B7" s="29">
        <v>99697151</v>
      </c>
      <c r="C7" s="29">
        <v>104018526</v>
      </c>
      <c r="D7" s="29">
        <v>112383364</v>
      </c>
      <c r="E7" s="29"/>
      <c r="F7" s="29">
        <v>19731661</v>
      </c>
      <c r="G7" s="29">
        <v>20231818</v>
      </c>
      <c r="H7" s="29">
        <v>21701501</v>
      </c>
      <c r="I7" s="29"/>
      <c r="J7" s="29">
        <f t="shared" si="0"/>
        <v>119428812</v>
      </c>
      <c r="K7" s="29">
        <f t="shared" si="1"/>
        <v>124250344</v>
      </c>
      <c r="L7" s="29">
        <f t="shared" si="2"/>
        <v>134084865</v>
      </c>
      <c r="O7" s="164"/>
      <c r="P7" s="164"/>
    </row>
    <row r="8" spans="1:17">
      <c r="A8" s="7" t="s">
        <v>430</v>
      </c>
      <c r="B8" s="29">
        <v>104847661</v>
      </c>
      <c r="C8" s="29">
        <v>109061725.594</v>
      </c>
      <c r="D8" s="29">
        <v>118891723.56299999</v>
      </c>
      <c r="E8" s="29"/>
      <c r="F8" s="29">
        <v>20742396</v>
      </c>
      <c r="G8" s="29">
        <v>21201261</v>
      </c>
      <c r="H8" s="29">
        <v>22946830</v>
      </c>
      <c r="I8" s="29"/>
      <c r="J8" s="29">
        <f t="shared" si="0"/>
        <v>125590057</v>
      </c>
      <c r="K8" s="29">
        <f t="shared" si="1"/>
        <v>130262986.594</v>
      </c>
      <c r="L8" s="29">
        <f t="shared" si="2"/>
        <v>141838553.56299999</v>
      </c>
      <c r="N8" s="164"/>
      <c r="O8" s="164"/>
      <c r="P8" s="164"/>
      <c r="Q8" s="164"/>
    </row>
    <row r="9" spans="1:17">
      <c r="A9" s="7" t="s">
        <v>431</v>
      </c>
      <c r="B9" s="29">
        <v>127895476</v>
      </c>
      <c r="C9" s="29">
        <v>132737375</v>
      </c>
      <c r="D9" s="29">
        <v>144980763.32300004</v>
      </c>
      <c r="E9" s="29"/>
      <c r="F9" s="29">
        <v>25309163</v>
      </c>
      <c r="G9" s="29">
        <v>25785293</v>
      </c>
      <c r="H9" s="29">
        <f>28002624</f>
        <v>28002624</v>
      </c>
      <c r="I9" s="29"/>
      <c r="J9" s="29">
        <f t="shared" si="0"/>
        <v>153204639</v>
      </c>
      <c r="K9" s="29">
        <f t="shared" si="1"/>
        <v>158522668</v>
      </c>
      <c r="L9" s="29">
        <f t="shared" si="2"/>
        <v>172983387.32300004</v>
      </c>
      <c r="M9" s="164"/>
      <c r="N9" s="164"/>
      <c r="O9" s="164"/>
      <c r="P9" s="164"/>
      <c r="Q9" s="164"/>
    </row>
    <row r="10" spans="1:17">
      <c r="A10" s="7" t="s">
        <v>432</v>
      </c>
      <c r="B10" s="29">
        <v>130669635</v>
      </c>
      <c r="C10" s="29">
        <v>135520524.042</v>
      </c>
      <c r="D10" s="29">
        <v>147601267.27900001</v>
      </c>
      <c r="E10" s="29"/>
      <c r="F10" s="29">
        <v>25857833</v>
      </c>
      <c r="G10" s="29">
        <v>26332332</v>
      </c>
      <c r="H10" s="29">
        <v>28504385.460000001</v>
      </c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176105652.73900002</v>
      </c>
      <c r="M10" s="147"/>
      <c r="N10" s="164"/>
      <c r="O10" s="164"/>
      <c r="P10" s="164"/>
    </row>
    <row r="11" spans="1:17">
      <c r="A11" s="7" t="s">
        <v>433</v>
      </c>
      <c r="B11" s="29">
        <v>167176502</v>
      </c>
      <c r="C11" s="29">
        <v>173127354.21100006</v>
      </c>
      <c r="D11" s="29">
        <v>188978831.83200026</v>
      </c>
      <c r="E11" s="29"/>
      <c r="F11" s="29">
        <v>33077457</v>
      </c>
      <c r="G11" s="29">
        <v>33607413</v>
      </c>
      <c r="H11" s="29">
        <v>36489460.726999991</v>
      </c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225468292.55900025</v>
      </c>
      <c r="N11" s="164"/>
    </row>
    <row r="12" spans="1:17" ht="15.75" thickBot="1">
      <c r="A12" s="7" t="s">
        <v>434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  <c r="N12" s="164"/>
    </row>
    <row r="13" spans="1:17">
      <c r="A13" s="7" t="s">
        <v>435</v>
      </c>
      <c r="B13" s="29">
        <v>205956451.00000006</v>
      </c>
      <c r="C13" s="29">
        <v>209184111.13300014</v>
      </c>
      <c r="D13" s="29"/>
      <c r="E13" s="31" t="s">
        <v>30</v>
      </c>
      <c r="F13" s="29">
        <v>40808867</v>
      </c>
      <c r="G13" s="29">
        <v>40903622.478</v>
      </c>
      <c r="H13" s="29"/>
      <c r="I13" s="31" t="s">
        <v>30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29" t="s">
        <v>436</v>
      </c>
      <c r="B14" s="230">
        <v>210494834</v>
      </c>
      <c r="C14" s="230">
        <v>213344145.97700018</v>
      </c>
      <c r="D14" s="230"/>
      <c r="E14" s="231">
        <f>D14*1000/$N$15</f>
        <v>0</v>
      </c>
      <c r="F14" s="230">
        <v>41690857.868000008</v>
      </c>
      <c r="G14" s="230">
        <v>41689971</v>
      </c>
      <c r="H14" s="230"/>
      <c r="I14" s="231">
        <f>H14*1000/$N$15</f>
        <v>0</v>
      </c>
      <c r="J14" s="230">
        <f t="shared" si="0"/>
        <v>252185691.868</v>
      </c>
      <c r="K14" s="230">
        <f t="shared" si="1"/>
        <v>255034116.97700018</v>
      </c>
      <c r="L14" s="230">
        <f t="shared" si="2"/>
        <v>0</v>
      </c>
      <c r="N14" s="192" t="s">
        <v>437</v>
      </c>
      <c r="O14" s="192"/>
    </row>
    <row r="15" spans="1:17">
      <c r="A15" s="228" t="s">
        <v>438</v>
      </c>
      <c r="B15" s="223">
        <v>200750000</v>
      </c>
      <c r="C15" s="223">
        <v>220250000</v>
      </c>
      <c r="D15" s="169">
        <f>234800000-170000</f>
        <v>234630000</v>
      </c>
      <c r="E15" s="42">
        <f>D15*1000/$N$15</f>
        <v>41940.604253584876</v>
      </c>
      <c r="F15" s="225">
        <v>40350000</v>
      </c>
      <c r="G15" s="225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439</v>
      </c>
      <c r="B16" s="223">
        <v>200725000</v>
      </c>
      <c r="C16" s="223">
        <v>220400000</v>
      </c>
      <c r="D16" s="169">
        <v>234095000</v>
      </c>
      <c r="E16" s="42">
        <f>D16*1000/$N$15</f>
        <v>41844.971882295322</v>
      </c>
      <c r="F16" s="225">
        <v>40265000</v>
      </c>
      <c r="G16" s="225">
        <v>43100000</v>
      </c>
      <c r="H16" s="170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440</v>
      </c>
      <c r="B17" s="224">
        <v>204653000</v>
      </c>
      <c r="C17" s="224">
        <v>218400000</v>
      </c>
      <c r="D17" s="39">
        <v>234450000</v>
      </c>
      <c r="E17" s="42">
        <f>D17*1000/$N$15</f>
        <v>41908.428876328573</v>
      </c>
      <c r="F17" s="224">
        <v>40464000</v>
      </c>
      <c r="G17" s="224">
        <v>42600000</v>
      </c>
      <c r="H17" s="39">
        <v>45700000</v>
      </c>
      <c r="I17" s="42">
        <f>H17*1000/$N$15</f>
        <v>8168.9707811824092</v>
      </c>
      <c r="J17" s="44"/>
      <c r="K17" s="39"/>
      <c r="L17" s="39">
        <f>D17+H17</f>
        <v>280150000</v>
      </c>
      <c r="M17" s="34"/>
      <c r="N17" s="148"/>
    </row>
    <row r="18" spans="1:19" ht="15.7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233"/>
      <c r="E19" s="142"/>
      <c r="F19" s="140"/>
      <c r="G19" s="141"/>
      <c r="H19" s="233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1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441</v>
      </c>
      <c r="B22" s="268"/>
      <c r="C22" s="268"/>
      <c r="D22" s="268"/>
      <c r="E22" s="36"/>
      <c r="F22" s="268"/>
      <c r="G22" s="268"/>
      <c r="H22" s="130"/>
      <c r="I22" s="36"/>
      <c r="J22" s="268"/>
      <c r="K22" s="268"/>
      <c r="L22" s="268"/>
    </row>
    <row r="23" spans="1:19">
      <c r="A23" s="37" t="s">
        <v>442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426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 t="shared" ref="H24:H29" si="5"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427</v>
      </c>
      <c r="B25" s="38">
        <v>-1.6492121192155603E-3</v>
      </c>
      <c r="C25" s="38">
        <f t="shared" ref="C25:C30" si="6">(C4-B4)/B4</f>
        <v>2.1480154731716182E-2</v>
      </c>
      <c r="D25" s="38">
        <f t="shared" ref="D25:D32" si="7">(D4-C4)/C4</f>
        <v>2.8184380763648032E-2</v>
      </c>
      <c r="E25" s="7"/>
      <c r="F25" s="38">
        <v>-3.8193152548046283E-2</v>
      </c>
      <c r="G25" s="38">
        <v>1.5416458155696647E-2</v>
      </c>
      <c r="H25" s="38">
        <f t="shared" si="5"/>
        <v>3.3017825068237089E-3</v>
      </c>
      <c r="I25" s="7"/>
      <c r="J25" s="38">
        <v>-7.9003838977869945E-3</v>
      </c>
      <c r="K25" s="38">
        <f t="shared" ref="K25:K29" si="8">(K4-J4)/J4</f>
        <v>2.0474575944398037E-2</v>
      </c>
      <c r="L25" s="38">
        <f t="shared" ref="L25:L32" si="9">(L4-K4)/K4</f>
        <v>2.4078405025717772E-2</v>
      </c>
      <c r="N25" s="146"/>
      <c r="O25"/>
      <c r="Q25" s="173"/>
      <c r="R25" s="32"/>
      <c r="S25" s="147"/>
    </row>
    <row r="26" spans="1:19">
      <c r="A26" s="7" t="s">
        <v>428</v>
      </c>
      <c r="B26" s="38">
        <v>3.8025412353021495E-2</v>
      </c>
      <c r="C26" s="38">
        <f t="shared" si="6"/>
        <v>2.3108501715274989E-2</v>
      </c>
      <c r="D26" s="38">
        <f t="shared" si="7"/>
        <v>6.93516570671735E-2</v>
      </c>
      <c r="E26" s="7"/>
      <c r="F26" s="38">
        <v>1.5854519348921167E-2</v>
      </c>
      <c r="G26" s="38">
        <v>7.2073747194751261E-3</v>
      </c>
      <c r="H26" s="38">
        <f t="shared" si="5"/>
        <v>5.966942393911049E-2</v>
      </c>
      <c r="I26" s="7"/>
      <c r="J26" s="38">
        <v>3.4291285792708973E-2</v>
      </c>
      <c r="K26" s="38">
        <f t="shared" si="8"/>
        <v>2.0478098027101044E-2</v>
      </c>
      <c r="L26" s="38">
        <f t="shared" si="9"/>
        <v>6.7770826798570785E-2</v>
      </c>
      <c r="N26" s="146"/>
      <c r="O26"/>
      <c r="Q26" s="173"/>
      <c r="R26" s="173"/>
      <c r="S26" s="147"/>
    </row>
    <row r="27" spans="1:19">
      <c r="A27" s="7" t="s">
        <v>401</v>
      </c>
      <c r="B27" s="38">
        <v>3.0005878730073769E-2</v>
      </c>
      <c r="C27" s="38">
        <f t="shared" si="6"/>
        <v>2.2860961739472198E-2</v>
      </c>
      <c r="D27" s="38">
        <f t="shared" si="7"/>
        <v>6.7614421020744039E-2</v>
      </c>
      <c r="E27" s="7"/>
      <c r="F27" s="38">
        <v>7.9884553471095254E-3</v>
      </c>
      <c r="G27" s="38">
        <v>7.1914245788855706E-3</v>
      </c>
      <c r="H27" s="38">
        <f t="shared" si="5"/>
        <v>5.793509326934445E-2</v>
      </c>
      <c r="I27" s="7"/>
      <c r="J27" s="38">
        <v>2.6300359299116102E-2</v>
      </c>
      <c r="K27" s="38">
        <f t="shared" si="8"/>
        <v>2.027084196810721E-2</v>
      </c>
      <c r="L27" s="38">
        <f t="shared" si="9"/>
        <v>6.6034972707792489E-2</v>
      </c>
      <c r="N27" s="146"/>
      <c r="Q27" s="173"/>
    </row>
    <row r="28" spans="1:19">
      <c r="A28" s="7" t="s">
        <v>429</v>
      </c>
      <c r="B28" s="38">
        <v>1.949113115538172E-2</v>
      </c>
      <c r="C28" s="38">
        <f t="shared" si="6"/>
        <v>4.334501995949714E-2</v>
      </c>
      <c r="D28" s="38">
        <f t="shared" si="7"/>
        <v>8.0416809597936428E-2</v>
      </c>
      <c r="E28" s="7"/>
      <c r="F28" s="38">
        <v>1.6118349385184946E-3</v>
      </c>
      <c r="G28" s="38">
        <v>2.534794207137453E-2</v>
      </c>
      <c r="H28" s="38">
        <f t="shared" si="5"/>
        <v>7.2642161964881255E-2</v>
      </c>
      <c r="I28" s="7"/>
      <c r="J28" s="38">
        <v>1.6493280336366191E-2</v>
      </c>
      <c r="K28" s="38">
        <f t="shared" si="8"/>
        <v>4.0371598103144488E-2</v>
      </c>
      <c r="L28" s="38">
        <f t="shared" si="9"/>
        <v>7.9150855308698378E-2</v>
      </c>
      <c r="N28" s="146"/>
      <c r="Q28" s="173"/>
    </row>
    <row r="29" spans="1:19">
      <c r="A29" s="7" t="s">
        <v>430</v>
      </c>
      <c r="B29" s="38">
        <v>1.951924564666753E-2</v>
      </c>
      <c r="C29" s="38">
        <f t="shared" si="6"/>
        <v>4.0192261360985408E-2</v>
      </c>
      <c r="D29" s="38">
        <f t="shared" si="7"/>
        <v>9.0132426526917081E-2</v>
      </c>
      <c r="E29" s="7"/>
      <c r="F29" s="38">
        <v>1.6663697588875429E-3</v>
      </c>
      <c r="G29" s="38">
        <v>2.2122082714070256E-2</v>
      </c>
      <c r="H29" s="38">
        <f t="shared" si="5"/>
        <v>8.2333263101661738E-2</v>
      </c>
      <c r="I29" s="7"/>
      <c r="J29" s="38">
        <v>1.6526928339740482E-2</v>
      </c>
      <c r="K29" s="38">
        <f t="shared" si="8"/>
        <v>3.7207798974085958E-2</v>
      </c>
      <c r="L29" s="38">
        <f t="shared" si="9"/>
        <v>8.8863055205991845E-2</v>
      </c>
      <c r="N29" s="146"/>
    </row>
    <row r="30" spans="1:19">
      <c r="A30" s="7" t="s">
        <v>431</v>
      </c>
      <c r="B30" s="38">
        <v>2.3955005745479464E-2</v>
      </c>
      <c r="C30" s="38">
        <f t="shared" si="6"/>
        <v>3.7858250748447113E-2</v>
      </c>
      <c r="D30" s="38">
        <f t="shared" si="7"/>
        <v>9.2237686054888787E-2</v>
      </c>
      <c r="E30" s="7"/>
      <c r="F30" s="38">
        <v>7.7607711030431839E-3</v>
      </c>
      <c r="G30" s="38">
        <v>1.8812554172573784E-2</v>
      </c>
      <c r="H30" s="38">
        <f>(H9-G9)/G9</f>
        <v>8.5992080834605994E-2</v>
      </c>
      <c r="I30" s="7"/>
      <c r="J30" s="38">
        <v>2.1243950654319915E-2</v>
      </c>
      <c r="K30" s="38">
        <f t="shared" ref="K30:K35" si="10">(K9-J9)/J9</f>
        <v>3.4711931927857619E-2</v>
      </c>
      <c r="L30" s="38">
        <f t="shared" si="9"/>
        <v>9.1221776074321706E-2</v>
      </c>
      <c r="N30" s="146"/>
    </row>
    <row r="31" spans="1:19">
      <c r="A31" s="7" t="s">
        <v>432</v>
      </c>
      <c r="B31" s="38">
        <v>9.774844077562423E-3</v>
      </c>
      <c r="C31" s="38">
        <f>(C10-B10)/B10</f>
        <v>3.7123307507516919E-2</v>
      </c>
      <c r="D31" s="38">
        <f t="shared" si="7"/>
        <v>8.9143274219158131E-2</v>
      </c>
      <c r="E31" s="7"/>
      <c r="F31" s="38">
        <v>-6.7859947240014526E-3</v>
      </c>
      <c r="G31" s="38">
        <v>1.8350300274582173E-2</v>
      </c>
      <c r="H31" s="38">
        <f>(H10-G10)/G10</f>
        <v>8.248617934788309E-2</v>
      </c>
      <c r="I31" s="7"/>
      <c r="J31" s="38">
        <v>7.0010705856122148E-3</v>
      </c>
      <c r="K31" s="38">
        <f t="shared" si="10"/>
        <v>3.4022067245092061E-2</v>
      </c>
      <c r="L31" s="38">
        <f t="shared" si="9"/>
        <v>8.8060211265604718E-2</v>
      </c>
      <c r="N31" s="146"/>
    </row>
    <row r="32" spans="1:19">
      <c r="A32" s="7" t="s">
        <v>433</v>
      </c>
      <c r="B32" s="38">
        <v>9.10309959763843E-3</v>
      </c>
      <c r="C32" s="38">
        <f>(C11-B11)/B11</f>
        <v>3.5596223989661266E-2</v>
      </c>
      <c r="D32" s="38">
        <f t="shared" si="7"/>
        <v>9.155963650712938E-2</v>
      </c>
      <c r="E32" s="7"/>
      <c r="F32" s="38">
        <v>-6.2789492700951292E-3</v>
      </c>
      <c r="G32" s="38">
        <v>1.6021666961882831E-2</v>
      </c>
      <c r="H32" s="38">
        <f>(H11-G11)/G11</f>
        <v>8.5756309984347523E-2</v>
      </c>
      <c r="I32" s="7"/>
      <c r="J32" s="38">
        <v>6.5295814050128267E-3</v>
      </c>
      <c r="K32" s="38">
        <f t="shared" si="10"/>
        <v>3.2362946747035624E-2</v>
      </c>
      <c r="L32" s="38">
        <f t="shared" si="9"/>
        <v>9.0616230645328116E-2</v>
      </c>
      <c r="N32" s="146"/>
    </row>
    <row r="33" spans="1:18">
      <c r="A33" s="7" t="s">
        <v>434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10"/>
        <v>3.2192181375495239E-2</v>
      </c>
      <c r="L33" s="38"/>
      <c r="N33" s="146"/>
    </row>
    <row r="34" spans="1:18">
      <c r="A34" s="7" t="s">
        <v>435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10"/>
        <v>1.3463867766863657E-2</v>
      </c>
      <c r="L34" s="38"/>
      <c r="N34" s="146"/>
    </row>
    <row r="35" spans="1:18">
      <c r="A35" s="39" t="s">
        <v>436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10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>
        <f>D17/C14-1</f>
        <v>9.8928676605334109E-2</v>
      </c>
      <c r="G38" s="40"/>
      <c r="H38" s="40">
        <f>H17/G14-1</f>
        <v>9.6186898283042721E-2</v>
      </c>
      <c r="K38" s="38"/>
      <c r="L38" s="40">
        <f>L17/K14-1</f>
        <v>9.8480483006377018E-2</v>
      </c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443</v>
      </c>
      <c r="B42" s="267"/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199" t="s">
        <v>444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 t="shared" ref="E44:E49" si="11"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 t="shared" ref="I44:I50" si="12">(H44-G44)/G44</f>
        <v>3.4687994782125245E-3</v>
      </c>
      <c r="J44" s="32">
        <f t="shared" ref="J44:J56" si="13">B44+F44</f>
        <v>30057697</v>
      </c>
      <c r="K44" s="32">
        <f t="shared" ref="K44:K56" si="14">C44+G44</f>
        <v>30791777.281999998</v>
      </c>
      <c r="L44" s="32">
        <f t="shared" ref="L44:L56" si="15">D44+H44</f>
        <v>31559680.085000027</v>
      </c>
      <c r="M44" s="153">
        <f t="shared" ref="M44:M49" si="16">(L44-K44)/K44</f>
        <v>2.4938567071570873E-2</v>
      </c>
      <c r="O44" s="147"/>
    </row>
    <row r="45" spans="1:18">
      <c r="A45" s="32" t="str">
        <f t="shared" ref="A45:A55" si="17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 t="shared" si="11"/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 t="shared" si="12"/>
        <v>-5.6130555006975332E-4</v>
      </c>
      <c r="J45" s="32">
        <f t="shared" si="13"/>
        <v>1476729</v>
      </c>
      <c r="K45" s="32">
        <f t="shared" si="14"/>
        <v>1388302.7180000022</v>
      </c>
      <c r="L45" s="32">
        <f>D45+H45</f>
        <v>1395244.914999973</v>
      </c>
      <c r="M45" s="153">
        <f t="shared" si="16"/>
        <v>5.0004922629351307E-3</v>
      </c>
      <c r="O45" s="147"/>
    </row>
    <row r="46" spans="1:18">
      <c r="A46" s="32" t="str">
        <f t="shared" si="17"/>
        <v>Mars</v>
      </c>
      <c r="B46" s="32">
        <f t="shared" ref="B46" si="18">B5-B4</f>
        <v>34148104</v>
      </c>
      <c r="C46" s="32">
        <f t="shared" ref="C46:D55" si="19">C5-C4</f>
        <v>34980049</v>
      </c>
      <c r="D46" s="32">
        <f t="shared" ref="D46:D52" si="20">D5-D4</f>
        <v>38512134.700999998</v>
      </c>
      <c r="E46" s="153">
        <f t="shared" si="11"/>
        <v>0.10097429254601666</v>
      </c>
      <c r="F46" s="32">
        <f t="shared" ref="F46" si="21">F5-F4</f>
        <v>6752908</v>
      </c>
      <c r="G46" s="32">
        <f t="shared" ref="G46:G50" si="22">G5-G4</f>
        <v>6758649</v>
      </c>
      <c r="H46" s="32">
        <f t="shared" ref="H46:H52" si="23">H5-H4</f>
        <v>7461255</v>
      </c>
      <c r="I46" s="153">
        <f t="shared" si="12"/>
        <v>0.10395657475332717</v>
      </c>
      <c r="J46" s="32">
        <f t="shared" si="13"/>
        <v>40901012</v>
      </c>
      <c r="K46" s="32">
        <f t="shared" si="14"/>
        <v>41738698</v>
      </c>
      <c r="L46" s="32">
        <f>D46+H46</f>
        <v>45973389.700999998</v>
      </c>
      <c r="M46" s="153">
        <f t="shared" si="16"/>
        <v>0.10145720647539119</v>
      </c>
      <c r="O46" s="147"/>
    </row>
    <row r="47" spans="1:18">
      <c r="A47" s="32" t="str">
        <f t="shared" si="17"/>
        <v>April</v>
      </c>
      <c r="B47" s="32">
        <f t="shared" ref="B47" si="24">B6-B5</f>
        <v>1756686</v>
      </c>
      <c r="C47" s="32">
        <f t="shared" si="19"/>
        <v>1781881</v>
      </c>
      <c r="D47" s="32">
        <f t="shared" si="20"/>
        <v>1794913.859999992</v>
      </c>
      <c r="E47" s="153">
        <f t="shared" si="11"/>
        <v>7.3141023446526192E-3</v>
      </c>
      <c r="F47" s="32">
        <f t="shared" ref="F47" si="25">F6-F5</f>
        <v>336946</v>
      </c>
      <c r="G47" s="32">
        <f t="shared" si="22"/>
        <v>339178</v>
      </c>
      <c r="H47" s="32">
        <f t="shared" si="23"/>
        <v>337897</v>
      </c>
      <c r="I47" s="153">
        <f t="shared" si="12"/>
        <v>-3.7767779749865852E-3</v>
      </c>
      <c r="J47" s="32">
        <f t="shared" si="13"/>
        <v>2093632</v>
      </c>
      <c r="K47" s="32">
        <f t="shared" si="14"/>
        <v>2121059</v>
      </c>
      <c r="L47" s="32">
        <f>D47+H47</f>
        <v>2132810.859999992</v>
      </c>
      <c r="M47" s="153">
        <f t="shared" si="16"/>
        <v>5.5405625208878933E-3</v>
      </c>
      <c r="O47" s="147"/>
    </row>
    <row r="48" spans="1:18">
      <c r="A48" s="32" t="str">
        <f t="shared" si="17"/>
        <v>Mai</v>
      </c>
      <c r="B48" s="32">
        <f t="shared" ref="B48" si="26">B7-B6</f>
        <v>37487476</v>
      </c>
      <c r="C48" s="32">
        <f t="shared" si="19"/>
        <v>40386678</v>
      </c>
      <c r="D48" s="32">
        <f t="shared" si="20"/>
        <v>44449085.43900001</v>
      </c>
      <c r="E48" s="153">
        <f t="shared" si="11"/>
        <v>0.10058780865809291</v>
      </c>
      <c r="F48" s="32">
        <f t="shared" ref="F48" si="27">F7-F6</f>
        <v>7412266</v>
      </c>
      <c r="G48" s="32">
        <f t="shared" si="22"/>
        <v>7823829</v>
      </c>
      <c r="H48" s="32">
        <f t="shared" si="23"/>
        <v>8574654</v>
      </c>
      <c r="I48" s="153">
        <f t="shared" si="12"/>
        <v>9.5966437916779626E-2</v>
      </c>
      <c r="J48" s="32">
        <f t="shared" si="13"/>
        <v>44899742</v>
      </c>
      <c r="K48" s="32">
        <f t="shared" si="14"/>
        <v>48210507</v>
      </c>
      <c r="L48" s="32">
        <f t="shared" si="15"/>
        <v>53023739.43900001</v>
      </c>
      <c r="M48" s="153">
        <f t="shared" si="16"/>
        <v>9.9837830765812333E-2</v>
      </c>
      <c r="N48" s="153"/>
      <c r="O48" s="147"/>
      <c r="P48" s="154"/>
    </row>
    <row r="49" spans="1:16">
      <c r="A49" s="32" t="str">
        <f t="shared" si="17"/>
        <v>Juni</v>
      </c>
      <c r="B49" s="32">
        <f t="shared" ref="B49" si="28">B8-B7</f>
        <v>5150510</v>
      </c>
      <c r="C49" s="32">
        <f t="shared" si="19"/>
        <v>5043199.5939999968</v>
      </c>
      <c r="D49" s="32">
        <f t="shared" si="20"/>
        <v>6508359.5629999936</v>
      </c>
      <c r="E49" s="153">
        <f t="shared" si="11"/>
        <v>0.29052190810435685</v>
      </c>
      <c r="F49" s="32">
        <f t="shared" ref="F49" si="29">F8-F7</f>
        <v>1010735</v>
      </c>
      <c r="G49" s="32">
        <f t="shared" si="22"/>
        <v>969443</v>
      </c>
      <c r="H49" s="32">
        <f t="shared" si="23"/>
        <v>1245329</v>
      </c>
      <c r="I49" s="153">
        <f t="shared" si="12"/>
        <v>0.28458197129691998</v>
      </c>
      <c r="J49" s="32">
        <f t="shared" si="13"/>
        <v>6161245</v>
      </c>
      <c r="K49" s="32">
        <f t="shared" si="14"/>
        <v>6012642.5939999968</v>
      </c>
      <c r="L49" s="32">
        <f t="shared" ref="L49" si="30">D49+H49</f>
        <v>7753688.5629999936</v>
      </c>
      <c r="M49" s="153">
        <f t="shared" si="16"/>
        <v>0.28956418775620935</v>
      </c>
      <c r="O49" s="147"/>
    </row>
    <row r="50" spans="1:16">
      <c r="A50" s="32" t="str">
        <f t="shared" si="17"/>
        <v>Juli</v>
      </c>
      <c r="B50" s="32">
        <f t="shared" ref="B50" si="31">B9-B8</f>
        <v>23047815</v>
      </c>
      <c r="C50" s="32">
        <f t="shared" si="19"/>
        <v>23675649.406000003</v>
      </c>
      <c r="D50" s="32">
        <f t="shared" si="20"/>
        <v>26089039.76000005</v>
      </c>
      <c r="E50" s="153">
        <f>(D50-C50)/C50</f>
        <v>0.10193555043049561</v>
      </c>
      <c r="F50" s="32">
        <f t="shared" ref="F50" si="32">F9-F8</f>
        <v>4566767</v>
      </c>
      <c r="G50" s="32">
        <f t="shared" si="22"/>
        <v>4584032</v>
      </c>
      <c r="H50" s="32">
        <f t="shared" si="23"/>
        <v>5055794</v>
      </c>
      <c r="I50" s="153">
        <f t="shared" si="12"/>
        <v>0.10291420304221262</v>
      </c>
      <c r="J50" s="32">
        <f t="shared" si="13"/>
        <v>27614582</v>
      </c>
      <c r="K50" s="32">
        <f t="shared" si="14"/>
        <v>28259681.406000003</v>
      </c>
      <c r="L50" s="32">
        <f t="shared" si="15"/>
        <v>31144833.76000005</v>
      </c>
      <c r="M50" s="153">
        <f>(L50-K50)/K50</f>
        <v>0.10209429867767301</v>
      </c>
      <c r="O50" s="147"/>
    </row>
    <row r="51" spans="1:16">
      <c r="A51" s="32" t="str">
        <f t="shared" si="17"/>
        <v>August</v>
      </c>
      <c r="B51" s="32">
        <f t="shared" ref="B51" si="33">B10-B9</f>
        <v>2774159</v>
      </c>
      <c r="C51" s="32">
        <f t="shared" si="19"/>
        <v>2783149.0419999957</v>
      </c>
      <c r="D51" s="32">
        <f t="shared" si="20"/>
        <v>2620503.9559999704</v>
      </c>
      <c r="E51" s="153">
        <f>(D51-C51)/C51</f>
        <v>-5.843922964439844E-2</v>
      </c>
      <c r="F51" s="32">
        <f t="shared" ref="F51" si="34">F10-F9</f>
        <v>548670</v>
      </c>
      <c r="G51" s="32">
        <f t="shared" ref="G51:H55" si="35">G10-G9</f>
        <v>547039</v>
      </c>
      <c r="H51" s="32">
        <f t="shared" si="23"/>
        <v>501761.46000000089</v>
      </c>
      <c r="I51" s="153">
        <f t="shared" ref="I51" si="36">(H51-G51)/G51</f>
        <v>-8.276839494076127E-2</v>
      </c>
      <c r="J51" s="32">
        <f t="shared" si="13"/>
        <v>3322829</v>
      </c>
      <c r="K51" s="32">
        <f t="shared" si="14"/>
        <v>3330188.0419999957</v>
      </c>
      <c r="L51" s="32">
        <f t="shared" ref="L51" si="37">D51+H51</f>
        <v>3122265.4159999713</v>
      </c>
      <c r="M51" s="153">
        <f>(L51-K51)/K51</f>
        <v>-6.2435701341103024E-2</v>
      </c>
      <c r="O51" s="147"/>
    </row>
    <row r="52" spans="1:16">
      <c r="A52" s="32" t="str">
        <f t="shared" si="17"/>
        <v>September</v>
      </c>
      <c r="B52" s="32">
        <f t="shared" ref="B52" si="38">B11-B10</f>
        <v>36506867</v>
      </c>
      <c r="C52" s="32">
        <f t="shared" si="19"/>
        <v>37606830.169000059</v>
      </c>
      <c r="D52" s="32">
        <f t="shared" si="20"/>
        <v>41377564.553000242</v>
      </c>
      <c r="E52" s="153">
        <f>(D52-C52)/C52</f>
        <v>0.1002672750416615</v>
      </c>
      <c r="F52" s="32">
        <f t="shared" ref="F52" si="39">F11-F10</f>
        <v>7219624</v>
      </c>
      <c r="G52" s="32">
        <f t="shared" si="35"/>
        <v>7275081</v>
      </c>
      <c r="H52" s="32">
        <f t="shared" si="23"/>
        <v>7985075.2669999897</v>
      </c>
      <c r="I52" s="153">
        <f t="shared" ref="I52" si="40">(H52-G52)/G52</f>
        <v>9.7592627078652419E-2</v>
      </c>
      <c r="J52" s="32">
        <f t="shared" si="13"/>
        <v>43726491</v>
      </c>
      <c r="K52" s="32">
        <f t="shared" si="14"/>
        <v>44881911.169000059</v>
      </c>
      <c r="L52" s="32">
        <f t="shared" si="15"/>
        <v>49362639.820000231</v>
      </c>
      <c r="M52" s="153">
        <f>(L52-K52)/K52</f>
        <v>9.9833731102231038E-2</v>
      </c>
      <c r="O52" s="147"/>
    </row>
    <row r="53" spans="1:16">
      <c r="A53" s="32" t="str">
        <f t="shared" si="17"/>
        <v>Oktober</v>
      </c>
      <c r="B53" s="32">
        <f t="shared" ref="B53" si="41">B12-B11</f>
        <v>1330073</v>
      </c>
      <c r="C53" s="32">
        <f t="shared" si="19"/>
        <v>1345530.7889999449</v>
      </c>
      <c r="D53" s="32"/>
      <c r="E53" s="153"/>
      <c r="F53" s="32">
        <f t="shared" ref="F53" si="42">F12-F11</f>
        <v>261625</v>
      </c>
      <c r="G53" s="32">
        <f t="shared" si="35"/>
        <v>263211</v>
      </c>
      <c r="H53" s="32"/>
      <c r="I53" s="153"/>
      <c r="J53" s="32">
        <f t="shared" si="13"/>
        <v>1591698</v>
      </c>
      <c r="K53" s="32">
        <f t="shared" si="14"/>
        <v>1608741.7889999449</v>
      </c>
      <c r="L53" s="32">
        <f t="shared" si="15"/>
        <v>0</v>
      </c>
      <c r="M53" s="153"/>
      <c r="O53" s="147"/>
      <c r="P53" s="32"/>
    </row>
    <row r="54" spans="1:16">
      <c r="A54" s="32" t="str">
        <f t="shared" si="17"/>
        <v>November</v>
      </c>
      <c r="B54" s="32">
        <f t="shared" ref="B54" si="43">B13-B12</f>
        <v>37449876.00000006</v>
      </c>
      <c r="C54" s="32">
        <f t="shared" si="19"/>
        <v>34711226.133000135</v>
      </c>
      <c r="D54" s="32">
        <f t="shared" si="19"/>
        <v>0</v>
      </c>
      <c r="E54" s="153"/>
      <c r="F54" s="32">
        <f t="shared" ref="F54" si="44">F13-F12</f>
        <v>7469785</v>
      </c>
      <c r="G54" s="32">
        <f t="shared" si="35"/>
        <v>7032998.4780000001</v>
      </c>
      <c r="H54" s="32">
        <f t="shared" si="35"/>
        <v>0</v>
      </c>
      <c r="I54" s="153"/>
      <c r="J54" s="32">
        <f t="shared" si="13"/>
        <v>44919661.00000006</v>
      </c>
      <c r="K54" s="32">
        <f t="shared" si="14"/>
        <v>41744224.611000136</v>
      </c>
      <c r="L54" s="32">
        <f t="shared" si="15"/>
        <v>0</v>
      </c>
      <c r="M54" s="153"/>
      <c r="O54" s="147"/>
    </row>
    <row r="55" spans="1:16">
      <c r="A55" s="32" t="str">
        <f t="shared" si="17"/>
        <v>Desember</v>
      </c>
      <c r="B55" s="32">
        <f t="shared" ref="B55" si="45">B14-B13</f>
        <v>4538382.9999999404</v>
      </c>
      <c r="C55" s="32">
        <f t="shared" si="19"/>
        <v>4160034.8440000415</v>
      </c>
      <c r="D55" s="32">
        <f t="shared" si="19"/>
        <v>0</v>
      </c>
      <c r="E55" s="153"/>
      <c r="F55" s="32">
        <f t="shared" ref="F55" si="46">F14-F13</f>
        <v>881990.86800000817</v>
      </c>
      <c r="G55" s="32">
        <f t="shared" si="35"/>
        <v>786348.52199999988</v>
      </c>
      <c r="H55" s="32">
        <f t="shared" si="35"/>
        <v>0</v>
      </c>
      <c r="I55" s="153"/>
      <c r="J55" s="32">
        <f t="shared" si="13"/>
        <v>5420373.8679999486</v>
      </c>
      <c r="K55" s="32">
        <f t="shared" si="14"/>
        <v>4946383.3660000414</v>
      </c>
      <c r="L55" s="32">
        <f t="shared" si="15"/>
        <v>0</v>
      </c>
      <c r="M55" s="153"/>
      <c r="O55" s="147"/>
    </row>
    <row r="56" spans="1:16">
      <c r="A56" s="155" t="s">
        <v>445</v>
      </c>
      <c r="B56" s="155">
        <f>SUM(B44:B55)</f>
        <v>210494834</v>
      </c>
      <c r="C56" s="155">
        <f>SUM(C44:C55)</f>
        <v>213344145.97700018</v>
      </c>
      <c r="D56" s="155">
        <f>SUM(D44:D55)</f>
        <v>188978831.83200026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36489460.726999991</v>
      </c>
      <c r="I56" s="156"/>
      <c r="J56" s="155">
        <f t="shared" si="13"/>
        <v>252185691.868</v>
      </c>
      <c r="K56" s="155">
        <f t="shared" si="14"/>
        <v>255034116.97700018</v>
      </c>
      <c r="L56" s="155">
        <f t="shared" si="15"/>
        <v>225468292.55900025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9c9e035f01fd4735ec4e7d0c539691ba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dcd19de9bdbb171d89350654f78d3c21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92C68B-4152-4D6F-A743-A2B851756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2025-10-16T10:22:38Z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