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B37" i="1" l="1"/>
  <c r="B35" i="1"/>
  <c r="B33" i="1"/>
  <c r="B32" i="1"/>
  <c r="B31" i="1"/>
  <c r="B27" i="1"/>
  <c r="B24" i="1"/>
  <c r="B23" i="1"/>
  <c r="B21" i="1"/>
  <c r="D15" i="1"/>
  <c r="A12" i="1"/>
  <c r="C13" i="1" l="1"/>
  <c r="D12" i="1"/>
  <c r="C11" i="1"/>
  <c r="B9" i="1"/>
  <c r="B8" i="1"/>
  <c r="B26" i="1" l="1"/>
  <c r="D21" i="1" l="1"/>
  <c r="C21" i="1"/>
  <c r="D8" i="1"/>
  <c r="C12" i="1" l="1"/>
  <c r="B13" i="1"/>
  <c r="B12" i="1"/>
  <c r="A13" i="1" l="1"/>
  <c r="A7" i="1"/>
  <c r="C23" i="1"/>
  <c r="A15" i="1"/>
  <c r="D37" i="1" l="1"/>
  <c r="C37" i="1"/>
  <c r="D31" i="1"/>
  <c r="C31" i="1"/>
  <c r="B30" i="1"/>
  <c r="D23" i="1"/>
  <c r="D30" i="1"/>
  <c r="C30" i="1"/>
  <c r="D24" i="1" l="1"/>
  <c r="D33" i="1" s="1"/>
  <c r="D32" i="1"/>
  <c r="C24" i="1"/>
  <c r="C26" i="1" s="1"/>
  <c r="C27" i="1" s="1"/>
  <c r="C32" i="1"/>
  <c r="D26" i="1" l="1"/>
  <c r="D27" i="1" s="1"/>
  <c r="D35" i="1"/>
  <c r="C33" i="1"/>
  <c r="C35" i="1" s="1"/>
</calcChain>
</file>

<file path=xl/sharedStrings.xml><?xml version="1.0" encoding="utf-8"?>
<sst xmlns="http://schemas.openxmlformats.org/spreadsheetml/2006/main" count="23" uniqueCount="22">
  <si>
    <t>Forhandlinger i år</t>
  </si>
  <si>
    <t>Rest å forhandle om (på årslønnsvekst)</t>
  </si>
  <si>
    <t>Lønnsmasse i fjor</t>
  </si>
  <si>
    <t>År</t>
  </si>
  <si>
    <t>eksempel 1</t>
  </si>
  <si>
    <t>eksempel 2</t>
  </si>
  <si>
    <t>eksempel 3</t>
  </si>
  <si>
    <t>Hjelp til beregninger knyttet til forhandlinger vedr. stillinger lønnet etter kap.5 i Hovedtariffavtalen.</t>
  </si>
  <si>
    <t>Modellen viser tre regneeksempler for hva som kan gis i lønnstillegg ved ulike vedrier av avtalt årslønnsvekst</t>
  </si>
  <si>
    <t>Lønnstillegg per dato (12 mnd)</t>
  </si>
  <si>
    <t>Virkning av lønnstillegg (rest av årslønnsvekst å forhandle om)</t>
  </si>
  <si>
    <t>Sjekk (Lønnsmasse 2014 x avtalt årslønnsvekst)</t>
  </si>
  <si>
    <t xml:space="preserve">Glidning kan skylder sturkturforandringer eller lokale lønnsendringer. </t>
  </si>
  <si>
    <t>Glidning 2015 (en arbeidstaker er gitt kr. 4000 per 1. mars 2015)</t>
  </si>
  <si>
    <t>Overheng til 2016 av glidning i 2015</t>
  </si>
  <si>
    <t>Tillegg per 1.5.2015</t>
  </si>
  <si>
    <t>Avtalt årslønnsvekst fra 2015 til 2016</t>
  </si>
  <si>
    <t>Overheng til 2016</t>
  </si>
  <si>
    <t>Glidning 2016 (en arbeidstaker er gitt kr. 5000 per 1. februar 2016)</t>
  </si>
  <si>
    <t>Gitt at lønnstilleggene gis per 1.5 medfører at lønnstillegg per 1.5.2016 blir:</t>
  </si>
  <si>
    <t>Lønnsglidning i 2016 (anslag)</t>
  </si>
  <si>
    <t>Beregnet lønnsmasse i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</si>
</sst>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_ ;_ * \-#,##0_ ;_ * &quot;-&quot;??_ ;_ @_ "/>
    <numFmt numFmtId="165" formatCode="0.0\ %"/>
    <numFmt numFmtId="166" formatCode="&quot;kr&quot;\ 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164" fontId="0" fillId="0" borderId="0" xfId="1" applyNumberFormat="1" applyFont="1"/>
    <xf numFmtId="165" fontId="0" fillId="0" borderId="0" xfId="2" applyNumberFormat="1" applyFont="1"/>
    <xf numFmtId="0" fontId="3" fillId="0" borderId="0" xfId="0" applyFont="1"/>
    <xf numFmtId="164" fontId="3" fillId="0" borderId="0" xfId="0" applyNumberFormat="1" applyFont="1"/>
    <xf numFmtId="0" fontId="0" fillId="0" borderId="0" xfId="0" applyFont="1"/>
    <xf numFmtId="10" fontId="0" fillId="0" borderId="0" xfId="2" applyNumberFormat="1" applyFont="1"/>
    <xf numFmtId="164" fontId="0" fillId="0" borderId="0" xfId="0" applyNumberFormat="1"/>
    <xf numFmtId="165" fontId="0" fillId="3" borderId="0" xfId="2" applyNumberFormat="1" applyFont="1" applyFill="1"/>
    <xf numFmtId="166" fontId="0" fillId="0" borderId="0" xfId="0" applyNumberFormat="1"/>
    <xf numFmtId="0" fontId="0" fillId="0" borderId="0" xfId="0" applyFill="1" applyBorder="1"/>
    <xf numFmtId="0" fontId="3" fillId="0" borderId="0" xfId="0" applyFont="1" applyFill="1" applyBorder="1"/>
    <xf numFmtId="164" fontId="3" fillId="0" borderId="0" xfId="1" applyNumberFormat="1" applyFont="1"/>
    <xf numFmtId="10" fontId="2" fillId="2" borderId="1" xfId="3" applyNumberFormat="1"/>
    <xf numFmtId="0" fontId="0" fillId="0" borderId="0" xfId="0" applyAlignment="1">
      <alignment wrapText="1"/>
    </xf>
    <xf numFmtId="0" fontId="4" fillId="0" borderId="0" xfId="4"/>
    <xf numFmtId="164" fontId="4" fillId="0" borderId="0" xfId="4" applyNumberFormat="1"/>
    <xf numFmtId="10" fontId="0" fillId="3" borderId="0" xfId="2" applyNumberFormat="1" applyFont="1" applyFill="1"/>
    <xf numFmtId="164" fontId="3" fillId="3" borderId="0" xfId="1" applyNumberFormat="1" applyFont="1" applyFill="1"/>
    <xf numFmtId="0" fontId="0" fillId="0" borderId="0" xfId="0" applyFont="1" applyFill="1" applyBorder="1"/>
    <xf numFmtId="10" fontId="0" fillId="0" borderId="0" xfId="0" applyNumberFormat="1"/>
    <xf numFmtId="10" fontId="1" fillId="0" borderId="0" xfId="2" applyNumberFormat="1" applyFont="1" applyFill="1"/>
  </cellXfs>
  <cellStyles count="5">
    <cellStyle name="Forklarende tekst" xfId="4" builtinId="53"/>
    <cellStyle name="Komma" xfId="1" builtinId="3"/>
    <cellStyle name="Normal" xfId="0" builtinId="0"/>
    <cellStyle name="Prosent" xfId="2" builtinId="5"/>
    <cellStyle name="Utdata" xfId="3" builtinId="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/>
  </sheetViews>
  <sheetFormatPr baseColWidth="10" defaultColWidth="9.140625" defaultRowHeight="15" x14ac:dyDescent="0.25"/>
  <cols>
    <col min="1" max="1" width="70.140625" customWidth="1"/>
    <col min="2" max="2" width="35.7109375" bestFit="1" customWidth="1"/>
    <col min="3" max="3" width="14.7109375" bestFit="1" customWidth="1"/>
    <col min="4" max="4" width="16.85546875" customWidth="1"/>
    <col min="5" max="5" width="12.5703125" customWidth="1"/>
  </cols>
  <sheetData>
    <row r="1" spans="1:7" x14ac:dyDescent="0.25">
      <c r="A1" t="s">
        <v>7</v>
      </c>
    </row>
    <row r="2" spans="1:7" x14ac:dyDescent="0.25">
      <c r="A2" t="s">
        <v>8</v>
      </c>
    </row>
    <row r="4" spans="1:7" x14ac:dyDescent="0.25">
      <c r="A4" t="s">
        <v>3</v>
      </c>
      <c r="B4" s="3">
        <v>2016</v>
      </c>
    </row>
    <row r="7" spans="1:7" x14ac:dyDescent="0.25">
      <c r="A7" s="11" t="str">
        <f>"Lønnsmasse "&amp;B4-2</f>
        <v>Lønnsmasse 2014</v>
      </c>
      <c r="C7" s="12"/>
      <c r="D7" s="18">
        <v>1100000</v>
      </c>
    </row>
    <row r="8" spans="1:7" x14ac:dyDescent="0.25">
      <c r="A8" s="19" t="s">
        <v>13</v>
      </c>
      <c r="B8" s="21">
        <f>4000/D7*(10/12)</f>
        <v>3.0303030303030303E-3</v>
      </c>
      <c r="C8" s="12"/>
      <c r="D8" s="1">
        <f>B8*D7</f>
        <v>3333.3333333333335</v>
      </c>
      <c r="E8" s="15" t="s">
        <v>12</v>
      </c>
    </row>
    <row r="9" spans="1:7" x14ac:dyDescent="0.25">
      <c r="A9" s="10" t="s">
        <v>14</v>
      </c>
      <c r="B9" s="6">
        <f>4000/D7*(2/12)</f>
        <v>6.0606060606060606E-4</v>
      </c>
      <c r="D9" s="9"/>
    </row>
    <row r="10" spans="1:7" x14ac:dyDescent="0.25">
      <c r="A10" s="10"/>
      <c r="D10" s="9"/>
    </row>
    <row r="11" spans="1:7" x14ac:dyDescent="0.25">
      <c r="A11" t="s">
        <v>15</v>
      </c>
      <c r="B11" s="8">
        <v>4.4999999999999998E-2</v>
      </c>
      <c r="C11" s="1">
        <f>D7*B11</f>
        <v>49500</v>
      </c>
    </row>
    <row r="12" spans="1:7" x14ac:dyDescent="0.25">
      <c r="A12" t="str">
        <f>"Virkning av tillegg på årslønnsvekst "&amp;B4-2&amp;" til "&amp;B4-1</f>
        <v>Virkning av tillegg på årslønnsvekst 2014 til 2015</v>
      </c>
      <c r="B12" t="str">
        <f>B11&amp;" * (8/12)"</f>
        <v>0,045 * (8/12)</v>
      </c>
      <c r="C12" s="2">
        <f>B11*8/12</f>
        <v>0.03</v>
      </c>
      <c r="D12" s="1">
        <f>C12*D7</f>
        <v>33000</v>
      </c>
      <c r="G12" s="6"/>
    </row>
    <row r="13" spans="1:7" x14ac:dyDescent="0.25">
      <c r="A13" t="str">
        <f>"Virkning av tillegg på overheng til "&amp;B4</f>
        <v>Virkning av tillegg på overheng til 2016</v>
      </c>
      <c r="B13" t="str">
        <f>B11&amp;" * (4/12)"</f>
        <v>0,045 * (4/12)</v>
      </c>
      <c r="C13" s="2">
        <f>B11*4/12</f>
        <v>1.4999999999999999E-2</v>
      </c>
    </row>
    <row r="14" spans="1:7" x14ac:dyDescent="0.25">
      <c r="C14" s="2"/>
      <c r="G14" s="20"/>
    </row>
    <row r="15" spans="1:7" x14ac:dyDescent="0.25">
      <c r="A15" s="3" t="str">
        <f>"Lønnsmasse i "&amp;B4-1</f>
        <v>Lønnsmasse i 2015</v>
      </c>
      <c r="B15" s="3"/>
      <c r="C15" s="3"/>
      <c r="D15" s="4">
        <f>D7+D8+D12</f>
        <v>1136333.3333333333</v>
      </c>
    </row>
    <row r="17" spans="1:4" x14ac:dyDescent="0.25">
      <c r="B17" s="3" t="s">
        <v>4</v>
      </c>
      <c r="C17" s="3" t="s">
        <v>5</v>
      </c>
      <c r="D17" s="3" t="s">
        <v>6</v>
      </c>
    </row>
    <row r="18" spans="1:4" x14ac:dyDescent="0.25">
      <c r="A18" s="3" t="s">
        <v>0</v>
      </c>
    </row>
    <row r="20" spans="1:4" x14ac:dyDescent="0.25">
      <c r="A20" s="5" t="s">
        <v>16</v>
      </c>
      <c r="B20" s="17">
        <v>2.5000000000000001E-2</v>
      </c>
      <c r="C20" s="17">
        <v>3.5000000000000003E-2</v>
      </c>
      <c r="D20" s="17">
        <v>0.04</v>
      </c>
    </row>
    <row r="21" spans="1:4" x14ac:dyDescent="0.25">
      <c r="A21" t="s">
        <v>17</v>
      </c>
      <c r="B21" s="6">
        <f>$C$13+$B$9</f>
        <v>1.5606060606060606E-2</v>
      </c>
      <c r="C21" s="6">
        <f>$C$13+$B$9</f>
        <v>1.5606060606060606E-2</v>
      </c>
      <c r="D21" s="6">
        <f>$C$13+$B$9</f>
        <v>1.5606060606060606E-2</v>
      </c>
    </row>
    <row r="23" spans="1:4" x14ac:dyDescent="0.25">
      <c r="A23" t="s">
        <v>18</v>
      </c>
      <c r="B23" s="6">
        <f>5000/$D$15*11/12</f>
        <v>4.0334408917571144E-3</v>
      </c>
      <c r="C23" s="6">
        <f>5000/$D$15*11/12</f>
        <v>4.0334408917571144E-3</v>
      </c>
      <c r="D23" s="6">
        <f>5000/$D$15*11/12</f>
        <v>4.0334408917571144E-3</v>
      </c>
    </row>
    <row r="24" spans="1:4" x14ac:dyDescent="0.25">
      <c r="A24" t="s">
        <v>1</v>
      </c>
      <c r="B24" s="13">
        <f>B20-B21-B23</f>
        <v>5.360498502182281E-3</v>
      </c>
      <c r="C24" s="13">
        <f>C20-C21-C23</f>
        <v>1.5360498502182282E-2</v>
      </c>
      <c r="D24" s="13">
        <f>D20-D21-D23</f>
        <v>2.036049850218228E-2</v>
      </c>
    </row>
    <row r="26" spans="1:4" x14ac:dyDescent="0.25">
      <c r="A26" s="14" t="s">
        <v>19</v>
      </c>
      <c r="B26" s="13">
        <f>B24*12/8</f>
        <v>8.0407477532734219E-3</v>
      </c>
      <c r="C26" s="13">
        <f t="shared" ref="C26:D26" si="0">C24*12/8</f>
        <v>2.3040747753273423E-2</v>
      </c>
      <c r="D26" s="13">
        <f t="shared" si="0"/>
        <v>3.0540747753273419E-2</v>
      </c>
    </row>
    <row r="27" spans="1:4" x14ac:dyDescent="0.25">
      <c r="A27" t="s">
        <v>9</v>
      </c>
      <c r="B27" s="7">
        <f>B26*$D$15</f>
        <v>9136.9696969696979</v>
      </c>
      <c r="C27" s="7">
        <f>C26*$D$15</f>
        <v>26181.9696969697</v>
      </c>
      <c r="D27" s="7">
        <f>D26*$D$15</f>
        <v>34704.469696969696</v>
      </c>
    </row>
    <row r="30" spans="1:4" x14ac:dyDescent="0.25">
      <c r="A30" t="s">
        <v>2</v>
      </c>
      <c r="B30" s="7">
        <f>$D$15</f>
        <v>1136333.3333333333</v>
      </c>
      <c r="C30" s="7">
        <f>$D$15</f>
        <v>1136333.3333333333</v>
      </c>
      <c r="D30" s="7">
        <f>$D$15</f>
        <v>1136333.3333333333</v>
      </c>
    </row>
    <row r="31" spans="1:4" x14ac:dyDescent="0.25">
      <c r="A31" t="s">
        <v>17</v>
      </c>
      <c r="B31" s="1">
        <f>B21*$D$15</f>
        <v>17733.686868686866</v>
      </c>
      <c r="C31" s="1">
        <f>C21*$D$15</f>
        <v>17733.686868686866</v>
      </c>
      <c r="D31" s="1">
        <f>D21*$D$15</f>
        <v>17733.686868686866</v>
      </c>
    </row>
    <row r="32" spans="1:4" x14ac:dyDescent="0.25">
      <c r="A32" t="s">
        <v>20</v>
      </c>
      <c r="B32" s="1">
        <f>B23*$D$15</f>
        <v>4583.3333333333339</v>
      </c>
      <c r="C32" s="1">
        <f t="shared" ref="C32:D32" si="1">C23*$D$15</f>
        <v>4583.3333333333339</v>
      </c>
      <c r="D32" s="1">
        <f t="shared" si="1"/>
        <v>4583.3333333333339</v>
      </c>
    </row>
    <row r="33" spans="1:6" x14ac:dyDescent="0.25">
      <c r="A33" t="s">
        <v>10</v>
      </c>
      <c r="B33" s="7">
        <f>B24*B30</f>
        <v>6091.3131313131316</v>
      </c>
      <c r="C33" s="7">
        <f>C24*C30</f>
        <v>17454.646464646466</v>
      </c>
      <c r="D33" s="7">
        <f>D24*D30</f>
        <v>23136.313131313127</v>
      </c>
    </row>
    <row r="34" spans="1:6" x14ac:dyDescent="0.25">
      <c r="F34" s="7"/>
    </row>
    <row r="35" spans="1:6" x14ac:dyDescent="0.25">
      <c r="A35" t="s">
        <v>21</v>
      </c>
      <c r="B35" s="7">
        <f>$D$15+SUM(B31:B33)</f>
        <v>1164741.6666666665</v>
      </c>
      <c r="C35" s="7">
        <f t="shared" ref="C35:D35" si="2">$D$15+SUM(C31:C33)</f>
        <v>1176105</v>
      </c>
      <c r="D35" s="7">
        <f t="shared" si="2"/>
        <v>1181786.6666666665</v>
      </c>
    </row>
    <row r="37" spans="1:6" x14ac:dyDescent="0.25">
      <c r="A37" s="15" t="s">
        <v>11</v>
      </c>
      <c r="B37" s="16">
        <f>$D$15*(1+B20)</f>
        <v>1164741.6666666665</v>
      </c>
      <c r="C37" s="16">
        <f>$D$15*(1+C20)</f>
        <v>1176104.9999999998</v>
      </c>
      <c r="D37" s="16">
        <f>$D$15*(1+D20)</f>
        <v>1181786.6666666665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2016-04-01T08:50:23Z</dcterms:modified>
</cp:coreProperties>
</file>